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worksheets/sheet5.xml" ContentType="application/vnd.openxmlformats-officedocument.spreadsheetml.worksheet+xml"/>
  <Override PartName="/xl/tables/table2.xml" ContentType="application/vnd.openxmlformats-officedocument.spreadsheetml.table+xml"/>
  <Override PartName="/xl/worksheets/sheet6.xml" ContentType="application/vnd.openxmlformats-officedocument.spreadsheetml.worksheet+xml"/>
  <Override PartName="/xl/tables/table3.xml" ContentType="application/vnd.openxmlformats-officedocument.spreadsheetml.table+xml"/>
  <Override PartName="/xl/worksheets/sheet7.xml" ContentType="application/vnd.openxmlformats-officedocument.spreadsheetml.worksheet+xml"/>
  <Override PartName="/xl/tables/table4.xml" ContentType="application/vnd.openxmlformats-officedocument.spreadsheetml.table+xml"/>
  <Override PartName="/xl/worksheets/sheet8.xml" ContentType="application/vnd.openxmlformats-officedocument.spreadsheetml.worksheet+xml"/>
  <Override PartName="/xl/tables/table5.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a242f1220d424bde" /></Relationships>
</file>

<file path=xl/workbook.xml><?xml version="1.0" encoding="utf-8"?>
<x:workbook xmlns:x="http://schemas.openxmlformats.org/spreadsheetml/2006/main">
  <x:sheets>
    <x:sheet xmlns:r="http://schemas.openxmlformats.org/officeDocument/2006/relationships" name="START HERE" sheetId="1" r:id="R654de95cdfe64052"/>
    <x:sheet xmlns:r="http://schemas.openxmlformats.org/officeDocument/2006/relationships" name="DECISION BOUNDARY" sheetId="2" r:id="R19ac8b122c2e49b0"/>
    <x:sheet xmlns:r="http://schemas.openxmlformats.org/officeDocument/2006/relationships" name="LOGIC &amp; VALUES" sheetId="3" r:id="Rdc85285ce7b54d21" state="hidden"/>
    <x:sheet xmlns:r="http://schemas.openxmlformats.org/officeDocument/2006/relationships" name="DOMAIN REGISTER" sheetId="4" r:id="R0253592bd2d84254"/>
    <x:sheet xmlns:r="http://schemas.openxmlformats.org/officeDocument/2006/relationships" name="EVIDENCE LOG" sheetId="5" r:id="R3c5f7826531c430c"/>
    <x:sheet xmlns:r="http://schemas.openxmlformats.org/officeDocument/2006/relationships" name="REVIEW &amp; REOPEN" sheetId="6" r:id="R1db0aefb710348bc"/>
    <x:sheet xmlns:r="http://schemas.openxmlformats.org/officeDocument/2006/relationships" name="MIXED-ROLE CASE" sheetId="7" r:id="R391ab8e8186746bd"/>
    <x:sheet xmlns:r="http://schemas.openxmlformats.org/officeDocument/2006/relationships" name="HANDOFF SUMMARY" sheetId="8" r:id="Rcfbceeafeb13443e"/>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11">
    <x:font>
      <x:sz val="11"/>
      <x:name val="Carlito"/>
    </x:font>
    <x:font>
      <x:b/>
      <x:sz val="18"/>
      <x:color rgb="FFFFFFFF"/>
      <x:name val="Carlito"/>
    </x:font>
    <x:font>
      <x:b/>
      <x:sz val="11"/>
      <x:color rgb="FF102033"/>
      <x:name val="Carlito"/>
    </x:font>
    <x:font>
      <x:b/>
      <x:sz val="11"/>
      <x:color rgb="FFFFFFFF"/>
      <x:name val="Carlito"/>
    </x:font>
    <x:font>
      <x:b/>
      <x:sz val="14"/>
      <x:color rgb="FFFFFFFF"/>
      <x:name val="Carlito"/>
    </x:font>
    <x:font>
      <x:b/>
      <x:sz val="11"/>
      <x:color rgb="FF8A4B08"/>
      <x:name val="Carlito"/>
    </x:font>
    <x:font>
      <x:sz val="9"/>
      <x:color rgb="FF526277"/>
      <x:name val="Carlito"/>
    </x:font>
    <x:font>
      <x:b/>
      <x:i/>
      <x:sz val="18"/>
      <x:color rgb="FF526277"/>
      <x:name val="Carlito"/>
    </x:font>
    <x:font>
      <x:b/>
      <x:sz val="18"/>
      <x:color rgb="FF8A4B08"/>
      <x:name val="Carlito"/>
    </x:font>
    <x:font>
      <x:b/>
      <x:sz val="14"/>
      <x:color rgb="FF102033"/>
      <x:name val="Carlito"/>
    </x:font>
    <x:font>
      <x:b/>
      <x:sz val="9"/>
      <x:color rgb="FF526277"/>
      <x:name val="Carlito"/>
    </x:font>
  </x:fonts>
  <x:fills count="43">
    <x:fill>
      <x:patternFill patternType="none"/>
    </x:fill>
    <x:fill>
      <x:patternFill patternType="gray125"/>
    </x:fill>
    <x:fill>
      <x:patternFill patternType="solid">
        <x:fgColor rgb="FF102033"/>
      </x:patternFill>
    </x:fill>
    <x:fill>
      <x:patternFill patternType="solid">
        <x:fgColor rgb="FFE4F3F3"/>
      </x:patternFill>
    </x:fill>
    <x:fill>
      <x:patternFill patternType="solid">
        <x:fgColor rgb="FF0B5D67"/>
      </x:patternFill>
    </x:fill>
    <x:fill>
      <x:patternFill patternType="solid">
        <x:fgColor rgb="FFF5F8FB"/>
      </x:patternFill>
    </x:fill>
    <x:fill>
      <x:patternFill patternType="solid">
        <x:fgColor rgb="FFFFFDF7"/>
      </x:patternFill>
    </x:fill>
    <x:fill>
      <x:patternFill patternType="solid">
        <x:fgColor rgb="FF0B5D67"/>
      </x:patternFill>
    </x:fill>
    <x:fill>
      <x:patternFill patternType="solid">
        <x:fgColor rgb="FF102033"/>
      </x:patternFill>
    </x:fill>
    <x:fill>
      <x:patternFill patternType="solid">
        <x:fgColor rgb="FFF5F8FB"/>
      </x:patternFill>
    </x:fill>
    <x:fill>
      <x:patternFill patternType="solid">
        <x:fgColor rgb="FFFFFDF7"/>
      </x:patternFill>
    </x:fill>
    <x:fill>
      <x:patternFill patternType="solid">
        <x:fgColor rgb="FFFFF4DF"/>
      </x:patternFill>
    </x:fill>
    <x:fill>
      <x:patternFill patternType="solid">
        <x:fgColor rgb="FFE4F3F3"/>
      </x:patternFill>
    </x:fill>
    <x:fill>
      <x:patternFill patternType="solid">
        <x:fgColor rgb="FFE4F3F3"/>
      </x:patternFill>
    </x:fill>
    <x:fill>
      <x:patternFill patternType="solid">
        <x:fgColor rgb="FFF8FAFC"/>
      </x:patternFill>
    </x:fill>
    <x:fill>
      <x:patternFill patternType="solid">
        <x:fgColor rgb="FF0B5D67"/>
      </x:patternFill>
    </x:fill>
    <x:fill>
      <x:patternFill patternType="solid">
        <x:fgColor rgb="FFE4F3F3"/>
      </x:patternFill>
    </x:fill>
    <x:fill>
      <x:patternFill patternType="solid">
        <x:fgColor rgb="FF102033"/>
      </x:patternFill>
    </x:fill>
    <x:fill>
      <x:patternFill patternType="solid">
        <x:fgColor rgb="FF102033"/>
      </x:patternFill>
    </x:fill>
    <x:fill>
      <x:patternFill patternType="solid">
        <x:fgColor rgb="FF0B5D67"/>
      </x:patternFill>
    </x:fill>
    <x:fill>
      <x:patternFill patternType="solid">
        <x:fgColor rgb="FFE4F3F3"/>
      </x:patternFill>
    </x:fill>
    <x:fill>
      <x:patternFill patternType="solid">
        <x:fgColor rgb="FF102033"/>
      </x:patternFill>
    </x:fill>
    <x:fill>
      <x:patternFill patternType="solid">
        <x:fgColor rgb="FF0B5D67"/>
      </x:patternFill>
    </x:fill>
    <x:fill>
      <x:patternFill patternType="solid">
        <x:fgColor rgb="FF0B5D67"/>
      </x:patternFill>
    </x:fill>
    <x:fill>
      <x:patternFill patternType="solid">
        <x:fgColor rgb="FF102033"/>
      </x:patternFill>
    </x:fill>
    <x:fill>
      <x:patternFill patternType="solid">
        <x:fgColor rgb="FFE4F3F3"/>
      </x:patternFill>
    </x:fill>
    <x:fill>
      <x:patternFill patternType="solid">
        <x:fgColor rgb="FFFFF4DF"/>
      </x:patternFill>
    </x:fill>
    <x:fill>
      <x:patternFill patternType="solid">
        <x:fgColor rgb="FF0B5D67"/>
      </x:patternFill>
    </x:fill>
    <x:fill>
      <x:patternFill patternType="solid">
        <x:fgColor rgb="FFE4F3F3"/>
      </x:patternFill>
    </x:fill>
    <x:fill>
      <x:patternFill patternType="solid">
        <x:fgColor rgb="FF102033"/>
      </x:patternFill>
    </x:fill>
    <x:fill>
      <x:patternFill patternType="solid">
        <x:fgColor rgb="FF102033"/>
      </x:patternFill>
    </x:fill>
    <x:fill>
      <x:patternFill patternType="solid">
        <x:fgColor rgb="FFE4F3F3"/>
      </x:patternFill>
    </x:fill>
    <x:fill>
      <x:patternFill patternType="solid">
        <x:fgColor rgb="FF0B5D67"/>
      </x:patternFill>
    </x:fill>
    <x:fill>
      <x:patternFill patternType="solid">
        <x:fgColor rgb="FFFFF4DF"/>
      </x:patternFill>
    </x:fill>
    <x:fill>
      <x:patternFill patternType="solid">
        <x:fgColor rgb="FFE8EEF7"/>
      </x:patternFill>
    </x:fill>
    <x:fill>
      <x:patternFill patternType="solid">
        <x:fgColor rgb="FFFDECEF"/>
      </x:patternFill>
    </x:fill>
    <x:fill>
      <x:patternFill patternType="solid">
        <x:fgColor rgb="FFF3F5F7"/>
      </x:patternFill>
    </x:fill>
    <x:fill>
      <x:patternFill patternType="solid">
        <x:fgColor rgb="FF6B4F1D"/>
      </x:patternFill>
    </x:fill>
    <x:fill>
      <x:patternFill patternType="solid">
        <x:fgColor rgb="FF245A73"/>
      </x:patternFill>
    </x:fill>
    <x:fill>
      <x:patternFill patternType="solid">
        <x:fgColor rgb="FF0B7A6E"/>
      </x:patternFill>
    </x:fill>
    <x:fill>
      <x:patternFill patternType="solid">
        <x:fgColor rgb="FF3A5375"/>
      </x:patternFill>
    </x:fill>
    <x:fill>
      <x:patternFill patternType="solid">
        <x:fgColor rgb="FF6B7280"/>
      </x:patternFill>
    </x:fill>
    <x:fill>
      <x:patternFill patternType="solid">
        <x:fgColor rgb="FFF3F5F7"/>
      </x:patternFill>
    </x:fill>
  </x:fills>
  <x:borders count="2">
    <x:border/>
    <x:border/>
  </x:borders>
  <x:cellStyleXfs count="1">
    <x:xf numFmtId="0" fontId="0" fillId="0" borderId="0"/>
  </x:cellStyleXfs>
  <x:cellXfs count="203">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3" borderId="1" xfId="0" applyNumberFormat="1" applyFont="1" applyFill="1" applyBorder="1"/>
    <x:xf numFmtId="0" fontId="2" fillId="3" borderId="1" xfId="0" applyNumberFormat="1" applyFont="1" applyFill="1" applyBorder="1"/>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horizontal="center" wrapText="1"/>
    </x:xf>
    <x:xf numFmtId="0" fontId="3" fillId="4" borderId="0" xfId="0" applyNumberFormat="1" applyFont="1" applyFill="1" applyBorder="1" applyAlignment="1">
      <x:alignment horizontal="center" vertical="center"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horizontal="center" wrapText="1"/>
    </x:xf>
    <x:xf numFmtId="0" fontId="3" fillId="4" borderId="1"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4" fillId="2" borderId="0" xfId="0" applyNumberFormat="1" applyFont="1" applyFill="1" applyBorder="1"/>
    <x:xf numFmtId="0" fontId="4" fillId="2" borderId="0" xfId="0" applyNumberFormat="1" applyFont="1" applyFill="1" applyBorder="1" applyAlignment="1">
      <x:alignment vertical="center"/>
    </x:xf>
    <x:xf numFmtId="0" fontId="4" fillId="2" borderId="1" xfId="0" applyNumberFormat="1" applyFont="1" applyFill="1" applyBorder="1"/>
    <x:xf numFmtId="0" fontId="4" fillId="2" borderId="1" xfId="0" applyNumberFormat="1" applyFont="1" applyFill="1" applyBorder="1" applyAlignment="1">
      <x:alignment vertical="center"/>
    </x:xf>
    <x:xf numFmtId="0" fontId="0" fillId="0" borderId="0" xfId="0" applyNumberFormat="1" applyFont="1" applyFill="1" applyBorder="1"/>
    <x:xf numFmtId="200" fontId="0" fillId="0" borderId="0" xfId="0" applyNumberFormat="1" applyFont="1" applyFill="1" applyBorder="1" applyAlignment="1">
      <x:alignment wrapText="1"/>
    </x:xf>
    <x:xf numFmtId="200" fontId="0" fillId="0" borderId="1" xfId="0" applyNumberFormat="1" applyFont="1" applyFill="1" applyBorder="1" applyAlignment="1">
      <x:alignment wrapText="1"/>
    </x:xf>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200" fontId="0" fillId="0" borderId="0" xfId="0" applyNumberFormat="1" applyFont="1" applyFill="1" applyBorder="1"/>
    <x:xf numFmtId="200" fontId="0" fillId="0" borderId="1" xfId="0" applyNumberFormat="1" applyFont="1" applyFill="1" applyBorder="1"/>
    <x:xf numFmtId="0" fontId="0" fillId="5" borderId="0" xfId="0" applyNumberFormat="1" applyFont="1" applyFill="1" applyBorder="1" applyAlignment="1">
      <x:alignment wrapText="1"/>
    </x:xf>
    <x:xf numFmtId="0" fontId="0" fillId="5" borderId="1" xfId="0" applyNumberFormat="1" applyFont="1" applyFill="1" applyBorder="1" applyAlignment="1">
      <x:alignment wrapText="1"/>
    </x:xf>
    <x:xf numFmtId="0" fontId="0" fillId="6" borderId="0" xfId="0" applyNumberFormat="1" applyFont="1" applyFill="1" applyBorder="1" applyAlignment="1">
      <x:alignment wrapText="1"/>
    </x:xf>
    <x:xf numFmtId="200" fontId="0" fillId="6" borderId="0" xfId="0" applyNumberFormat="1" applyFont="1" applyFill="1" applyBorder="1" applyAlignment="1">
      <x:alignment wrapText="1"/>
    </x:xf>
    <x:xf numFmtId="0" fontId="0" fillId="6" borderId="1" xfId="0" applyNumberFormat="1" applyFont="1" applyFill="1" applyBorder="1" applyAlignment="1">
      <x:alignment wrapText="1"/>
    </x:xf>
    <x:xf numFmtId="200" fontId="0" fillId="6" borderId="1" xfId="0" applyNumberFormat="1" applyFont="1" applyFill="1" applyBorder="1" applyAlignment="1">
      <x:alignment wrapText="1"/>
    </x:xf>
    <x:xf numFmtId="0" fontId="3" fillId="7" borderId="0" xfId="0" applyNumberFormat="1" applyFont="1" applyFill="1" applyBorder="1" applyAlignment="1">
      <x:alignment horizontal="center" vertical="center" wrapText="1"/>
    </x:xf>
    <x:xf numFmtId="0" fontId="4" fillId="2" borderId="0" xfId="0" applyNumberFormat="1" applyFont="1" applyFill="1" applyBorder="1" applyAlignment="1">
      <x:alignment vertical="center" wrapText="1"/>
    </x:xf>
    <x:xf numFmtId="0" fontId="0" fillId="8" borderId="0" xfId="0" applyNumberFormat="1" applyFont="1" applyFill="1" applyBorder="1" applyAlignment="1">
      <x:alignment wrapText="1"/>
    </x:xf>
    <x:xf numFmtId="0" fontId="4" fillId="8" borderId="0" xfId="0" applyNumberFormat="1" applyFont="1" applyFill="1" applyBorder="1" applyAlignment="1">
      <x:alignment wrapText="1"/>
    </x:xf>
    <x:xf numFmtId="0" fontId="0" fillId="7" borderId="0" xfId="0" applyNumberFormat="1" applyFont="1" applyFill="1" applyBorder="1" applyAlignment="1">
      <x:alignment wrapText="1"/>
    </x:xf>
    <x:xf numFmtId="0" fontId="3" fillId="7" borderId="0" xfId="0" applyNumberFormat="1" applyFont="1" applyFill="1" applyBorder="1" applyAlignment="1">
      <x:alignment wrapText="1"/>
    </x:xf>
    <x:xf numFmtId="0" fontId="3" fillId="7" borderId="0" xfId="0" applyNumberFormat="1" applyFont="1" applyFill="1" applyBorder="1" applyAlignment="1">
      <x:alignment horizontal="center" wrapText="1"/>
    </x:xf>
    <x:xf numFmtId="0" fontId="0" fillId="8" borderId="0" xfId="0" applyNumberFormat="1" applyFont="1" applyFill="1" applyBorder="1"/>
    <x:xf numFmtId="0" fontId="4" fillId="8" borderId="0" xfId="0" applyNumberFormat="1" applyFont="1" applyFill="1" applyBorder="1"/>
    <x:xf numFmtId="0" fontId="0" fillId="7" borderId="0" xfId="0" applyNumberFormat="1" applyFont="1" applyFill="1" applyBorder="1"/>
    <x:xf numFmtId="0" fontId="3" fillId="7" borderId="0" xfId="0" applyNumberFormat="1" applyFont="1" applyFill="1" applyBorder="1"/>
    <x:xf numFmtId="0" fontId="0" fillId="9" borderId="0" xfId="0" applyNumberFormat="1" applyFont="1" applyFill="1" applyBorder="1" applyAlignment="1">
      <x:alignment wrapText="1"/>
    </x:xf>
    <x:xf numFmtId="0" fontId="0" fillId="10" borderId="0" xfId="0" applyNumberFormat="1" applyFont="1" applyFill="1" applyBorder="1" applyAlignment="1">
      <x:alignment wrapText="1"/>
    </x:xf>
    <x:xf numFmtId="200" fontId="0" fillId="10" borderId="0" xfId="0" applyNumberFormat="1" applyFont="1" applyFill="1" applyBorder="1" applyAlignment="1">
      <x:alignment wrapText="1"/>
    </x:xf>
    <x:xf numFmtId="0" fontId="0" fillId="11" borderId="0" xfId="0" applyNumberFormat="1" applyFont="1" applyFill="1" applyBorder="1"/>
    <x:xf numFmtId="0" fontId="5" fillId="11" borderId="0" xfId="0" applyNumberFormat="1" applyFont="1" applyFill="1" applyBorder="1"/>
    <x:xf numFmtId="0" fontId="5" fillId="11" borderId="0" xfId="0" applyNumberFormat="1" applyFont="1" applyFill="1" applyBorder="1" applyAlignment="1">
      <x:alignment horizontal="center"/>
    </x:xf>
    <x:xf numFmtId="0" fontId="5" fillId="11" borderId="0" xfId="0" applyNumberFormat="1" applyFont="1" applyFill="1" applyBorder="1" applyAlignment="1">
      <x:alignment horizontal="center" vertical="center"/>
    </x:xf>
    <x:xf numFmtId="0" fontId="0" fillId="12" borderId="0" xfId="0" applyNumberFormat="1" applyFont="1" applyFill="1" applyBorder="1"/>
    <x:xf numFmtId="0" fontId="2" fillId="12" borderId="0" xfId="0" applyNumberFormat="1" applyFont="1" applyFill="1" applyBorder="1"/>
    <x:xf numFmtId="0" fontId="2" fillId="12" borderId="0" xfId="0" applyNumberFormat="1" applyFont="1" applyFill="1" applyBorder="1" applyAlignment="1">
      <x:alignment wrapText="1"/>
    </x:xf>
    <x:xf numFmtId="0" fontId="4" fillId="8" borderId="0" xfId="0" applyNumberFormat="1" applyFont="1" applyFill="1" applyBorder="1" applyAlignment="1">
      <x:alignment vertical="center"/>
    </x:xf>
    <x:xf numFmtId="0" fontId="0" fillId="2" borderId="0" xfId="0" applyNumberFormat="1" applyFont="1" applyFill="1" applyBorder="1" applyAlignment="1">
      <x:alignment wrapText="1"/>
    </x:xf>
    <x:xf numFmtId="0" fontId="4" fillId="2" borderId="0" xfId="0" applyNumberFormat="1" applyFont="1" applyFill="1" applyBorder="1" applyAlignment="1">
      <x:alignment wrapText="1"/>
    </x:xf>
    <x:xf numFmtId="0" fontId="0" fillId="4" borderId="0" xfId="0" applyNumberFormat="1" applyFont="1" applyFill="1" applyBorder="1" applyAlignment="1">
      <x:alignment wrapText="1"/>
    </x:xf>
    <x:xf numFmtId="0" fontId="0" fillId="13" borderId="0" xfId="0" applyNumberFormat="1" applyFont="1" applyFill="1" applyBorder="1"/>
    <x:xf numFmtId="0" fontId="2" fillId="13" borderId="0" xfId="0" applyNumberFormat="1" applyFont="1" applyFill="1" applyBorder="1"/>
    <x:xf numFmtId="0" fontId="2" fillId="13" borderId="0" xfId="0" applyNumberFormat="1" applyFont="1" applyFill="1" applyBorder="1" applyAlignment="1">
      <x:alignment wrapText="1"/>
    </x:xf>
    <x:xf numFmtId="0" fontId="2" fillId="13" borderId="0" xfId="0" applyNumberFormat="1" applyFont="1" applyFill="1" applyBorder="1" applyAlignment="1">
      <x:alignment horizontal="center" wrapText="1"/>
    </x:xf>
    <x:xf numFmtId="0" fontId="2" fillId="13" borderId="0" xfId="0" applyNumberFormat="1" applyFont="1" applyFill="1" applyBorder="1" applyAlignment="1">
      <x:alignment horizontal="center" vertical="center" wrapText="1"/>
    </x:xf>
    <x:xf numFmtId="0" fontId="0" fillId="14" borderId="0" xfId="0" applyNumberFormat="1" applyFont="1" applyFill="1" applyBorder="1"/>
    <x:xf numFmtId="0" fontId="0" fillId="14" borderId="0" xfId="0" applyNumberFormat="1" applyFont="1" applyFill="1" applyBorder="1" applyAlignment="1">
      <x:alignment wrapText="1"/>
    </x:xf>
    <x:xf numFmtId="0" fontId="2" fillId="3" borderId="0" xfId="0" applyNumberFormat="1" applyFont="1" applyFill="1" applyBorder="1" applyAlignment="1">
      <x:alignment horizontal="center" wrapText="1"/>
    </x:xf>
    <x:xf numFmtId="0" fontId="2" fillId="3" borderId="0" xfId="0" applyNumberFormat="1" applyFont="1" applyFill="1" applyBorder="1" applyAlignment="1">
      <x:alignment horizontal="center" vertical="center" wrapText="1"/>
    </x:xf>
    <x:xf numFmtId="0" fontId="3" fillId="15" borderId="0" xfId="0" applyNumberFormat="1" applyFont="1" applyFill="1" applyBorder="1" applyAlignment="1">
      <x:alignment horizontal="center" vertical="center" wrapText="1"/>
    </x:xf>
    <x:xf numFmtId="0" fontId="0" fillId="16" borderId="0" xfId="0" applyNumberFormat="1" applyFont="1" applyFill="1" applyBorder="1"/>
    <x:xf numFmtId="0" fontId="2" fillId="16" borderId="0" xfId="0" applyNumberFormat="1" applyFont="1" applyFill="1" applyBorder="1"/>
    <x:xf numFmtId="0" fontId="2" fillId="16" borderId="0" xfId="0" applyNumberFormat="1" applyFont="1" applyFill="1" applyBorder="1" applyAlignment="1">
      <x:alignment wrapText="1"/>
    </x:xf>
    <x:xf numFmtId="0" fontId="4" fillId="17" borderId="0" xfId="0" applyNumberFormat="1" applyFont="1" applyFill="1" applyBorder="1"/>
    <x:xf numFmtId="0" fontId="0" fillId="15" borderId="0" xfId="0" applyNumberFormat="1" applyFont="1" applyFill="1" applyBorder="1"/>
    <x:xf numFmtId="0" fontId="3" fillId="15" borderId="0" xfId="0" applyNumberFormat="1" applyFont="1" applyFill="1" applyBorder="1"/>
    <x:xf numFmtId="0" fontId="3" fillId="15" borderId="0" xfId="0" applyNumberFormat="1" applyFont="1" applyFill="1" applyBorder="1" applyAlignment="1">
      <x:alignment wrapText="1"/>
    </x:xf>
    <x:xf numFmtId="0" fontId="3" fillId="15" borderId="0" xfId="0" applyNumberFormat="1" applyFont="1" applyFill="1" applyBorder="1" applyAlignment="1">
      <x:alignment horizontal="center" wrapText="1"/>
    </x:xf>
    <x:xf numFmtId="200" fontId="2" fillId="3" borderId="0" xfId="0" applyNumberFormat="1" applyFont="1" applyFill="1" applyBorder="1" applyAlignment="1">
      <x:alignment wrapText="1"/>
    </x:xf>
    <x:xf numFmtId="200" fontId="2" fillId="16" borderId="0" xfId="0" applyNumberFormat="1" applyFont="1" applyFill="1" applyBorder="1" applyAlignment="1">
      <x:alignment wrapText="1"/>
    </x:xf>
    <x:xf numFmtId="0" fontId="3" fillId="18" borderId="0" xfId="0" applyNumberFormat="1" applyFont="1" applyFill="1" applyBorder="1" applyAlignment="1">
      <x:alignment horizontal="center" vertical="center" wrapText="1"/>
    </x:xf>
    <x:xf numFmtId="0" fontId="4" fillId="18" borderId="0" xfId="0" applyNumberFormat="1" applyFont="1" applyFill="1" applyBorder="1" applyAlignment="1">
      <x:alignment horizontal="center" vertical="center" wrapText="1"/>
    </x:xf>
    <x:xf numFmtId="0" fontId="0" fillId="19" borderId="0" xfId="0" applyNumberFormat="1" applyFont="1" applyFill="1" applyBorder="1" applyAlignment="1">
      <x:alignment wrapText="1"/>
    </x:xf>
    <x:xf numFmtId="0" fontId="3" fillId="19" borderId="0" xfId="0" applyNumberFormat="1" applyFont="1" applyFill="1" applyBorder="1" applyAlignment="1">
      <x:alignment wrapText="1"/>
    </x:xf>
    <x:xf numFmtId="0" fontId="3" fillId="19" borderId="0" xfId="0" applyNumberFormat="1" applyFont="1" applyFill="1" applyBorder="1" applyAlignment="1">
      <x:alignment horizontal="center" wrapText="1"/>
    </x:xf>
    <x:xf numFmtId="0" fontId="3" fillId="19" borderId="0" xfId="0" applyNumberFormat="1" applyFont="1" applyFill="1" applyBorder="1" applyAlignment="1">
      <x:alignment horizontal="center" vertical="center" wrapText="1"/>
    </x:xf>
    <x:xf numFmtId="0" fontId="0" fillId="18" borderId="0" xfId="0" applyNumberFormat="1" applyFont="1" applyFill="1" applyBorder="1" applyAlignment="1">
      <x:alignment wrapText="1"/>
    </x:xf>
    <x:xf numFmtId="0" fontId="4" fillId="18" borderId="0" xfId="0" applyNumberFormat="1" applyFont="1" applyFill="1" applyBorder="1" applyAlignment="1">
      <x:alignment wrapText="1"/>
    </x:xf>
    <x:xf numFmtId="0" fontId="3" fillId="2" borderId="0" xfId="0" applyNumberFormat="1" applyFont="1" applyFill="1" applyBorder="1" applyAlignment="1">
      <x:alignment horizontal="center" vertical="center" wrapText="1"/>
    </x:xf>
    <x:xf numFmtId="0" fontId="4" fillId="2" borderId="0" xfId="0" applyNumberFormat="1" applyFont="1" applyFill="1" applyBorder="1" applyAlignment="1">
      <x:alignment horizontal="center" vertical="center" wrapText="1"/>
    </x:xf>
    <x:xf numFmtId="0" fontId="2" fillId="20" borderId="0" xfId="0" applyNumberFormat="1" applyFont="1" applyFill="1" applyBorder="1" applyAlignment="1">
      <x:alignment wrapText="1"/>
    </x:xf>
    <x:xf numFmtId="0" fontId="4" fillId="21" borderId="0" xfId="0" applyNumberFormat="1" applyFont="1" applyFill="1" applyBorder="1"/>
    <x:xf numFmtId="0" fontId="3" fillId="22" borderId="0" xfId="0" applyNumberFormat="1" applyFont="1" applyFill="1" applyBorder="1" applyAlignment="1">
      <x:alignment horizontal="center" vertical="center" wrapText="1"/>
    </x:xf>
    <x:xf numFmtId="0" fontId="0" fillId="22" borderId="0" xfId="0" applyNumberFormat="1" applyFont="1" applyFill="1" applyBorder="1"/>
    <x:xf numFmtId="0" fontId="3" fillId="22" borderId="0" xfId="0" applyNumberFormat="1" applyFont="1" applyFill="1" applyBorder="1"/>
    <x:xf numFmtId="0" fontId="3" fillId="22" borderId="0" xfId="0" applyNumberFormat="1" applyFont="1" applyFill="1" applyBorder="1" applyAlignment="1">
      <x:alignment wrapText="1"/>
    </x:xf>
    <x:xf numFmtId="0" fontId="3" fillId="22" borderId="0" xfId="0" applyNumberFormat="1" applyFont="1" applyFill="1" applyBorder="1" applyAlignment="1">
      <x:alignment horizontal="center" wrapText="1"/>
    </x:xf>
    <x:xf numFmtId="200" fontId="2" fillId="20" borderId="0" xfId="0" applyNumberFormat="1" applyFont="1" applyFill="1" applyBorder="1" applyAlignment="1">
      <x:alignment wrapText="1"/>
    </x:xf>
    <x:xf numFmtId="0" fontId="3" fillId="23" borderId="0" xfId="0" applyNumberFormat="1" applyFont="1" applyFill="1" applyBorder="1" applyAlignment="1">
      <x:alignment horizontal="center" vertical="center" wrapText="1"/>
    </x:xf>
    <x:xf numFmtId="0" fontId="4" fillId="24" borderId="0" xfId="0" applyNumberFormat="1" applyFont="1" applyFill="1" applyBorder="1" applyAlignment="1">
      <x:alignment horizontal="center" vertical="center" wrapText="1"/>
    </x:xf>
    <x:xf numFmtId="0" fontId="4" fillId="24" borderId="0" xfId="0" applyNumberFormat="1" applyFont="1" applyFill="1" applyBorder="1" applyAlignment="1">
      <x:alignment wrapText="1"/>
    </x:xf>
    <x:xf numFmtId="0" fontId="0" fillId="25" borderId="0" xfId="0" applyNumberFormat="1" applyFont="1" applyFill="1" applyBorder="1"/>
    <x:xf numFmtId="0" fontId="2" fillId="25" borderId="0" xfId="0" applyNumberFormat="1" applyFont="1" applyFill="1" applyBorder="1"/>
    <x:xf numFmtId="0" fontId="2" fillId="25" borderId="0" xfId="0" applyNumberFormat="1" applyFont="1" applyFill="1" applyBorder="1" applyAlignment="1">
      <x:alignment wrapText="1"/>
    </x:xf>
    <x:xf numFmtId="0" fontId="5" fillId="26" borderId="0" xfId="0" applyNumberFormat="1" applyFont="1" applyFill="1" applyBorder="1" applyAlignment="1">
      <x:alignment horizontal="center" vertical="center"/>
    </x:xf>
    <x:xf numFmtId="0" fontId="5" fillId="26" borderId="0" xfId="0" applyNumberFormat="1" applyFont="1" applyFill="1" applyBorder="1" applyAlignment="1">
      <x:alignment horizontal="center" vertical="center" wrapText="1"/>
    </x:xf>
    <x:xf numFmtId="0" fontId="3" fillId="27" borderId="0" xfId="0" applyNumberFormat="1" applyFont="1" applyFill="1" applyBorder="1" applyAlignment="1">
      <x:alignment horizontal="center" vertical="center" wrapText="1"/>
    </x:xf>
    <x:xf numFmtId="0" fontId="0" fillId="28" borderId="0" xfId="0" applyNumberFormat="1" applyFont="1" applyFill="1" applyBorder="1" applyAlignment="1">
      <x:alignment wrapText="1"/>
    </x:xf>
    <x:xf numFmtId="0" fontId="2" fillId="28" borderId="0" xfId="0" applyNumberFormat="1" applyFont="1" applyFill="1" applyBorder="1" applyAlignment="1">
      <x:alignment wrapText="1"/>
    </x:xf>
    <x:xf numFmtId="0" fontId="2" fillId="28" borderId="0" xfId="0" applyNumberFormat="1" applyFont="1" applyFill="1" applyBorder="1" applyAlignment="1">
      <x:alignment vertical="center" wrapText="1"/>
    </x:xf>
    <x:xf numFmtId="0" fontId="0" fillId="27" borderId="0" xfId="0" applyNumberFormat="1" applyFont="1" applyFill="1" applyBorder="1" applyAlignment="1">
      <x:alignment wrapText="1"/>
    </x:xf>
    <x:xf numFmtId="0" fontId="3" fillId="27" borderId="0" xfId="0" applyNumberFormat="1" applyFont="1" applyFill="1" applyBorder="1" applyAlignment="1">
      <x:alignment wrapText="1"/>
    </x:xf>
    <x:xf numFmtId="0" fontId="3" fillId="27" borderId="0" xfId="0" applyNumberFormat="1" applyFont="1" applyFill="1" applyBorder="1" applyAlignment="1">
      <x:alignment horizontal="center" wrapText="1"/>
    </x:xf>
    <x:xf numFmtId="0" fontId="0" fillId="29" borderId="0" xfId="0" applyNumberFormat="1" applyFont="1" applyFill="1" applyBorder="1" applyAlignment="1">
      <x:alignment wrapText="1"/>
    </x:xf>
    <x:xf numFmtId="0" fontId="4" fillId="29" borderId="0" xfId="0" applyNumberFormat="1" applyFont="1" applyFill="1" applyBorder="1" applyAlignment="1">
      <x:alignment wrapText="1"/>
    </x:xf>
    <x:xf numFmtId="0" fontId="4" fillId="29" borderId="0" xfId="0" applyNumberFormat="1" applyFont="1" applyFill="1" applyBorder="1" applyAlignment="1">
      <x:alignment vertical="center" wrapText="1"/>
    </x:xf>
    <x:xf numFmtId="0" fontId="5" fillId="11" borderId="0" xfId="0" applyNumberFormat="1" applyFont="1" applyFill="1" applyBorder="1" applyAlignment="1">
      <x:alignment horizontal="center" vertical="center" wrapText="1"/>
    </x:xf>
    <x:xf numFmtId="0" fontId="0" fillId="3" borderId="0" xfId="0" applyNumberFormat="1" applyFont="1" applyFill="1" applyBorder="1" applyAlignment="1">
      <x:alignment wrapText="1"/>
    </x:xf>
    <x:xf numFmtId="0" fontId="1" fillId="30" borderId="0" xfId="0" applyNumberFormat="1" applyFont="1" applyFill="1" applyBorder="1" applyAlignment="1">
      <x:alignment vertical="center"/>
    </x:xf>
    <x:xf numFmtId="0" fontId="1" fillId="30" borderId="0" xfId="0" applyNumberFormat="1" applyFont="1" applyFill="1" applyBorder="1" applyAlignment="1">
      <x:alignment horizontal="center" vertical="center"/>
    </x:xf>
    <x:xf numFmtId="0" fontId="2" fillId="31" borderId="0" xfId="0" applyNumberFormat="1" applyFont="1" applyFill="1" applyBorder="1"/>
    <x:xf numFmtId="0" fontId="2" fillId="31" borderId="0" xfId="0" applyNumberFormat="1" applyFont="1" applyFill="1" applyBorder="1" applyAlignment="1">
      <x:alignment wrapText="1"/>
    </x:xf>
    <x:xf numFmtId="0" fontId="3" fillId="32" borderId="0" xfId="0" applyNumberFormat="1" applyFont="1" applyFill="1" applyBorder="1" applyAlignment="1">
      <x:alignment horizontal="center" vertical="center" wrapText="1"/>
    </x:xf>
    <x:xf numFmtId="0" fontId="4" fillId="30" borderId="0" xfId="0" applyNumberFormat="1" applyFont="1" applyFill="1" applyBorder="1" applyAlignment="1">
      <x:alignment wrapText="1"/>
    </x:xf>
    <x:xf numFmtId="0" fontId="4" fillId="30" borderId="0" xfId="0" applyNumberFormat="1" applyFont="1" applyFill="1" applyBorder="1" applyAlignment="1">
      <x:alignment vertical="center" wrapText="1"/>
    </x:xf>
    <x:xf numFmtId="0" fontId="4" fillId="32" borderId="0" xfId="0" applyNumberFormat="1" applyFont="1" applyFill="1" applyBorder="1" applyAlignment="1">
      <x:alignment horizontal="center" vertical="center" wrapText="1"/>
    </x:xf>
    <x:xf numFmtId="0" fontId="3" fillId="33" borderId="0" xfId="0" applyNumberFormat="1" applyFont="1" applyFill="1" applyBorder="1" applyAlignment="1">
      <x:alignment horizontal="center" vertical="center" wrapText="1"/>
    </x:xf>
    <x:xf numFmtId="0" fontId="3" fillId="31" borderId="0" xfId="0" applyNumberFormat="1" applyFont="1" applyFill="1" applyBorder="1" applyAlignment="1">
      <x:alignment horizontal="center" vertical="center" wrapText="1"/>
    </x:xf>
    <x:xf numFmtId="0" fontId="3" fillId="34" borderId="0" xfId="0" applyNumberFormat="1" applyFont="1" applyFill="1" applyBorder="1" applyAlignment="1">
      <x:alignment horizontal="center" vertical="center" wrapText="1"/>
    </x:xf>
    <x:xf numFmtId="0" fontId="3" fillId="35" borderId="0" xfId="0" applyNumberFormat="1" applyFont="1" applyFill="1" applyBorder="1" applyAlignment="1">
      <x:alignment horizontal="center" vertical="center" wrapText="1"/>
    </x:xf>
    <x:xf numFmtId="0" fontId="0" fillId="30" borderId="0" xfId="0" applyNumberFormat="1" applyFont="1" applyFill="1" applyBorder="1" applyAlignment="1">
      <x:alignment wrapText="1"/>
    </x:xf>
    <x:xf numFmtId="0" fontId="2" fillId="0" borderId="0" xfId="0" applyNumberFormat="1" applyFont="1" applyFill="1" applyBorder="1" applyAlignment="1">
      <x:alignment wrapText="1"/>
    </x:xf>
    <x:xf numFmtId="0" fontId="0" fillId="33" borderId="0" xfId="0" applyNumberFormat="1" applyFont="1" applyFill="1" applyBorder="1" applyAlignment="1">
      <x:alignment wrapText="1"/>
    </x:xf>
    <x:xf numFmtId="0" fontId="6" fillId="0" borderId="0" xfId="0" applyNumberFormat="1" applyFont="1" applyFill="1" applyBorder="1" applyAlignment="1">
      <x:alignment wrapText="1"/>
    </x:xf>
    <x:xf numFmtId="200" fontId="6" fillId="0" borderId="0" xfId="0" applyNumberFormat="1" applyFont="1" applyFill="1" applyBorder="1" applyAlignment="1">
      <x:alignment wrapText="1"/>
    </x:xf>
    <x:xf numFmtId="0" fontId="6" fillId="36" borderId="0" xfId="0" applyNumberFormat="1" applyFont="1" applyFill="1" applyBorder="1" applyAlignment="1">
      <x:alignment wrapText="1"/>
    </x:xf>
    <x:xf numFmtId="200" fontId="6" fillId="36"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4" fillId="30" borderId="0" xfId="0" applyNumberFormat="1" applyFont="1" applyFill="1" applyBorder="1" applyAlignment="1">
      <x:alignment vertical="center"/>
    </x:xf>
    <x:xf numFmtId="0" fontId="1" fillId="36" borderId="0" xfId="0" applyNumberFormat="1" applyFont="1" applyFill="1" applyBorder="1" applyAlignment="1">
      <x:alignment vertical="center"/>
    </x:xf>
    <x:xf numFmtId="0" fontId="7" fillId="36" borderId="0" xfId="0" applyNumberFormat="1" applyFont="1" applyFill="1" applyBorder="1" applyAlignment="1">
      <x:alignment vertical="center"/>
    </x:xf>
    <x:xf numFmtId="0" fontId="7" fillId="36" borderId="0" xfId="0" applyNumberFormat="1" applyFont="1" applyFill="1" applyBorder="1" applyAlignment="1">
      <x:alignment vertical="center" wrapText="1"/>
    </x:xf>
    <x:xf numFmtId="0" fontId="0" fillId="32" borderId="0" xfId="0" applyNumberFormat="1" applyFont="1" applyFill="1" applyBorder="1" applyAlignment="1">
      <x:alignment wrapText="1"/>
    </x:xf>
    <x:xf numFmtId="0" fontId="3" fillId="32" borderId="0" xfId="0" applyNumberFormat="1" applyFont="1" applyFill="1" applyBorder="1" applyAlignment="1">
      <x:alignment wrapText="1"/>
    </x:xf>
    <x:xf numFmtId="0" fontId="3" fillId="32" borderId="0" xfId="0" applyNumberFormat="1" applyFont="1" applyFill="1" applyBorder="1" applyAlignment="1">
      <x:alignment horizontal="center" wrapText="1"/>
    </x:xf>
    <x:xf numFmtId="0" fontId="3" fillId="37" borderId="0" xfId="0" applyNumberFormat="1" applyFont="1" applyFill="1" applyBorder="1" applyAlignment="1">
      <x:alignment horizontal="center" vertical="center" wrapText="1"/>
    </x:xf>
    <x:xf numFmtId="0" fontId="3" fillId="38" borderId="0" xfId="0" applyNumberFormat="1" applyFont="1" applyFill="1" applyBorder="1" applyAlignment="1">
      <x:alignment horizontal="center" vertical="center" wrapText="1"/>
    </x:xf>
    <x:xf numFmtId="0" fontId="3" fillId="39" borderId="0" xfId="0" applyNumberFormat="1" applyFont="1" applyFill="1" applyBorder="1" applyAlignment="1">
      <x:alignment horizontal="center" vertical="center" wrapText="1"/>
    </x:xf>
    <x:xf numFmtId="0" fontId="3" fillId="40" borderId="0" xfId="0" applyNumberFormat="1" applyFont="1" applyFill="1" applyBorder="1" applyAlignment="1">
      <x:alignment horizontal="center" vertical="center" wrapText="1"/>
    </x:xf>
    <x:xf numFmtId="0" fontId="2" fillId="41" borderId="0" xfId="0" applyNumberFormat="1" applyFont="1" applyFill="1" applyBorder="1" applyAlignment="1">
      <x:alignment horizontal="center" vertical="center" wrapText="1"/>
    </x:xf>
    <x:xf numFmtId="0" fontId="3" fillId="41" borderId="0" xfId="0" applyNumberFormat="1" applyFont="1" applyFill="1" applyBorder="1" applyAlignment="1">
      <x:alignment horizontal="center" vertical="center" wrapText="1"/>
    </x:xf>
    <x:xf numFmtId="0" fontId="2" fillId="41" borderId="0" xfId="0" applyNumberFormat="1" applyFont="1" applyFill="1" applyBorder="1" applyAlignment="1">
      <x:alignment wrapText="1"/>
    </x:xf>
    <x:xf numFmtId="0" fontId="3" fillId="41" borderId="0" xfId="0" applyNumberFormat="1" applyFont="1" applyFill="1" applyBorder="1" applyAlignment="1">
      <x:alignment wrapText="1"/>
    </x:xf>
    <x:xf numFmtId="0" fontId="3" fillId="41" borderId="0" xfId="0" applyNumberFormat="1" applyFont="1" applyFill="1" applyBorder="1" applyAlignment="1">
      <x:alignment horizontal="center" wrapText="1"/>
    </x:xf>
    <x:xf numFmtId="200" fontId="0" fillId="33" borderId="0" xfId="0" applyNumberFormat="1" applyFont="1" applyFill="1" applyBorder="1" applyAlignment="1">
      <x:alignment wrapText="1"/>
    </x:xf>
    <x:xf numFmtId="0" fontId="0" fillId="31" borderId="0" xfId="0" applyNumberFormat="1" applyFont="1" applyFill="1" applyBorder="1" applyAlignment="1">
      <x:alignment wrapText="1"/>
    </x:xf>
    <x:xf numFmtId="0" fontId="0" fillId="34" borderId="0" xfId="0" applyNumberFormat="1" applyFont="1" applyFill="1" applyBorder="1" applyAlignment="1">
      <x:alignment wrapText="1"/>
    </x:xf>
    <x:xf numFmtId="200" fontId="0" fillId="34" borderId="0" xfId="0" applyNumberFormat="1" applyFont="1" applyFill="1" applyBorder="1" applyAlignment="1">
      <x:alignment wrapText="1"/>
    </x:xf>
    <x:xf numFmtId="0" fontId="0" fillId="36" borderId="0" xfId="0" applyNumberFormat="1" applyFont="1" applyFill="1" applyBorder="1" applyAlignment="1">
      <x:alignment wrapText="1"/>
    </x:xf>
    <x:xf numFmtId="0" fontId="0" fillId="36" borderId="0" xfId="0" applyNumberFormat="1" applyFont="1" applyFill="1" applyBorder="1"/>
    <x:xf numFmtId="0" fontId="1" fillId="33" borderId="0" xfId="0" applyNumberFormat="1" applyFont="1" applyFill="1" applyBorder="1" applyAlignment="1">
      <x:alignment vertical="center"/>
    </x:xf>
    <x:xf numFmtId="0" fontId="8" fillId="33" borderId="0" xfId="0" applyNumberFormat="1" applyFont="1" applyFill="1" applyBorder="1" applyAlignment="1">
      <x:alignment vertical="center"/>
    </x:xf>
    <x:xf numFmtId="0" fontId="8" fillId="33" borderId="0" xfId="0" applyNumberFormat="1" applyFont="1" applyFill="1" applyBorder="1" applyAlignment="1">
      <x:alignment horizontal="center" vertical="center"/>
    </x:xf>
    <x:xf numFmtId="0" fontId="5" fillId="33" borderId="0" xfId="0" applyNumberFormat="1" applyFont="1" applyFill="1" applyBorder="1" applyAlignment="1">
      <x:alignment horizontal="center" vertical="center" wrapText="1"/>
    </x:xf>
    <x:xf numFmtId="0" fontId="0" fillId="32" borderId="0" xfId="0" applyNumberFormat="1" applyFont="1" applyFill="1" applyBorder="1"/>
    <x:xf numFmtId="0" fontId="3" fillId="32" borderId="0" xfId="0" applyNumberFormat="1" applyFont="1" applyFill="1" applyBorder="1"/>
    <x:xf numFmtId="0" fontId="9" fillId="2" borderId="0" xfId="0" applyNumberFormat="1" applyFont="1" applyFill="1" applyBorder="1" applyAlignment="1">
      <x:alignment vertical="center" wrapText="1"/>
    </x:xf>
    <x:xf numFmtId="0" fontId="2" fillId="4" borderId="0" xfId="0" applyNumberFormat="1" applyFont="1" applyFill="1" applyBorder="1" applyAlignment="1">
      <x:alignment horizontal="center" vertical="center" wrapText="1"/>
    </x:xf>
    <x:xf numFmtId="200" fontId="2" fillId="33" borderId="0" xfId="0" applyNumberFormat="1" applyFont="1" applyFill="1" applyBorder="1" applyAlignment="1">
      <x:alignment wrapText="1"/>
    </x:xf>
    <x:xf numFmtId="0" fontId="4" fillId="33" borderId="0" xfId="0" applyNumberFormat="1" applyFont="1" applyFill="1" applyBorder="1" applyAlignment="1">
      <x:alignment vertical="center" wrapText="1"/>
    </x:xf>
    <x:xf numFmtId="0" fontId="6" fillId="0" borderId="0" xfId="0" applyNumberFormat="1" applyFont="1" applyFill="1" applyBorder="1"/>
    <x:xf numFmtId="0" fontId="10" fillId="3" borderId="0" xfId="0" applyNumberFormat="1" applyFont="1" applyFill="1" applyBorder="1" applyAlignment="1">
      <x:alignment wrapText="1"/>
    </x:xf>
    <x:xf numFmtId="0" fontId="10" fillId="2" borderId="0" xfId="0" applyNumberFormat="1" applyFont="1" applyFill="1" applyBorder="1" applyAlignment="1">
      <x:alignment vertical="center"/>
    </x:xf>
    <x:xf numFmtId="0" fontId="10" fillId="4" borderId="0" xfId="0" applyNumberFormat="1" applyFont="1" applyFill="1" applyBorder="1" applyAlignment="1">
      <x:alignment horizontal="center" vertical="center" wrapText="1"/>
    </x:xf>
    <x:xf numFmtId="0" fontId="6" fillId="36" borderId="0" xfId="0" applyNumberFormat="1" applyFont="1" applyFill="1" applyBorder="1"/>
    <x:xf numFmtId="0" fontId="10" fillId="36" borderId="0" xfId="0" applyNumberFormat="1" applyFont="1" applyFill="1" applyBorder="1" applyAlignment="1">
      <x:alignment wrapText="1"/>
    </x:xf>
    <x:xf numFmtId="0" fontId="10" fillId="36" borderId="0" xfId="0" applyNumberFormat="1" applyFont="1" applyFill="1" applyBorder="1" applyAlignment="1">
      <x:alignment vertical="center"/>
    </x:xf>
    <x:xf numFmtId="0" fontId="10" fillId="36" borderId="0" xfId="0" applyNumberFormat="1" applyFont="1" applyFill="1" applyBorder="1" applyAlignment="1">
      <x:alignment horizontal="center" vertical="center" wrapText="1"/>
    </x:xf>
    <x:xf numFmtId="0" fontId="2" fillId="31" borderId="0" xfId="0" applyNumberFormat="1" applyFont="1" applyFill="1" applyBorder="1" applyAlignment="1">
      <x:alignment vertical="center" wrapText="1"/>
    </x:xf>
    <x:xf numFmtId="0" fontId="1" fillId="2" borderId="0" xfId="0" applyNumberFormat="1" applyFont="1" applyFill="1" applyBorder="1" applyAlignment="1">
      <x:alignment horizontal="center" vertical="center"/>
    </x:xf>
    <x:xf numFmtId="0" fontId="4" fillId="4" borderId="0" xfId="0" applyNumberFormat="1" applyFont="1" applyFill="1" applyBorder="1" applyAlignment="1">
      <x:alignment horizontal="center" vertical="center" wrapText="1"/>
    </x:xf>
    <x:xf numFmtId="0" fontId="3" fillId="11" borderId="0" xfId="0" applyNumberFormat="1" applyFont="1" applyFill="1" applyBorder="1" applyAlignment="1">
      <x:alignment horizontal="center" vertical="center" wrapText="1"/>
    </x:xf>
    <x:xf numFmtId="0" fontId="3" fillId="3" borderId="0" xfId="0" applyNumberFormat="1" applyFont="1" applyFill="1" applyBorder="1" applyAlignment="1">
      <x:alignment horizontal="center" vertical="center" wrapText="1"/>
    </x:xf>
    <x:xf numFmtId="0" fontId="0" fillId="11" borderId="0" xfId="0" applyNumberFormat="1" applyFont="1" applyFill="1" applyBorder="1" applyAlignment="1">
      <x:alignment wrapText="1"/>
    </x:xf>
    <x:xf numFmtId="200" fontId="0" fillId="11" borderId="0" xfId="0" applyNumberFormat="1" applyFont="1" applyFill="1" applyBorder="1" applyAlignment="1">
      <x:alignment wrapText="1"/>
    </x:xf>
    <x:xf numFmtId="0" fontId="1" fillId="11" borderId="0" xfId="0" applyNumberFormat="1" applyFont="1" applyFill="1" applyBorder="1" applyAlignment="1">
      <x:alignment vertical="center"/>
    </x:xf>
    <x:xf numFmtId="0" fontId="8" fillId="11" borderId="0" xfId="0" applyNumberFormat="1" applyFont="1" applyFill="1" applyBorder="1" applyAlignment="1">
      <x:alignment vertical="center"/>
    </x:xf>
    <x:xf numFmtId="0" fontId="8" fillId="11" borderId="0" xfId="0" applyNumberFormat="1" applyFont="1" applyFill="1" applyBorder="1" applyAlignment="1">
      <x:alignment horizontal="center" vertical="center"/>
    </x:xf>
    <x:xf numFmtId="200" fontId="2" fillId="11" borderId="0" xfId="0" applyNumberFormat="1" applyFont="1" applyFill="1" applyBorder="1" applyAlignment="1">
      <x:alignment wrapText="1"/>
    </x:xf>
    <x:xf numFmtId="0" fontId="4" fillId="11" borderId="0" xfId="0" applyNumberFormat="1" applyFont="1" applyFill="1" applyBorder="1" applyAlignment="1">
      <x:alignment vertical="center" wrapText="1"/>
    </x:xf>
    <x:xf numFmtId="0" fontId="0" fillId="42" borderId="0" xfId="0" applyNumberFormat="1" applyFont="1" applyFill="1" applyBorder="1" applyAlignment="1">
      <x:alignment wrapText="1"/>
    </x:xf>
    <x:xf numFmtId="0" fontId="2" fillId="11" borderId="0" xfId="0" applyNumberFormat="1" applyFont="1" applyFill="1" applyBorder="1" applyAlignment="1">
      <x:alignment horizontal="center" vertical="center" wrapText="1"/>
    </x:xf>
    <x:xf numFmtId="0" fontId="2" fillId="34" borderId="0" xfId="0" applyNumberFormat="1" applyFont="1" applyFill="1" applyBorder="1" applyAlignment="1">
      <x:alignment horizontal="center" vertical="center" wrapText="1"/>
    </x:xf>
    <x:xf numFmtId="0" fontId="2" fillId="35" borderId="0" xfId="0" applyNumberFormat="1" applyFont="1" applyFill="1" applyBorder="1" applyAlignment="1">
      <x:alignment horizontal="center" vertical="center" wrapText="1"/>
    </x:xf>
    <x:xf numFmtId="0" fontId="9" fillId="11" borderId="0" xfId="0" applyNumberFormat="1" applyFont="1" applyFill="1" applyBorder="1" applyAlignment="1">
      <x:alignment vertical="center" wrapText="1"/>
    </x:xf>
  </x:cellXfs>
  <x:cellStyles count="1">
    <x:cellStyle name="Normal" xfId="0"/>
  </x:cellStyles>
  <x:dxfs count="6">
    <x:dxf>
      <x:font>
        <x:b/>
        <x:color rgb="FF0B5D67"/>
      </x:font>
      <x:fill>
        <x:patternFill>
          <x:bgColor rgb="FFE4F3F3"/>
        </x:patternFill>
      </x:fill>
    </x:dxf>
    <x:dxf>
      <x:font>
        <x:b/>
        <x:color rgb="FF8A4B08"/>
      </x:font>
      <x:fill>
        <x:patternFill>
          <x:bgColor rgb="FFFFF4DF"/>
        </x:patternFill>
      </x:fill>
    </x:dxf>
    <x:dxf>
      <x:font>
        <x:b/>
        <x:color rgb="FF8B2432"/>
      </x:font>
      <x:fill>
        <x:patternFill>
          <x:bgColor rgb="FFFDECEF"/>
        </x:patternFill>
      </x:fill>
    </x:dxf>
    <x:dxf>
      <x:font>
        <x:b/>
        <x:color rgb="FF0B5D67"/>
      </x:font>
      <x:fill>
        <x:patternFill>
          <x:bgColor rgb="FFE4F3F3"/>
        </x:patternFill>
      </x:fill>
    </x:dxf>
    <x:dxf>
      <x:font>
        <x:b/>
        <x:color rgb="FF8A4B08"/>
      </x:font>
      <x:fill>
        <x:patternFill>
          <x:bgColor rgb="FFFFF4DF"/>
        </x:patternFill>
      </x:fill>
    </x:dxf>
    <x:dxf>
      <x:font>
        <x:b/>
        <x:color rgb="FF8B2432"/>
      </x:font>
      <x:fill>
        <x:patternFill>
          <x:bgColor rgb="FFFDECEF"/>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70036652269147a6" /><Relationship Type="http://schemas.openxmlformats.org/officeDocument/2006/relationships/theme" Target="/xl/theme/theme1.xml" Id="R28a209c30acc4920" /><Relationship Type="http://schemas.openxmlformats.org/officeDocument/2006/relationships/sharedStrings" Target="/xl/sharedStrings.xml" Id="R9b72d3a3dc174a94" /><Relationship Type="http://schemas.openxmlformats.org/officeDocument/2006/relationships/worksheet" Target="/xl/worksheets/sheet1.xml" Id="R654de95cdfe64052" /><Relationship Type="http://schemas.openxmlformats.org/officeDocument/2006/relationships/worksheet" Target="/xl/worksheets/sheet2.xml" Id="R19ac8b122c2e49b0" /><Relationship Type="http://schemas.openxmlformats.org/officeDocument/2006/relationships/worksheet" Target="/xl/worksheets/sheet3.xml" Id="Rdc85285ce7b54d21" /><Relationship Type="http://schemas.openxmlformats.org/officeDocument/2006/relationships/worksheet" Target="/xl/worksheets/sheet4.xml" Id="R0253592bd2d84254" /><Relationship Type="http://schemas.openxmlformats.org/officeDocument/2006/relationships/worksheet" Target="/xl/worksheets/sheet5.xml" Id="R3c5f7826531c430c" /><Relationship Type="http://schemas.openxmlformats.org/officeDocument/2006/relationships/worksheet" Target="/xl/worksheets/sheet6.xml" Id="R1db0aefb710348bc" /><Relationship Type="http://schemas.openxmlformats.org/officeDocument/2006/relationships/worksheet" Target="/xl/worksheets/sheet7.xml" Id="R391ab8e8186746bd" /><Relationship Type="http://schemas.openxmlformats.org/officeDocument/2006/relationships/worksheet" Target="/xl/worksheets/sheet8.xml" Id="Rcfbceeafeb13443e" /></Relationships>
</file>

<file path=xl/tables/table1.xml><?xml version="1.0" encoding="utf-8"?>
<x:table xmlns:x="http://schemas.openxmlformats.org/spreadsheetml/2006/main" id="6" name="A20DomainRegister" displayName="A20DomainRegister" ref="A1:BI101" headerRowCount="1">
  <x:autoFilter ref="A1:BI101"/>
  <x:tableColumns count="61">
    <x:tableColumn id="1" name="Record ID"/>
    <x:tableColumn id="2" name="Candidate"/>
    <x:tableColumn id="3" name="Decision"/>
    <x:tableColumn id="4" name="Market / geography"/>
    <x:tableColumn id="5" name="Target customer"/>
    <x:tableColumn id="6" name="Commercial outcome"/>
    <x:tableColumn id="7" name="Evidence date"/>
    <x:tableColumn id="8" name="Customer overlap"/>
    <x:tableColumn id="9" name="Commercial-outcome overlap"/>
    <x:tableColumn id="10" name="Offering overlap"/>
    <x:tableColumn id="11" name="Business-model overlap"/>
    <x:tableColumn id="12" name="Search-intent overlap"/>
    <x:tableColumn id="13" name="Transaction control"/>
    <x:tableColumn id="14" name="Visibility / publishing function"/>
    <x:tableColumn id="15" name="Decision-influence function"/>
    <x:tableColumn id="16" name="Transaction-participation function"/>
    <x:tableColumn id="17" name="Market-infrastructure function"/>
    <x:tableColumn id="18" name="Owned comparable offer"/>
    <x:tableColumn id="19" name="Suggested status"/>
    <x:tableColumn id="20" name="Suggested primary role"/>
    <x:tableColumn id="21" name="Suggested disposition"/>
    <x:tableColumn id="22" name="Final status"/>
    <x:tableColumn id="23" name="Final primary role"/>
    <x:tableColumn id="24" name="Final secondary roles"/>
    <x:tableColumn id="25" name="Final disposition"/>
    <x:tableColumn id="26" name="Confidence"/>
    <x:tableColumn id="27" name="Permitted analytical use"/>
    <x:tableColumn id="28" name="Prohibited inference"/>
    <x:tableColumn id="29" name="Evidence IDs"/>
    <x:tableColumn id="30" name="Owner"/>
    <x:tableColumn id="31" name="Reviewer"/>
    <x:tableColumn id="32" name="Approval status"/>
    <x:tableColumn id="33" name="Reviewer note"/>
    <x:tableColumn id="34" name="Reopening trigger"/>
    <x:tableColumn id="35" name="Review date"/>
    <x:tableColumn id="36" name="Version"/>
    <x:tableColumn id="37" name="Prior version ID"/>
    <x:tableColumn id="38" name="Conclusion boundary"/>
    <x:tableColumn id="39" name="Context purpose"/>
    <x:tableColumn id="40" name="Exclusion reason"/>
    <x:tableColumn id="41" name="Suggested reason"/>
    <x:tableColumn id="42" name="Blank row"/>
    <x:tableColumn id="43" name="Boundary complete"/>
    <x:tableColumn id="44" name="Contradiction"/>
    <x:tableColumn id="45" name="Critical review"/>
    <x:tableColumn id="46" name="Context present"/>
    <x:tableColumn id="47" name="Direct ready"/>
    <x:tableColumn id="48" name="Dual ready"/>
    <x:tableColumn id="49" name="Non-comparable"/>
    <x:tableColumn id="50" name="Context primary"/>
    <x:tableColumn id="51" name="Primary role"/>
    <x:tableColumn id="52" name="Ready disposition"/>
    <x:tableColumn id="53" name="Review reason"/>
    <x:tableColumn id="54" name="Ready reason"/>
    <x:tableColumn id="55" name="Offering"/>
    <x:tableColumn id="56" name="Query group"/>
    <x:tableColumn id="57" name="Suggested secondary roles"/>
    <x:tableColumn id="58" name="Reviewer parity flag"/>
    <x:tableColumn id="59" name="Exact missing boundary fields"/>
    <x:tableColumn id="60" name="Next evidence action"/>
    <x:tableColumn id="61" name="Handoff eligibility"/>
  </x:tableColumns>
  <x:tableStyleInfo name="TableStyleMedium2" showRowStripes="1"/>
</x:table>
</file>

<file path=xl/tables/table2.xml><?xml version="1.0" encoding="utf-8"?>
<x:table xmlns:x="http://schemas.openxmlformats.org/spreadsheetml/2006/main" id="2" name="A20EvidenceLog" displayName="A20EvidenceLog" ref="A1:M101" headerRowCount="1">
  <x:autoFilter ref="A1:M101"/>
  <x:tableColumns count="13">
    <x:tableColumn id="1" name="Evidence ID"/>
    <x:tableColumn id="2" name="Record ID"/>
    <x:tableColumn id="3" name="Source / URL / document"/>
    <x:tableColumn id="4" name="Source owner"/>
    <x:tableColumn id="5" name="Evidence type"/>
    <x:tableColumn id="6" name="Collection date"/>
    <x:tableColumn id="7" name="Access date"/>
    <x:tableColumn id="8" name="Evidence tests supported"/>
    <x:tableColumn id="9" name="Observation"/>
    <x:tableColumn id="10" name="Limitation"/>
    <x:tableColumn id="11" name="Permitted use"/>
    <x:tableColumn id="12" name="Provenance status"/>
    <x:tableColumn id="13" name="Owner"/>
  </x:tableColumns>
  <x:tableStyleInfo name="TableStyleMedium2" showRowStripes="1"/>
</x:table>
</file>

<file path=xl/tables/table3.xml><?xml version="1.0" encoding="utf-8"?>
<x:table xmlns:x="http://schemas.openxmlformats.org/spreadsheetml/2006/main" id="3" name="A20ReviewReopen" displayName="A20ReviewReopen" ref="A4:J101" headerRowCount="1">
  <x:autoFilter ref="A4:J101"/>
  <x:tableColumns count="10">
    <x:tableColumn id="1" name="Review ID"/>
    <x:tableColumn id="2" name="Record ID"/>
    <x:tableColumn id="3" name="Current version"/>
    <x:tableColumn id="4" name="Technical trigger"/>
    <x:tableColumn id="5" name="Change observed?"/>
    <x:tableColumn id="6" name="Evidence gap or change"/>
    <x:tableColumn id="7" name="Owner"/>
    <x:tableColumn id="8" name="Reviewer"/>
    <x:tableColumn id="9" name="Next review"/>
    <x:tableColumn id="10" name="Outcome"/>
  </x:tableColumns>
  <x:tableStyleInfo name="TableStyleMedium2" showRowStripes="1"/>
</x:table>
</file>

<file path=xl/tables/table4.xml><?xml version="1.0" encoding="utf-8"?>
<x:table xmlns:x="http://schemas.openxmlformats.org/spreadsheetml/2006/main" id="4" name="A20MixedRoleCase" displayName="A20MixedRoleCase" ref="A4:H8" headerRowCount="1">
  <x:autoFilter ref="A4:H8"/>
  <x:tableColumns count="8">
    <x:tableColumn id="1" name="Case ID"/>
    <x:tableColumn id="2" name="Decision"/>
    <x:tableColumn id="3" name="Observed evidence condition"/>
    <x:tableColumn id="4" name="Primary role"/>
    <x:tableColumn id="5" name="Secondary roles"/>
    <x:tableColumn id="6" name="Status"/>
    <x:tableColumn id="7" name="Disposition"/>
    <x:tableColumn id="8" name="Use boundary"/>
  </x:tableColumns>
  <x:tableStyleInfo name="TableStyleMedium2" showRowStripes="1"/>
</x:table>
</file>

<file path=xl/tables/table5.xml><?xml version="1.0" encoding="utf-8"?>
<x:table xmlns:x="http://schemas.openxmlformats.org/spreadsheetml/2006/main" id="5" name="A20HandoffSummary" displayName="A20HandoffSummary" ref="A18:H25" headerRowCount="1">
  <x:autoFilter ref="A18:H25"/>
  <x:tableColumns count="8">
    <x:tableColumn id="1" name="Candidate"/>
    <x:tableColumn id="2" name="Primary role"/>
    <x:tableColumn id="3" name="Secondary roles"/>
    <x:tableColumn id="4" name="Disposition"/>
    <x:tableColumn id="5" name="Permitted use"/>
    <x:tableColumn id="6" name="Prohibited inference"/>
    <x:tableColumn id="7" name="Confidence"/>
    <x:tableColumn id="8" name="Reopening trigger"/>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4.xml.rels>&#65279;<?xml version="1.0" encoding="utf-8"?><Relationships xmlns="http://schemas.openxmlformats.org/package/2006/relationships"><Relationship Type="http://schemas.openxmlformats.org/officeDocument/2006/relationships/table" Target="/xl/tables/table1.xml" Id="R3b56705662d44855" /></Relationships>
</file>

<file path=xl/worksheets/_rels/sheet5.xml.rels>&#65279;<?xml version="1.0" encoding="utf-8"?><Relationships xmlns="http://schemas.openxmlformats.org/package/2006/relationships"><Relationship Type="http://schemas.openxmlformats.org/officeDocument/2006/relationships/table" Target="/xl/tables/table2.xml" Id="Rb7a052e636424002" /></Relationships>
</file>

<file path=xl/worksheets/_rels/sheet6.xml.rels>&#65279;<?xml version="1.0" encoding="utf-8"?><Relationships xmlns="http://schemas.openxmlformats.org/package/2006/relationships"><Relationship Type="http://schemas.openxmlformats.org/officeDocument/2006/relationships/table" Target="/xl/tables/table3.xml" Id="R35d664757fee4e76" /></Relationships>
</file>

<file path=xl/worksheets/_rels/sheet7.xml.rels>&#65279;<?xml version="1.0" encoding="utf-8"?><Relationships xmlns="http://schemas.openxmlformats.org/package/2006/relationships"><Relationship Type="http://schemas.openxmlformats.org/officeDocument/2006/relationships/table" Target="/xl/tables/table4.xml" Id="R1d135f59596646eb" /></Relationships>
</file>

<file path=xl/worksheets/_rels/sheet8.xml.rels>&#65279;<?xml version="1.0" encoding="utf-8"?><Relationships xmlns="http://schemas.openxmlformats.org/package/2006/relationships"><Relationship Type="http://schemas.openxmlformats.org/officeDocument/2006/relationships/table" Target="/xl/tables/table5.xml" Id="R719588233840476d" /></Relationships>
</file>

<file path=xl/worksheets/sheet1.xml><?xml version="1.0" encoding="utf-8"?>
<x:worksheet xmlns:x="http://schemas.openxmlformats.org/spreadsheetml/2006/main">
  <x:sheetViews>
    <x:sheetView showGridLines="0" workbookViewId="0"/>
  </x:sheetViews>
  <x:sheetFormatPr defaultRowHeight="15"/>
  <x:cols>
    <x:col min="1" max="1" width="18" hidden="0" customWidth="1"/>
    <x:col min="2" max="2" width="48" hidden="0" customWidth="1"/>
    <x:col min="3" max="3" width="18" hidden="0" customWidth="1"/>
    <x:col min="4" max="4" width="32" hidden="0" customWidth="1"/>
    <x:col min="5" max="5" width="18" hidden="0" customWidth="1"/>
    <x:col min="6" max="6" width="32" hidden="0" customWidth="1"/>
    <x:col min="7" max="7" width="18" hidden="0" customWidth="1"/>
    <x:col min="8" max="8" width="32" hidden="0" customWidth="1"/>
  </x:cols>
  <x:sheetData>
    <x:row r="1">
      <x:c r="A1" s="127" t="str">
        <x:v>The Competitor Role Check — working workbook</x:v>
      </x:c>
      <x:c r="B1" s="127"/>
      <x:c r="C1" s="127"/>
      <x:c r="D1" s="127"/>
      <x:c r="E1" s="127"/>
      <x:c r="F1" s="127"/>
      <x:c r="G1" s="127"/>
      <x:c r="H1" s="127"/>
    </x:row>
    <x:row r="2">
      <x:c r="A2" s="4"/>
      <x:c r="B2" s="4"/>
      <x:c r="C2" s="4"/>
      <x:c r="D2" s="4"/>
      <x:c r="E2" s="4"/>
      <x:c r="F2" s="4"/>
      <x:c r="G2" s="4"/>
      <x:c r="H2" s="4"/>
    </x:row>
    <x:row r="3">
      <x:c r="A3" s="129" t="str">
        <x:v>Use these nine steps to describe the decision, record the evidence, review the suggested role and approve a defensible handoff.</x:v>
      </x:c>
      <x:c r="B3" s="129"/>
      <x:c r="C3" s="129"/>
      <x:c r="D3" s="129"/>
      <x:c r="E3" s="129"/>
      <x:c r="F3" s="129"/>
      <x:c r="G3" s="129"/>
      <x:c r="H3" s="129"/>
    </x:row>
    <x:row r="4">
      <x:c r="A4" s="28"/>
      <x:c r="B4" s="28"/>
      <x:c r="C4" s="28"/>
      <x:c r="D4" s="28"/>
      <x:c r="E4" s="28"/>
      <x:c r="F4" s="28"/>
      <x:c r="G4" s="28"/>
      <x:c r="H4" s="28"/>
    </x:row>
    <x:row r="5">
      <x:c r="A5" s="130" t="str">
        <x:v>Step</x:v>
      </x:c>
      <x:c r="B5" s="130" t="str">
        <x:v>What to do</x:v>
      </x:c>
      <x:c r="C5" s="28"/>
      <x:c r="D5" s="28"/>
      <x:c r="E5" s="28"/>
      <x:c r="F5" s="28"/>
      <x:c r="G5" s="28"/>
      <x:c r="H5" s="28"/>
    </x:row>
    <x:row r="6">
      <x:c r="A6" s="22" t="str">
        <x:v>1</x:v>
      </x:c>
      <x:c r="B6" s="22" t="str">
        <x:v>Read the seven fictional example rows to see how different domains are used.</x:v>
      </x:c>
      <x:c r="C6" s="28"/>
      <x:c r="D6" s="28"/>
      <x:c r="E6" s="28"/>
      <x:c r="F6" s="28"/>
      <x:c r="G6" s="28"/>
      <x:c r="H6" s="28"/>
    </x:row>
    <x:row r="7">
      <x:c r="A7" s="22" t="str">
        <x:v>2</x:v>
      </x:c>
      <x:c r="B7" s="22" t="str">
        <x:v>Save a clean working copy before entering live project information.</x:v>
      </x:c>
      <x:c r="C7" s="28"/>
      <x:c r="D7" s="28"/>
      <x:c r="E7" s="28"/>
      <x:c r="F7" s="28"/>
      <x:c r="G7" s="28"/>
      <x:c r="H7" s="28"/>
    </x:row>
    <x:row r="8">
      <x:c r="A8" s="22" t="str">
        <x:v>3</x:v>
      </x:c>
      <x:c r="B8" s="22" t="str">
        <x:v>Describe the decision, customer, commercial result, offer, market and search need.</x:v>
      </x:c>
      <x:c r="C8" s="28"/>
      <x:c r="D8" s="28"/>
      <x:c r="E8" s="28"/>
      <x:c r="F8" s="28"/>
      <x:c r="G8" s="28"/>
      <x:c r="H8" s="28"/>
    </x:row>
    <x:row r="9">
      <x:c r="A9" s="22" t="str">
        <x:v>4</x:v>
      </x:c>
      <x:c r="B9" s="22" t="str">
        <x:v>Record what the evidence shows as Supported, Partial, No or Unknown.</x:v>
      </x:c>
      <x:c r="C9" s="28"/>
      <x:c r="D9" s="28"/>
      <x:c r="E9" s="28"/>
      <x:c r="F9" s="28"/>
      <x:c r="G9" s="28"/>
      <x:c r="H9" s="28"/>
    </x:row>
    <x:row r="10">
      <x:c r="A10" s="22" t="str">
        <x:v>5</x:v>
      </x:c>
      <x:c r="B10" s="22" t="str">
        <x:v>Confirm what the domain actually does, separately from where it appears in search.</x:v>
      </x:c>
      <x:c r="C10" s="28"/>
      <x:c r="D10" s="28"/>
      <x:c r="E10" s="28"/>
      <x:c r="F10" s="28"/>
      <x:c r="G10" s="28"/>
      <x:c r="H10" s="28"/>
    </x:row>
    <x:row r="11">
      <x:c r="A11" s="22" t="str">
        <x:v>6</x:v>
      </x:c>
      <x:c r="B11" s="22" t="str">
        <x:v>Review the suggested role and any other supported roles.</x:v>
      </x:c>
      <x:c r="C11" s="28"/>
      <x:c r="D11" s="28"/>
      <x:c r="E11" s="28"/>
      <x:c r="F11" s="28"/>
      <x:c r="G11" s="28"/>
      <x:c r="H11" s="28"/>
    </x:row>
    <x:row r="12">
      <x:c r="A12" s="22" t="str">
        <x:v>7</x:v>
      </x:c>
      <x:c r="B12" s="22" t="str">
        <x:v>Confirm how the domain may be used in the analysis and what it cannot prove.</x:v>
      </x:c>
      <x:c r="C12" s="28"/>
      <x:c r="D12" s="28"/>
      <x:c r="E12" s="28"/>
      <x:c r="F12" s="28"/>
      <x:c r="G12" s="28"/>
      <x:c r="H12" s="28"/>
    </x:row>
    <x:row r="13">
      <x:c r="A13" s="22" t="str">
        <x:v>8</x:v>
      </x:c>
      <x:c r="B13" s="22" t="str">
        <x:v>Approve the record only when the reviewer-confirmed result matches the calculated result.</x:v>
      </x:c>
      <x:c r="C13" s="28"/>
      <x:c r="D13" s="28"/>
      <x:c r="E13" s="28"/>
      <x:c r="F13" s="28"/>
      <x:c r="G13" s="28"/>
      <x:c r="H13" s="28"/>
    </x:row>
    <x:row r="14">
      <x:c r="A14" s="44" t="str">
        <x:v>9</x:v>
      </x:c>
      <x:c r="B14" s="44" t="str">
        <x:v>Reopen the record when the decision, market, offer, function, transaction model or evidence changes.</x:v>
      </x:c>
      <x:c r="C14" s="25"/>
      <x:c r="D14" s="25"/>
      <x:c r="E14" s="25"/>
      <x:c r="F14" s="25"/>
      <x:c r="G14" s="25"/>
      <x:c r="H14" s="25"/>
    </x:row>
    <x:row r="15">
      <x:c r="A15" s="16"/>
      <x:c r="B15" s="16"/>
      <x:c r="C15" s="16"/>
      <x:c r="D15" s="16"/>
      <x:c r="E15" s="16"/>
      <x:c r="F15" s="16"/>
      <x:c r="G15" s="16"/>
      <x:c r="H15" s="16"/>
    </x:row>
    <x:row r="16">
      <x:c r="A16" s="132" t="str">
        <x:v>Visual legend</x:v>
      </x:c>
      <x:c r="B16" s="132"/>
      <x:c r="C16" s="132"/>
      <x:c r="D16" s="132"/>
      <x:c r="E16" s="132"/>
      <x:c r="F16" s="132"/>
      <x:c r="G16" s="132"/>
      <x:c r="H16" s="132"/>
    </x:row>
    <x:row r="17">
      <x:c r="A17" s="133" t="str">
        <x:v>Editable input</x:v>
      </x:c>
      <x:c r="B17" s="133" t="str">
        <x:v>Enter or select project evidence.</x:v>
      </x:c>
      <x:c r="C17" s="133" t="str">
        <x:v>Calculated output</x:v>
      </x:c>
      <x:c r="D17" s="133" t="str">
        <x:v>Do not overwrite.</x:v>
      </x:c>
      <x:c r="E17" s="133" t="str">
        <x:v>Reviewer-confirmed</x:v>
      </x:c>
      <x:c r="F17" s="133" t="str">
        <x:v>Complete after review.</x:v>
      </x:c>
      <x:c r="G17" s="133" t="str">
        <x:v>Warning / re-review</x:v>
      </x:c>
      <x:c r="H17" s="133" t="str">
        <x:v>Resolve before handoff.</x:v>
      </x:c>
    </x:row>
    <x:row r="18">
      <x:c r="A18" s="199" t="str">
        <x:v>Warm fill</x:v>
      </x:c>
      <x:c r="B18" s="199" t="str">
        <x:v>User-entered values</x:v>
      </x:c>
      <x:c r="C18" s="76" t="str">
        <x:v>Teal fill</x:v>
      </x:c>
      <x:c r="D18" s="76" t="str">
        <x:v>Formula-generated suggestion</x:v>
      </x:c>
      <x:c r="E18" s="200" t="str">
        <x:v>Blue fill</x:v>
      </x:c>
      <x:c r="F18" s="200" t="str">
        <x:v>Reviewer-controlled value</x:v>
      </x:c>
      <x:c r="G18" s="201" t="str">
        <x:v>Red fill</x:v>
      </x:c>
      <x:c r="H18" s="201" t="str">
        <x:v>Invalid or unresolved state</x:v>
      </x:c>
    </x:row>
    <x:row r="19">
      <x:c r="A19" s="22" t="str">
        <x:v>Plain English first</x:v>
      </x:c>
      <x:c r="B19" s="22" t="str">
        <x:v>Technical identifiers remain in the optional logic sheet and audit fields.</x:v>
      </x:c>
      <x:c r="C19" s="22" t="str"/>
      <x:c r="D19" s="22" t="str"/>
      <x:c r="E19" s="22" t="str"/>
      <x:c r="F19" s="22" t="str"/>
      <x:c r="G19" s="22" t="str"/>
      <x:c r="H19" s="22" t="str"/>
    </x:row>
    <x:row r="20">
      <x:c r="A20" s="22"/>
      <x:c r="B20" s="22"/>
      <x:c r="C20" s="22"/>
      <x:c r="D20" s="22"/>
      <x:c r="E20" s="22"/>
      <x:c r="F20" s="22"/>
      <x:c r="G20" s="22"/>
      <x:c r="H20" s="22"/>
    </x:row>
    <x:row r="21">
      <x:c r="A21" s="132" t="str">
        <x:v>Audit note</x:v>
      </x:c>
      <x:c r="B21" s="132"/>
      <x:c r="C21" s="132"/>
      <x:c r="D21" s="132"/>
      <x:c r="E21" s="132"/>
      <x:c r="F21" s="132"/>
      <x:c r="G21" s="132"/>
      <x:c r="H21" s="132"/>
    </x:row>
    <x:row r="22">
      <x:c r="A22" s="44" t="str">
        <x:v>Controlled method</x:v>
      </x:c>
      <x:c r="B22" s="44" t="str">
        <x:v>The exact technical identities, formulas and authority controls are retained in the hidden LOGIC &amp; VALUES sheet.</x:v>
      </x:c>
      <x:c r="C22" s="44" t="str"/>
      <x:c r="D22" s="44" t="str"/>
      <x:c r="E22" s="44" t="str"/>
      <x:c r="F22" s="44" t="str"/>
      <x:c r="G22" s="44" t="str"/>
      <x:c r="H22" s="44" t="str"/>
    </x:row>
    <x:row r="23">
      <x:c r="A23" s="139" t="str">
        <x:v>Audit access</x:v>
      </x:c>
      <x:c r="B23" s="166" t="str">
        <x:v>In Microsoft Excel, right-click any visible sheet tab, choose Unhide, select LOGIC &amp; VALUES, and choose OK. Re-hide the sheet after the audit.</x:v>
      </x:c>
      <x:c r="C23" s="22"/>
      <x:c r="D23" s="22"/>
      <x:c r="E23" s="22"/>
      <x:c r="F23" s="22"/>
      <x:c r="G23" s="22"/>
      <x:c r="H23" s="22"/>
    </x:row>
    <x:row r="24">
      <x:c r="A24" s="66" t="str">
        <x:v>Conclusion boundary</x:v>
      </x:c>
      <x:c r="B24" s="66" t="str">
        <x:v>This workbook does not establish a legal relevant market, market share, ranking causality, revenue impact, ROI or universal domain status.</x:v>
      </x:c>
      <x:c r="C24" s="66" t="str"/>
      <x:c r="D24" s="66" t="str"/>
      <x:c r="E24" s="66" t="str"/>
      <x:c r="F24" s="66" t="str"/>
      <x:c r="G24" s="66" t="str"/>
      <x:c r="H24" s="66" t="str"/>
    </x:row>
    <x:row r="25">
      <x:c r="A25" s="22"/>
      <x:c r="B25" s="22"/>
      <x:c r="C25" s="22"/>
      <x:c r="D25" s="22"/>
      <x:c r="E25" s="22"/>
      <x:c r="F25" s="22"/>
      <x:c r="G25" s="22"/>
      <x:c r="H25" s="22"/>
    </x:row>
    <x:row r="26">
      <x:c r="A26" s="22"/>
      <x:c r="B26" s="22"/>
    </x:row>
    <x:row r="27">
      <x:c r="A27" s="22"/>
      <x:c r="B27" s="22"/>
    </x:row>
  </x:sheetData>
  <x:mergeCells>
    <x:mergeCell ref="A1:H1"/>
    <x:mergeCell ref="A3:H3"/>
    <x:mergeCell ref="A16:H16"/>
    <x:mergeCell ref="A21:H21"/>
  </x:mergeCells>
  <x:pageMargins left="0.7" right="0.7" top="0.75" bottom="0.75" header="0.3" footer="0.3"/>
</x:worksheet>
</file>

<file path=xl/worksheets/sheet2.xml><?xml version="1.0" encoding="utf-8"?>
<x:worksheet xmlns:x="http://schemas.openxmlformats.org/spreadsheetml/2006/main">
  <x:sheetViews>
    <x:sheetView showGridLines="0" workbookViewId="0">
      <x:pane ySplit="4" topLeftCell="A5" activePane="bottomLeft" state="frozen"/>
      <x:selection pane="bottomLeft" activeCell="A5" sqref="A5"/>
    </x:sheetView>
  </x:sheetViews>
  <x:sheetFormatPr defaultRowHeight="15"/>
  <x:cols>
    <x:col min="1" max="1" width="32" hidden="0" customWidth="1"/>
    <x:col min="2" max="2" width="52" hidden="0" customWidth="1"/>
    <x:col min="3" max="3" width="42" hidden="0" customWidth="1"/>
  </x:cols>
  <x:sheetData>
    <x:row r="1">
      <x:c r="A1" s="145" t="str">
        <x:v>Decision details</x:v>
      </x:c>
      <x:c r="B1" s="145"/>
      <x:c r="C1" s="145"/>
      <x:c r="D1" s="4"/>
      <x:c r="E1" s="4"/>
      <x:c r="F1" s="4"/>
    </x:row>
    <x:row r="2">
      <x:c r="A2" s="4"/>
      <x:c r="B2" s="4"/>
      <x:c r="C2" s="4"/>
      <x:c r="D2" s="4"/>
      <x:c r="E2" s="4"/>
      <x:c r="F2" s="4"/>
    </x:row>
    <x:row r="3">
      <x:c r="A3" s="28"/>
      <x:c r="B3" s="28"/>
      <x:c r="C3" s="28"/>
      <x:c r="D3" s="28"/>
      <x:c r="E3" s="28"/>
      <x:c r="F3" s="28"/>
    </x:row>
    <x:row r="4">
      <x:c r="A4" s="130" t="str">
        <x:v>Required detail</x:v>
      </x:c>
      <x:c r="B4" s="130" t="str">
        <x:v>Your value</x:v>
      </x:c>
      <x:c r="C4" s="130" t="str">
        <x:v>Why it matters</x:v>
      </x:c>
      <x:c r="D4" s="28"/>
      <x:c r="E4" s="28"/>
      <x:c r="F4" s="28"/>
    </x:row>
    <x:row r="5">
      <x:c r="A5" s="139" t="str">
        <x:v>Company being analysed</x:v>
      </x:c>
      <x:c r="B5" s="140" t="str">
        <x:v>Fictional private clinic</x:v>
      </x:c>
      <x:c r="C5" s="143" t="str">
        <x:v>Identifies the domain or organisation being assessed.</x:v>
      </x:c>
      <x:c r="D5" s="28"/>
      <x:c r="E5" s="28"/>
      <x:c r="F5" s="28"/>
    </x:row>
    <x:row r="6">
      <x:c r="A6" s="139" t="str">
        <x:v>Decision being supported</x:v>
      </x:c>
      <x:c r="B6" s="140" t="str">
        <x:v>Improve local patient acquisition without mixing unlike domain roles</x:v>
      </x:c>
      <x:c r="C6" s="143" t="str">
        <x:v>States the exact decision this classification must support.</x:v>
      </x:c>
      <x:c r="D6" s="28"/>
      <x:c r="E6" s="28"/>
      <x:c r="F6" s="28"/>
    </x:row>
    <x:row r="7">
      <x:c r="A7" s="139" t="str">
        <x:v>Target customer or decision maker</x:v>
      </x:c>
      <x:c r="B7" s="140" t="str">
        <x:v>Local patient choosing a provider</x:v>
      </x:c>
      <x:c r="C7" s="143" t="str">
        <x:v>Defines whose choice or need is relevant.</x:v>
      </x:c>
      <x:c r="D7" s="28"/>
      <x:c r="E7" s="28"/>
      <x:c r="F7" s="28"/>
    </x:row>
    <x:row r="8">
      <x:c r="A8" s="139" t="str">
        <x:v>Commercial outcome</x:v>
      </x:c>
      <x:c r="B8" s="140" t="str">
        <x:v>Booked consultation</x:v>
      </x:c>
      <x:c r="C8" s="143" t="str">
        <x:v>Defines the sale, booking, lead, contract or other result at stake.</x:v>
      </x:c>
      <x:c r="D8" s="28"/>
      <x:c r="E8" s="28"/>
      <x:c r="F8" s="28"/>
    </x:row>
    <x:row r="9">
      <x:c r="A9" s="139" t="str">
        <x:v>Offering or substitute outcome</x:v>
      </x:c>
      <x:c r="B9" s="140" t="str">
        <x:v>Private clinical consultation</x:v>
      </x:c>
      <x:c r="C9" s="143" t="str">
        <x:v>Defines the comparable offer or substitute outcome.</x:v>
      </x:c>
      <x:c r="D9" s="28"/>
      <x:c r="E9" s="28"/>
      <x:c r="F9" s="28"/>
    </x:row>
    <x:row r="10">
      <x:c r="A10" s="139" t="str">
        <x:v>Market and geography</x:v>
      </x:c>
      <x:c r="B10" s="140" t="str">
        <x:v>Illustrative local clinic market</x:v>
      </x:c>
      <x:c r="C10" s="143" t="str">
        <x:v>Limits the conclusion to the relevant market and geography.</x:v>
      </x:c>
      <x:c r="D10" s="28"/>
      <x:c r="E10" s="28"/>
      <x:c r="F10" s="28"/>
    </x:row>
    <x:row r="11">
      <x:c r="A11" s="139" t="str">
        <x:v>Query or demand group</x:v>
      </x:c>
      <x:c r="B11" s="140" t="str">
        <x:v>Local treatment, provider comparison and booking searches</x:v>
      </x:c>
      <x:c r="C11" s="143" t="str">
        <x:v>Limits the conclusion to the relevant search need or query group.</x:v>
      </x:c>
      <x:c r="D11" s="28"/>
      <x:c r="E11" s="28"/>
      <x:c r="F11" s="28"/>
    </x:row>
    <x:row r="12">
      <x:c r="A12" s="139" t="str">
        <x:v>Evidence date</x:v>
      </x:c>
      <x:c r="B12" s="192" t="n">
        <x:v>46219</x:v>
      </x:c>
      <x:c r="C12" s="144" t="str">
        <x:v>Shows when the evidence was observed.</x:v>
      </x:c>
      <x:c r="D12" s="28"/>
      <x:c r="E12" s="28"/>
      <x:c r="F12" s="28"/>
    </x:row>
    <x:row r="13">
      <x:c r="A13" s="139" t="str">
        <x:v>Owner</x:v>
      </x:c>
      <x:c r="B13" s="140" t="str">
        <x:v>Example owner</x:v>
      </x:c>
      <x:c r="C13" s="143" t="str">
        <x:v>Names the person responsible for the record.</x:v>
      </x:c>
      <x:c r="D13" s="28"/>
      <x:c r="E13" s="28"/>
      <x:c r="F13" s="28"/>
    </x:row>
    <x:row r="14">
      <x:c r="A14" s="139" t="str">
        <x:v>Reviewer</x:v>
      </x:c>
      <x:c r="B14" s="140" t="str">
        <x:v>Example reviewer</x:v>
      </x:c>
      <x:c r="C14" s="143" t="str">
        <x:v>Names the person who must confirm the final result.</x:v>
      </x:c>
      <x:c r="D14" s="28"/>
      <x:c r="E14" s="28"/>
      <x:c r="F14" s="28"/>
    </x:row>
    <x:row r="15">
      <x:c r="A15" s="28"/>
      <x:c r="B15" s="28"/>
      <x:c r="C15" s="28"/>
      <x:c r="D15" s="28"/>
      <x:c r="E15" s="28"/>
      <x:c r="F15" s="28"/>
    </x:row>
    <x:row r="16">
      <x:c r="A16" s="25" t="str">
        <x:v>Conclusion boundary</x:v>
      </x:c>
      <x:c r="B16" s="25"/>
      <x:c r="C16" s="25"/>
      <x:c r="D16" s="25"/>
      <x:c r="E16" s="25"/>
      <x:c r="F16" s="25"/>
    </x:row>
    <x:row r="17">
      <x:c r="A17" s="22" t="str">
        <x:v>The register classifies domain roles for one defined decision. It does not establish a legal relevant market, market share, ranking causality, revenue impact, ROI or universal domain status.</x:v>
      </x:c>
      <x:c r="B17" s="22" t="str"/>
      <x:c r="C17" s="22" t="str"/>
      <x:c r="D17" s="22" t="str"/>
      <x:c r="E17" s="22" t="str"/>
      <x:c r="F17" s="22" t="str"/>
    </x:row>
    <x:row r="18">
      <x:c r="A18" s="22" t="str">
        <x:v>A changed decision, market, query, offering, transaction or evidence record requires a new version or reopening.</x:v>
      </x:c>
      <x:c r="B18" s="22" t="str"/>
      <x:c r="C18" s="22" t="str"/>
      <x:c r="D18" s="22" t="str"/>
      <x:c r="E18" s="22" t="str"/>
      <x:c r="F18" s="22" t="str"/>
    </x:row>
    <x:row r="19">
      <x:c r="A19" s="22" t="str">
        <x:v>Approval requires a named reviewer, evidence dates and explicit permitted-use and prohibited-inference fields.</x:v>
      </x:c>
      <x:c r="B19" s="22" t="str"/>
      <x:c r="C19" s="22" t="str"/>
      <x:c r="D19" s="22" t="str"/>
      <x:c r="E19" s="22" t="str"/>
      <x:c r="F19" s="22" t="str"/>
    </x:row>
  </x:sheetData>
  <x:mergeCells>
    <x:mergeCell ref="A1:F2"/>
    <x:mergeCell ref="A16:F16"/>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8" hidden="0" customWidth="1"/>
    <x:col min="2" max="2" width="30" hidden="0" customWidth="1"/>
    <x:col min="3" max="3" width="48" hidden="0" customWidth="1"/>
    <x:col min="4" max="4" width="18" hidden="0" customWidth="1"/>
    <x:col min="5" max="5" width="18" hidden="0" customWidth="1"/>
    <x:col min="6" max="6" width="18" hidden="0" customWidth="1"/>
    <x:col min="7" max="7" width="30" hidden="0" customWidth="1"/>
    <x:col min="8" max="8" width="36" hidden="0" customWidth="1"/>
  </x:cols>
  <x:sheetData>
    <x:row r="1">
      <x:c r="A1" s="132" t="str">
        <x:v>Canonical Logic and Controlled Values</x:v>
      </x:c>
      <x:c r="B1" s="132"/>
      <x:c r="C1" s="132"/>
      <x:c r="D1" s="132"/>
      <x:c r="E1" s="132"/>
      <x:c r="F1" s="132"/>
      <x:c r="G1" s="132"/>
      <x:c r="H1" s="132"/>
    </x:row>
    <x:row r="2">
      <x:c r="A2" s="149" t="str">
        <x:v>Optional technical source for auditors and parity review. Operating users should work from START HERE and DOMAIN REGISTER.</x:v>
      </x:c>
      <x:c r="B2" s="149"/>
      <x:c r="C2" s="149"/>
      <x:c r="D2" s="149"/>
      <x:c r="E2" s="149"/>
      <x:c r="F2" s="149"/>
      <x:c r="G2" s="149"/>
      <x:c r="H2" s="149"/>
    </x:row>
    <x:row r="3">
      <x:c r="A3" s="98" t="str">
        <x:v>Current coordinated logic identity: A20-INTERMEDIARY-CLASSIFICATION-1.0.3</x:v>
      </x:c>
      <x:c r="B3" s="98"/>
      <x:c r="C3" s="98"/>
      <x:c r="D3" s="98"/>
      <x:c r="E3" s="98"/>
      <x:c r="F3" s="98"/>
      <x:c r="G3" s="98"/>
      <x:c r="H3" s="98"/>
    </x:row>
    <x:row r="4">
      <x:c r="A4" s="130" t="str">
        <x:v>Rule ID</x:v>
      </x:c>
      <x:c r="B4" s="130" t="str">
        <x:v>Evidence test</x:v>
      </x:c>
      <x:c r="C4" s="130" t="str">
        <x:v>Question</x:v>
      </x:c>
      <x:c r="D4" s="130" t="str">
        <x:v>Critical for Core</x:v>
      </x:c>
      <x:c r="E4" s="130"/>
      <x:c r="F4" s="130" t="str">
        <x:v>Rule ID</x:v>
      </x:c>
      <x:c r="G4" s="130" t="str">
        <x:v>Role</x:v>
      </x:c>
      <x:c r="H4" s="130" t="str">
        <x:v>Usual disposition</x:v>
      </x:c>
    </x:row>
    <x:row r="5">
      <x:c r="A5" s="22" t="str">
        <x:v>A20-E01</x:v>
      </x:c>
      <x:c r="B5" s="22" t="str">
        <x:v>Customer overlap</x:v>
      </x:c>
      <x:c r="C5" s="22" t="str">
        <x:v>Does the candidate pursue or serve the same customer or decision maker?</x:v>
      </x:c>
      <x:c r="D5" s="22" t="str">
        <x:v>Yes</x:v>
      </x:c>
      <x:c r="E5" s="22"/>
      <x:c r="F5" s="22" t="str">
        <x:v>A20-R01</x:v>
      </x:c>
      <x:c r="G5" s="22" t="str">
        <x:v>Direct commercial competitor</x:v>
      </x:c>
      <x:c r="H5" s="22" t="str">
        <x:v>Core</x:v>
      </x:c>
    </x:row>
    <x:row r="6">
      <x:c r="A6" s="22" t="str">
        <x:v>A20-E02</x:v>
      </x:c>
      <x:c r="B6" s="22" t="str">
        <x:v>Commercial-outcome overlap</x:v>
      </x:c>
      <x:c r="C6" s="22" t="str">
        <x:v>Can the candidate win the same sale, booking, subscription, contract, lead, budget or transaction?</x:v>
      </x:c>
      <x:c r="D6" s="22" t="str">
        <x:v>Yes</x:v>
      </x:c>
      <x:c r="E6" s="22"/>
      <x:c r="F6" s="22" t="str">
        <x:v>A20-R02</x:v>
      </x:c>
      <x:c r="G6" s="22" t="str">
        <x:v>Dual-role domain</x:v>
      </x:c>
      <x:c r="H6" s="22" t="str">
        <x:v>Core for owned offer; Context for intermediary function</x:v>
      </x:c>
    </x:row>
    <x:row r="7">
      <x:c r="A7" s="22" t="str">
        <x:v>A20-E03</x:v>
      </x:c>
      <x:c r="B7" s="22" t="str">
        <x:v>Offering overlap</x:v>
      </x:c>
      <x:c r="C7" s="22" t="str">
        <x:v>Does the candidate provide a comparable product, service, substitute or customer outcome?</x:v>
      </x:c>
      <x:c r="D7" s="22" t="str">
        <x:v>Yes</x:v>
      </x:c>
      <x:c r="E7" s="22"/>
      <x:c r="F7" s="22" t="str">
        <x:v>A20-R03</x:v>
      </x:c>
      <x:c r="G7" s="22" t="str">
        <x:v>Visibility competitor</x:v>
      </x:c>
      <x:c r="H7" s="22" t="str">
        <x:v>Context</x:v>
      </x:c>
    </x:row>
    <x:row r="8">
      <x:c r="A8" s="22" t="str">
        <x:v>A20-E04</x:v>
      </x:c>
      <x:c r="B8" s="22" t="str">
        <x:v>Business-model overlap</x:v>
      </x:c>
      <x:c r="C8" s="22" t="str">
        <x:v>Is the value creation and revenue model comparable enough for the intended conclusion?</x:v>
      </x:c>
      <x:c r="D8" s="22" t="str">
        <x:v>No</x:v>
      </x:c>
      <x:c r="E8" s="22"/>
      <x:c r="F8" s="22" t="str">
        <x:v>A20-R04</x:v>
      </x:c>
      <x:c r="G8" s="22" t="str">
        <x:v>Decision intermediary</x:v>
      </x:c>
      <x:c r="H8" s="22" t="str">
        <x:v>Context</x:v>
      </x:c>
    </x:row>
    <x:row r="9">
      <x:c r="A9" s="22" t="str">
        <x:v>A20-E05</x:v>
      </x:c>
      <x:c r="B9" s="22" t="str">
        <x:v>Search-intent overlap</x:v>
      </x:c>
      <x:c r="C9" s="22" t="str">
        <x:v>Does the candidate satisfy the same need, or aggregate, explain, compare or redirect options?</x:v>
      </x:c>
      <x:c r="D9" s="22" t="str">
        <x:v>No</x:v>
      </x:c>
      <x:c r="E9" s="22"/>
      <x:c r="F9" s="22" t="str">
        <x:v>A20-R05</x:v>
      </x:c>
      <x:c r="G9" s="22" t="str">
        <x:v>Transaction intermediary</x:v>
      </x:c>
      <x:c r="H9" s="22" t="str">
        <x:v>Context</x:v>
      </x:c>
    </x:row>
    <x:row r="10">
      <x:c r="A10" s="22" t="str">
        <x:v>A20-E06</x:v>
      </x:c>
      <x:c r="B10" s="22" t="str">
        <x:v>Transaction control</x:v>
      </x:c>
      <x:c r="C10" s="22" t="str">
        <x:v>Does the candidate own, facilitate, influence or avoid the transaction?</x:v>
      </x:c>
      <x:c r="D10" s="22" t="str">
        <x:v>No</x:v>
      </x:c>
      <x:c r="E10" s="22"/>
      <x:c r="F10" s="22" t="str">
        <x:v>A20-R06</x:v>
      </x:c>
      <x:c r="G10" s="22" t="str">
        <x:v>Market infrastructure</x:v>
      </x:c>
      <x:c r="H10" s="22" t="str">
        <x:v>Context or Exclude</x:v>
      </x:c>
    </x:row>
    <x:row r="11">
      <x:c r="A11" s="22" t="str">
        <x:v>A20-F01</x:v>
      </x:c>
      <x:c r="B11" s="22" t="str">
        <x:v>Refuse missing boundary</x:v>
      </x:c>
      <x:c r="C11" s="22" t="str">
        <x:v>One or more required Decision Boundary fields are missing.</x:v>
      </x:c>
      <x:c r="D11" s="22" t="str">
        <x:v>Stop</x:v>
      </x:c>
      <x:c r="E11" s="22"/>
      <x:c r="F11" s="22" t="str">
        <x:v>A20-R07</x:v>
      </x:c>
      <x:c r="G11" s="22" t="str">
        <x:v>Non-comparable ranking domain</x:v>
      </x:c>
      <x:c r="H11" s="22" t="str">
        <x:v>Exclude</x:v>
      </x:c>
    </x:row>
    <x:row r="12">
      <x:c r="A12" s="22" t="str">
        <x:v>A20-F04</x:v>
      </x:c>
      <x:c r="B12" s="22" t="str">
        <x:v>Review contradictory evidence</x:v>
      </x:c>
      <x:c r="C12" s="22" t="str">
        <x:v>Commercial-outcome evidence conflicts with customer or offering evidence.</x:v>
      </x:c>
      <x:c r="D12" s="22" t="str">
        <x:v>Stop/Review</x:v>
      </x:c>
      <x:c r="E12" s="22"/>
      <x:c r="F12" s="22" t="str"/>
      <x:c r="G12" s="22" t="str"/>
      <x:c r="H12" s="22" t="str"/>
    </x:row>
    <x:row r="13">
      <x:c r="A13" s="22"/>
      <x:c r="B13" s="22"/>
      <x:c r="C13" s="22"/>
      <x:c r="D13" s="22"/>
      <x:c r="E13" s="22"/>
      <x:c r="F13" s="22"/>
      <x:c r="G13" s="22"/>
      <x:c r="H13" s="22"/>
    </x:row>
    <x:row r="14">
      <x:c r="A14" s="22"/>
      <x:c r="B14" s="22"/>
      <x:c r="C14" s="22"/>
      <x:c r="D14" s="22"/>
      <x:c r="E14" s="22"/>
      <x:c r="F14" s="22"/>
      <x:c r="G14" s="22"/>
      <x:c r="H14" s="22"/>
    </x:row>
    <x:row r="15">
      <x:c r="A15" s="132" t="str">
        <x:v>Visible suggested-result formulas used in DOMAIN REGISTER</x:v>
      </x:c>
      <x:c r="B15" s="132"/>
      <x:c r="C15" s="132"/>
      <x:c r="D15" s="132"/>
      <x:c r="E15" s="132"/>
      <x:c r="F15" s="132"/>
      <x:c r="G15" s="132"/>
      <x:c r="H15" s="132"/>
    </x:row>
    <x:row r="16">
      <x:c r="A16" s="32" t="str">
        <x:v>Suggested status</x:v>
      </x:c>
      <x:c r="B16" s="22" t="str">
        <x:f>IF(OR(B2="",C2="",D2="",E2="",F2="",G2=""),"Refused",IF(OR(H2="Unknown",I2="Unknown",J2="Unknown",AND(I2="Supported",OR(H2="Partial",J2="Partial")),AND(I2="Supported",OR(H2="No",J2="No"))),"Review required","Ready"))</x:f>
        <x:v>Refused</x:v>
      </x:c>
      <x:c r="C16" s="22"/>
      <x:c r="D16" s="22"/>
      <x:c r="E16" s="22"/>
      <x:c r="F16" s="22"/>
      <x:c r="G16" s="22"/>
      <x:c r="H16" s="22"/>
    </x:row>
    <x:row r="17">
      <x:c r="A17" s="32" t="str">
        <x:v>Suggested role</x:v>
      </x:c>
      <x:c r="B17" s="22" t="str">
        <x:f>IF(AND(I2="Supported",OR(H2="Supported",H2="Partial"),OR(J2="Supported",J2="Partial"),R2="Yes"),"Dual-role domain",IF(AND(I2="Supported",OR(H2="Supported",H2="Partial"),OR(J2="Supported",J2="Partial")),"Direct commercial competitor",IF(P2="Yes","Transaction intermediary",IF(O2="Yes","Decision intermediary",IF(Q2="Yes","Market infrastructure",IF(OR(N2="Yes",K2="Supported",K2="Partial"),"Visibility competitor",IF(AND(I2="No",J2="No"),"Non-comparable ranking domain","Review required")))))))</x:f>
        <x:v>Review required</x:v>
      </x:c>
      <x:c r="C17" s="22"/>
      <x:c r="D17" s="22"/>
      <x:c r="E17" s="22"/>
      <x:c r="F17" s="22"/>
      <x:c r="G17" s="22"/>
      <x:c r="H17" s="22"/>
    </x:row>
    <x:row r="18">
      <x:c r="A18" s="32" t="str">
        <x:v>Suggested disposition</x:v>
      </x:c>
      <x:c r="B18" s="22" t="str">
        <x:f>IF(S2="Refused","",IF(S2="Review required",IF(OR(N2="Yes",O2="Yes",P2="Yes",Q2="Yes"),"Context - provisional",""),IF(OR(T2="Direct commercial competitor",T2="Dual-role domain"),"Core",IF(OR(T2="Visibility competitor",T2="Decision intermediary",T2="Transaction intermediary",T2="Market infrastructure"),"Context",IF(T2="Non-comparable ranking domain","Exclude","")))))</x:f>
      </x:c>
      <x:c r="C18" s="22"/>
      <x:c r="D18" s="22"/>
      <x:c r="E18" s="22"/>
      <x:c r="F18" s="22"/>
      <x:c r="G18" s="22"/>
      <x:c r="H18" s="22"/>
    </x:row>
    <x:row r="19">
      <x:c r="A19" s="32" t="str">
        <x:v>Reviewer control</x:v>
      </x:c>
      <x:c r="B19" s="22" t="str">
        <x:v>Suggested values are visible aids only. Final status, primary role and disposition require reviewer confirmation.</x:v>
      </x:c>
      <x:c r="C19" s="22"/>
      <x:c r="D19" s="22"/>
      <x:c r="E19" s="22"/>
      <x:c r="F19" s="22"/>
      <x:c r="G19" s="22"/>
      <x:c r="H19" s="22"/>
    </x:row>
    <x:row r="20">
      <x:c r="A20" s="22"/>
      <x:c r="B20" s="22"/>
      <x:c r="C20" s="22"/>
      <x:c r="D20" s="22"/>
      <x:c r="E20" s="22"/>
      <x:c r="F20" s="22"/>
      <x:c r="G20" s="22"/>
      <x:c r="H20" s="22"/>
    </x:row>
    <x:row r="21">
      <x:c r="A21" s="22"/>
      <x:c r="B21" s="22"/>
      <x:c r="C21" s="22"/>
      <x:c r="D21" s="22"/>
      <x:c r="E21" s="22"/>
      <x:c r="F21" s="22"/>
      <x:c r="G21" s="22"/>
      <x:c r="H21" s="22"/>
    </x:row>
    <x:row r="22">
      <x:c r="A22" s="132" t="str">
        <x:v>Controlled values</x:v>
      </x:c>
      <x:c r="B22" s="132"/>
      <x:c r="C22" s="132"/>
      <x:c r="D22" s="132"/>
      <x:c r="E22" s="132"/>
      <x:c r="F22" s="132"/>
      <x:c r="G22" s="132"/>
      <x:c r="H22" s="132"/>
    </x:row>
    <x:row r="23">
      <x:c r="A23" s="32" t="str">
        <x:v>Evidence states</x:v>
      </x:c>
      <x:c r="B23" s="22" t="str">
        <x:v>A20-S01 Supported</x:v>
      </x:c>
      <x:c r="C23" s="22" t="str">
        <x:v>A20-S02 Partial</x:v>
      </x:c>
      <x:c r="D23" s="22" t="str">
        <x:v>A20-S03 No</x:v>
      </x:c>
      <x:c r="E23" s="22" t="str">
        <x:v>A20-S04 Unknown</x:v>
      </x:c>
      <x:c r="F23" s="22" t="str"/>
      <x:c r="G23" s="22" t="str"/>
      <x:c r="H23" s="22" t="str"/>
    </x:row>
    <x:row r="24">
      <x:c r="A24" s="32" t="str">
        <x:v>Classification status</x:v>
      </x:c>
      <x:c r="B24" s="22" t="str">
        <x:v>A20-ST01 Ready</x:v>
      </x:c>
      <x:c r="C24" s="22" t="str">
        <x:v>A20-ST02 Review required</x:v>
      </x:c>
      <x:c r="D24" s="22" t="str">
        <x:v>A20-ST03 Refused</x:v>
      </x:c>
      <x:c r="E24" s="22" t="str"/>
      <x:c r="F24" s="22" t="str"/>
      <x:c r="G24" s="22" t="str"/>
      <x:c r="H24" s="22" t="str"/>
    </x:row>
    <x:row r="25">
      <x:c r="A25" s="32" t="str">
        <x:v>Dispositions</x:v>
      </x:c>
      <x:c r="B25" s="22" t="str">
        <x:v>A20-D01 Core</x:v>
      </x:c>
      <x:c r="C25" s="22" t="str">
        <x:v>A20-D02 Context</x:v>
      </x:c>
      <x:c r="D25" s="22" t="str">
        <x:v>A20-D03 Exclude</x:v>
      </x:c>
      <x:c r="E25" s="22" t="str">
        <x:v>Context - provisional</x:v>
      </x:c>
      <x:c r="F25" s="22" t="str"/>
      <x:c r="G25" s="22" t="str"/>
      <x:c r="H25" s="22" t="str"/>
    </x:row>
    <x:row r="26">
      <x:c r="A26" s="32" t="str">
        <x:v>Confidence</x:v>
      </x:c>
      <x:c r="B26" s="22" t="str">
        <x:v>A20-C01 High</x:v>
      </x:c>
      <x:c r="C26" s="22" t="str">
        <x:v>A20-C02 Medium</x:v>
      </x:c>
      <x:c r="D26" s="22" t="str">
        <x:v>A20-C03 Low</x:v>
      </x:c>
      <x:c r="E26" s="22" t="str"/>
      <x:c r="F26" s="22" t="str"/>
      <x:c r="G26" s="22" t="str"/>
      <x:c r="H26" s="22" t="str"/>
    </x:row>
    <x:row r="27">
      <x:c r="A27" s="32" t="str">
        <x:v>Yes/No</x:v>
      </x:c>
      <x:c r="B27" s="22" t="str">
        <x:v>Yes</x:v>
      </x:c>
      <x:c r="C27" s="22" t="str">
        <x:v>No</x:v>
      </x:c>
      <x:c r="D27" s="22" t="str"/>
      <x:c r="E27" s="22" t="str"/>
      <x:c r="F27" s="22" t="str"/>
      <x:c r="G27" s="22" t="str"/>
      <x:c r="H27" s="22" t="str"/>
    </x:row>
    <x:row r="28">
      <x:c r="A28" s="32" t="str">
        <x:v>Approval status</x:v>
      </x:c>
      <x:c r="B28" s="22" t="str">
        <x:v>Draft</x:v>
      </x:c>
      <x:c r="C28" s="22" t="str">
        <x:v>Review required</x:v>
      </x:c>
      <x:c r="D28" s="22" t="str">
        <x:v>Approved</x:v>
      </x:c>
      <x:c r="E28" s="22" t="str">
        <x:v>Refused</x:v>
      </x:c>
      <x:c r="F28" s="22" t="str">
        <x:v>Reopened</x:v>
      </x:c>
      <x:c r="G28" s="22" t="str">
        <x:v>Superseded</x:v>
      </x:c>
      <x:c r="H28" s="22" t="str"/>
    </x:row>
    <x:row r="29">
      <x:c r="A29" s="32" t="str">
        <x:v>Evidence type</x:v>
      </x:c>
      <x:c r="B29" s="22" t="str">
        <x:v>Direct observation</x:v>
      </x:c>
      <x:c r="C29" s="22" t="str">
        <x:v>Primary organizational source</x:v>
      </x:c>
      <x:c r="D29" s="22" t="str">
        <x:v>Authoritative external guidance</x:v>
      </x:c>
      <x:c r="E29" s="22" t="str">
        <x:v>Bounded inference</x:v>
      </x:c>
      <x:c r="F29" s="22" t="str">
        <x:v>Illustrative fictional composite</x:v>
      </x:c>
      <x:c r="G29" s="22" t="str">
        <x:v>Unresolved</x:v>
      </x:c>
      <x:c r="H29" s="22" t="str"/>
    </x:row>
    <x:row r="30">
      <x:c r="A30" s="32" t="str">
        <x:v>Primary roles</x:v>
      </x:c>
      <x:c r="B30" s="22" t="str">
        <x:v>Direct commercial competitor</x:v>
      </x:c>
      <x:c r="C30" s="22" t="str">
        <x:v>Dual-role domain</x:v>
      </x:c>
      <x:c r="D30" s="22" t="str">
        <x:v>Visibility competitor</x:v>
      </x:c>
      <x:c r="E30" s="22" t="str">
        <x:v>Decision intermediary</x:v>
      </x:c>
      <x:c r="F30" s="22" t="str">
        <x:v>Transaction intermediary</x:v>
      </x:c>
      <x:c r="G30" s="22" t="str">
        <x:v>Market infrastructure</x:v>
      </x:c>
      <x:c r="H30" s="22" t="str">
        <x:v>Non-comparable ranking domain</x:v>
      </x:c>
    </x:row>
    <x:row r="31">
      <x:c r="A31" s="22"/>
      <x:c r="B31" s="22"/>
      <x:c r="C31" s="22"/>
      <x:c r="D31" s="22"/>
      <x:c r="E31" s="22"/>
      <x:c r="F31" s="22"/>
      <x:c r="G31" s="22"/>
      <x:c r="H31" s="22"/>
    </x:row>
    <x:row r="32">
      <x:c r="A32" s="132" t="str">
        <x:v>Refusal and reopening rule identifiers</x:v>
      </x:c>
      <x:c r="B32" s="132"/>
      <x:c r="C32" s="132"/>
      <x:c r="D32" s="132"/>
      <x:c r="E32" s="132"/>
      <x:c r="F32" s="132"/>
      <x:c r="G32" s="132"/>
      <x:c r="H32" s="132"/>
    </x:row>
    <x:row r="33">
      <x:c r="A33" s="16" t="str">
        <x:v>Rule ID</x:v>
      </x:c>
      <x:c r="B33" s="16" t="str">
        <x:v>Control</x:v>
      </x:c>
      <x:c r="C33" s="16" t="str">
        <x:v>Rule ID</x:v>
      </x:c>
      <x:c r="D33" s="16" t="str">
        <x:v>Control</x:v>
      </x:c>
      <x:c r="E33" s="16" t="str">
        <x:v>Rule ID</x:v>
      </x:c>
      <x:c r="F33" s="16" t="str">
        <x:v>Control</x:v>
      </x:c>
      <x:c r="G33" s="16" t="str">
        <x:v>Rule ID</x:v>
      </x:c>
      <x:c r="H33" s="16" t="str">
        <x:v>Control</x:v>
      </x:c>
    </x:row>
    <x:row r="34">
      <x:c r="A34" s="22" t="str">
        <x:v>A20-F01</x:v>
      </x:c>
      <x:c r="B34" s="22" t="str">
        <x:v>Missing Decision Boundary</x:v>
      </x:c>
      <x:c r="C34" s="22" t="str">
        <x:v>A20-F02</x:v>
      </x:c>
      <x:c r="D34" s="22" t="str">
        <x:v>Conclusion exceeds the method</x:v>
      </x:c>
      <x:c r="E34" s="22" t="str">
        <x:v>A20-F03</x:v>
      </x:c>
      <x:c r="F34" s="22" t="str">
        <x:v>Visibility used as proof of commercial rivalry</x:v>
      </x:c>
      <x:c r="G34" s="22" t="str">
        <x:v>A20-F04</x:v>
      </x:c>
      <x:c r="H34" s="22" t="str">
        <x:v>Material evidence contradiction</x:v>
      </x:c>
    </x:row>
    <x:row r="35">
      <x:c r="A35" s="22" t="str">
        <x:v>A20-RE01</x:v>
      </x:c>
      <x:c r="B35" s="22" t="str">
        <x:v>Decision changes</x:v>
      </x:c>
      <x:c r="C35" s="22" t="str">
        <x:v>A20-RE02</x:v>
      </x:c>
      <x:c r="D35" s="22" t="str">
        <x:v>Market, geography or query changes</x:v>
      </x:c>
      <x:c r="E35" s="22" t="str">
        <x:v>A20-RE03</x:v>
      </x:c>
      <x:c r="F35" s="22" t="str">
        <x:v>Owned comparable offer changes</x:v>
      </x:c>
      <x:c r="G35" s="22" t="str">
        <x:v>A20-RE04</x:v>
      </x:c>
      <x:c r="H35" s="22" t="str">
        <x:v>Transaction or data ownership changes</x:v>
      </x:c>
    </x:row>
    <x:row r="36">
      <x:c r="A36" s="22" t="str">
        <x:v>A20-RE05</x:v>
      </x:c>
      <x:c r="B36" s="22" t="str">
        <x:v>Business model or fulfilment changes</x:v>
      </x:c>
      <x:c r="C36" s="22" t="str">
        <x:v>A20-RE06</x:v>
      </x:c>
      <x:c r="D36" s="22" t="str">
        <x:v>New evidence resolves or contradicts the record</x:v>
      </x:c>
      <x:c r="E36" s="22" t="str">
        <x:v>A20-RE07</x:v>
      </x:c>
      <x:c r="F36" s="22" t="str">
        <x:v>Evidence becomes stale or is challenged</x:v>
      </x:c>
      <x:c r="G36" s="22" t="str"/>
      <x:c r="H36" s="22" t="str"/>
    </x:row>
    <x:row r="37">
      <x:c r="A37" s="22" t="str">
        <x:v>Approval</x:v>
      </x:c>
      <x:c r="B37" s="22" t="str">
        <x:v>Reviewer confirms final status, primary role and disposition</x:v>
      </x:c>
      <x:c r="C37" s="22" t="str">
        <x:v>Version</x:v>
      </x:c>
      <x:c r="D37" s="22" t="str">
        <x:v>Preserve the prior approved record when reopened</x:v>
      </x:c>
      <x:c r="E37" s="22" t="str"/>
      <x:c r="F37" s="22" t="str"/>
      <x:c r="G37" s="22" t="str"/>
      <x:c r="H37" s="22" t="str"/>
    </x:row>
    <x:row r="38">
      <x:c r="A38" s="22" t="str">
        <x:v>No-score rule</x:v>
      </x:c>
      <x:c r="B38" s="22" t="str">
        <x:v>Rule identifiers and formulas support review; they are not a competitor score.</x:v>
      </x:c>
      <x:c r="C38" s="22" t="str"/>
      <x:c r="D38" s="22" t="str"/>
      <x:c r="E38" s="22" t="str"/>
      <x:c r="F38" s="22" t="str"/>
      <x:c r="G38" s="22" t="str"/>
      <x:c r="H38" s="22" t="str"/>
    </x:row>
    <x:row r="39">
      <x:c r="A39" s="22" t="str">
        <x:v>Boundary</x:v>
      </x:c>
      <x:c r="B39" s="22" t="str">
        <x:v>No legal market definition, market share, causality, revenue or ROI conclusion.</x:v>
      </x:c>
      <x:c r="C39" s="22" t="str"/>
      <x:c r="D39" s="22" t="str"/>
      <x:c r="E39" s="22" t="str"/>
      <x:c r="F39" s="22" t="str"/>
      <x:c r="G39" s="22" t="str"/>
      <x:c r="H39" s="22" t="str"/>
    </x:row>
    <x:row r="40">
      <x:c r="A40" s="22" t="str">
        <x:v>Parity</x:v>
      </x:c>
      <x:c r="B40" s="22" t="str">
        <x:v>HTML, JavaScript, SVG, workbook and PDF use the same controlled terms and IDs.</x:v>
      </x:c>
      <x:c r="C40" s="22" t="str"/>
      <x:c r="D40" s="22" t="str"/>
      <x:c r="E40" s="22" t="str"/>
      <x:c r="F40" s="22" t="str"/>
      <x:c r="G40" s="22" t="str"/>
      <x:c r="H40" s="22" t="str"/>
    </x:row>
    <x:row r="41">
      <x:c r="A41" s="22"/>
      <x:c r="B41" s="22"/>
      <x:c r="C41" s="22"/>
      <x:c r="D41" s="22"/>
      <x:c r="E41" s="22"/>
      <x:c r="F41" s="22"/>
      <x:c r="G41" s="22"/>
      <x:c r="H41" s="22"/>
    </x:row>
    <x:row r="42">
      <x:c r="A42" s="132" t="str">
        <x:v>V1.0.3 Rule B authority</x:v>
      </x:c>
      <x:c r="B42" s="132"/>
      <x:c r="C42" s="132"/>
      <x:c r="D42" s="132"/>
      <x:c r="E42" s="132"/>
      <x:c r="F42" s="132"/>
      <x:c r="G42" s="132"/>
      <x:c r="H42" s="132"/>
    </x:row>
    <x:row r="43">
      <x:c r="A43" s="16" t="str">
        <x:v>Rule ID</x:v>
      </x:c>
      <x:c r="B43" s="16" t="str">
        <x:v>Rule</x:v>
      </x:c>
      <x:c r="C43" s="16" t="str">
        <x:v>Rule ID</x:v>
      </x:c>
      <x:c r="D43" s="16" t="str">
        <x:v>Rule</x:v>
      </x:c>
      <x:c r="E43" s="16" t="str">
        <x:v>Rule ID</x:v>
      </x:c>
      <x:c r="F43" s="16" t="str">
        <x:v>Rule</x:v>
      </x:c>
      <x:c r="G43" s="16" t="str">
        <x:v>Rule ID</x:v>
      </x:c>
      <x:c r="H43" s="16" t="str">
        <x:v>Rule</x:v>
      </x:c>
    </x:row>
    <x:row r="44">
      <x:c r="A44" s="22" t="str">
        <x:v>A20-P14</x:v>
      </x:c>
      <x:c r="B44" s="22" t="str">
        <x:v>A20-E05 is supporting evidence only. It cannot establish a function or role alone.</x:v>
      </x:c>
      <x:c r="C44" s="22" t="str">
        <x:v>A20-P15</x:v>
      </x:c>
      <x:c r="D44" s="22" t="str">
        <x:v>Direct-ready + no function remains Direct with no secondary roles, even when E05 is Supported/Partial.</x:v>
      </x:c>
      <x:c r="E44" s="22" t="str">
        <x:v>A20-P16</x:v>
      </x:c>
      <x:c r="F44" s="22" t="str">
        <x:v>Visibility requires observable visibility function + E05 Supported/Partial + Context purpose.</x:v>
      </x:c>
      <x:c r="G44" s="22" t="str">
        <x:v>A20-P17</x:v>
      </x:c>
      <x:c r="H44" s="22" t="str">
        <x:v>E05 without observable function returns Review required and no final disposition.</x:v>
      </x:c>
    </x:row>
    <x:row r="45">
      <x:c r="A45" s="22" t="str">
        <x:v>A20-P18</x:v>
      </x:c>
      <x:c r="B45" s="22" t="str">
        <x:v>Dual-role requires direct-ready evidence, owned comparable offer and at least one actual supported function.</x:v>
      </x:c>
      <x:c r="C45" s="22" t="str">
        <x:v>A20-P19</x:v>
      </x:c>
      <x:c r="D45" s="22" t="str">
        <x:v>Non-comparable requires no supported function, no unresolved function, no Context purpose and an Exclude reason.</x:v>
      </x:c>
      <x:c r="E45" s="22" t="str">
        <x:v>A20-P20</x:v>
      </x:c>
      <x:c r="F45" s="22" t="str">
        <x:v>Apply precedence only after role qualification.</x:v>
      </x:c>
      <x:c r="G45" s="22" t="str">
        <x:v>Secondary order</x:v>
      </x:c>
      <x:c r="H45" s="22" t="str">
        <x:v>Transaction; Decision; Infrastructure; Visibility.</x:v>
      </x:c>
    </x:row>
    <x:row r="46">
      <x:c r="A46" s="22" t="str">
        <x:v>A20-B01–B10</x:v>
      </x:c>
      <x:c r="B46" s="22" t="str">
        <x:v>Every field is mandatory before Ready. Missing-field output names each field exactly.</x:v>
      </x:c>
      <x:c r="C46" s="22" t="str">
        <x:v>Reviewer parity</x:v>
      </x:c>
      <x:c r="D46" s="22" t="str">
        <x:v>Confirmed status, role, secondary roles and disposition must match suggestions.</x:v>
      </x:c>
      <x:c r="E46" s="22" t="str">
        <x:v>Handoff</x:v>
      </x:c>
      <x:c r="F46" s="22" t="str">
        <x:v>Only Ready, Approved, aligned and boundary-complete rows are eligible.</x:v>
      </x:c>
      <x:c r="G46" s="22" t="str">
        <x:v>Blank rows</x:v>
      </x:c>
      <x:c r="H46" s="22" t="str">
        <x:v>Remain blank.</x:v>
      </x:c>
    </x:row>
    <x:row r="47">
      <x:c r="A47" s="22" t="str">
        <x:v>Evidence</x:v>
      </x:c>
      <x:c r="B47" s="22" t="str">
        <x:v>A20-E05 and A20-E06 remain evidence. Observable functions are recorded separately.</x:v>
      </x:c>
      <x:c r="C47" s="22" t="str">
        <x:v>No hidden logic</x:v>
      </x:c>
      <x:c r="D47" s="22" t="str">
        <x:v>Helper formulas are visible; no macro or hidden sheet controls material logic.</x:v>
      </x:c>
      <x:c r="E47" s="22" t="str">
        <x:v>Version</x:v>
      </x:c>
      <x:c r="F47" s="22" t="str">
        <x:v>A20-INTERMEDIARY-CLASSIFICATION-1.0.3</x:v>
      </x:c>
      <x:c r="G47" s="22" t="str">
        <x:v>No score</x:v>
      </x:c>
      <x:c r="H47" s="22" t="str">
        <x:v>No numerical competitor score.</x:v>
      </x:c>
    </x:row>
    <x:row r="48">
      <x:c r="A48" s="22" t="str">
        <x:v>AUTH-01/02</x:v>
      </x:c>
      <x:c r="B48" s="22" t="str">
        <x:v>Direct + E05 Supported/Partial + no functions → Ready / Direct / none / Core.</x:v>
      </x:c>
      <x:c r="C48" s="22" t="str">
        <x:v>AUTH-03</x:v>
      </x:c>
      <x:c r="D48" s="22" t="str">
        <x:v>Direct + owned offer + actual function → Dual-role + exact secondary roles / Core.</x:v>
      </x:c>
      <x:c r="E48" s="22" t="str">
        <x:v>AUTH-04</x:v>
      </x:c>
      <x:c r="F48" s="22" t="str">
        <x:v>Non-direct + E05 + supported function + Context purpose → Context.</x:v>
      </x:c>
      <x:c r="G48" s="22" t="str">
        <x:v>AUTH-05</x:v>
      </x:c>
      <x:c r="H48" s="22" t="str">
        <x:v>E05 without function → Review required / no role / no disposition.</x:v>
      </x:c>
    </x:row>
    <x:row r="49">
      <x:c r="A49" s="22" t="str">
        <x:v>AUTH-06</x:v>
      </x:c>
      <x:c r="B49" s="22" t="str">
        <x:v>No direct role, no function, no Context purpose, sufficient exclusion evidence and reason → Non-comparable / Exclude.</x:v>
      </x:c>
      <x:c r="C49" s="22"/>
      <x:c r="D49" s="22"/>
      <x:c r="E49" s="22"/>
      <x:c r="F49" s="22"/>
      <x:c r="G49" s="22"/>
      <x:c r="H49" s="22"/>
    </x:row>
    <x:row r="50">
      <x:c r="A50" s="22" t="str">
        <x:v>Conclusion boundary</x:v>
      </x:c>
      <x:c r="B50" s="22" t="str">
        <x:v>Not legal market definition, market share, causality, revenue or ROI proof.</x:v>
      </x:c>
      <x:c r="C50" s="22"/>
      <x:c r="D50" s="22"/>
      <x:c r="E50" s="22"/>
      <x:c r="F50" s="22"/>
      <x:c r="G50" s="22"/>
      <x:c r="H50" s="22"/>
    </x:row>
  </x:sheetData>
  <x:mergeCells>
    <x:mergeCell ref="A15:H15"/>
    <x:mergeCell ref="A22:H22"/>
    <x:mergeCell ref="A32:H32"/>
    <x:mergeCell ref="A42:H42"/>
    <x:mergeCell ref="A3:H3"/>
    <x:mergeCell ref="A2:H2"/>
  </x:mergeCells>
  <x:pageMargins left="0.7" right="0.7" top="0.75" bottom="0.75" header="0.3" footer="0.3"/>
</x:worksheet>
</file>

<file path=xl/worksheets/sheet4.xml><?xml version="1.0" encoding="utf-8"?>
<x:worksheet xmlns:x="http://schemas.openxmlformats.org/spreadsheetml/2006/main">
  <x:sheetViews xmlns:r="http://schemas.openxmlformats.org/officeDocument/2006/relationships">
    <x:sheetView showGridLines="0" workbookViewId="0">
      <x:pane xSplit="2" ySplit="1" topLeftCell="C2" activePane="bottomRight" state="frozen"/>
      <x:selection pane="bottomRight" activeCell="C2" sqref="C2"/>
    </x:sheetView>
  </x:sheetViews>
  <x:sheetFormatPr defaultRowHeight="15"/>
  <x:cols>
    <x:col min="1" max="1" width="13" hidden="1" customWidth="1"/>
    <x:col min="2" max="2" width="28" customWidth="1"/>
    <x:col min="3" max="3" width="32" customWidth="1"/>
    <x:col min="4" max="4" width="25" customWidth="1"/>
    <x:col min="5" max="5" width="20" customWidth="1"/>
    <x:col min="6" max="6" width="22" customWidth="1"/>
    <x:col min="7" max="7" width="13" customWidth="1"/>
    <x:col min="8" max="8" width="15" customWidth="1"/>
    <x:col min="9" max="9" width="18" customWidth="1"/>
    <x:col min="10" max="10" width="15" customWidth="1"/>
    <x:col min="11" max="11" width="17" customWidth="1"/>
    <x:col min="12" max="12" width="17" customWidth="1"/>
    <x:col min="13" max="13" width="15" customWidth="1"/>
    <x:col min="14" max="14" width="19" customWidth="1"/>
    <x:col min="15" max="15" width="18" customWidth="1"/>
    <x:col min="16" max="16" width="20" customWidth="1"/>
    <x:col min="17" max="17" width="18" customWidth="1"/>
    <x:col min="18" max="18" width="17" customWidth="1"/>
    <x:col min="19" max="19" width="16" customWidth="1"/>
    <x:col min="20" max="20" width="24" customWidth="1"/>
    <x:col min="21" max="21" width="16" customWidth="1"/>
    <x:col min="22" max="22" width="16" customWidth="1"/>
    <x:col min="23" max="23" width="24" customWidth="1"/>
    <x:col min="24" max="24" width="32" customWidth="1"/>
    <x:col min="25" max="25" width="16" customWidth="1"/>
    <x:col min="26" max="26" width="12" customWidth="1"/>
    <x:col min="27" max="27" width="34" customWidth="1"/>
    <x:col min="28" max="28" width="34" customWidth="1"/>
    <x:col min="29" max="29" width="15" hidden="1" customWidth="1"/>
    <x:col min="30" max="30" width="16" customWidth="1"/>
    <x:col min="31" max="31" width="16" customWidth="1"/>
    <x:col min="32" max="32" width="16" customWidth="1"/>
    <x:col min="33" max="33" width="28" customWidth="1"/>
    <x:col min="34" max="34" width="30" customWidth="1"/>
    <x:col min="35" max="35" width="14" customWidth="1"/>
    <x:col min="36" max="36" width="11" customWidth="1"/>
    <x:col min="37" max="37" width="14" customWidth="1"/>
    <x:col min="38" max="38" width="34" customWidth="1"/>
    <x:col min="39" max="39" width="28" customWidth="1"/>
    <x:col min="40" max="40" width="30" customWidth="1"/>
    <x:col min="41" max="41" width="38" customWidth="1"/>
    <x:col min="42" max="42" width="15" hidden="1" customWidth="1"/>
    <x:col min="43" max="43" width="15" hidden="1" customWidth="1"/>
    <x:col min="44" max="44" width="15" hidden="1" customWidth="1"/>
    <x:col min="45" max="45" width="15" hidden="1" customWidth="1"/>
    <x:col min="46" max="46" width="15" hidden="1" customWidth="1"/>
    <x:col min="47" max="47" width="15" hidden="1" customWidth="1"/>
    <x:col min="48" max="48" width="15" hidden="1" customWidth="1"/>
    <x:col min="49" max="49" width="15" hidden="1" customWidth="1"/>
    <x:col min="50" max="50" width="24" hidden="1" customWidth="1"/>
    <x:col min="51" max="51" width="27" hidden="1" customWidth="1"/>
    <x:col min="52" max="52" width="20" hidden="1" customWidth="1"/>
    <x:col min="53" max="53" width="34" hidden="1" customWidth="1"/>
    <x:col min="54" max="54" width="34" hidden="1" customWidth="1"/>
    <x:col min="55" max="55" width="30" hidden="1" customWidth="1"/>
    <x:col min="56" max="56" width="32" hidden="1" customWidth="1"/>
    <x:col min="57" max="57" width="34" customWidth="1"/>
    <x:col min="58" max="58" width="20" customWidth="1"/>
    <x:col min="59" max="59" width="44" hidden="1" customWidth="1"/>
    <x:col min="60" max="60" width="44" customWidth="1"/>
    <x:col min="61" max="61" width="30" customWidth="1"/>
    <x:col min="62" max="62" width="48" hidden="1" customWidth="1"/>
  </x:cols>
  <x:sheetData>
    <x:row r="1">
      <x:c r="A1" s="130" t="str">
        <x:v>Technical record ID</x:v>
      </x:c>
      <x:c r="B1" s="130" t="str">
        <x:v>Domain or organisation</x:v>
      </x:c>
      <x:c r="C1" s="130" t="str">
        <x:v>Decision</x:v>
      </x:c>
      <x:c r="D1" s="130" t="str">
        <x:v>Market / geography</x:v>
      </x:c>
      <x:c r="E1" s="130" t="str">
        <x:v>Target customer</x:v>
      </x:c>
      <x:c r="F1" s="130" t="str">
        <x:v>Commercial outcome</x:v>
      </x:c>
      <x:c r="G1" s="130" t="str">
        <x:v>Evidence date</x:v>
      </x:c>
      <x:c r="H1" s="153" t="str">
        <x:v>Customer overlap</x:v>
      </x:c>
      <x:c r="I1" s="153" t="str">
        <x:v>Commercial-outcome overlap</x:v>
      </x:c>
      <x:c r="J1" s="153" t="str">
        <x:v>Offering overlap</x:v>
      </x:c>
      <x:c r="K1" s="153" t="str">
        <x:v>Business-model overlap</x:v>
      </x:c>
      <x:c r="L1" s="153" t="str">
        <x:v>Search-intent overlap</x:v>
      </x:c>
      <x:c r="M1" s="153" t="str">
        <x:v>Transaction control</x:v>
      </x:c>
      <x:c r="N1" s="154" t="str">
        <x:v>Visibility / publishing function</x:v>
      </x:c>
      <x:c r="O1" s="154" t="str">
        <x:v>Decision-influence function</x:v>
      </x:c>
      <x:c r="P1" s="154" t="str">
        <x:v>Transaction-participation function</x:v>
      </x:c>
      <x:c r="Q1" s="154" t="str">
        <x:v>Market-infrastructure function</x:v>
      </x:c>
      <x:c r="R1" s="154" t="str">
        <x:v>Owned comparable offer</x:v>
      </x:c>
      <x:c r="S1" s="155" t="str">
        <x:v>Calculated status</x:v>
      </x:c>
      <x:c r="T1" s="155" t="str">
        <x:v>Calculated primary role</x:v>
      </x:c>
      <x:c r="U1" s="155" t="str">
        <x:v>Calculated use</x:v>
      </x:c>
      <x:c r="V1" s="156" t="str">
        <x:v>Reviewer-confirmed status</x:v>
      </x:c>
      <x:c r="W1" s="156" t="str">
        <x:v>Reviewer-confirmed primary role</x:v>
      </x:c>
      <x:c r="X1" s="156" t="str">
        <x:v>Reviewer-confirmed secondary roles</x:v>
      </x:c>
      <x:c r="Y1" s="156" t="str">
        <x:v>Reviewer-confirmed use</x:v>
      </x:c>
      <x:c r="Z1" s="156" t="str">
        <x:v>Confidence</x:v>
      </x:c>
      <x:c r="AA1" s="156" t="str">
        <x:v>Permitted analytical use</x:v>
      </x:c>
      <x:c r="AB1" s="156" t="str">
        <x:v>Prohibited inference</x:v>
      </x:c>
      <x:c r="AC1" s="156" t="str">
        <x:v>Technical evidence IDs</x:v>
      </x:c>
      <x:c r="AD1" s="156" t="str">
        <x:v>Owner</x:v>
      </x:c>
      <x:c r="AE1" s="156" t="str">
        <x:v>Reviewer</x:v>
      </x:c>
      <x:c r="AF1" s="156" t="str">
        <x:v>Approval status</x:v>
      </x:c>
      <x:c r="AG1" s="156" t="str">
        <x:v>Reviewer note</x:v>
      </x:c>
      <x:c r="AH1" s="156" t="str">
        <x:v>Reopening trigger</x:v>
      </x:c>
      <x:c r="AI1" s="156" t="str">
        <x:v>Review date</x:v>
      </x:c>
      <x:c r="AJ1" s="156" t="str">
        <x:v>Version</x:v>
      </x:c>
      <x:c r="AK1" s="156" t="str">
        <x:v>Prior version ID</x:v>
      </x:c>
      <x:c r="AL1" s="156" t="str">
        <x:v>Conclusion boundary</x:v>
      </x:c>
      <x:c r="AM1" s="153" t="str">
        <x:v>Context purpose</x:v>
      </x:c>
      <x:c r="AN1" s="153" t="str">
        <x:v>Exclusion reason</x:v>
      </x:c>
      <x:c r="AO1" s="153" t="str">
        <x:v>Why this result</x:v>
      </x:c>
      <x:c r="AP1" s="158" t="str">
        <x:v>Blank row</x:v>
      </x:c>
      <x:c r="AQ1" s="158" t="str">
        <x:v>Boundary complete</x:v>
      </x:c>
      <x:c r="AR1" s="158" t="str">
        <x:v>Contradiction</x:v>
      </x:c>
      <x:c r="AS1" s="158" t="str">
        <x:v>Critical review</x:v>
      </x:c>
      <x:c r="AT1" s="158" t="str">
        <x:v>Context present</x:v>
      </x:c>
      <x:c r="AU1" s="158" t="str">
        <x:v>Direct ready</x:v>
      </x:c>
      <x:c r="AV1" s="158" t="str">
        <x:v>Dual ready</x:v>
      </x:c>
      <x:c r="AW1" s="158" t="str">
        <x:v>Non-comparable</x:v>
      </x:c>
      <x:c r="AX1" s="158" t="str">
        <x:v>Context primary</x:v>
      </x:c>
      <x:c r="AY1" s="158" t="str">
        <x:v>Primary role</x:v>
      </x:c>
      <x:c r="AZ1" s="158" t="str">
        <x:v>Ready disposition</x:v>
      </x:c>
      <x:c r="BA1" s="158" t="str">
        <x:v>Review reason</x:v>
      </x:c>
      <x:c r="BB1" s="158" t="str">
        <x:v>Ready reason</x:v>
      </x:c>
      <x:c r="BC1" s="158" t="str">
        <x:v>Offering</x:v>
      </x:c>
      <x:c r="BD1" s="158" t="str">
        <x:v>Query group</x:v>
      </x:c>
      <x:c r="BE1" s="155" t="str">
        <x:v>Calculated secondary roles</x:v>
      </x:c>
      <x:c r="BF1" s="155" t="str">
        <x:v>Reviewer alignment</x:v>
      </x:c>
      <x:c r="BG1" s="155" t="str">
        <x:v>Technical missing-field details</x:v>
      </x:c>
      <x:c r="BH1" s="155" t="str">
        <x:v>Next evidence action</x:v>
      </x:c>
      <x:c r="BI1" s="155" t="str">
        <x:v>Handoff eligibility</x:v>
      </x:c>
      <x:c r="BJ1" s="158" t="str">
        <x:v>Missing boundary list helper</x:v>
      </x:c>
    </x:row>
    <x:row r="2">
      <x:c r="A2" s="140" t="str">
        <x:v>EX-001</x:v>
      </x:c>
      <x:c r="B2" s="140" t="str">
        <x:v>Comparable local clinic</x:v>
      </x:c>
      <x:c r="C2" s="140" t="str">
        <x:v>Improve local patient acquisition</x:v>
      </x:c>
      <x:c r="D2" s="140" t="str">
        <x:v>Illustrative local clinic market</x:v>
      </x:c>
      <x:c r="E2" s="140" t="str">
        <x:v>Local patient</x:v>
      </x:c>
      <x:c r="F2" s="140" t="str">
        <x:v>Booked consultation</x:v>
      </x:c>
      <x:c r="G2" s="192" t="n">
        <x:v>46219</x:v>
      </x:c>
      <x:c r="H2" s="140" t="str">
        <x:v>Supported</x:v>
      </x:c>
      <x:c r="I2" s="140" t="str">
        <x:v>Supported</x:v>
      </x:c>
      <x:c r="J2" s="140" t="str">
        <x:v>Supported</x:v>
      </x:c>
      <x:c r="K2" s="140" t="str">
        <x:v>Supported</x:v>
      </x:c>
      <x:c r="L2" s="140" t="str">
        <x:v>No</x:v>
      </x:c>
      <x:c r="M2" s="140" t="str">
        <x:v>Supported</x:v>
      </x:c>
      <x:c r="N2" s="140" t="str">
        <x:v>No</x:v>
      </x:c>
      <x:c r="O2" s="140" t="str">
        <x:v>No</x:v>
      </x:c>
      <x:c r="P2" s="140" t="str">
        <x:v>No</x:v>
      </x:c>
      <x:c r="Q2" s="140" t="str">
        <x:v>No</x:v>
      </x:c>
      <x:c r="R2" s="140" t="str">
        <x:v>No</x:v>
      </x:c>
      <x:c r="S2" s="163" t="str">
        <x:f>IF(AP2="Yes","",IF(AQ2="No","Refused",IF(AS2="Yes","Review required",IF(AND(AU2="No",OR(L2="Supported",L2="Partial"),AT2="No",NOT(AND(AW2="Yes",AM2="",AN2&lt;&gt;""))),"Review required",IF(AND(AU2="No",AT2="Yes",AM2=""),"Review required",IF(AND(AW2="Yes",AN2=""),"Review required","Ready"))))))</x:f>
        <x:v>Ready</x:v>
      </x:c>
      <x:c r="T2" s="163" t="str">
        <x:f>IF(AP2="Yes","",AY2&amp;"")</x:f>
        <x:v>Direct commercial competitor</x:v>
      </x:c>
      <x:c r="U2" s="163" t="str">
        <x:f>IF(AP2="Yes","",AZ2&amp;"")</x:f>
        <x:v>Core</x:v>
      </x:c>
      <x:c r="V2" s="164" t="str">
        <x:v>Ready</x:v>
      </x:c>
      <x:c r="W2" s="164" t="str">
        <x:v>Direct commercial competitor</x:v>
      </x:c>
      <x:c r="X2" s="164" t="str"/>
      <x:c r="Y2" s="164" t="str">
        <x:v>Core</x:v>
      </x:c>
      <x:c r="Z2" s="164" t="str">
        <x:v>High</x:v>
      </x:c>
      <x:c r="AA2" s="164" t="str">
        <x:v>Comparable service, pricing, positioning and patient-choice analysis</x:v>
      </x:c>
      <x:c r="AB2" s="164" t="str">
        <x:v>Do not assume equal capacity or economics</x:v>
      </x:c>
      <x:c r="AC2" s="164" t="str">
        <x:v>EV-001</x:v>
      </x:c>
      <x:c r="AD2" s="164" t="str">
        <x:v>Example owner</x:v>
      </x:c>
      <x:c r="AE2" s="164" t="str">
        <x:v>Example reviewer</x:v>
      </x:c>
      <x:c r="AF2" s="164" t="str">
        <x:v>Approved</x:v>
      </x:c>
      <x:c r="AG2" s="164" t="str">
        <x:v>Comparable provider in the same illustrative market</x:v>
      </x:c>
      <x:c r="AH2" s="164" t="str">
        <x:v>Decision, market, offering or evidence changes</x:v>
      </x:c>
      <x:c r="AI2" s="165" t="n">
        <x:v>46219</x:v>
      </x:c>
      <x:c r="AJ2" s="164" t="str">
        <x:v>1.0</x:v>
      </x:c>
      <x:c r="AK2" s="164" t="str"/>
      <x:c r="AL2" s="164" t="str">
        <x:v>Not legal market definition, market share, causality, revenue or ROI proof</x:v>
      </x:c>
      <x:c r="AM2" s="140" t="str"/>
      <x:c r="AN2" s="140" t="str"/>
      <x:c r="AO2" s="163" t="str">
        <x:f>IF(AP2="Yes","",IF(S2="Refused","Missing required details: "&amp;LEFT(BJ2,LEN(BJ2)-2)&amp;".",SUBSTITUTE(SUBSTITUTE(SUBSTITUTE(SUBSTITUTE(SUBSTITUTE(SUBSTITUTE(SUBSTITUTE(SUBSTITUTE(IF(S2="Review required",IFERROR(MID(BA2,FIND(": ",BA2)+2,999),BA2),IFERROR(MID(BB2,FIND(": ",BB2)+2,999),BB2)),"Material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v>Direct-commercial conditions support a Core competitor result.</x:v>
      </x:c>
      <x:c r="AP2" s="166" t="str">
        <x:f>IF(AND(B2="",C2="",D2="",E2="",F2="",G2="",H2="",I2="",J2="",K2="",L2="",M2="",N2="",O2="",P2="",Q2="",R2="",AD2="",AE2="",AM2="",AN2="",BC2="",BD2=""),"Yes","No")</x:f>
        <x:v>No</x:v>
      </x:c>
      <x:c r="AQ2" s="166" t="str">
        <x:f>IF(AND(B2&lt;&gt;"",C2&lt;&gt;"",E2&lt;&gt;"",F2&lt;&gt;"",BC2&lt;&gt;"",D2&lt;&gt;"",BD2&lt;&gt;"",G2&lt;&gt;"",AD2&lt;&gt;"",AE2&lt;&gt;""),"Yes","No")</x:f>
        <x:v>Yes</x:v>
      </x:c>
      <x:c r="AR2" s="166" t="str">
        <x:f>IF(OR(AND(I2="Supported",OR(H2="No",J2="No")),AND(R2="Yes",J2="No"),AND(P2="Yes",M2="No"),AND(I2="No",R2="Yes")),"Yes","No")</x:f>
        <x:v>No</x:v>
      </x:c>
      <x:c r="AS2" s="166" t="str">
        <x:f>IF(OR(H2="Unknown",I2="Unknown",J2="Unknown",I2="Partial",AND(I2="Supported",OR(H2="Partial",J2="Partial")),AR2="Yes"),"Yes","No")</x:f>
        <x:v>No</x:v>
      </x:c>
      <x:c r="AT2" s="166" t="str">
        <x:f>IF(OR(P2="Yes",O2="Yes",Q2="Yes",AND(N2="Yes",OR(L2="Supported",L2="Partial"))),"Yes","No")</x:f>
        <x:v>No</x:v>
      </x:c>
      <x:c r="AU2" s="166" t="str">
        <x:f>IF(AND(H2="Supported",I2="Supported",J2="Supported"),"Yes","No")</x:f>
        <x:v>Yes</x:v>
      </x:c>
      <x:c r="AV2" s="166" t="str">
        <x:f>IF(AND(AU2="Yes",R2="Yes",AT2="Yes"),"Yes","No")</x:f>
        <x:v>No</x:v>
      </x:c>
      <x:c r="AW2" s="166" t="str">
        <x:f>IF(AND(AU2="No",I2="No",J2="No",AT2="No"),"Yes","No")</x:f>
        <x:v>No</x:v>
      </x:c>
      <x:c r="AX2" s="166" t="str">
        <x:f>IF(P2="Yes","Transaction intermediary",IF(O2="Yes","Decision intermediary",IF(Q2="Yes","Market infrastructure",IF(AND(N2="Yes",OR(L2="Supported",L2="Partial")),"Visibility competitor",""))))</x:f>
      </x:c>
      <x:c r="AY2" s="166" t="str">
        <x:f>IF(AP2="Yes","",IF(AQ2="No","",IF(AV2="Yes","Dual-role domain",IF(AU2="Yes","Direct commercial competitor",IF(AX2&lt;&gt;"",AX2,IF(AND(I2="Supported",OR(H2="Partial",J2="Partial")),"Direct commercial competitor",IF(AND(AW2="Yes",AN2&lt;&gt;"",AM2=""),"Non-comparable ranking domain","")))))))</x:f>
        <x:v>Direct commercial competitor</x:v>
      </x:c>
      <x:c r="AZ2" s="166" t="str">
        <x:f>IF(S2&lt;&gt;"Ready","",IF(OR(AY2="Direct commercial competitor",AY2="Dual-role domain"),"Core",IF(AND(OR(AY2="Transaction intermediary",AY2="Decision intermediary",AY2="Market infrastructure",AY2="Visibility competitor"),AM2&lt;&gt;""),"Context",IF(AND(AY2="Non-comparable ranking domain",AN2&lt;&gt;""),"Exclude",""))))</x:f>
        <x:v>Core</x:v>
      </x:c>
      <x:c r="BA2" s="166" t="str">
        <x:f>IF(AP2="Yes","",IF(AR2="Yes","A20-F04: Material contradiction prevents a Ready result.",IF(OR(H2="Unknown",I2="Unknown",J2="Unknown"),"A20-S04: Critical evidence is Unknown and remains Unknown.",IF(OR(I2="Partial",AND(I2="Supported",OR(H2="Partial",J2="Partial"))),"A20-P04: Partial direct evidence cannot approve Core.",IF(AND(AU2="No",OR(L2="Supported",L2="Partial"),AT2="No"),"A20-P17: A20-E05 is evidence only and does not establish Visibility competitor.",IF(AND(AU2="No",AT2="Yes",AM2=""),"A20-D02: Context requires a named purpose.",IF(AND(AW2="Yes",AN2=""),"A20-D03: Exclude requires a decision-specific reason.","The current evidence does not support a final role and disposition.")))))))</x:f>
        <x:v>The current evidence does not support a final role and disposition.</x:v>
      </x:c>
      <x:c r="BB2" s="166" t="str">
        <x:f>IF(AP2="Yes","",IF(AZ2="Core","A20-D01: Direct-commercial conditions support Core.",IF(AZ2="Context","A20-D02: The named Context purpose is supported: "&amp;AM2&amp;".",IF(AZ2="Exclude","A20-P19/A20-D03: No role supports the decision and the exclusion reason is recorded.","The current evidence does not support a final role and disposition."))))</x:f>
        <x:v>A20-D01: Direct-commercial conditions support Core.</x:v>
      </x:c>
      <x:c r="BC2" s="166" t="str">
        <x:v>Private clinical consultation</x:v>
      </x:c>
      <x:c r="BD2" s="166" t="str">
        <x:v>Local treatment and provider-selection searches</x:v>
      </x:c>
      <x:c r="BE2" s="163" t="str">
        <x:f>IF(AP2="Yes","",IF(LEN(IF(OR(AY2="Dual-role domain",AY2="Direct commercial competitor"),IF(P2="Yes","Transaction intermediary; ","")&amp;IF(O2="Yes","Decision intermediary; ","")&amp;IF(Q2="Yes","Market infrastructure; ","")&amp;IF(AND(N2="Yes",OR(L2="Supported",L2="Partial")),"Visibility competitor; ",""),IF(AND(P2="Yes",AY2&lt;&gt;"Transaction intermediary"),"Transaction intermediary; ","")&amp;IF(AND(O2="Yes",AY2&lt;&gt;"Decision intermediary"),"Decision intermediary; ","")&amp;IF(AND(Q2="Yes",AY2&lt;&gt;"Market infrastructure"),"Market infrastructure; ","")&amp;IF(AND(N2="Yes",OR(L2="Supported",L2="Partial"),AY2&lt;&gt;"Visibility competitor"),"Visibility competitor; ","")))=0,"",LEFT(IF(OR(AY2="Dual-role domain",AY2="Direct commercial competitor"),IF(P2="Yes","Transaction intermediary; ","")&amp;IF(O2="Yes","Decision intermediary; ","")&amp;IF(Q2="Yes","Market infrastructure; ","")&amp;IF(AND(N2="Yes",OR(L2="Supported",L2="Partial")),"Visibility competitor; ",""),IF(AND(P2="Yes",AY2&lt;&gt;"Transaction intermediary"),"Transaction intermediary; ","")&amp;IF(AND(O2="Yes",AY2&lt;&gt;"Decision intermediary"),"Decision intermediary; ","")&amp;IF(AND(Q2="Yes",AY2&lt;&gt;"Market infrastructure"),"Market infrastructure; ","")&amp;IF(AND(N2="Yes",OR(L2="Supported",L2="Partial"),AY2&lt;&gt;"Visibility competitor"),"Visibility competitor; ","")),LEN(IF(OR(AY2="Dual-role domain",AY2="Direct commercial competitor"),IF(P2="Yes","Transaction intermediary; ","")&amp;IF(O2="Yes","Decision intermediary; ","")&amp;IF(Q2="Yes","Market infrastructure; ","")&amp;IF(AND(N2="Yes",OR(L2="Supported",L2="Partial")),"Visibility competitor; ",""),IF(AND(P2="Yes",AY2&lt;&gt;"Transaction intermediary"),"Transaction intermediary; ","")&amp;IF(AND(O2="Yes",AY2&lt;&gt;"Decision intermediary"),"Decision intermediary; ","")&amp;IF(AND(Q2="Yes",AY2&lt;&gt;"Market infrastructure"),"Market infrastructure; ","")&amp;IF(AND(N2="Yes",OR(L2="Supported",L2="Partial"),AY2&lt;&gt;"Visibility competitor"),"Visibility competitor; ","")))-2)))</x:f>
      </x:c>
      <x:c r="BF2" s="163" t="str">
        <x:f>IF(AP2="Yes","",IF(AND(V2="",W2="",X2="",Y2=""),"Not reviewed",IF(OR(S2&lt;&gt;"Ready",V2&lt;&gt;S2,W2&lt;&gt;T2,X2&lt;&gt;BE2,Y2&lt;&gt;U2),"Requires re-review","Aligned")))</x:f>
        <x:v>Aligned</x:v>
      </x:c>
      <x:c r="BG2" s="163" t="str">
        <x:f>IF(AP2="Yes","",IF(AQ2="Yes","","A20-F01 Missing: "&amp;LEFT(BJ2,LEN(BJ2)-2)&amp;"."))</x:f>
      </x:c>
      <x:c r="BH2" s="163" t="str">
        <x:f>IF(AP2="Yes","",IF(S2="Refused","Complete the exact missing fields listed above, then classify again.",IF(S2="Review required",IF(BA2="A20-P17: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v>Record reviewer approval and the reopening trigger before handoff.</x:v>
      </x:c>
      <x:c r="BI2" s="163" t="str">
        <x:f>IF(AP2="Yes","",IF(AND(AQ2="Yes",S2="Ready",V2="Ready",AF2="Approved",BF2="Aligned",U2&lt;&gt;""),"Eligible for handoff","Excluded from handoff - "&amp;IF(AQ2&lt;&gt;"Yes",BG2,IF(S2&lt;&gt;"Ready",AO2,IF(AF2&lt;&gt;"Approved","Approval status is not Approved",IF(BF2&lt;&gt;"Aligned",BF2,"No final disposition"))))))</x:f>
        <x:v>Eligible for handoff</x:v>
      </x:c>
      <x:c r="BJ2" s="166" t="str">
        <x:f>IF(B2="","Candidate; ","")&amp;IF(C2="","Decision; ","")&amp;IF(E2="","Customer; ","")&amp;IF(F2="","Commercial result; ","")&amp;IF(BC2="","Offering; ","")&amp;IF(D2="","Market and geography; ","")&amp;IF(BD2="","Query group; ","")&amp;IF(G2="","Evidence date; ","")&amp;IF(AD2="","Owner; ","")&amp;IF(AE2="","Reviewer; ","")</x:f>
      </x:c>
    </x:row>
    <x:row r="3">
      <x:c r="A3" s="140" t="str">
        <x:v>EX-002</x:v>
      </x:c>
      <x:c r="B3" s="140" t="str">
        <x:v>Commercially active clinic with weak search visibility</x:v>
      </x:c>
      <x:c r="C3" s="140" t="str">
        <x:v>Improve local patient acquisition</x:v>
      </x:c>
      <x:c r="D3" s="140" t="str">
        <x:v>Illustrative local clinic market</x:v>
      </x:c>
      <x:c r="E3" s="140" t="str">
        <x:v>Local patient</x:v>
      </x:c>
      <x:c r="F3" s="140" t="str">
        <x:v>Booked consultation</x:v>
      </x:c>
      <x:c r="G3" s="192" t="n">
        <x:v>46219</x:v>
      </x:c>
      <x:c r="H3" s="140" t="str">
        <x:v>Supported</x:v>
      </x:c>
      <x:c r="I3" s="140" t="str">
        <x:v>Supported</x:v>
      </x:c>
      <x:c r="J3" s="140" t="str">
        <x:v>Supported</x:v>
      </x:c>
      <x:c r="K3" s="140" t="str">
        <x:v>Supported</x:v>
      </x:c>
      <x:c r="L3" s="140" t="str">
        <x:v>No</x:v>
      </x:c>
      <x:c r="M3" s="140" t="str">
        <x:v>Supported</x:v>
      </x:c>
      <x:c r="N3" s="140" t="str">
        <x:v>No</x:v>
      </x:c>
      <x:c r="O3" s="140" t="str">
        <x:v>No</x:v>
      </x:c>
      <x:c r="P3" s="140" t="str">
        <x:v>No</x:v>
      </x:c>
      <x:c r="Q3" s="140" t="str">
        <x:v>No</x:v>
      </x:c>
      <x:c r="R3" s="140" t="str">
        <x:v>No</x:v>
      </x:c>
      <x:c r="S3" s="163" t="str">
        <x:f>IF(AP3="Yes","",IF(AQ3="No","Refused",IF(AS3="Yes","Review required",IF(AND(AU3="No",OR(L3="Supported",L3="Partial"),AT3="No",NOT(AND(AW3="Yes",AM3="",AN3&lt;&gt;""))),"Review required",IF(AND(AU3="No",AT3="Yes",AM3=""),"Review required",IF(AND(AW3="Yes",AN3=""),"Review required","Ready"))))))</x:f>
        <x:v>Ready</x:v>
      </x:c>
      <x:c r="T3" s="163" t="str">
        <x:f>IF(AP3="Yes","",AY3&amp;"")</x:f>
        <x:v>Direct commercial competitor</x:v>
      </x:c>
      <x:c r="U3" s="163" t="str">
        <x:f>IF(AP3="Yes","",AZ3&amp;"")</x:f>
        <x:v>Core</x:v>
      </x:c>
      <x:c r="V3" s="164" t="str">
        <x:v>Ready</x:v>
      </x:c>
      <x:c r="W3" s="164" t="str">
        <x:v>Direct commercial competitor</x:v>
      </x:c>
      <x:c r="X3" s="164" t="str"/>
      <x:c r="Y3" s="164" t="str">
        <x:v>Core</x:v>
      </x:c>
      <x:c r="Z3" s="164" t="str">
        <x:v>High</x:v>
      </x:c>
      <x:c r="AA3" s="164" t="str">
        <x:v>Commercial and market analysis</x:v>
      </x:c>
      <x:c r="AB3" s="164" t="str">
        <x:v>Do not exclude because organic visibility is weak</x:v>
      </x:c>
      <x:c r="AC3" s="164" t="str">
        <x:v>EV-002</x:v>
      </x:c>
      <x:c r="AD3" s="164" t="str">
        <x:v>Example owner</x:v>
      </x:c>
      <x:c r="AE3" s="164" t="str">
        <x:v>Example reviewer</x:v>
      </x:c>
      <x:c r="AF3" s="164" t="str">
        <x:v>Approved</x:v>
      </x:c>
      <x:c r="AG3" s="164" t="str">
        <x:v>False-negative control</x:v>
      </x:c>
      <x:c r="AH3" s="164" t="str">
        <x:v>Visibility or commercial availability changes</x:v>
      </x:c>
      <x:c r="AI3" s="165" t="n">
        <x:v>46219</x:v>
      </x:c>
      <x:c r="AJ3" s="164" t="str">
        <x:v>1.0</x:v>
      </x:c>
      <x:c r="AK3" s="164" t="str"/>
      <x:c r="AL3" s="164" t="str">
        <x:v>Not legal market definition, market share, causality, revenue or ROI proof</x:v>
      </x:c>
      <x:c r="AM3" s="140" t="str"/>
      <x:c r="AN3" s="140" t="str"/>
      <x:c r="AO3" s="163" t="str">
        <x:f>IF(AP3="Yes","",IF(S3="Refused","Missing required details: "&amp;LEFT(BJ3,LEN(BJ3)-2)&amp;".",SUBSTITUTE(SUBSTITUTE(SUBSTITUTE(SUBSTITUTE(SUBSTITUTE(SUBSTITUTE(SUBSTITUTE(SUBSTITUTE(IF(S3="Review required",IFERROR(MID(BA3,FIND(": ",BA3)+2,999),BA3),IFERROR(MID(BB3,FIND(": ",BB3)+2,999),BB3)),"Material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v>Direct-commercial conditions support a Core competitor result.</x:v>
      </x:c>
      <x:c r="AP3" s="166" t="str">
        <x:f>IF(AND(B3="",C3="",D3="",E3="",F3="",G3="",H3="",I3="",J3="",K3="",L3="",M3="",N3="",O3="",P3="",Q3="",R3="",AD3="",AE3="",AM3="",AN3="",BC3="",BD3=""),"Yes","No")</x:f>
        <x:v>No</x:v>
      </x:c>
      <x:c r="AQ3" s="166" t="str">
        <x:f>IF(AND(B3&lt;&gt;"",C3&lt;&gt;"",E3&lt;&gt;"",F3&lt;&gt;"",BC3&lt;&gt;"",D3&lt;&gt;"",BD3&lt;&gt;"",G3&lt;&gt;"",AD3&lt;&gt;"",AE3&lt;&gt;""),"Yes","No")</x:f>
        <x:v>Yes</x:v>
      </x:c>
      <x:c r="AR3" s="166" t="str">
        <x:f>IF(OR(AND(I3="Supported",OR(H3="No",J3="No")),AND(R3="Yes",J3="No"),AND(P3="Yes",M3="No"),AND(I3="No",R3="Yes")),"Yes","No")</x:f>
        <x:v>No</x:v>
      </x:c>
      <x:c r="AS3" s="166" t="str">
        <x:f>IF(OR(H3="Unknown",I3="Unknown",J3="Unknown",I3="Partial",AND(I3="Supported",OR(H3="Partial",J3="Partial")),AR3="Yes"),"Yes","No")</x:f>
        <x:v>No</x:v>
      </x:c>
      <x:c r="AT3" s="166" t="str">
        <x:f>IF(OR(P3="Yes",O3="Yes",Q3="Yes",AND(N3="Yes",OR(L3="Supported",L3="Partial"))),"Yes","No")</x:f>
        <x:v>No</x:v>
      </x:c>
      <x:c r="AU3" s="166" t="str">
        <x:f>IF(AND(H3="Supported",I3="Supported",J3="Supported"),"Yes","No")</x:f>
        <x:v>Yes</x:v>
      </x:c>
      <x:c r="AV3" s="166" t="str">
        <x:f>IF(AND(AU3="Yes",R3="Yes",AT3="Yes"),"Yes","No")</x:f>
        <x:v>No</x:v>
      </x:c>
      <x:c r="AW3" s="166" t="str">
        <x:f>IF(AND(AU3="No",I3="No",J3="No",AT3="No"),"Yes","No")</x:f>
        <x:v>No</x:v>
      </x:c>
      <x:c r="AX3" s="166" t="str">
        <x:f>IF(P3="Yes","Transaction intermediary",IF(O3="Yes","Decision intermediary",IF(Q3="Yes","Market infrastructure",IF(AND(N3="Yes",OR(L3="Supported",L3="Partial")),"Visibility competitor",""))))</x:f>
      </x:c>
      <x:c r="AY3" s="166" t="str">
        <x:f>IF(AP3="Yes","",IF(AQ3="No","",IF(AV3="Yes","Dual-role domain",IF(AU3="Yes","Direct commercial competitor",IF(AX3&lt;&gt;"",AX3,IF(AND(I3="Supported",OR(H3="Partial",J3="Partial")),"Direct commercial competitor",IF(AND(AW3="Yes",AN3&lt;&gt;"",AM3=""),"Non-comparable ranking domain","")))))))</x:f>
        <x:v>Direct commercial competitor</x:v>
      </x:c>
      <x:c r="AZ3" s="166" t="str">
        <x:f>IF(S3&lt;&gt;"Ready","",IF(OR(AY3="Direct commercial competitor",AY3="Dual-role domain"),"Core",IF(AND(OR(AY3="Transaction intermediary",AY3="Decision intermediary",AY3="Market infrastructure",AY3="Visibility competitor"),AM3&lt;&gt;""),"Context",IF(AND(AY3="Non-comparable ranking domain",AN3&lt;&gt;""),"Exclude",""))))</x:f>
        <x:v>Core</x:v>
      </x:c>
      <x:c r="BA3" s="166" t="str">
        <x:f>IF(AP3="Yes","",IF(AR3="Yes","A20-F04: Material contradiction prevents a Ready result.",IF(OR(H3="Unknown",I3="Unknown",J3="Unknown"),"A20-S04: Critical evidence is Unknown and remains Unknown.",IF(OR(I3="Partial",AND(I3="Supported",OR(H3="Partial",J3="Partial"))),"A20-P04: Partial direct evidence cannot approve Core.",IF(AND(AU3="No",OR(L3="Supported",L3="Partial"),AT3="No"),"A20-P17: A20-E05 is evidence only and does not establish Visibility competitor.",IF(AND(AU3="No",AT3="Yes",AM3=""),"A20-D02: Context requires a named purpose.",IF(AND(AW3="Yes",AN3=""),"A20-D03: Exclude requires a decision-specific reason.","The current evidence does not support a final role and disposition.")))))))</x:f>
        <x:v>The current evidence does not support a final role and disposition.</x:v>
      </x:c>
      <x:c r="BB3" s="166" t="str">
        <x:f>IF(AP3="Yes","",IF(AZ3="Core","A20-D01: Direct-commercial conditions support Core.",IF(AZ3="Context","A20-D02: The named Context purpose is supported: "&amp;AM3&amp;".",IF(AZ3="Exclude","A20-P19/A20-D03: No role supports the decision and the exclusion reason is recorded.","The current evidence does not support a final role and disposition."))))</x:f>
        <x:v>A20-D01: Direct-commercial conditions support Core.</x:v>
      </x:c>
      <x:c r="BC3" s="166" t="str">
        <x:v>Private clinical consultation</x:v>
      </x:c>
      <x:c r="BD3" s="166" t="str">
        <x:v>Commercial provider-selection searches</x:v>
      </x:c>
      <x:c r="BE3" s="163" t="str">
        <x:f>IF(AP3="Yes","",IF(LEN(IF(OR(AY3="Dual-role domain",AY3="Direct commercial competitor"),IF(P3="Yes","Transaction intermediary; ","")&amp;IF(O3="Yes","Decision intermediary; ","")&amp;IF(Q3="Yes","Market infrastructure; ","")&amp;IF(AND(N3="Yes",OR(L3="Supported",L3="Partial")),"Visibility competitor; ",""),IF(AND(P3="Yes",AY3&lt;&gt;"Transaction intermediary"),"Transaction intermediary; ","")&amp;IF(AND(O3="Yes",AY3&lt;&gt;"Decision intermediary"),"Decision intermediary; ","")&amp;IF(AND(Q3="Yes",AY3&lt;&gt;"Market infrastructure"),"Market infrastructure; ","")&amp;IF(AND(N3="Yes",OR(L3="Supported",L3="Partial"),AY3&lt;&gt;"Visibility competitor"),"Visibility competitor; ","")))=0,"",LEFT(IF(OR(AY3="Dual-role domain",AY3="Direct commercial competitor"),IF(P3="Yes","Transaction intermediary; ","")&amp;IF(O3="Yes","Decision intermediary; ","")&amp;IF(Q3="Yes","Market infrastructure; ","")&amp;IF(AND(N3="Yes",OR(L3="Supported",L3="Partial")),"Visibility competitor; ",""),IF(AND(P3="Yes",AY3&lt;&gt;"Transaction intermediary"),"Transaction intermediary; ","")&amp;IF(AND(O3="Yes",AY3&lt;&gt;"Decision intermediary"),"Decision intermediary; ","")&amp;IF(AND(Q3="Yes",AY3&lt;&gt;"Market infrastructure"),"Market infrastructure; ","")&amp;IF(AND(N3="Yes",OR(L3="Supported",L3="Partial"),AY3&lt;&gt;"Visibility competitor"),"Visibility competitor; ","")),LEN(IF(OR(AY3="Dual-role domain",AY3="Direct commercial competitor"),IF(P3="Yes","Transaction intermediary; ","")&amp;IF(O3="Yes","Decision intermediary; ","")&amp;IF(Q3="Yes","Market infrastructure; ","")&amp;IF(AND(N3="Yes",OR(L3="Supported",L3="Partial")),"Visibility competitor; ",""),IF(AND(P3="Yes",AY3&lt;&gt;"Transaction intermediary"),"Transaction intermediary; ","")&amp;IF(AND(O3="Yes",AY3&lt;&gt;"Decision intermediary"),"Decision intermediary; ","")&amp;IF(AND(Q3="Yes",AY3&lt;&gt;"Market infrastructure"),"Market infrastructure; ","")&amp;IF(AND(N3="Yes",OR(L3="Supported",L3="Partial"),AY3&lt;&gt;"Visibility competitor"),"Visibility competitor; ","")))-2)))</x:f>
      </x:c>
      <x:c r="BF3" s="163" t="str">
        <x:f>IF(AP3="Yes","",IF(AND(V3="",W3="",X3="",Y3=""),"Not reviewed",IF(OR(S3&lt;&gt;"Ready",V3&lt;&gt;S3,W3&lt;&gt;T3,X3&lt;&gt;BE3,Y3&lt;&gt;U3),"Requires re-review","Aligned")))</x:f>
        <x:v>Aligned</x:v>
      </x:c>
      <x:c r="BG3" s="163" t="str">
        <x:f>IF(AP3="Yes","",IF(AQ3="Yes","","A20-F01 Missing: "&amp;LEFT(BJ3,LEN(BJ3)-2)&amp;"."))</x:f>
      </x:c>
      <x:c r="BH3" s="163" t="str">
        <x:f>IF(AP3="Yes","",IF(S3="Refused","Complete the exact missing fields listed above, then classify again.",IF(S3="Review required",IF(BA3="A20-P17: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v>Record reviewer approval and the reopening trigger before handoff.</x:v>
      </x:c>
      <x:c r="BI3" s="163" t="str">
        <x:f>IF(AP3="Yes","",IF(AND(AQ3="Yes",S3="Ready",V3="Ready",AF3="Approved",BF3="Aligned",U3&lt;&gt;""),"Eligible for handoff","Excluded from handoff - "&amp;IF(AQ3&lt;&gt;"Yes",BG3,IF(S3&lt;&gt;"Ready",AO3,IF(AF3&lt;&gt;"Approved","Approval status is not Approved",IF(BF3&lt;&gt;"Aligned",BF3,"No final disposition"))))))</x:f>
        <x:v>Eligible for handoff</x:v>
      </x:c>
      <x:c r="BJ3" s="166" t="str">
        <x:f>IF(B3="","Candidate; ","")&amp;IF(C3="","Decision; ","")&amp;IF(E3="","Customer; ","")&amp;IF(F3="","Commercial result; ","")&amp;IF(BC3="","Offering; ","")&amp;IF(D3="","Market and geography; ","")&amp;IF(BD3="","Query group; ","")&amp;IF(G3="","Evidence date; ","")&amp;IF(AD3="","Owner; ","")&amp;IF(AE3="","Reviewer; ","")</x:f>
      </x:c>
    </x:row>
    <x:row r="4">
      <x:c r="A4" s="140" t="str">
        <x:v>EX-003</x:v>
      </x:c>
      <x:c r="B4" s="140" t="str">
        <x:v>Health publisher</x:v>
      </x:c>
      <x:c r="C4" s="140" t="str">
        <x:v>Map treatment-search visibility</x:v>
      </x:c>
      <x:c r="D4" s="140" t="str">
        <x:v>Illustrative local search results</x:v>
      </x:c>
      <x:c r="E4" s="140" t="str">
        <x:v>Potential patient</x:v>
      </x:c>
      <x:c r="F4" s="140" t="str">
        <x:v>Read treatment information</x:v>
      </x:c>
      <x:c r="G4" s="192" t="n">
        <x:v>46219</x:v>
      </x:c>
      <x:c r="H4" s="140" t="str">
        <x:v>Partial</x:v>
      </x:c>
      <x:c r="I4" s="140" t="str">
        <x:v>No</x:v>
      </x:c>
      <x:c r="J4" s="140" t="str">
        <x:v>No</x:v>
      </x:c>
      <x:c r="K4" s="140" t="str">
        <x:v>No</x:v>
      </x:c>
      <x:c r="L4" s="140" t="str">
        <x:v>Supported</x:v>
      </x:c>
      <x:c r="M4" s="140" t="str">
        <x:v>No</x:v>
      </x:c>
      <x:c r="N4" s="140" t="str">
        <x:v>Yes</x:v>
      </x:c>
      <x:c r="O4" s="140" t="str">
        <x:v>No</x:v>
      </x:c>
      <x:c r="P4" s="140" t="str">
        <x:v>No</x:v>
      </x:c>
      <x:c r="Q4" s="140" t="str">
        <x:v>No</x:v>
      </x:c>
      <x:c r="R4" s="140" t="str">
        <x:v>No</x:v>
      </x:c>
      <x:c r="S4" s="163" t="str">
        <x:f>IF(AP4="Yes","",IF(AQ4="No","Refused",IF(AS4="Yes","Review required",IF(AND(AU4="No",OR(L4="Supported",L4="Partial"),AT4="No",NOT(AND(AW4="Yes",AM4="",AN4&lt;&gt;""))),"Review required",IF(AND(AU4="No",AT4="Yes",AM4=""),"Review required",IF(AND(AW4="Yes",AN4=""),"Review required","Ready"))))))</x:f>
        <x:v>Ready</x:v>
      </x:c>
      <x:c r="T4" s="163" t="str">
        <x:f>IF(AP4="Yes","",AY4&amp;"")</x:f>
        <x:v>Visibility competitor</x:v>
      </x:c>
      <x:c r="U4" s="163" t="str">
        <x:f>IF(AP4="Yes","",AZ4&amp;"")</x:f>
        <x:v>Context</x:v>
      </x:c>
      <x:c r="V4" s="164" t="str">
        <x:v>Ready</x:v>
      </x:c>
      <x:c r="W4" s="164" t="str">
        <x:v>Visibility competitor</x:v>
      </x:c>
      <x:c r="X4" s="164" t="str"/>
      <x:c r="Y4" s="164" t="str">
        <x:v>Context</x:v>
      </x:c>
      <x:c r="Z4" s="164" t="str">
        <x:v>High</x:v>
      </x:c>
      <x:c r="AA4" s="164" t="str">
        <x:v>Demand education, topic coverage and SERP composition</x:v>
      </x:c>
      <x:c r="AB4" s="164" t="str">
        <x:v>No treatment, pricing or conversion parity</x:v>
      </x:c>
      <x:c r="AC4" s="164" t="str">
        <x:v>EV-003</x:v>
      </x:c>
      <x:c r="AD4" s="164" t="str">
        <x:v>Example owner</x:v>
      </x:c>
      <x:c r="AE4" s="164" t="str">
        <x:v>Example reviewer</x:v>
      </x:c>
      <x:c r="AF4" s="164" t="str">
        <x:v>Approved</x:v>
      </x:c>
      <x:c r="AG4" s="164" t="str">
        <x:v>Context only for visibility</x:v>
      </x:c>
      <x:c r="AH4" s="164" t="str">
        <x:v>Publisher launches a comparable service</x:v>
      </x:c>
      <x:c r="AI4" s="165" t="n">
        <x:v>46219</x:v>
      </x:c>
      <x:c r="AJ4" s="164" t="str">
        <x:v>1.0</x:v>
      </x:c>
      <x:c r="AK4" s="164" t="str"/>
      <x:c r="AL4" s="164" t="str">
        <x:v>Not legal market definition, market share, causality, revenue or ROI proof</x:v>
      </x:c>
      <x:c r="AM4" s="140" t="str">
        <x:v>Demand education and SERP composition</x:v>
      </x:c>
      <x:c r="AN4" s="140" t="str"/>
      <x:c r="AO4" s="163" t="str">
        <x:f>IF(AP4="Yes","",IF(S4="Refused","Missing required details: "&amp;LEFT(BJ4,LEN(BJ4)-2)&amp;".",SUBSTITUTE(SUBSTITUTE(SUBSTITUTE(SUBSTITUTE(SUBSTITUTE(SUBSTITUTE(SUBSTITUTE(SUBSTITUTE(IF(S4="Review required",IFERROR(MID(BA4,FIND(": ",BA4)+2,999),BA4),IFERROR(MID(BB4,FIND(": ",BB4)+2,999),BB4)),"Material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v>The named Context only purpose is supported: Demand education and SERP composition.</x:v>
      </x:c>
      <x:c r="AP4" s="166" t="str">
        <x:f>IF(AND(B4="",C4="",D4="",E4="",F4="",G4="",H4="",I4="",J4="",K4="",L4="",M4="",N4="",O4="",P4="",Q4="",R4="",AD4="",AE4="",AM4="",AN4="",BC4="",BD4=""),"Yes","No")</x:f>
        <x:v>No</x:v>
      </x:c>
      <x:c r="AQ4" s="166" t="str">
        <x:f>IF(AND(B4&lt;&gt;"",C4&lt;&gt;"",E4&lt;&gt;"",F4&lt;&gt;"",BC4&lt;&gt;"",D4&lt;&gt;"",BD4&lt;&gt;"",G4&lt;&gt;"",AD4&lt;&gt;"",AE4&lt;&gt;""),"Yes","No")</x:f>
        <x:v>Yes</x:v>
      </x:c>
      <x:c r="AR4" s="166" t="str">
        <x:f>IF(OR(AND(I4="Supported",OR(H4="No",J4="No")),AND(R4="Yes",J4="No"),AND(P4="Yes",M4="No"),AND(I4="No",R4="Yes")),"Yes","No")</x:f>
        <x:v>No</x:v>
      </x:c>
      <x:c r="AS4" s="166" t="str">
        <x:f>IF(OR(H4="Unknown",I4="Unknown",J4="Unknown",I4="Partial",AND(I4="Supported",OR(H4="Partial",J4="Partial")),AR4="Yes"),"Yes","No")</x:f>
        <x:v>No</x:v>
      </x:c>
      <x:c r="AT4" s="166" t="str">
        <x:f>IF(OR(P4="Yes",O4="Yes",Q4="Yes",AND(N4="Yes",OR(L4="Supported",L4="Partial"))),"Yes","No")</x:f>
        <x:v>Yes</x:v>
      </x:c>
      <x:c r="AU4" s="166" t="str">
        <x:f>IF(AND(H4="Supported",I4="Supported",J4="Supported"),"Yes","No")</x:f>
        <x:v>No</x:v>
      </x:c>
      <x:c r="AV4" s="166" t="str">
        <x:f>IF(AND(AU4="Yes",R4="Yes",AT4="Yes"),"Yes","No")</x:f>
        <x:v>No</x:v>
      </x:c>
      <x:c r="AW4" s="166" t="str">
        <x:f>IF(AND(AU4="No",I4="No",J4="No",AT4="No"),"Yes","No")</x:f>
        <x:v>No</x:v>
      </x:c>
      <x:c r="AX4" s="166" t="str">
        <x:f>IF(P4="Yes","Transaction intermediary",IF(O4="Yes","Decision intermediary",IF(Q4="Yes","Market infrastructure",IF(AND(N4="Yes",OR(L4="Supported",L4="Partial")),"Visibility competitor",""))))</x:f>
        <x:v>Visibility competitor</x:v>
      </x:c>
      <x:c r="AY4" s="166" t="str">
        <x:f>IF(AP4="Yes","",IF(AQ4="No","",IF(AV4="Yes","Dual-role domain",IF(AU4="Yes","Direct commercial competitor",IF(AX4&lt;&gt;"",AX4,IF(AND(I4="Supported",OR(H4="Partial",J4="Partial")),"Direct commercial competitor",IF(AND(AW4="Yes",AN4&lt;&gt;"",AM4=""),"Non-comparable ranking domain","")))))))</x:f>
        <x:v>Visibility competitor</x:v>
      </x:c>
      <x:c r="AZ4" s="166" t="str">
        <x:f>IF(S4&lt;&gt;"Ready","",IF(OR(AY4="Direct commercial competitor",AY4="Dual-role domain"),"Core",IF(AND(OR(AY4="Transaction intermediary",AY4="Decision intermediary",AY4="Market infrastructure",AY4="Visibility competitor"),AM4&lt;&gt;""),"Context",IF(AND(AY4="Non-comparable ranking domain",AN4&lt;&gt;""),"Exclude",""))))</x:f>
        <x:v>Context</x:v>
      </x:c>
      <x:c r="BA4" s="166" t="str">
        <x:f>IF(AP4="Yes","",IF(AR4="Yes","A20-F04: Material contradiction prevents a Ready result.",IF(OR(H4="Unknown",I4="Unknown",J4="Unknown"),"A20-S04: Critical evidence is Unknown and remains Unknown.",IF(OR(I4="Partial",AND(I4="Supported",OR(H4="Partial",J4="Partial"))),"A20-P04: Partial direct evidence cannot approve Core.",IF(AND(AU4="No",OR(L4="Supported",L4="Partial"),AT4="No"),"A20-P17: A20-E05 is evidence only and does not establish Visibility competitor.",IF(AND(AU4="No",AT4="Yes",AM4=""),"A20-D02: Context requires a named purpose.",IF(AND(AW4="Yes",AN4=""),"A20-D03: Exclude requires a decision-specific reason.","The current evidence does not support a final role and disposition.")))))))</x:f>
        <x:v>The current evidence does not support a final role and disposition.</x:v>
      </x:c>
      <x:c r="BB4" s="166" t="str">
        <x:f>IF(AP4="Yes","",IF(AZ4="Core","A20-D01: Direct-commercial conditions support Core.",IF(AZ4="Context","A20-D02: The named Context purpose is supported: "&amp;AM4&amp;".",IF(AZ4="Exclude","A20-P19/A20-D03: No role supports the decision and the exclusion reason is recorded.","The current evidence does not support a final role and disposition."))))</x:f>
        <x:v>A20-D02: The named Context purpose is supported: Demand education and SERP composition.</x:v>
      </x:c>
      <x:c r="BC4" s="166" t="str">
        <x:v>Health information content</x:v>
      </x:c>
      <x:c r="BD4" s="166" t="str">
        <x:v>Treatment-information searches</x:v>
      </x:c>
      <x:c r="BE4" s="163" t="str">
        <x:f>IF(AP4="Yes","",IF(LEN(IF(OR(AY4="Dual-role domain",AY4="Direct commercial competitor"),IF(P4="Yes","Transaction intermediary; ","")&amp;IF(O4="Yes","Decision intermediary; ","")&amp;IF(Q4="Yes","Market infrastructure; ","")&amp;IF(AND(N4="Yes",OR(L4="Supported",L4="Partial")),"Visibility competitor; ",""),IF(AND(P4="Yes",AY4&lt;&gt;"Transaction intermediary"),"Transaction intermediary; ","")&amp;IF(AND(O4="Yes",AY4&lt;&gt;"Decision intermediary"),"Decision intermediary; ","")&amp;IF(AND(Q4="Yes",AY4&lt;&gt;"Market infrastructure"),"Market infrastructure; ","")&amp;IF(AND(N4="Yes",OR(L4="Supported",L4="Partial"),AY4&lt;&gt;"Visibility competitor"),"Visibility competitor; ","")))=0,"",LEFT(IF(OR(AY4="Dual-role domain",AY4="Direct commercial competitor"),IF(P4="Yes","Transaction intermediary; ","")&amp;IF(O4="Yes","Decision intermediary; ","")&amp;IF(Q4="Yes","Market infrastructure; ","")&amp;IF(AND(N4="Yes",OR(L4="Supported",L4="Partial")),"Visibility competitor; ",""),IF(AND(P4="Yes",AY4&lt;&gt;"Transaction intermediary"),"Transaction intermediary; ","")&amp;IF(AND(O4="Yes",AY4&lt;&gt;"Decision intermediary"),"Decision intermediary; ","")&amp;IF(AND(Q4="Yes",AY4&lt;&gt;"Market infrastructure"),"Market infrastructure; ","")&amp;IF(AND(N4="Yes",OR(L4="Supported",L4="Partial"),AY4&lt;&gt;"Visibility competitor"),"Visibility competitor; ","")),LEN(IF(OR(AY4="Dual-role domain",AY4="Direct commercial competitor"),IF(P4="Yes","Transaction intermediary; ","")&amp;IF(O4="Yes","Decision intermediary; ","")&amp;IF(Q4="Yes","Market infrastructure; ","")&amp;IF(AND(N4="Yes",OR(L4="Supported",L4="Partial")),"Visibility competitor; ",""),IF(AND(P4="Yes",AY4&lt;&gt;"Transaction intermediary"),"Transaction intermediary; ","")&amp;IF(AND(O4="Yes",AY4&lt;&gt;"Decision intermediary"),"Decision intermediary; ","")&amp;IF(AND(Q4="Yes",AY4&lt;&gt;"Market infrastructure"),"Market infrastructure; ","")&amp;IF(AND(N4="Yes",OR(L4="Supported",L4="Partial"),AY4&lt;&gt;"Visibility competitor"),"Visibility competitor; ","")))-2)))</x:f>
      </x:c>
      <x:c r="BF4" s="163" t="str">
        <x:f>IF(AP4="Yes","",IF(AND(V4="",W4="",X4="",Y4=""),"Not reviewed",IF(OR(S4&lt;&gt;"Ready",V4&lt;&gt;S4,W4&lt;&gt;T4,X4&lt;&gt;BE4,Y4&lt;&gt;U4),"Requires re-review","Aligned")))</x:f>
        <x:v>Aligned</x:v>
      </x:c>
      <x:c r="BG4" s="163" t="str">
        <x:f>IF(AP4="Yes","",IF(AQ4="Yes","","A20-F01 Missing: "&amp;LEFT(BJ4,LEN(BJ4)-2)&amp;"."))</x:f>
      </x:c>
      <x:c r="BH4" s="163" t="str">
        <x:f>IF(AP4="Yes","",IF(S4="Refused","Complete the exact missing fields listed above, then classify again.",IF(S4="Review required",IF(BA4="A20-P17: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v>Record reviewer approval and the reopening trigger before handoff.</x:v>
      </x:c>
      <x:c r="BI4" s="163" t="str">
        <x:f>IF(AP4="Yes","",IF(AND(AQ4="Yes",S4="Ready",V4="Ready",AF4="Approved",BF4="Aligned",U4&lt;&gt;""),"Eligible for handoff","Excluded from handoff - "&amp;IF(AQ4&lt;&gt;"Yes",BG4,IF(S4&lt;&gt;"Ready",AO4,IF(AF4&lt;&gt;"Approved","Approval status is not Approved",IF(BF4&lt;&gt;"Aligned",BF4,"No final disposition"))))))</x:f>
        <x:v>Eligible for handoff</x:v>
      </x:c>
      <x:c r="BJ4" s="166" t="str">
        <x:f>IF(B4="","Candidate; ","")&amp;IF(C4="","Decision; ","")&amp;IF(E4="","Customer; ","")&amp;IF(F4="","Commercial result; ","")&amp;IF(BC4="","Offering; ","")&amp;IF(D4="","Market and geography; ","")&amp;IF(BD4="","Query group; ","")&amp;IF(G4="","Evidence date; ","")&amp;IF(AD4="","Owner; ","")&amp;IF(AE4="","Reviewer; ","")</x:f>
      </x:c>
    </x:row>
    <x:row r="5">
      <x:c r="A5" s="140" t="str">
        <x:v>EX-004</x:v>
      </x:c>
      <x:c r="B5" s="140" t="str">
        <x:v>Provider directory</x:v>
      </x:c>
      <x:c r="C5" s="140" t="str">
        <x:v>Assess discovery and comparison</x:v>
      </x:c>
      <x:c r="D5" s="140" t="str">
        <x:v>Illustrative local clinic market</x:v>
      </x:c>
      <x:c r="E5" s="140" t="str">
        <x:v>Potential patient</x:v>
      </x:c>
      <x:c r="F5" s="140" t="str">
        <x:v>Choose a provider</x:v>
      </x:c>
      <x:c r="G5" s="192" t="n">
        <x:v>46219</x:v>
      </x:c>
      <x:c r="H5" s="140" t="str">
        <x:v>Partial</x:v>
      </x:c>
      <x:c r="I5" s="140" t="str">
        <x:v>No</x:v>
      </x:c>
      <x:c r="J5" s="140" t="str">
        <x:v>No</x:v>
      </x:c>
      <x:c r="K5" s="140" t="str">
        <x:v>No</x:v>
      </x:c>
      <x:c r="L5" s="140" t="str">
        <x:v>Supported</x:v>
      </x:c>
      <x:c r="M5" s="140" t="str">
        <x:v>No</x:v>
      </x:c>
      <x:c r="N5" s="140" t="str">
        <x:v>Yes</x:v>
      </x:c>
      <x:c r="O5" s="140" t="str">
        <x:v>Yes</x:v>
      </x:c>
      <x:c r="P5" s="140" t="str">
        <x:v>No</x:v>
      </x:c>
      <x:c r="Q5" s="140" t="str">
        <x:v>Yes</x:v>
      </x:c>
      <x:c r="R5" s="140" t="str">
        <x:v>No</x:v>
      </x:c>
      <x:c r="S5" s="163" t="str">
        <x:f>IF(AP5="Yes","",IF(AQ5="No","Refused",IF(AS5="Yes","Review required",IF(AND(AU5="No",OR(L5="Supported",L5="Partial"),AT5="No",NOT(AND(AW5="Yes",AM5="",AN5&lt;&gt;""))),"Review required",IF(AND(AU5="No",AT5="Yes",AM5=""),"Review required",IF(AND(AW5="Yes",AN5=""),"Review required","Ready"))))))</x:f>
        <x:v>Ready</x:v>
      </x:c>
      <x:c r="T5" s="163" t="str">
        <x:f>IF(AP5="Yes","",AY5&amp;"")</x:f>
        <x:v>Decision intermediary</x:v>
      </x:c>
      <x:c r="U5" s="163" t="str">
        <x:f>IF(AP5="Yes","",AZ5&amp;"")</x:f>
        <x:v>Context</x:v>
      </x:c>
      <x:c r="V5" s="164" t="str">
        <x:v>Ready</x:v>
      </x:c>
      <x:c r="W5" s="164" t="str">
        <x:v>Decision intermediary</x:v>
      </x:c>
      <x:c r="X5" s="164" t="str">
        <x:v>Market infrastructure; Visibility competitor</x:v>
      </x:c>
      <x:c r="Y5" s="164" t="str">
        <x:v>Context</x:v>
      </x:c>
      <x:c r="Z5" s="164" t="str">
        <x:v>Medium</x:v>
      </x:c>
      <x:c r="AA5" s="164" t="str">
        <x:v>Discovery, listing coverage and comparison criteria</x:v>
      </x:c>
      <x:c r="AB5" s="164" t="str">
        <x:v>No provider operations or service benchmark</x:v>
      </x:c>
      <x:c r="AC5" s="164" t="str">
        <x:v>EV-004</x:v>
      </x:c>
      <x:c r="AD5" s="164" t="str">
        <x:v>Example owner</x:v>
      </x:c>
      <x:c r="AE5" s="164" t="str">
        <x:v>Example reviewer</x:v>
      </x:c>
      <x:c r="AF5" s="164" t="str">
        <x:v>Approved</x:v>
      </x:c>
      <x:c r="AG5" s="164" t="str">
        <x:v>Named Context purpose required</x:v>
      </x:c>
      <x:c r="AH5" s="164" t="str">
        <x:v>Directory begins fulfilling a comparable service or owning the transaction</x:v>
      </x:c>
      <x:c r="AI5" s="165" t="n">
        <x:v>46219</x:v>
      </x:c>
      <x:c r="AJ5" s="164" t="str">
        <x:v>1.0</x:v>
      </x:c>
      <x:c r="AK5" s="164" t="str"/>
      <x:c r="AL5" s="164" t="str">
        <x:v>Not legal market definition, market share, causality, revenue or ROI proof</x:v>
      </x:c>
      <x:c r="AM5" s="140" t="str">
        <x:v>Provider discovery and comparison</x:v>
      </x:c>
      <x:c r="AN5" s="140" t="str"/>
      <x:c r="AO5" s="163" t="str">
        <x:f>IF(AP5="Yes","",IF(S5="Refused","Missing required details: "&amp;LEFT(BJ5,LEN(BJ5)-2)&amp;".",SUBSTITUTE(SUBSTITUTE(SUBSTITUTE(SUBSTITUTE(SUBSTITUTE(SUBSTITUTE(SUBSTITUTE(SUBSTITUTE(IF(S5="Review required",IFERROR(MID(BA5,FIND(": ",BA5)+2,999),BA5),IFERROR(MID(BB5,FIND(": ",BB5)+2,999),BB5)),"Material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v>The named Context only purpose is supported: Provider discovery and comparison.</x:v>
      </x:c>
      <x:c r="AP5" s="166" t="str">
        <x:f>IF(AND(B5="",C5="",D5="",E5="",F5="",G5="",H5="",I5="",J5="",K5="",L5="",M5="",N5="",O5="",P5="",Q5="",R5="",AD5="",AE5="",AM5="",AN5="",BC5="",BD5=""),"Yes","No")</x:f>
        <x:v>No</x:v>
      </x:c>
      <x:c r="AQ5" s="166" t="str">
        <x:f>IF(AND(B5&lt;&gt;"",C5&lt;&gt;"",E5&lt;&gt;"",F5&lt;&gt;"",BC5&lt;&gt;"",D5&lt;&gt;"",BD5&lt;&gt;"",G5&lt;&gt;"",AD5&lt;&gt;"",AE5&lt;&gt;""),"Yes","No")</x:f>
        <x:v>Yes</x:v>
      </x:c>
      <x:c r="AR5" s="166" t="str">
        <x:f>IF(OR(AND(I5="Supported",OR(H5="No",J5="No")),AND(R5="Yes",J5="No"),AND(P5="Yes",M5="No"),AND(I5="No",R5="Yes")),"Yes","No")</x:f>
        <x:v>No</x:v>
      </x:c>
      <x:c r="AS5" s="166" t="str">
        <x:f>IF(OR(H5="Unknown",I5="Unknown",J5="Unknown",I5="Partial",AND(I5="Supported",OR(H5="Partial",J5="Partial")),AR5="Yes"),"Yes","No")</x:f>
        <x:v>No</x:v>
      </x:c>
      <x:c r="AT5" s="166" t="str">
        <x:f>IF(OR(P5="Yes",O5="Yes",Q5="Yes",AND(N5="Yes",OR(L5="Supported",L5="Partial"))),"Yes","No")</x:f>
        <x:v>Yes</x:v>
      </x:c>
      <x:c r="AU5" s="166" t="str">
        <x:f>IF(AND(H5="Supported",I5="Supported",J5="Supported"),"Yes","No")</x:f>
        <x:v>No</x:v>
      </x:c>
      <x:c r="AV5" s="166" t="str">
        <x:f>IF(AND(AU5="Yes",R5="Yes",AT5="Yes"),"Yes","No")</x:f>
        <x:v>No</x:v>
      </x:c>
      <x:c r="AW5" s="166" t="str">
        <x:f>IF(AND(AU5="No",I5="No",J5="No",AT5="No"),"Yes","No")</x:f>
        <x:v>No</x:v>
      </x:c>
      <x:c r="AX5" s="166" t="str">
        <x:f>IF(P5="Yes","Transaction intermediary",IF(O5="Yes","Decision intermediary",IF(Q5="Yes","Market infrastructure",IF(AND(N5="Yes",OR(L5="Supported",L5="Partial")),"Visibility competitor",""))))</x:f>
        <x:v>Decision intermediary</x:v>
      </x:c>
      <x:c r="AY5" s="166" t="str">
        <x:f>IF(AP5="Yes","",IF(AQ5="No","",IF(AV5="Yes","Dual-role domain",IF(AU5="Yes","Direct commercial competitor",IF(AX5&lt;&gt;"",AX5,IF(AND(I5="Supported",OR(H5="Partial",J5="Partial")),"Direct commercial competitor",IF(AND(AW5="Yes",AN5&lt;&gt;"",AM5=""),"Non-comparable ranking domain","")))))))</x:f>
        <x:v>Decision intermediary</x:v>
      </x:c>
      <x:c r="AZ5" s="166" t="str">
        <x:f>IF(S5&lt;&gt;"Ready","",IF(OR(AY5="Direct commercial competitor",AY5="Dual-role domain"),"Core",IF(AND(OR(AY5="Transaction intermediary",AY5="Decision intermediary",AY5="Market infrastructure",AY5="Visibility competitor"),AM5&lt;&gt;""),"Context",IF(AND(AY5="Non-comparable ranking domain",AN5&lt;&gt;""),"Exclude",""))))</x:f>
        <x:v>Context</x:v>
      </x:c>
      <x:c r="BA5" s="166" t="str">
        <x:f>IF(AP5="Yes","",IF(AR5="Yes","A20-F04: Material contradiction prevents a Ready result.",IF(OR(H5="Unknown",I5="Unknown",J5="Unknown"),"A20-S04: Critical evidence is Unknown and remains Unknown.",IF(OR(I5="Partial",AND(I5="Supported",OR(H5="Partial",J5="Partial"))),"A20-P04: Partial direct evidence cannot approve Core.",IF(AND(AU5="No",OR(L5="Supported",L5="Partial"),AT5="No"),"A20-P17: A20-E05 is evidence only and does not establish Visibility competitor.",IF(AND(AU5="No",AT5="Yes",AM5=""),"A20-D02: Context requires a named purpose.",IF(AND(AW5="Yes",AN5=""),"A20-D03: Exclude requires a decision-specific reason.","The current evidence does not support a final role and disposition.")))))))</x:f>
        <x:v>The current evidence does not support a final role and disposition.</x:v>
      </x:c>
      <x:c r="BB5" s="166" t="str">
        <x:f>IF(AP5="Yes","",IF(AZ5="Core","A20-D01: Direct-commercial conditions support Core.",IF(AZ5="Context","A20-D02: The named Context purpose is supported: "&amp;AM5&amp;".",IF(AZ5="Exclude","A20-P19/A20-D03: No role supports the decision and the exclusion reason is recorded.","The current evidence does not support a final role and disposition."))))</x:f>
        <x:v>A20-D02: The named Context purpose is supported: Provider discovery and comparison.</x:v>
      </x:c>
      <x:c r="BC5" s="166" t="str">
        <x:v>Provider discovery and referral listing</x:v>
      </x:c>
      <x:c r="BD5" s="166" t="str">
        <x:v>Provider directory and comparison searches</x:v>
      </x:c>
      <x:c r="BE5" s="163" t="str">
        <x:f>IF(AP5="Yes","",IF(LEN(IF(OR(AY5="Dual-role domain",AY5="Direct commercial competitor"),IF(P5="Yes","Transaction intermediary; ","")&amp;IF(O5="Yes","Decision intermediary; ","")&amp;IF(Q5="Yes","Market infrastructure; ","")&amp;IF(AND(N5="Yes",OR(L5="Supported",L5="Partial")),"Visibility competitor; ",""),IF(AND(P5="Yes",AY5&lt;&gt;"Transaction intermediary"),"Transaction intermediary; ","")&amp;IF(AND(O5="Yes",AY5&lt;&gt;"Decision intermediary"),"Decision intermediary; ","")&amp;IF(AND(Q5="Yes",AY5&lt;&gt;"Market infrastructure"),"Market infrastructure; ","")&amp;IF(AND(N5="Yes",OR(L5="Supported",L5="Partial"),AY5&lt;&gt;"Visibility competitor"),"Visibility competitor; ","")))=0,"",LEFT(IF(OR(AY5="Dual-role domain",AY5="Direct commercial competitor"),IF(P5="Yes","Transaction intermediary; ","")&amp;IF(O5="Yes","Decision intermediary; ","")&amp;IF(Q5="Yes","Market infrastructure; ","")&amp;IF(AND(N5="Yes",OR(L5="Supported",L5="Partial")),"Visibility competitor; ",""),IF(AND(P5="Yes",AY5&lt;&gt;"Transaction intermediary"),"Transaction intermediary; ","")&amp;IF(AND(O5="Yes",AY5&lt;&gt;"Decision intermediary"),"Decision intermediary; ","")&amp;IF(AND(Q5="Yes",AY5&lt;&gt;"Market infrastructure"),"Market infrastructure; ","")&amp;IF(AND(N5="Yes",OR(L5="Supported",L5="Partial"),AY5&lt;&gt;"Visibility competitor"),"Visibility competitor; ","")),LEN(IF(OR(AY5="Dual-role domain",AY5="Direct commercial competitor"),IF(P5="Yes","Transaction intermediary; ","")&amp;IF(O5="Yes","Decision intermediary; ","")&amp;IF(Q5="Yes","Market infrastructure; ","")&amp;IF(AND(N5="Yes",OR(L5="Supported",L5="Partial")),"Visibility competitor; ",""),IF(AND(P5="Yes",AY5&lt;&gt;"Transaction intermediary"),"Transaction intermediary; ","")&amp;IF(AND(O5="Yes",AY5&lt;&gt;"Decision intermediary"),"Decision intermediary; ","")&amp;IF(AND(Q5="Yes",AY5&lt;&gt;"Market infrastructure"),"Market infrastructure; ","")&amp;IF(AND(N5="Yes",OR(L5="Supported",L5="Partial"),AY5&lt;&gt;"Visibility competitor"),"Visibility competitor; ","")))-2)))</x:f>
        <x:v>Market infrastructure; Visibility competitor</x:v>
      </x:c>
      <x:c r="BF5" s="163" t="str">
        <x:f>IF(AP5="Yes","",IF(AND(V5="",W5="",X5="",Y5=""),"Not reviewed",IF(OR(S5&lt;&gt;"Ready",V5&lt;&gt;S5,W5&lt;&gt;T5,X5&lt;&gt;BE5,Y5&lt;&gt;U5),"Requires re-review","Aligned")))</x:f>
        <x:v>Aligned</x:v>
      </x:c>
      <x:c r="BG5" s="163" t="str">
        <x:f>IF(AP5="Yes","",IF(AQ5="Yes","","A20-F01 Missing: "&amp;LEFT(BJ5,LEN(BJ5)-2)&amp;"."))</x:f>
      </x:c>
      <x:c r="BH5" s="163" t="str">
        <x:f>IF(AP5="Yes","",IF(S5="Refused","Complete the exact missing fields listed above, then classify again.",IF(S5="Review required",IF(BA5="A20-P17: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v>Record reviewer approval and the reopening trigger before handoff.</x:v>
      </x:c>
      <x:c r="BI5" s="163" t="str">
        <x:f>IF(AP5="Yes","",IF(AND(AQ5="Yes",S5="Ready",V5="Ready",AF5="Approved",BF5="Aligned",U5&lt;&gt;""),"Eligible for handoff","Excluded from handoff - "&amp;IF(AQ5&lt;&gt;"Yes",BG5,IF(S5&lt;&gt;"Ready",AO5,IF(AF5&lt;&gt;"Approved","Approval status is not Approved",IF(BF5&lt;&gt;"Aligned",BF5,"No final disposition"))))))</x:f>
        <x:v>Eligible for handoff</x:v>
      </x:c>
      <x:c r="BJ5" s="166" t="str">
        <x:f>IF(B5="","Candidate; ","")&amp;IF(C5="","Decision; ","")&amp;IF(E5="","Customer; ","")&amp;IF(F5="","Commercial result; ","")&amp;IF(BC5="","Offering; ","")&amp;IF(D5="","Market and geography; ","")&amp;IF(BD5="","Query group; ","")&amp;IF(G5="","Evidence date; ","")&amp;IF(AD5="","Owner; ","")&amp;IF(AE5="","Reviewer; ","")</x:f>
      </x:c>
    </x:row>
    <x:row r="6">
      <x:c r="A6" s="140" t="str">
        <x:v>EX-005</x:v>
      </x:c>
      <x:c r="B6" s="140" t="str">
        <x:v>Appointment marketplace</x:v>
      </x:c>
      <x:c r="C6" s="140" t="str">
        <x:v>Assess booking-channel exposure</x:v>
      </x:c>
      <x:c r="D6" s="140" t="str">
        <x:v>Illustrative local clinic market</x:v>
      </x:c>
      <x:c r="E6" s="140" t="str">
        <x:v>Potential patient</x:v>
      </x:c>
      <x:c r="F6" s="140" t="str">
        <x:v>Booked consultation</x:v>
      </x:c>
      <x:c r="G6" s="192" t="n">
        <x:v>46219</x:v>
      </x:c>
      <x:c r="H6" s="140" t="str">
        <x:v>Partial</x:v>
      </x:c>
      <x:c r="I6" s="140" t="str">
        <x:v>No</x:v>
      </x:c>
      <x:c r="J6" s="140" t="str">
        <x:v>No</x:v>
      </x:c>
      <x:c r="K6" s="140" t="str">
        <x:v>No</x:v>
      </x:c>
      <x:c r="L6" s="140" t="str">
        <x:v>Supported</x:v>
      </x:c>
      <x:c r="M6" s="140" t="str">
        <x:v>Supported</x:v>
      </x:c>
      <x:c r="N6" s="140" t="str">
        <x:v>Yes</x:v>
      </x:c>
      <x:c r="O6" s="140" t="str">
        <x:v>Yes</x:v>
      </x:c>
      <x:c r="P6" s="140" t="str">
        <x:v>Yes</x:v>
      </x:c>
      <x:c r="Q6" s="140" t="str">
        <x:v>Yes</x:v>
      </x:c>
      <x:c r="R6" s="140" t="str">
        <x:v>No</x:v>
      </x:c>
      <x:c r="S6" s="163" t="str">
        <x:f>IF(AP6="Yes","",IF(AQ6="No","Refused",IF(AS6="Yes","Review required",IF(AND(AU6="No",OR(L6="Supported",L6="Partial"),AT6="No",NOT(AND(AW6="Yes",AM6="",AN6&lt;&gt;""))),"Review required",IF(AND(AU6="No",AT6="Yes",AM6=""),"Review required",IF(AND(AW6="Yes",AN6=""),"Review required","Ready"))))))</x:f>
        <x:v>Ready</x:v>
      </x:c>
      <x:c r="T6" s="163" t="str">
        <x:f>IF(AP6="Yes","",AY6&amp;"")</x:f>
        <x:v>Transaction intermediary</x:v>
      </x:c>
      <x:c r="U6" s="163" t="str">
        <x:f>IF(AP6="Yes","",AZ6&amp;"")</x:f>
        <x:v>Context</x:v>
      </x:c>
      <x:c r="V6" s="164" t="str">
        <x:v>Ready</x:v>
      </x:c>
      <x:c r="W6" s="164" t="str">
        <x:v>Transaction intermediary</x:v>
      </x:c>
      <x:c r="X6" s="164" t="str">
        <x:v>Decision intermediary; Market infrastructure; Visibility competitor</x:v>
      </x:c>
      <x:c r="Y6" s="164" t="str">
        <x:v>Context</x:v>
      </x:c>
      <x:c r="Z6" s="164" t="str">
        <x:v>Medium</x:v>
      </x:c>
      <x:c r="AA6" s="164" t="str">
        <x:v>Booking route, fees, lead access and customer ownership</x:v>
      </x:c>
      <x:c r="AB6" s="164" t="str">
        <x:v>No provider delivery, capacity or staffing parity</x:v>
      </x:c>
      <x:c r="AC6" s="164" t="str">
        <x:v>EV-005</x:v>
      </x:c>
      <x:c r="AD6" s="164" t="str">
        <x:v>Example owner</x:v>
      </x:c>
      <x:c r="AE6" s="164" t="str">
        <x:v>Example reviewer</x:v>
      </x:c>
      <x:c r="AF6" s="164" t="str">
        <x:v>Approved</x:v>
      </x:c>
      <x:c r="AG6" s="164" t="str">
        <x:v>Marketplace does not fulfil care in this market</x:v>
      </x:c>
      <x:c r="AH6" s="164" t="str">
        <x:v>Marketplace launches an owned comparable offer or changes transaction ownership</x:v>
      </x:c>
      <x:c r="AI6" s="165" t="n">
        <x:v>46219</x:v>
      </x:c>
      <x:c r="AJ6" s="164" t="str">
        <x:v>1.0</x:v>
      </x:c>
      <x:c r="AK6" s="164" t="str"/>
      <x:c r="AL6" s="164" t="str">
        <x:v>Not legal market definition, market share, causality, revenue or ROI proof</x:v>
      </x:c>
      <x:c r="AM6" s="140" t="str">
        <x:v>Booking and transaction access</x:v>
      </x:c>
      <x:c r="AN6" s="140" t="str"/>
      <x:c r="AO6" s="163" t="str">
        <x:f>IF(AP6="Yes","",IF(S6="Refused","Missing required details: "&amp;LEFT(BJ6,LEN(BJ6)-2)&amp;".",SUBSTITUTE(SUBSTITUTE(SUBSTITUTE(SUBSTITUTE(SUBSTITUTE(SUBSTITUTE(SUBSTITUTE(SUBSTITUTE(IF(S6="Review required",IFERROR(MID(BA6,FIND(": ",BA6)+2,999),BA6),IFERROR(MID(BB6,FIND(": ",BB6)+2,999),BB6)),"Material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v>The named Context only purpose is supported: Booking and transaction access.</x:v>
      </x:c>
      <x:c r="AP6" s="166" t="str">
        <x:f>IF(AND(B6="",C6="",D6="",E6="",F6="",G6="",H6="",I6="",J6="",K6="",L6="",M6="",N6="",O6="",P6="",Q6="",R6="",AD6="",AE6="",AM6="",AN6="",BC6="",BD6=""),"Yes","No")</x:f>
        <x:v>No</x:v>
      </x:c>
      <x:c r="AQ6" s="166" t="str">
        <x:f>IF(AND(B6&lt;&gt;"",C6&lt;&gt;"",E6&lt;&gt;"",F6&lt;&gt;"",BC6&lt;&gt;"",D6&lt;&gt;"",BD6&lt;&gt;"",G6&lt;&gt;"",AD6&lt;&gt;"",AE6&lt;&gt;""),"Yes","No")</x:f>
        <x:v>Yes</x:v>
      </x:c>
      <x:c r="AR6" s="166" t="str">
        <x:f>IF(OR(AND(I6="Supported",OR(H6="No",J6="No")),AND(R6="Yes",J6="No"),AND(P6="Yes",M6="No"),AND(I6="No",R6="Yes")),"Yes","No")</x:f>
        <x:v>No</x:v>
      </x:c>
      <x:c r="AS6" s="166" t="str">
        <x:f>IF(OR(H6="Unknown",I6="Unknown",J6="Unknown",I6="Partial",AND(I6="Supported",OR(H6="Partial",J6="Partial")),AR6="Yes"),"Yes","No")</x:f>
        <x:v>No</x:v>
      </x:c>
      <x:c r="AT6" s="166" t="str">
        <x:f>IF(OR(P6="Yes",O6="Yes",Q6="Yes",AND(N6="Yes",OR(L6="Supported",L6="Partial"))),"Yes","No")</x:f>
        <x:v>Yes</x:v>
      </x:c>
      <x:c r="AU6" s="166" t="str">
        <x:f>IF(AND(H6="Supported",I6="Supported",J6="Supported"),"Yes","No")</x:f>
        <x:v>No</x:v>
      </x:c>
      <x:c r="AV6" s="166" t="str">
        <x:f>IF(AND(AU6="Yes",R6="Yes",AT6="Yes"),"Yes","No")</x:f>
        <x:v>No</x:v>
      </x:c>
      <x:c r="AW6" s="166" t="str">
        <x:f>IF(AND(AU6="No",I6="No",J6="No",AT6="No"),"Yes","No")</x:f>
        <x:v>No</x:v>
      </x:c>
      <x:c r="AX6" s="166" t="str">
        <x:f>IF(P6="Yes","Transaction intermediary",IF(O6="Yes","Decision intermediary",IF(Q6="Yes","Market infrastructure",IF(AND(N6="Yes",OR(L6="Supported",L6="Partial")),"Visibility competitor",""))))</x:f>
        <x:v>Transaction intermediary</x:v>
      </x:c>
      <x:c r="AY6" s="166" t="str">
        <x:f>IF(AP6="Yes","",IF(AQ6="No","",IF(AV6="Yes","Dual-role domain",IF(AU6="Yes","Direct commercial competitor",IF(AX6&lt;&gt;"",AX6,IF(AND(I6="Supported",OR(H6="Partial",J6="Partial")),"Direct commercial competitor",IF(AND(AW6="Yes",AN6&lt;&gt;"",AM6=""),"Non-comparable ranking domain","")))))))</x:f>
        <x:v>Transaction intermediary</x:v>
      </x:c>
      <x:c r="AZ6" s="166" t="str">
        <x:f>IF(S6&lt;&gt;"Ready","",IF(OR(AY6="Direct commercial competitor",AY6="Dual-role domain"),"Core",IF(AND(OR(AY6="Transaction intermediary",AY6="Decision intermediary",AY6="Market infrastructure",AY6="Visibility competitor"),AM6&lt;&gt;""),"Context",IF(AND(AY6="Non-comparable ranking domain",AN6&lt;&gt;""),"Exclude",""))))</x:f>
        <x:v>Context</x:v>
      </x:c>
      <x:c r="BA6" s="166" t="str">
        <x:f>IF(AP6="Yes","",IF(AR6="Yes","A20-F04: Material contradiction prevents a Ready result.",IF(OR(H6="Unknown",I6="Unknown",J6="Unknown"),"A20-S04: Critical evidence is Unknown and remains Unknown.",IF(OR(I6="Partial",AND(I6="Supported",OR(H6="Partial",J6="Partial"))),"A20-P04: Partial direct evidence cannot approve Core.",IF(AND(AU6="No",OR(L6="Supported",L6="Partial"),AT6="No"),"A20-P17: A20-E05 is evidence only and does not establish Visibility competitor.",IF(AND(AU6="No",AT6="Yes",AM6=""),"A20-D02: Context requires a named purpose.",IF(AND(AW6="Yes",AN6=""),"A20-D03: Exclude requires a decision-specific reason.","The current evidence does not support a final role and disposition.")))))))</x:f>
        <x:v>The current evidence does not support a final role and disposition.</x:v>
      </x:c>
      <x:c r="BB6" s="166" t="str">
        <x:f>IF(AP6="Yes","",IF(AZ6="Core","A20-D01: Direct-commercial conditions support Core.",IF(AZ6="Context","A20-D02: The named Context purpose is supported: "&amp;AM6&amp;".",IF(AZ6="Exclude","A20-P19/A20-D03: No role supports the decision and the exclusion reason is recorded.","The current evidence does not support a final role and disposition."))))</x:f>
        <x:v>A20-D02: The named Context purpose is supported: Booking and transaction access.</x:v>
      </x:c>
      <x:c r="BC6" s="166" t="str">
        <x:v>Appointment booking and transaction facilitation</x:v>
      </x:c>
      <x:c r="BD6" s="166" t="str">
        <x:v>Booking and marketplace searches</x:v>
      </x:c>
      <x:c r="BE6" s="163" t="str">
        <x:f>IF(AP6="Yes","",IF(LEN(IF(OR(AY6="Dual-role domain",AY6="Direct commercial competitor"),IF(P6="Yes","Transaction intermediary; ","")&amp;IF(O6="Yes","Decision intermediary; ","")&amp;IF(Q6="Yes","Market infrastructure; ","")&amp;IF(AND(N6="Yes",OR(L6="Supported",L6="Partial")),"Visibility competitor; ",""),IF(AND(P6="Yes",AY6&lt;&gt;"Transaction intermediary"),"Transaction intermediary; ","")&amp;IF(AND(O6="Yes",AY6&lt;&gt;"Decision intermediary"),"Decision intermediary; ","")&amp;IF(AND(Q6="Yes",AY6&lt;&gt;"Market infrastructure"),"Market infrastructure; ","")&amp;IF(AND(N6="Yes",OR(L6="Supported",L6="Partial"),AY6&lt;&gt;"Visibility competitor"),"Visibility competitor; ","")))=0,"",LEFT(IF(OR(AY6="Dual-role domain",AY6="Direct commercial competitor"),IF(P6="Yes","Transaction intermediary; ","")&amp;IF(O6="Yes","Decision intermediary; ","")&amp;IF(Q6="Yes","Market infrastructure; ","")&amp;IF(AND(N6="Yes",OR(L6="Supported",L6="Partial")),"Visibility competitor; ",""),IF(AND(P6="Yes",AY6&lt;&gt;"Transaction intermediary"),"Transaction intermediary; ","")&amp;IF(AND(O6="Yes",AY6&lt;&gt;"Decision intermediary"),"Decision intermediary; ","")&amp;IF(AND(Q6="Yes",AY6&lt;&gt;"Market infrastructure"),"Market infrastructure; ","")&amp;IF(AND(N6="Yes",OR(L6="Supported",L6="Partial"),AY6&lt;&gt;"Visibility competitor"),"Visibility competitor; ","")),LEN(IF(OR(AY6="Dual-role domain",AY6="Direct commercial competitor"),IF(P6="Yes","Transaction intermediary; ","")&amp;IF(O6="Yes","Decision intermediary; ","")&amp;IF(Q6="Yes","Market infrastructure; ","")&amp;IF(AND(N6="Yes",OR(L6="Supported",L6="Partial")),"Visibility competitor; ",""),IF(AND(P6="Yes",AY6&lt;&gt;"Transaction intermediary"),"Transaction intermediary; ","")&amp;IF(AND(O6="Yes",AY6&lt;&gt;"Decision intermediary"),"Decision intermediary; ","")&amp;IF(AND(Q6="Yes",AY6&lt;&gt;"Market infrastructure"),"Market infrastructure; ","")&amp;IF(AND(N6="Yes",OR(L6="Supported",L6="Partial"),AY6&lt;&gt;"Visibility competitor"),"Visibility competitor; ","")))-2)))</x:f>
        <x:v>Decision intermediary; Market infrastructure; Visibility competitor</x:v>
      </x:c>
      <x:c r="BF6" s="163" t="str">
        <x:f>IF(AP6="Yes","",IF(AND(V6="",W6="",X6="",Y6=""),"Not reviewed",IF(OR(S6&lt;&gt;"Ready",V6&lt;&gt;S6,W6&lt;&gt;T6,X6&lt;&gt;BE6,Y6&lt;&gt;U6),"Requires re-review","Aligned")))</x:f>
        <x:v>Aligned</x:v>
      </x:c>
      <x:c r="BG6" s="163" t="str">
        <x:f>IF(AP6="Yes","",IF(AQ6="Yes","","A20-F01 Missing: "&amp;LEFT(BJ6,LEN(BJ6)-2)&amp;"."))</x:f>
      </x:c>
      <x:c r="BH6" s="163" t="str">
        <x:f>IF(AP6="Yes","",IF(S6="Refused","Complete the exact missing fields listed above, then classify again.",IF(S6="Review required",IF(BA6="A20-P17: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v>Record reviewer approval and the reopening trigger before handoff.</x:v>
      </x:c>
      <x:c r="BI6" s="163" t="str">
        <x:f>IF(AP6="Yes","",IF(AND(AQ6="Yes",S6="Ready",V6="Ready",AF6="Approved",BF6="Aligned",U6&lt;&gt;""),"Eligible for handoff","Excluded from handoff - "&amp;IF(AQ6&lt;&gt;"Yes",BG6,IF(S6&lt;&gt;"Ready",AO6,IF(AF6&lt;&gt;"Approved","Approval status is not Approved",IF(BF6&lt;&gt;"Aligned",BF6,"No final disposition"))))))</x:f>
        <x:v>Eligible for handoff</x:v>
      </x:c>
      <x:c r="BJ6" s="166" t="str">
        <x:f>IF(B6="","Candidate; ","")&amp;IF(C6="","Decision; ","")&amp;IF(E6="","Customer; ","")&amp;IF(F6="","Commercial result; ","")&amp;IF(BC6="","Offering; ","")&amp;IF(D6="","Market and geography; ","")&amp;IF(BD6="","Query group; ","")&amp;IF(G6="","Evidence date; ","")&amp;IF(AD6="","Owner; ","")&amp;IF(AE6="","Reviewer; ","")</x:f>
      </x:c>
    </x:row>
    <x:row r="7">
      <x:c r="A7" s="140" t="str">
        <x:v>EX-006</x:v>
      </x:c>
      <x:c r="B7" s="140" t="str">
        <x:v>Review platform</x:v>
      </x:c>
      <x:c r="C7" s="140" t="str">
        <x:v>Assess trust and comparison influence</x:v>
      </x:c>
      <x:c r="D7" s="140" t="str">
        <x:v>Illustrative local clinic market</x:v>
      </x:c>
      <x:c r="E7" s="140" t="str">
        <x:v>Potential patient</x:v>
      </x:c>
      <x:c r="F7" s="140" t="str">
        <x:v>Choose a provider</x:v>
      </x:c>
      <x:c r="G7" s="192" t="n">
        <x:v>46219</x:v>
      </x:c>
      <x:c r="H7" s="140" t="str">
        <x:v>Partial</x:v>
      </x:c>
      <x:c r="I7" s="140" t="str">
        <x:v>No</x:v>
      </x:c>
      <x:c r="J7" s="140" t="str">
        <x:v>No</x:v>
      </x:c>
      <x:c r="K7" s="140" t="str">
        <x:v>No</x:v>
      </x:c>
      <x:c r="L7" s="140" t="str">
        <x:v>Supported</x:v>
      </x:c>
      <x:c r="M7" s="140" t="str">
        <x:v>No</x:v>
      </x:c>
      <x:c r="N7" s="140" t="str">
        <x:v>Yes</x:v>
      </x:c>
      <x:c r="O7" s="140" t="str">
        <x:v>Yes</x:v>
      </x:c>
      <x:c r="P7" s="140" t="str">
        <x:v>No</x:v>
      </x:c>
      <x:c r="Q7" s="140" t="str">
        <x:v>No</x:v>
      </x:c>
      <x:c r="R7" s="140" t="str">
        <x:v>No</x:v>
      </x:c>
      <x:c r="S7" s="163" t="str">
        <x:f>IF(AP7="Yes","",IF(AQ7="No","Refused",IF(AS7="Yes","Review required",IF(AND(AU7="No",OR(L7="Supported",L7="Partial"),AT7="No",NOT(AND(AW7="Yes",AM7="",AN7&lt;&gt;""))),"Review required",IF(AND(AU7="No",AT7="Yes",AM7=""),"Review required",IF(AND(AW7="Yes",AN7=""),"Review required","Ready"))))))</x:f>
        <x:v>Ready</x:v>
      </x:c>
      <x:c r="T7" s="163" t="str">
        <x:f>IF(AP7="Yes","",AY7&amp;"")</x:f>
        <x:v>Decision intermediary</x:v>
      </x:c>
      <x:c r="U7" s="163" t="str">
        <x:f>IF(AP7="Yes","",AZ7&amp;"")</x:f>
        <x:v>Context</x:v>
      </x:c>
      <x:c r="V7" s="164" t="str">
        <x:v>Ready</x:v>
      </x:c>
      <x:c r="W7" s="164" t="str">
        <x:v>Decision intermediary</x:v>
      </x:c>
      <x:c r="X7" s="164" t="str">
        <x:v>Visibility competitor</x:v>
      </x:c>
      <x:c r="Y7" s="164" t="str">
        <x:v>Context</x:v>
      </x:c>
      <x:c r="Z7" s="164" t="str">
        <x:v>High</x:v>
      </x:c>
      <x:c r="AA7" s="164" t="str">
        <x:v>Trust, review exposure and customer-choice influence</x:v>
      </x:c>
      <x:c r="AB7" s="164" t="str">
        <x:v>No direct commercial substitution or operational parity</x:v>
      </x:c>
      <x:c r="AC7" s="164" t="str">
        <x:v>EV-006</x:v>
      </x:c>
      <x:c r="AD7" s="164" t="str">
        <x:v>Example owner</x:v>
      </x:c>
      <x:c r="AE7" s="164" t="str">
        <x:v>Example reviewer</x:v>
      </x:c>
      <x:c r="AF7" s="164" t="str">
        <x:v>Approved</x:v>
      </x:c>
      <x:c r="AG7" s="164" t="str">
        <x:v>Influence is not substitution</x:v>
      </x:c>
      <x:c r="AH7" s="164" t="str">
        <x:v>Platform begins selling or fulfilling a comparable service</x:v>
      </x:c>
      <x:c r="AI7" s="165" t="n">
        <x:v>46219</x:v>
      </x:c>
      <x:c r="AJ7" s="164" t="str">
        <x:v>1.0</x:v>
      </x:c>
      <x:c r="AK7" s="164" t="str"/>
      <x:c r="AL7" s="164" t="str">
        <x:v>Not legal market definition, market share, causality, revenue or ROI proof</x:v>
      </x:c>
      <x:c r="AM7" s="140" t="str">
        <x:v>Trust and customer-choice influence</x:v>
      </x:c>
      <x:c r="AN7" s="140" t="str"/>
      <x:c r="AO7" s="163" t="str">
        <x:f>IF(AP7="Yes","",IF(S7="Refused","Missing required details: "&amp;LEFT(BJ7,LEN(BJ7)-2)&amp;".",SUBSTITUTE(SUBSTITUTE(SUBSTITUTE(SUBSTITUTE(SUBSTITUTE(SUBSTITUTE(SUBSTITUTE(SUBSTITUTE(IF(S7="Review required",IFERROR(MID(BA7,FIND(": ",BA7)+2,999),BA7),IFERROR(MID(BB7,FIND(": ",BB7)+2,999),BB7)),"Material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v>The named Context only purpose is supported: Trust and customer-choice influence.</x:v>
      </x:c>
      <x:c r="AP7" s="166" t="str">
        <x:f>IF(AND(B7="",C7="",D7="",E7="",F7="",G7="",H7="",I7="",J7="",K7="",L7="",M7="",N7="",O7="",P7="",Q7="",R7="",AD7="",AE7="",AM7="",AN7="",BC7="",BD7=""),"Yes","No")</x:f>
        <x:v>No</x:v>
      </x:c>
      <x:c r="AQ7" s="166" t="str">
        <x:f>IF(AND(B7&lt;&gt;"",C7&lt;&gt;"",E7&lt;&gt;"",F7&lt;&gt;"",BC7&lt;&gt;"",D7&lt;&gt;"",BD7&lt;&gt;"",G7&lt;&gt;"",AD7&lt;&gt;"",AE7&lt;&gt;""),"Yes","No")</x:f>
        <x:v>Yes</x:v>
      </x:c>
      <x:c r="AR7" s="166" t="str">
        <x:f>IF(OR(AND(I7="Supported",OR(H7="No",J7="No")),AND(R7="Yes",J7="No"),AND(P7="Yes",M7="No"),AND(I7="No",R7="Yes")),"Yes","No")</x:f>
        <x:v>No</x:v>
      </x:c>
      <x:c r="AS7" s="166" t="str">
        <x:f>IF(OR(H7="Unknown",I7="Unknown",J7="Unknown",I7="Partial",AND(I7="Supported",OR(H7="Partial",J7="Partial")),AR7="Yes"),"Yes","No")</x:f>
        <x:v>No</x:v>
      </x:c>
      <x:c r="AT7" s="166" t="str">
        <x:f>IF(OR(P7="Yes",O7="Yes",Q7="Yes",AND(N7="Yes",OR(L7="Supported",L7="Partial"))),"Yes","No")</x:f>
        <x:v>Yes</x:v>
      </x:c>
      <x:c r="AU7" s="166" t="str">
        <x:f>IF(AND(H7="Supported",I7="Supported",J7="Supported"),"Yes","No")</x:f>
        <x:v>No</x:v>
      </x:c>
      <x:c r="AV7" s="166" t="str">
        <x:f>IF(AND(AU7="Yes",R7="Yes",AT7="Yes"),"Yes","No")</x:f>
        <x:v>No</x:v>
      </x:c>
      <x:c r="AW7" s="166" t="str">
        <x:f>IF(AND(AU7="No",I7="No",J7="No",AT7="No"),"Yes","No")</x:f>
        <x:v>No</x:v>
      </x:c>
      <x:c r="AX7" s="166" t="str">
        <x:f>IF(P7="Yes","Transaction intermediary",IF(O7="Yes","Decision intermediary",IF(Q7="Yes","Market infrastructure",IF(AND(N7="Yes",OR(L7="Supported",L7="Partial")),"Visibility competitor",""))))</x:f>
        <x:v>Decision intermediary</x:v>
      </x:c>
      <x:c r="AY7" s="166" t="str">
        <x:f>IF(AP7="Yes","",IF(AQ7="No","",IF(AV7="Yes","Dual-role domain",IF(AU7="Yes","Direct commercial competitor",IF(AX7&lt;&gt;"",AX7,IF(AND(I7="Supported",OR(H7="Partial",J7="Partial")),"Direct commercial competitor",IF(AND(AW7="Yes",AN7&lt;&gt;"",AM7=""),"Non-comparable ranking domain","")))))))</x:f>
        <x:v>Decision intermediary</x:v>
      </x:c>
      <x:c r="AZ7" s="166" t="str">
        <x:f>IF(S7&lt;&gt;"Ready","",IF(OR(AY7="Direct commercial competitor",AY7="Dual-role domain"),"Core",IF(AND(OR(AY7="Transaction intermediary",AY7="Decision intermediary",AY7="Market infrastructure",AY7="Visibility competitor"),AM7&lt;&gt;""),"Context",IF(AND(AY7="Non-comparable ranking domain",AN7&lt;&gt;""),"Exclude",""))))</x:f>
        <x:v>Context</x:v>
      </x:c>
      <x:c r="BA7" s="166" t="str">
        <x:f>IF(AP7="Yes","",IF(AR7="Yes","A20-F04: Material contradiction prevents a Ready result.",IF(OR(H7="Unknown",I7="Unknown",J7="Unknown"),"A20-S04: Critical evidence is Unknown and remains Unknown.",IF(OR(I7="Partial",AND(I7="Supported",OR(H7="Partial",J7="Partial"))),"A20-P04: Partial direct evidence cannot approve Core.",IF(AND(AU7="No",OR(L7="Supported",L7="Partial"),AT7="No"),"A20-P17: A20-E05 is evidence only and does not establish Visibility competitor.",IF(AND(AU7="No",AT7="Yes",AM7=""),"A20-D02: Context requires a named purpose.",IF(AND(AW7="Yes",AN7=""),"A20-D03: Exclude requires a decision-specific reason.","The current evidence does not support a final role and disposition.")))))))</x:f>
        <x:v>The current evidence does not support a final role and disposition.</x:v>
      </x:c>
      <x:c r="BB7" s="166" t="str">
        <x:f>IF(AP7="Yes","",IF(AZ7="Core","A20-D01: Direct-commercial conditions support Core.",IF(AZ7="Context","A20-D02: The named Context purpose is supported: "&amp;AM7&amp;".",IF(AZ7="Exclude","A20-P19/A20-D03: No role supports the decision and the exclusion reason is recorded.","The current evidence does not support a final role and disposition."))))</x:f>
        <x:v>A20-D02: The named Context purpose is supported: Trust and customer-choice influence.</x:v>
      </x:c>
      <x:c r="BC7" s="166" t="str">
        <x:v>Provider reviews and comparison information</x:v>
      </x:c>
      <x:c r="BD7" s="166" t="str">
        <x:v>Review and comparison searches</x:v>
      </x:c>
      <x:c r="BE7" s="163" t="str">
        <x:f>IF(AP7="Yes","",IF(LEN(IF(OR(AY7="Dual-role domain",AY7="Direct commercial competitor"),IF(P7="Yes","Transaction intermediary; ","")&amp;IF(O7="Yes","Decision intermediary; ","")&amp;IF(Q7="Yes","Market infrastructure; ","")&amp;IF(AND(N7="Yes",OR(L7="Supported",L7="Partial")),"Visibility competitor; ",""),IF(AND(P7="Yes",AY7&lt;&gt;"Transaction intermediary"),"Transaction intermediary; ","")&amp;IF(AND(O7="Yes",AY7&lt;&gt;"Decision intermediary"),"Decision intermediary; ","")&amp;IF(AND(Q7="Yes",AY7&lt;&gt;"Market infrastructure"),"Market infrastructure; ","")&amp;IF(AND(N7="Yes",OR(L7="Supported",L7="Partial"),AY7&lt;&gt;"Visibility competitor"),"Visibility competitor; ","")))=0,"",LEFT(IF(OR(AY7="Dual-role domain",AY7="Direct commercial competitor"),IF(P7="Yes","Transaction intermediary; ","")&amp;IF(O7="Yes","Decision intermediary; ","")&amp;IF(Q7="Yes","Market infrastructure; ","")&amp;IF(AND(N7="Yes",OR(L7="Supported",L7="Partial")),"Visibility competitor; ",""),IF(AND(P7="Yes",AY7&lt;&gt;"Transaction intermediary"),"Transaction intermediary; ","")&amp;IF(AND(O7="Yes",AY7&lt;&gt;"Decision intermediary"),"Decision intermediary; ","")&amp;IF(AND(Q7="Yes",AY7&lt;&gt;"Market infrastructure"),"Market infrastructure; ","")&amp;IF(AND(N7="Yes",OR(L7="Supported",L7="Partial"),AY7&lt;&gt;"Visibility competitor"),"Visibility competitor; ","")),LEN(IF(OR(AY7="Dual-role domain",AY7="Direct commercial competitor"),IF(P7="Yes","Transaction intermediary; ","")&amp;IF(O7="Yes","Decision intermediary; ","")&amp;IF(Q7="Yes","Market infrastructure; ","")&amp;IF(AND(N7="Yes",OR(L7="Supported",L7="Partial")),"Visibility competitor; ",""),IF(AND(P7="Yes",AY7&lt;&gt;"Transaction intermediary"),"Transaction intermediary; ","")&amp;IF(AND(O7="Yes",AY7&lt;&gt;"Decision intermediary"),"Decision intermediary; ","")&amp;IF(AND(Q7="Yes",AY7&lt;&gt;"Market infrastructure"),"Market infrastructure; ","")&amp;IF(AND(N7="Yes",OR(L7="Supported",L7="Partial"),AY7&lt;&gt;"Visibility competitor"),"Visibility competitor; ","")))-2)))</x:f>
        <x:v>Visibility competitor</x:v>
      </x:c>
      <x:c r="BF7" s="163" t="str">
        <x:f>IF(AP7="Yes","",IF(AND(V7="",W7="",X7="",Y7=""),"Not reviewed",IF(OR(S7&lt;&gt;"Ready",V7&lt;&gt;S7,W7&lt;&gt;T7,X7&lt;&gt;BE7,Y7&lt;&gt;U7),"Requires re-review","Aligned")))</x:f>
        <x:v>Aligned</x:v>
      </x:c>
      <x:c r="BG7" s="163" t="str">
        <x:f>IF(AP7="Yes","",IF(AQ7="Yes","","A20-F01 Missing: "&amp;LEFT(BJ7,LEN(BJ7)-2)&amp;"."))</x:f>
      </x:c>
      <x:c r="BH7" s="163" t="str">
        <x:f>IF(AP7="Yes","",IF(S7="Refused","Complete the exact missing fields listed above, then classify again.",IF(S7="Review required",IF(BA7="A20-P17: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v>Record reviewer approval and the reopening trigger before handoff.</x:v>
      </x:c>
      <x:c r="BI7" s="163" t="str">
        <x:f>IF(AP7="Yes","",IF(AND(AQ7="Yes",S7="Ready",V7="Ready",AF7="Approved",BF7="Aligned",U7&lt;&gt;""),"Eligible for handoff","Excluded from handoff - "&amp;IF(AQ7&lt;&gt;"Yes",BG7,IF(S7&lt;&gt;"Ready",AO7,IF(AF7&lt;&gt;"Approved","Approval status is not Approved",IF(BF7&lt;&gt;"Aligned",BF7,"No final disposition"))))))</x:f>
        <x:v>Eligible for handoff</x:v>
      </x:c>
      <x:c r="BJ7" s="166" t="str">
        <x:f>IF(B7="","Candidate; ","")&amp;IF(C7="","Decision; ","")&amp;IF(E7="","Customer; ","")&amp;IF(F7="","Commercial result; ","")&amp;IF(BC7="","Offering; ","")&amp;IF(D7="","Market and geography; ","")&amp;IF(BD7="","Query group; ","")&amp;IF(G7="","Evidence date; ","")&amp;IF(AD7="","Owner; ","")&amp;IF(AE7="","Reviewer; ","")</x:f>
      </x:c>
    </x:row>
    <x:row r="8">
      <x:c r="A8" s="140" t="str">
        <x:v>EX-007</x:v>
      </x:c>
      <x:c r="B8" s="140" t="str">
        <x:v>National information portal</x:v>
      </x:c>
      <x:c r="C8" s="140" t="str">
        <x:v>Benchmark local clinic commercial strategy</x:v>
      </x:c>
      <x:c r="D8" s="140" t="str">
        <x:v>National information market</x:v>
      </x:c>
      <x:c r="E8" s="140" t="str">
        <x:v>General public</x:v>
      </x:c>
      <x:c r="F8" s="140" t="str">
        <x:v>General health information</x:v>
      </x:c>
      <x:c r="G8" s="192" t="n">
        <x:v>46219</x:v>
      </x:c>
      <x:c r="H8" s="140" t="str">
        <x:v>No</x:v>
      </x:c>
      <x:c r="I8" s="140" t="str">
        <x:v>No</x:v>
      </x:c>
      <x:c r="J8" s="140" t="str">
        <x:v>No</x:v>
      </x:c>
      <x:c r="K8" s="140" t="str">
        <x:v>No</x:v>
      </x:c>
      <x:c r="L8" s="140" t="str">
        <x:v>No</x:v>
      </x:c>
      <x:c r="M8" s="140" t="str">
        <x:v>No</x:v>
      </x:c>
      <x:c r="N8" s="140" t="str">
        <x:v>No</x:v>
      </x:c>
      <x:c r="O8" s="140" t="str">
        <x:v>No</x:v>
      </x:c>
      <x:c r="P8" s="140" t="str">
        <x:v>No</x:v>
      </x:c>
      <x:c r="Q8" s="140" t="str">
        <x:v>No</x:v>
      </x:c>
      <x:c r="R8" s="140" t="str">
        <x:v>No</x:v>
      </x:c>
      <x:c r="S8" s="163" t="str">
        <x:f>IF(AP8="Yes","",IF(AQ8="No","Refused",IF(AS8="Yes","Review required",IF(AND(AU8="No",OR(L8="Supported",L8="Partial"),AT8="No",NOT(AND(AW8="Yes",AM8="",AN8&lt;&gt;""))),"Review required",IF(AND(AU8="No",AT8="Yes",AM8=""),"Review required",IF(AND(AW8="Yes",AN8=""),"Review required","Ready"))))))</x:f>
        <x:v>Ready</x:v>
      </x:c>
      <x:c r="T8" s="163" t="str">
        <x:f>IF(AP8="Yes","",AY8&amp;"")</x:f>
        <x:v>Non-comparable ranking domain</x:v>
      </x:c>
      <x:c r="U8" s="163" t="str">
        <x:f>IF(AP8="Yes","",AZ8&amp;"")</x:f>
        <x:v>Exclude</x:v>
      </x:c>
      <x:c r="V8" s="164" t="str">
        <x:v>Ready</x:v>
      </x:c>
      <x:c r="W8" s="164" t="str">
        <x:v>Non-comparable ranking domain</x:v>
      </x:c>
      <x:c r="X8" s="164" t="str"/>
      <x:c r="Y8" s="164" t="str">
        <x:v>Exclude</x:v>
      </x:c>
      <x:c r="Z8" s="164" t="str">
        <x:v>High</x:v>
      </x:c>
      <x:c r="AA8" s="164" t="str">
        <x:v>Explain mixed search intent only when relevant</x:v>
      </x:c>
      <x:c r="AB8" s="164" t="str">
        <x:v>No competitor, product, pricing or investment benchmark</x:v>
      </x:c>
      <x:c r="AC8" s="164" t="str">
        <x:v>EV-007</x:v>
      </x:c>
      <x:c r="AD8" s="164" t="str">
        <x:v>Example owner</x:v>
      </x:c>
      <x:c r="AE8" s="164" t="str">
        <x:v>Example reviewer</x:v>
      </x:c>
      <x:c r="AF8" s="164" t="str">
        <x:v>Approved</x:v>
      </x:c>
      <x:c r="AG8" s="164" t="str">
        <x:v>No decision-relevant Core or Context use</x:v>
      </x:c>
      <x:c r="AH8" s="164" t="str">
        <x:v>Decision or market changes</x:v>
      </x:c>
      <x:c r="AI8" s="165" t="n">
        <x:v>46219</x:v>
      </x:c>
      <x:c r="AJ8" s="164" t="str">
        <x:v>1.0</x:v>
      </x:c>
      <x:c r="AK8" s="164" t="str"/>
      <x:c r="AL8" s="164" t="str">
        <x:v>Not legal market definition, market share, causality, revenue or ROI proof</x:v>
      </x:c>
      <x:c r="AM8" s="140" t="str"/>
      <x:c r="AN8" s="140" t="str">
        <x:v>The audience, purpose and offering cannot support the defined local commercial decision.</x:v>
      </x:c>
      <x:c r="AO8" s="163" t="str">
        <x:f>IF(AP8="Yes","",IF(S8="Refused","Missing required details: "&amp;LEFT(BJ8,LEN(BJ8)-2)&amp;".",SUBSTITUTE(SUBSTITUTE(SUBSTITUTE(SUBSTITUTE(SUBSTITUTE(SUBSTITUTE(SUBSTITUTE(SUBSTITUTE(IF(S8="Review required",IFERROR(MID(BA8,FIND(": ",BA8)+2,999),BA8),IFERROR(MID(BB8,FIND(": ",BB8)+2,999),BB8)),"Material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v>No role supports the decision and the exclusion reason is recorded.</x:v>
      </x:c>
      <x:c r="AP8" s="166" t="str">
        <x:f>IF(AND(B8="",C8="",D8="",E8="",F8="",G8="",H8="",I8="",J8="",K8="",L8="",M8="",N8="",O8="",P8="",Q8="",R8="",AD8="",AE8="",AM8="",AN8="",BC8="",BD8=""),"Yes","No")</x:f>
        <x:v>No</x:v>
      </x:c>
      <x:c r="AQ8" s="166" t="str">
        <x:f>IF(AND(B8&lt;&gt;"",C8&lt;&gt;"",E8&lt;&gt;"",F8&lt;&gt;"",BC8&lt;&gt;"",D8&lt;&gt;"",BD8&lt;&gt;"",G8&lt;&gt;"",AD8&lt;&gt;"",AE8&lt;&gt;""),"Yes","No")</x:f>
        <x:v>Yes</x:v>
      </x:c>
      <x:c r="AR8" s="166" t="str">
        <x:f>IF(OR(AND(I8="Supported",OR(H8="No",J8="No")),AND(R8="Yes",J8="No"),AND(P8="Yes",M8="No"),AND(I8="No",R8="Yes")),"Yes","No")</x:f>
        <x:v>No</x:v>
      </x:c>
      <x:c r="AS8" s="166" t="str">
        <x:f>IF(OR(H8="Unknown",I8="Unknown",J8="Unknown",I8="Partial",AND(I8="Supported",OR(H8="Partial",J8="Partial")),AR8="Yes"),"Yes","No")</x:f>
        <x:v>No</x:v>
      </x:c>
      <x:c r="AT8" s="166" t="str">
        <x:f>IF(OR(P8="Yes",O8="Yes",Q8="Yes",AND(N8="Yes",OR(L8="Supported",L8="Partial"))),"Yes","No")</x:f>
        <x:v>No</x:v>
      </x:c>
      <x:c r="AU8" s="166" t="str">
        <x:f>IF(AND(H8="Supported",I8="Supported",J8="Supported"),"Yes","No")</x:f>
        <x:v>No</x:v>
      </x:c>
      <x:c r="AV8" s="166" t="str">
        <x:f>IF(AND(AU8="Yes",R8="Yes",AT8="Yes"),"Yes","No")</x:f>
        <x:v>No</x:v>
      </x:c>
      <x:c r="AW8" s="166" t="str">
        <x:f>IF(AND(AU8="No",I8="No",J8="No",AT8="No"),"Yes","No")</x:f>
        <x:v>Yes</x:v>
      </x:c>
      <x:c r="AX8" s="166" t="str">
        <x:f>IF(P8="Yes","Transaction intermediary",IF(O8="Yes","Decision intermediary",IF(Q8="Yes","Market infrastructure",IF(AND(N8="Yes",OR(L8="Supported",L8="Partial")),"Visibility competitor",""))))</x:f>
      </x:c>
      <x:c r="AY8" s="166" t="str">
        <x:f>IF(AP8="Yes","",IF(AQ8="No","",IF(AV8="Yes","Dual-role domain",IF(AU8="Yes","Direct commercial competitor",IF(AX8&lt;&gt;"",AX8,IF(AND(I8="Supported",OR(H8="Partial",J8="Partial")),"Direct commercial competitor",IF(AND(AW8="Yes",AN8&lt;&gt;"",AM8=""),"Non-comparable ranking domain","")))))))</x:f>
        <x:v>Non-comparable ranking domain</x:v>
      </x:c>
      <x:c r="AZ8" s="166" t="str">
        <x:f>IF(S8&lt;&gt;"Ready","",IF(OR(AY8="Direct commercial competitor",AY8="Dual-role domain"),"Core",IF(AND(OR(AY8="Transaction intermediary",AY8="Decision intermediary",AY8="Market infrastructure",AY8="Visibility competitor"),AM8&lt;&gt;""),"Context",IF(AND(AY8="Non-comparable ranking domain",AN8&lt;&gt;""),"Exclude",""))))</x:f>
        <x:v>Exclude</x:v>
      </x:c>
      <x:c r="BA8" s="166" t="str">
        <x:f>IF(AP8="Yes","",IF(AR8="Yes","A20-F04: Material contradiction prevents a Ready result.",IF(OR(H8="Unknown",I8="Unknown",J8="Unknown"),"A20-S04: Critical evidence is Unknown and remains Unknown.",IF(OR(I8="Partial",AND(I8="Supported",OR(H8="Partial",J8="Partial"))),"A20-P04: Partial direct evidence cannot approve Core.",IF(AND(AU8="No",OR(L8="Supported",L8="Partial"),AT8="No"),"A20-P17: A20-E05 is evidence only and does not establish Visibility competitor.",IF(AND(AU8="No",AT8="Yes",AM8=""),"A20-D02: Context requires a named purpose.",IF(AND(AW8="Yes",AN8=""),"A20-D03: Exclude requires a decision-specific reason.","The current evidence does not support a final role and disposition.")))))))</x:f>
        <x:v>The current evidence does not support a final role and disposition.</x:v>
      </x:c>
      <x:c r="BB8" s="166" t="str">
        <x:f>IF(AP8="Yes","",IF(AZ8="Core","A20-D01: Direct-commercial conditions support Core.",IF(AZ8="Context","A20-D02: The named Context purpose is supported: "&amp;AM8&amp;".",IF(AZ8="Exclude","A20-P19/A20-D03: No role supports the decision and the exclusion reason is recorded.","The current evidence does not support a final role and disposition."))))</x:f>
        <x:v>A20-P19/A20-D03: No role supports the decision and the exclusion reason is recorded.</x:v>
      </x:c>
      <x:c r="BC8" s="166" t="str">
        <x:v>General national health information</x:v>
      </x:c>
      <x:c r="BD8" s="166" t="str">
        <x:v>General information searches</x:v>
      </x:c>
      <x:c r="BE8" s="163" t="str">
        <x:f>IF(AP8="Yes","",IF(LEN(IF(OR(AY8="Dual-role domain",AY8="Direct commercial competitor"),IF(P8="Yes","Transaction intermediary; ","")&amp;IF(O8="Yes","Decision intermediary; ","")&amp;IF(Q8="Yes","Market infrastructure; ","")&amp;IF(AND(N8="Yes",OR(L8="Supported",L8="Partial")),"Visibility competitor; ",""),IF(AND(P8="Yes",AY8&lt;&gt;"Transaction intermediary"),"Transaction intermediary; ","")&amp;IF(AND(O8="Yes",AY8&lt;&gt;"Decision intermediary"),"Decision intermediary; ","")&amp;IF(AND(Q8="Yes",AY8&lt;&gt;"Market infrastructure"),"Market infrastructure; ","")&amp;IF(AND(N8="Yes",OR(L8="Supported",L8="Partial"),AY8&lt;&gt;"Visibility competitor"),"Visibility competitor; ","")))=0,"",LEFT(IF(OR(AY8="Dual-role domain",AY8="Direct commercial competitor"),IF(P8="Yes","Transaction intermediary; ","")&amp;IF(O8="Yes","Decision intermediary; ","")&amp;IF(Q8="Yes","Market infrastructure; ","")&amp;IF(AND(N8="Yes",OR(L8="Supported",L8="Partial")),"Visibility competitor; ",""),IF(AND(P8="Yes",AY8&lt;&gt;"Transaction intermediary"),"Transaction intermediary; ","")&amp;IF(AND(O8="Yes",AY8&lt;&gt;"Decision intermediary"),"Decision intermediary; ","")&amp;IF(AND(Q8="Yes",AY8&lt;&gt;"Market infrastructure"),"Market infrastructure; ","")&amp;IF(AND(N8="Yes",OR(L8="Supported",L8="Partial"),AY8&lt;&gt;"Visibility competitor"),"Visibility competitor; ","")),LEN(IF(OR(AY8="Dual-role domain",AY8="Direct commercial competitor"),IF(P8="Yes","Transaction intermediary; ","")&amp;IF(O8="Yes","Decision intermediary; ","")&amp;IF(Q8="Yes","Market infrastructure; ","")&amp;IF(AND(N8="Yes",OR(L8="Supported",L8="Partial")),"Visibility competitor; ",""),IF(AND(P8="Yes",AY8&lt;&gt;"Transaction intermediary"),"Transaction intermediary; ","")&amp;IF(AND(O8="Yes",AY8&lt;&gt;"Decision intermediary"),"Decision intermediary; ","")&amp;IF(AND(Q8="Yes",AY8&lt;&gt;"Market infrastructure"),"Market infrastructure; ","")&amp;IF(AND(N8="Yes",OR(L8="Supported",L8="Partial"),AY8&lt;&gt;"Visibility competitor"),"Visibility competitor; ","")))-2)))</x:f>
      </x:c>
      <x:c r="BF8" s="163" t="str">
        <x:f>IF(AP8="Yes","",IF(AND(V8="",W8="",X8="",Y8=""),"Not reviewed",IF(OR(S8&lt;&gt;"Ready",V8&lt;&gt;S8,W8&lt;&gt;T8,X8&lt;&gt;BE8,Y8&lt;&gt;U8),"Requires re-review","Aligned")))</x:f>
        <x:v>Aligned</x:v>
      </x:c>
      <x:c r="BG8" s="163" t="str">
        <x:f>IF(AP8="Yes","",IF(AQ8="Yes","","A20-F01 Missing: "&amp;LEFT(BJ8,LEN(BJ8)-2)&amp;"."))</x:f>
      </x:c>
      <x:c r="BH8" s="163" t="str">
        <x:f>IF(AP8="Yes","",IF(S8="Refused","Complete the exact missing fields listed above, then classify again.",IF(S8="Review required",IF(BA8="A20-P17: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v>Record reviewer approval and the reopening trigger before handoff.</x:v>
      </x:c>
      <x:c r="BI8" s="163" t="str">
        <x:f>IF(AP8="Yes","",IF(AND(AQ8="Yes",S8="Ready",V8="Ready",AF8="Approved",BF8="Aligned",U8&lt;&gt;""),"Eligible for handoff","Excluded from handoff - "&amp;IF(AQ8&lt;&gt;"Yes",BG8,IF(S8&lt;&gt;"Ready",AO8,IF(AF8&lt;&gt;"Approved","Approval status is not Approved",IF(BF8&lt;&gt;"Aligned",BF8,"No final disposition"))))))</x:f>
        <x:v>Eligible for handoff</x:v>
      </x:c>
      <x:c r="BJ8" s="166" t="str">
        <x:f>IF(B8="","Candidate; ","")&amp;IF(C8="","Decision; ","")&amp;IF(E8="","Customer; ","")&amp;IF(F8="","Commercial result; ","")&amp;IF(BC8="","Offering; ","")&amp;IF(D8="","Market and geography; ","")&amp;IF(BD8="","Query group; ","")&amp;IF(G8="","Evidence date; ","")&amp;IF(AD8="","Owner; ","")&amp;IF(AE8="","Reviewer; ","")</x:f>
      </x:c>
    </x:row>
    <x:row r="9">
      <x:c r="A9" s="140"/>
      <x:c r="B9" s="140"/>
      <x:c r="C9" s="140"/>
      <x:c r="D9" s="140"/>
      <x:c r="E9" s="140"/>
      <x:c r="F9" s="140"/>
      <x:c r="G9" s="192"/>
      <x:c r="H9" s="140"/>
      <x:c r="I9" s="140"/>
      <x:c r="J9" s="140"/>
      <x:c r="K9" s="140"/>
      <x:c r="L9" s="140"/>
      <x:c r="M9" s="140"/>
      <x:c r="N9" s="140"/>
      <x:c r="O9" s="140"/>
      <x:c r="P9" s="140"/>
      <x:c r="Q9" s="140"/>
      <x:c r="R9" s="140"/>
      <x:c r="S9" s="163" t="str">
        <x:f>IF(AP9="Yes","",IF(AQ9="No","Refused",IF(AS9="Yes","Review required",IF(AND(AU9="No",OR(L9="Supported",L9="Partial"),AT9="No",NOT(AND(AW9="Yes",AM9="",AN9&lt;&gt;""))),"Review required",IF(AND(AU9="No",AT9="Yes",AM9=""),"Review required",IF(AND(AW9="Yes",AN9=""),"Review required","Ready"))))))</x:f>
      </x:c>
      <x:c r="T9" s="163" t="str">
        <x:f>IF(AP9="Yes","",AY9&amp;"")</x:f>
      </x:c>
      <x:c r="U9" s="163" t="str">
        <x:f>IF(AP9="Yes","",AZ9&amp;"")</x:f>
      </x:c>
      <x:c r="V9" s="164"/>
      <x:c r="W9" s="164"/>
      <x:c r="X9" s="164"/>
      <x:c r="Y9" s="164"/>
      <x:c r="Z9" s="164"/>
      <x:c r="AA9" s="164"/>
      <x:c r="AB9" s="164"/>
      <x:c r="AC9" s="164"/>
      <x:c r="AD9" s="164"/>
      <x:c r="AE9" s="164"/>
      <x:c r="AF9" s="164"/>
      <x:c r="AG9" s="164"/>
      <x:c r="AH9" s="164"/>
      <x:c r="AI9" s="165"/>
      <x:c r="AJ9" s="164"/>
      <x:c r="AK9" s="164"/>
      <x:c r="AL9" s="164"/>
      <x:c r="AM9" s="140"/>
      <x:c r="AN9" s="140"/>
      <x:c r="AO9" s="163" t="str">
        <x:f>IF(AP9="Yes","",IF(S9="Refused","Missing required details: "&amp;LEFT(BJ9,LEN(BJ9)-2)&amp;".",SUBSTITUTE(SUBSTITUTE(SUBSTITUTE(SUBSTITUTE(SUBSTITUTE(SUBSTITUTE(SUBSTITUTE(SUBSTITUTE(IF(S9="Review required",IFERROR(MID(BA9,FIND(": ",BA9)+2,999),BA9),IFERROR(MID(BB9,FIND(": ",BB9)+2,999),BB9)),"Material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9" s="166" t="str">
        <x:f>IF(AND(B9="",C9="",D9="",E9="",F9="",G9="",H9="",I9="",J9="",K9="",L9="",M9="",N9="",O9="",P9="",Q9="",R9="",AD9="",AE9="",AM9="",AN9="",BC9="",BD9=""),"Yes","No")</x:f>
        <x:v>Yes</x:v>
      </x:c>
      <x:c r="AQ9" s="166" t="str">
        <x:f>IF(AND(B9&lt;&gt;"",C9&lt;&gt;"",E9&lt;&gt;"",F9&lt;&gt;"",BC9&lt;&gt;"",D9&lt;&gt;"",BD9&lt;&gt;"",G9&lt;&gt;"",AD9&lt;&gt;"",AE9&lt;&gt;""),"Yes","No")</x:f>
        <x:v>No</x:v>
      </x:c>
      <x:c r="AR9" s="166" t="str">
        <x:f>IF(OR(AND(I9="Supported",OR(H9="No",J9="No")),AND(R9="Yes",J9="No"),AND(P9="Yes",M9="No"),AND(I9="No",R9="Yes")),"Yes","No")</x:f>
        <x:v>No</x:v>
      </x:c>
      <x:c r="AS9" s="166" t="str">
        <x:f>IF(OR(H9="Unknown",I9="Unknown",J9="Unknown",I9="Partial",AND(I9="Supported",OR(H9="Partial",J9="Partial")),AR9="Yes"),"Yes","No")</x:f>
        <x:v>No</x:v>
      </x:c>
      <x:c r="AT9" s="166" t="str">
        <x:f>IF(OR(P9="Yes",O9="Yes",Q9="Yes",AND(N9="Yes",OR(L9="Supported",L9="Partial"))),"Yes","No")</x:f>
        <x:v>No</x:v>
      </x:c>
      <x:c r="AU9" s="166" t="str">
        <x:f>IF(AND(H9="Supported",I9="Supported",J9="Supported"),"Yes","No")</x:f>
        <x:v>No</x:v>
      </x:c>
      <x:c r="AV9" s="166" t="str">
        <x:f>IF(AND(AU9="Yes",R9="Yes",AT9="Yes"),"Yes","No")</x:f>
        <x:v>No</x:v>
      </x:c>
      <x:c r="AW9" s="166" t="str">
        <x:f>IF(AND(AU9="No",I9="No",J9="No",AT9="No"),"Yes","No")</x:f>
        <x:v>No</x:v>
      </x:c>
      <x:c r="AX9" s="166" t="str">
        <x:f>IF(P9="Yes","Transaction intermediary",IF(O9="Yes","Decision intermediary",IF(Q9="Yes","Market infrastructure",IF(AND(N9="Yes",OR(L9="Supported",L9="Partial")),"Visibility competitor",""))))</x:f>
      </x:c>
      <x:c r="AY9" s="166" t="str">
        <x:f>IF(AP9="Yes","",IF(AQ9="No","",IF(AV9="Yes","Dual-role domain",IF(AU9="Yes","Direct commercial competitor",IF(AX9&lt;&gt;"",AX9,IF(AND(I9="Supported",OR(H9="Partial",J9="Partial")),"Direct commercial competitor",IF(AND(AW9="Yes",AN9&lt;&gt;"",AM9=""),"Non-comparable ranking domain","")))))))</x:f>
      </x:c>
      <x:c r="AZ9" s="166" t="str">
        <x:f>IF(S9&lt;&gt;"Ready","",IF(OR(AY9="Direct commercial competitor",AY9="Dual-role domain"),"Core",IF(AND(OR(AY9="Transaction intermediary",AY9="Decision intermediary",AY9="Market infrastructure",AY9="Visibility competitor"),AM9&lt;&gt;""),"Context",IF(AND(AY9="Non-comparable ranking domain",AN9&lt;&gt;""),"Exclude",""))))</x:f>
      </x:c>
      <x:c r="BA9" s="166" t="str">
        <x:f>IF(AP9="Yes","",IF(AR9="Yes","A20-F04: Material contradiction prevents a Ready result.",IF(OR(H9="Unknown",I9="Unknown",J9="Unknown"),"A20-S04: Critical evidence is Unknown and remains Unknown.",IF(OR(I9="Partial",AND(I9="Supported",OR(H9="Partial",J9="Partial"))),"A20-P04: Partial direct evidence cannot approve Core.",IF(AND(AU9="No",OR(L9="Supported",L9="Partial"),AT9="No"),"A20-P17: A20-E05 is evidence only and does not establish Visibility competitor.",IF(AND(AU9="No",AT9="Yes",AM9=""),"A20-D02: Context requires a named purpose.",IF(AND(AW9="Yes",AN9=""),"A20-D03: Exclude requires a decision-specific reason.","The current evidence does not support a final role and disposition.")))))))</x:f>
      </x:c>
      <x:c r="BB9" s="166" t="str">
        <x:f>IF(AP9="Yes","",IF(AZ9="Core","A20-D01: Direct-commercial conditions support Core.",IF(AZ9="Context","A20-D02: The named Context purpose is supported: "&amp;AM9&amp;".",IF(AZ9="Exclude","A20-P19/A20-D03: No role supports the decision and the exclusion reason is recorded.","The current evidence does not support a final role and disposition."))))</x:f>
      </x:c>
      <x:c r="BC9" s="166"/>
      <x:c r="BD9" s="166"/>
      <x:c r="BE9" s="163" t="str">
        <x:f>IF(AP9="Yes","",IF(LEN(IF(OR(AY9="Dual-role domain",AY9="Direct commercial competitor"),IF(P9="Yes","Transaction intermediary; ","")&amp;IF(O9="Yes","Decision intermediary; ","")&amp;IF(Q9="Yes","Market infrastructure; ","")&amp;IF(AND(N9="Yes",OR(L9="Supported",L9="Partial")),"Visibility competitor; ",""),IF(AND(P9="Yes",AY9&lt;&gt;"Transaction intermediary"),"Transaction intermediary; ","")&amp;IF(AND(O9="Yes",AY9&lt;&gt;"Decision intermediary"),"Decision intermediary; ","")&amp;IF(AND(Q9="Yes",AY9&lt;&gt;"Market infrastructure"),"Market infrastructure; ","")&amp;IF(AND(N9="Yes",OR(L9="Supported",L9="Partial"),AY9&lt;&gt;"Visibility competitor"),"Visibility competitor; ","")))=0,"",LEFT(IF(OR(AY9="Dual-role domain",AY9="Direct commercial competitor"),IF(P9="Yes","Transaction intermediary; ","")&amp;IF(O9="Yes","Decision intermediary; ","")&amp;IF(Q9="Yes","Market infrastructure; ","")&amp;IF(AND(N9="Yes",OR(L9="Supported",L9="Partial")),"Visibility competitor; ",""),IF(AND(P9="Yes",AY9&lt;&gt;"Transaction intermediary"),"Transaction intermediary; ","")&amp;IF(AND(O9="Yes",AY9&lt;&gt;"Decision intermediary"),"Decision intermediary; ","")&amp;IF(AND(Q9="Yes",AY9&lt;&gt;"Market infrastructure"),"Market infrastructure; ","")&amp;IF(AND(N9="Yes",OR(L9="Supported",L9="Partial"),AY9&lt;&gt;"Visibility competitor"),"Visibility competitor; ","")),LEN(IF(OR(AY9="Dual-role domain",AY9="Direct commercial competitor"),IF(P9="Yes","Transaction intermediary; ","")&amp;IF(O9="Yes","Decision intermediary; ","")&amp;IF(Q9="Yes","Market infrastructure; ","")&amp;IF(AND(N9="Yes",OR(L9="Supported",L9="Partial")),"Visibility competitor; ",""),IF(AND(P9="Yes",AY9&lt;&gt;"Transaction intermediary"),"Transaction intermediary; ","")&amp;IF(AND(O9="Yes",AY9&lt;&gt;"Decision intermediary"),"Decision intermediary; ","")&amp;IF(AND(Q9="Yes",AY9&lt;&gt;"Market infrastructure"),"Market infrastructure; ","")&amp;IF(AND(N9="Yes",OR(L9="Supported",L9="Partial"),AY9&lt;&gt;"Visibility competitor"),"Visibility competitor; ","")))-2)))</x:f>
      </x:c>
      <x:c r="BF9" s="163" t="str">
        <x:f>IF(AP9="Yes","",IF(AND(V9="",W9="",X9="",Y9=""),"Not reviewed",IF(OR(S9&lt;&gt;"Ready",V9&lt;&gt;S9,W9&lt;&gt;T9,X9&lt;&gt;BE9,Y9&lt;&gt;U9),"Requires re-review","Aligned")))</x:f>
      </x:c>
      <x:c r="BG9" s="163" t="str">
        <x:f>IF(AP9="Yes","",IF(AQ9="Yes","","A20-F01 Missing: "&amp;LEFT(BJ9,LEN(BJ9)-2)&amp;"."))</x:f>
      </x:c>
      <x:c r="BH9" s="163" t="str">
        <x:f>IF(AP9="Yes","",IF(S9="Refused","Complete the exact missing fields listed above, then classify again.",IF(S9="Review required",IF(BA9="A20-P17: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9" s="163" t="str">
        <x:f>IF(AP9="Yes","",IF(AND(AQ9="Yes",S9="Ready",V9="Ready",AF9="Approved",BF9="Aligned",U9&lt;&gt;""),"Eligible for handoff","Excluded from handoff - "&amp;IF(AQ9&lt;&gt;"Yes",BG9,IF(S9&lt;&gt;"Ready",AO9,IF(AF9&lt;&gt;"Approved","Approval status is not Approved",IF(BF9&lt;&gt;"Aligned",BF9,"No final disposition"))))))</x:f>
      </x:c>
      <x:c r="BJ9" s="166" t="str">
        <x:f>IF(B9="","Candidate; ","")&amp;IF(C9="","Decision; ","")&amp;IF(E9="","Customer; ","")&amp;IF(F9="","Commercial result; ","")&amp;IF(BC9="","Offering; ","")&amp;IF(D9="","Market and geography; ","")&amp;IF(BD9="","Query group; ","")&amp;IF(G9="","Evidence date; ","")&amp;IF(AD9="","Owner; ","")&amp;IF(AE9="","Reviewer; ","")</x:f>
        <x:v>Candidate; Decision; Customer; Commercial result; Offering; Market and geography; Query group; Evidence date; Owner; Reviewer; </x:v>
      </x:c>
    </x:row>
    <x:row r="10">
      <x:c r="A10" s="140"/>
      <x:c r="B10" s="140"/>
      <x:c r="C10" s="140"/>
      <x:c r="D10" s="140"/>
      <x:c r="E10" s="140"/>
      <x:c r="F10" s="140"/>
      <x:c r="G10" s="192"/>
      <x:c r="H10" s="140"/>
      <x:c r="I10" s="140"/>
      <x:c r="J10" s="140"/>
      <x:c r="K10" s="140"/>
      <x:c r="L10" s="140"/>
      <x:c r="M10" s="140"/>
      <x:c r="N10" s="140"/>
      <x:c r="O10" s="140"/>
      <x:c r="P10" s="140"/>
      <x:c r="Q10" s="140"/>
      <x:c r="R10" s="140"/>
      <x:c r="S10" s="163" t="str">
        <x:f>IF(AP10="Yes","",IF(AQ10="No","Refused",IF(AS10="Yes","Review required",IF(AND(AU10="No",OR(L10="Supported",L10="Partial"),AT10="No",NOT(AND(AW10="Yes",AM10="",AN10&lt;&gt;""))),"Review required",IF(AND(AU10="No",AT10="Yes",AM10=""),"Review required",IF(AND(AW10="Yes",AN10=""),"Review required","Ready"))))))</x:f>
      </x:c>
      <x:c r="T10" s="163" t="str">
        <x:f>IF(AP10="Yes","",AY10&amp;"")</x:f>
      </x:c>
      <x:c r="U10" s="163" t="str">
        <x:f>IF(AP10="Yes","",AZ10&amp;"")</x:f>
      </x:c>
      <x:c r="V10" s="164"/>
      <x:c r="W10" s="164"/>
      <x:c r="X10" s="164"/>
      <x:c r="Y10" s="164"/>
      <x:c r="Z10" s="164"/>
      <x:c r="AA10" s="164"/>
      <x:c r="AB10" s="164"/>
      <x:c r="AC10" s="164"/>
      <x:c r="AD10" s="164"/>
      <x:c r="AE10" s="164"/>
      <x:c r="AF10" s="164"/>
      <x:c r="AG10" s="164"/>
      <x:c r="AH10" s="164"/>
      <x:c r="AI10" s="165"/>
      <x:c r="AJ10" s="164"/>
      <x:c r="AK10" s="164"/>
      <x:c r="AL10" s="164"/>
      <x:c r="AM10" s="140"/>
      <x:c r="AN10" s="140"/>
      <x:c r="AO10" s="163" t="str">
        <x:f>IF(AP10="Yes","",IF(S10="Refused","Missing required details: "&amp;LEFT(BJ10,LEN(BJ10)-2)&amp;".",SUBSTITUTE(SUBSTITUTE(SUBSTITUTE(SUBSTITUTE(SUBSTITUTE(SUBSTITUTE(SUBSTITUTE(SUBSTITUTE(IF(S10="Review required",IFERROR(MID(BA10,FIND(": ",BA10)+2,999),BA10),IFERROR(MID(BB10,FIND(": ",BB10)+2,999),BB10)),"Material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10" s="166" t="str">
        <x:f>IF(AND(B10="",C10="",D10="",E10="",F10="",G10="",H10="",I10="",J10="",K10="",L10="",M10="",N10="",O10="",P10="",Q10="",R10="",AD10="",AE10="",AM10="",AN10="",BC10="",BD10=""),"Yes","No")</x:f>
        <x:v>Yes</x:v>
      </x:c>
      <x:c r="AQ10" s="166" t="str">
        <x:f>IF(AND(B10&lt;&gt;"",C10&lt;&gt;"",E10&lt;&gt;"",F10&lt;&gt;"",BC10&lt;&gt;"",D10&lt;&gt;"",BD10&lt;&gt;"",G10&lt;&gt;"",AD10&lt;&gt;"",AE10&lt;&gt;""),"Yes","No")</x:f>
        <x:v>No</x:v>
      </x:c>
      <x:c r="AR10" s="166" t="str">
        <x:f>IF(OR(AND(I10="Supported",OR(H10="No",J10="No")),AND(R10="Yes",J10="No"),AND(P10="Yes",M10="No"),AND(I10="No",R10="Yes")),"Yes","No")</x:f>
        <x:v>No</x:v>
      </x:c>
      <x:c r="AS10" s="166" t="str">
        <x:f>IF(OR(H10="Unknown",I10="Unknown",J10="Unknown",I10="Partial",AND(I10="Supported",OR(H10="Partial",J10="Partial")),AR10="Yes"),"Yes","No")</x:f>
        <x:v>No</x:v>
      </x:c>
      <x:c r="AT10" s="166" t="str">
        <x:f>IF(OR(P10="Yes",O10="Yes",Q10="Yes",AND(N10="Yes",OR(L10="Supported",L10="Partial"))),"Yes","No")</x:f>
        <x:v>No</x:v>
      </x:c>
      <x:c r="AU10" s="166" t="str">
        <x:f>IF(AND(H10="Supported",I10="Supported",J10="Supported"),"Yes","No")</x:f>
        <x:v>No</x:v>
      </x:c>
      <x:c r="AV10" s="166" t="str">
        <x:f>IF(AND(AU10="Yes",R10="Yes",AT10="Yes"),"Yes","No")</x:f>
        <x:v>No</x:v>
      </x:c>
      <x:c r="AW10" s="166" t="str">
        <x:f>IF(AND(AU10="No",I10="No",J10="No",AT10="No"),"Yes","No")</x:f>
        <x:v>No</x:v>
      </x:c>
      <x:c r="AX10" s="166" t="str">
        <x:f>IF(P10="Yes","Transaction intermediary",IF(O10="Yes","Decision intermediary",IF(Q10="Yes","Market infrastructure",IF(AND(N10="Yes",OR(L10="Supported",L10="Partial")),"Visibility competitor",""))))</x:f>
      </x:c>
      <x:c r="AY10" s="166" t="str">
        <x:f>IF(AP10="Yes","",IF(AQ10="No","",IF(AV10="Yes","Dual-role domain",IF(AU10="Yes","Direct commercial competitor",IF(AX10&lt;&gt;"",AX10,IF(AND(I10="Supported",OR(H10="Partial",J10="Partial")),"Direct commercial competitor",IF(AND(AW10="Yes",AN10&lt;&gt;"",AM10=""),"Non-comparable ranking domain","")))))))</x:f>
      </x:c>
      <x:c r="AZ10" s="166" t="str">
        <x:f>IF(S10&lt;&gt;"Ready","",IF(OR(AY10="Direct commercial competitor",AY10="Dual-role domain"),"Core",IF(AND(OR(AY10="Transaction intermediary",AY10="Decision intermediary",AY10="Market infrastructure",AY10="Visibility competitor"),AM10&lt;&gt;""),"Context",IF(AND(AY10="Non-comparable ranking domain",AN10&lt;&gt;""),"Exclude",""))))</x:f>
      </x:c>
      <x:c r="BA10" s="166" t="str">
        <x:f>IF(AP10="Yes","",IF(AR10="Yes","A20-F04: Material contradiction prevents a Ready result.",IF(OR(H10="Unknown",I10="Unknown",J10="Unknown"),"A20-S04: Critical evidence is Unknown and remains Unknown.",IF(OR(I10="Partial",AND(I10="Supported",OR(H10="Partial",J10="Partial"))),"A20-P04: Partial direct evidence cannot approve Core.",IF(AND(AU10="No",OR(L10="Supported",L10="Partial"),AT10="No"),"A20-P17: A20-E05 is evidence only and does not establish Visibility competitor.",IF(AND(AU10="No",AT10="Yes",AM10=""),"A20-D02: Context requires a named purpose.",IF(AND(AW10="Yes",AN10=""),"A20-D03: Exclude requires a decision-specific reason.","The current evidence does not support a final role and disposition.")))))))</x:f>
      </x:c>
      <x:c r="BB10" s="166" t="str">
        <x:f>IF(AP10="Yes","",IF(AZ10="Core","A20-D01: Direct-commercial conditions support Core.",IF(AZ10="Context","A20-D02: The named Context purpose is supported: "&amp;AM10&amp;".",IF(AZ10="Exclude","A20-P19/A20-D03: No role supports the decision and the exclusion reason is recorded.","The current evidence does not support a final role and disposition."))))</x:f>
      </x:c>
      <x:c r="BC10" s="166"/>
      <x:c r="BD10" s="166"/>
      <x:c r="BE10" s="163" t="str">
        <x:f>IF(AP10="Yes","",IF(LEN(IF(OR(AY10="Dual-role domain",AY10="Direct commercial competitor"),IF(P10="Yes","Transaction intermediary; ","")&amp;IF(O10="Yes","Decision intermediary; ","")&amp;IF(Q10="Yes","Market infrastructure; ","")&amp;IF(AND(N10="Yes",OR(L10="Supported",L10="Partial")),"Visibility competitor; ",""),IF(AND(P10="Yes",AY10&lt;&gt;"Transaction intermediary"),"Transaction intermediary; ","")&amp;IF(AND(O10="Yes",AY10&lt;&gt;"Decision intermediary"),"Decision intermediary; ","")&amp;IF(AND(Q10="Yes",AY10&lt;&gt;"Market infrastructure"),"Market infrastructure; ","")&amp;IF(AND(N10="Yes",OR(L10="Supported",L10="Partial"),AY10&lt;&gt;"Visibility competitor"),"Visibility competitor; ","")))=0,"",LEFT(IF(OR(AY10="Dual-role domain",AY10="Direct commercial competitor"),IF(P10="Yes","Transaction intermediary; ","")&amp;IF(O10="Yes","Decision intermediary; ","")&amp;IF(Q10="Yes","Market infrastructure; ","")&amp;IF(AND(N10="Yes",OR(L10="Supported",L10="Partial")),"Visibility competitor; ",""),IF(AND(P10="Yes",AY10&lt;&gt;"Transaction intermediary"),"Transaction intermediary; ","")&amp;IF(AND(O10="Yes",AY10&lt;&gt;"Decision intermediary"),"Decision intermediary; ","")&amp;IF(AND(Q10="Yes",AY10&lt;&gt;"Market infrastructure"),"Market infrastructure; ","")&amp;IF(AND(N10="Yes",OR(L10="Supported",L10="Partial"),AY10&lt;&gt;"Visibility competitor"),"Visibility competitor; ","")),LEN(IF(OR(AY10="Dual-role domain",AY10="Direct commercial competitor"),IF(P10="Yes","Transaction intermediary; ","")&amp;IF(O10="Yes","Decision intermediary; ","")&amp;IF(Q10="Yes","Market infrastructure; ","")&amp;IF(AND(N10="Yes",OR(L10="Supported",L10="Partial")),"Visibility competitor; ",""),IF(AND(P10="Yes",AY10&lt;&gt;"Transaction intermediary"),"Transaction intermediary; ","")&amp;IF(AND(O10="Yes",AY10&lt;&gt;"Decision intermediary"),"Decision intermediary; ","")&amp;IF(AND(Q10="Yes",AY10&lt;&gt;"Market infrastructure"),"Market infrastructure; ","")&amp;IF(AND(N10="Yes",OR(L10="Supported",L10="Partial"),AY10&lt;&gt;"Visibility competitor"),"Visibility competitor; ","")))-2)))</x:f>
      </x:c>
      <x:c r="BF10" s="163" t="str">
        <x:f>IF(AP10="Yes","",IF(AND(V10="",W10="",X10="",Y10=""),"Not reviewed",IF(OR(S10&lt;&gt;"Ready",V10&lt;&gt;S10,W10&lt;&gt;T10,X10&lt;&gt;BE10,Y10&lt;&gt;U10),"Requires re-review","Aligned")))</x:f>
      </x:c>
      <x:c r="BG10" s="163" t="str">
        <x:f>IF(AP10="Yes","",IF(AQ10="Yes","","A20-F01 Missing: "&amp;LEFT(BJ10,LEN(BJ10)-2)&amp;"."))</x:f>
      </x:c>
      <x:c r="BH10" s="163" t="str">
        <x:f>IF(AP10="Yes","",IF(S10="Refused","Complete the exact missing fields listed above, then classify again.",IF(S10="Review required",IF(BA10="A20-P17: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10" s="163" t="str">
        <x:f>IF(AP10="Yes","",IF(AND(AQ10="Yes",S10="Ready",V10="Ready",AF10="Approved",BF10="Aligned",U10&lt;&gt;""),"Eligible for handoff","Excluded from handoff - "&amp;IF(AQ10&lt;&gt;"Yes",BG10,IF(S10&lt;&gt;"Ready",AO10,IF(AF10&lt;&gt;"Approved","Approval status is not Approved",IF(BF10&lt;&gt;"Aligned",BF10,"No final disposition"))))))</x:f>
      </x:c>
      <x:c r="BJ10" s="166" t="str">
        <x:f>IF(B10="","Candidate; ","")&amp;IF(C10="","Decision; ","")&amp;IF(E10="","Customer; ","")&amp;IF(F10="","Commercial result; ","")&amp;IF(BC10="","Offering; ","")&amp;IF(D10="","Market and geography; ","")&amp;IF(BD10="","Query group; ","")&amp;IF(G10="","Evidence date; ","")&amp;IF(AD10="","Owner; ","")&amp;IF(AE10="","Reviewer; ","")</x:f>
        <x:v>Candidate; Decision; Customer; Commercial result; Offering; Market and geography; Query group; Evidence date; Owner; Reviewer; </x:v>
      </x:c>
    </x:row>
    <x:row r="11">
      <x:c r="A11" s="140"/>
      <x:c r="B11" s="140"/>
      <x:c r="C11" s="140"/>
      <x:c r="D11" s="140"/>
      <x:c r="E11" s="140"/>
      <x:c r="F11" s="140"/>
      <x:c r="G11" s="192"/>
      <x:c r="H11" s="140"/>
      <x:c r="I11" s="140"/>
      <x:c r="J11" s="140"/>
      <x:c r="K11" s="140"/>
      <x:c r="L11" s="140"/>
      <x:c r="M11" s="140"/>
      <x:c r="N11" s="140"/>
      <x:c r="O11" s="140"/>
      <x:c r="P11" s="140"/>
      <x:c r="Q11" s="140"/>
      <x:c r="R11" s="140"/>
      <x:c r="S11" s="163" t="str">
        <x:f>IF(AP11="Yes","",IF(AQ11="No","Refused",IF(AS11="Yes","Review required",IF(AND(AU11="No",OR(L11="Supported",L11="Partial"),AT11="No",NOT(AND(AW11="Yes",AM11="",AN11&lt;&gt;""))),"Review required",IF(AND(AU11="No",AT11="Yes",AM11=""),"Review required",IF(AND(AW11="Yes",AN11=""),"Review required","Ready"))))))</x:f>
      </x:c>
      <x:c r="T11" s="163" t="str">
        <x:f>IF(AP11="Yes","",AY11&amp;"")</x:f>
      </x:c>
      <x:c r="U11" s="163" t="str">
        <x:f>IF(AP11="Yes","",AZ11&amp;"")</x:f>
      </x:c>
      <x:c r="V11" s="164"/>
      <x:c r="W11" s="164"/>
      <x:c r="X11" s="164"/>
      <x:c r="Y11" s="164"/>
      <x:c r="Z11" s="164"/>
      <x:c r="AA11" s="164"/>
      <x:c r="AB11" s="164"/>
      <x:c r="AC11" s="164"/>
      <x:c r="AD11" s="164"/>
      <x:c r="AE11" s="164"/>
      <x:c r="AF11" s="164"/>
      <x:c r="AG11" s="164"/>
      <x:c r="AH11" s="164"/>
      <x:c r="AI11" s="165"/>
      <x:c r="AJ11" s="164"/>
      <x:c r="AK11" s="164"/>
      <x:c r="AL11" s="164"/>
      <x:c r="AM11" s="140"/>
      <x:c r="AN11" s="140"/>
      <x:c r="AO11" s="163" t="str">
        <x:f>IF(AP11="Yes","",IF(S11="Refused","Missing required details: "&amp;LEFT(BJ11,LEN(BJ11)-2)&amp;".",SUBSTITUTE(SUBSTITUTE(SUBSTITUTE(SUBSTITUTE(SUBSTITUTE(SUBSTITUTE(SUBSTITUTE(SUBSTITUTE(IF(S11="Review required",IFERROR(MID(BA11,FIND(": ",BA11)+2,999),BA11),IFERROR(MID(BB11,FIND(": ",BB11)+2,999),BB11)),"Material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11" s="166" t="str">
        <x:f>IF(AND(B11="",C11="",D11="",E11="",F11="",G11="",H11="",I11="",J11="",K11="",L11="",M11="",N11="",O11="",P11="",Q11="",R11="",AD11="",AE11="",AM11="",AN11="",BC11="",BD11=""),"Yes","No")</x:f>
        <x:v>Yes</x:v>
      </x:c>
      <x:c r="AQ11" s="166" t="str">
        <x:f>IF(AND(B11&lt;&gt;"",C11&lt;&gt;"",E11&lt;&gt;"",F11&lt;&gt;"",BC11&lt;&gt;"",D11&lt;&gt;"",BD11&lt;&gt;"",G11&lt;&gt;"",AD11&lt;&gt;"",AE11&lt;&gt;""),"Yes","No")</x:f>
        <x:v>No</x:v>
      </x:c>
      <x:c r="AR11" s="166" t="str">
        <x:f>IF(OR(AND(I11="Supported",OR(H11="No",J11="No")),AND(R11="Yes",J11="No"),AND(P11="Yes",M11="No"),AND(I11="No",R11="Yes")),"Yes","No")</x:f>
        <x:v>No</x:v>
      </x:c>
      <x:c r="AS11" s="166" t="str">
        <x:f>IF(OR(H11="Unknown",I11="Unknown",J11="Unknown",I11="Partial",AND(I11="Supported",OR(H11="Partial",J11="Partial")),AR11="Yes"),"Yes","No")</x:f>
        <x:v>No</x:v>
      </x:c>
      <x:c r="AT11" s="166" t="str">
        <x:f>IF(OR(P11="Yes",O11="Yes",Q11="Yes",AND(N11="Yes",OR(L11="Supported",L11="Partial"))),"Yes","No")</x:f>
        <x:v>No</x:v>
      </x:c>
      <x:c r="AU11" s="166" t="str">
        <x:f>IF(AND(H11="Supported",I11="Supported",J11="Supported"),"Yes","No")</x:f>
        <x:v>No</x:v>
      </x:c>
      <x:c r="AV11" s="166" t="str">
        <x:f>IF(AND(AU11="Yes",R11="Yes",AT11="Yes"),"Yes","No")</x:f>
        <x:v>No</x:v>
      </x:c>
      <x:c r="AW11" s="166" t="str">
        <x:f>IF(AND(AU11="No",I11="No",J11="No",AT11="No"),"Yes","No")</x:f>
        <x:v>No</x:v>
      </x:c>
      <x:c r="AX11" s="166" t="str">
        <x:f>IF(P11="Yes","Transaction intermediary",IF(O11="Yes","Decision intermediary",IF(Q11="Yes","Market infrastructure",IF(AND(N11="Yes",OR(L11="Supported",L11="Partial")),"Visibility competitor",""))))</x:f>
      </x:c>
      <x:c r="AY11" s="166" t="str">
        <x:f>IF(AP11="Yes","",IF(AQ11="No","",IF(AV11="Yes","Dual-role domain",IF(AU11="Yes","Direct commercial competitor",IF(AX11&lt;&gt;"",AX11,IF(AND(I11="Supported",OR(H11="Partial",J11="Partial")),"Direct commercial competitor",IF(AND(AW11="Yes",AN11&lt;&gt;"",AM11=""),"Non-comparable ranking domain","")))))))</x:f>
      </x:c>
      <x:c r="AZ11" s="166" t="str">
        <x:f>IF(S11&lt;&gt;"Ready","",IF(OR(AY11="Direct commercial competitor",AY11="Dual-role domain"),"Core",IF(AND(OR(AY11="Transaction intermediary",AY11="Decision intermediary",AY11="Market infrastructure",AY11="Visibility competitor"),AM11&lt;&gt;""),"Context",IF(AND(AY11="Non-comparable ranking domain",AN11&lt;&gt;""),"Exclude",""))))</x:f>
      </x:c>
      <x:c r="BA11" s="166" t="str">
        <x:f>IF(AP11="Yes","",IF(AR11="Yes","A20-F04: Material contradiction prevents a Ready result.",IF(OR(H11="Unknown",I11="Unknown",J11="Unknown"),"A20-S04: Critical evidence is Unknown and remains Unknown.",IF(OR(I11="Partial",AND(I11="Supported",OR(H11="Partial",J11="Partial"))),"A20-P04: Partial direct evidence cannot approve Core.",IF(AND(AU11="No",OR(L11="Supported",L11="Partial"),AT11="No"),"A20-P17: A20-E05 is evidence only and does not establish Visibility competitor.",IF(AND(AU11="No",AT11="Yes",AM11=""),"A20-D02: Context requires a named purpose.",IF(AND(AW11="Yes",AN11=""),"A20-D03: Exclude requires a decision-specific reason.","The current evidence does not support a final role and disposition.")))))))</x:f>
      </x:c>
      <x:c r="BB11" s="166" t="str">
        <x:f>IF(AP11="Yes","",IF(AZ11="Core","A20-D01: Direct-commercial conditions support Core.",IF(AZ11="Context","A20-D02: The named Context purpose is supported: "&amp;AM11&amp;".",IF(AZ11="Exclude","A20-P19/A20-D03: No role supports the decision and the exclusion reason is recorded.","The current evidence does not support a final role and disposition."))))</x:f>
      </x:c>
      <x:c r="BC11" s="166"/>
      <x:c r="BD11" s="166"/>
      <x:c r="BE11" s="163" t="str">
        <x:f>IF(AP11="Yes","",IF(LEN(IF(OR(AY11="Dual-role domain",AY11="Direct commercial competitor"),IF(P11="Yes","Transaction intermediary; ","")&amp;IF(O11="Yes","Decision intermediary; ","")&amp;IF(Q11="Yes","Market infrastructure; ","")&amp;IF(AND(N11="Yes",OR(L11="Supported",L11="Partial")),"Visibility competitor; ",""),IF(AND(P11="Yes",AY11&lt;&gt;"Transaction intermediary"),"Transaction intermediary; ","")&amp;IF(AND(O11="Yes",AY11&lt;&gt;"Decision intermediary"),"Decision intermediary; ","")&amp;IF(AND(Q11="Yes",AY11&lt;&gt;"Market infrastructure"),"Market infrastructure; ","")&amp;IF(AND(N11="Yes",OR(L11="Supported",L11="Partial"),AY11&lt;&gt;"Visibility competitor"),"Visibility competitor; ","")))=0,"",LEFT(IF(OR(AY11="Dual-role domain",AY11="Direct commercial competitor"),IF(P11="Yes","Transaction intermediary; ","")&amp;IF(O11="Yes","Decision intermediary; ","")&amp;IF(Q11="Yes","Market infrastructure; ","")&amp;IF(AND(N11="Yes",OR(L11="Supported",L11="Partial")),"Visibility competitor; ",""),IF(AND(P11="Yes",AY11&lt;&gt;"Transaction intermediary"),"Transaction intermediary; ","")&amp;IF(AND(O11="Yes",AY11&lt;&gt;"Decision intermediary"),"Decision intermediary; ","")&amp;IF(AND(Q11="Yes",AY11&lt;&gt;"Market infrastructure"),"Market infrastructure; ","")&amp;IF(AND(N11="Yes",OR(L11="Supported",L11="Partial"),AY11&lt;&gt;"Visibility competitor"),"Visibility competitor; ","")),LEN(IF(OR(AY11="Dual-role domain",AY11="Direct commercial competitor"),IF(P11="Yes","Transaction intermediary; ","")&amp;IF(O11="Yes","Decision intermediary; ","")&amp;IF(Q11="Yes","Market infrastructure; ","")&amp;IF(AND(N11="Yes",OR(L11="Supported",L11="Partial")),"Visibility competitor; ",""),IF(AND(P11="Yes",AY11&lt;&gt;"Transaction intermediary"),"Transaction intermediary; ","")&amp;IF(AND(O11="Yes",AY11&lt;&gt;"Decision intermediary"),"Decision intermediary; ","")&amp;IF(AND(Q11="Yes",AY11&lt;&gt;"Market infrastructure"),"Market infrastructure; ","")&amp;IF(AND(N11="Yes",OR(L11="Supported",L11="Partial"),AY11&lt;&gt;"Visibility competitor"),"Visibility competitor; ","")))-2)))</x:f>
      </x:c>
      <x:c r="BF11" s="163" t="str">
        <x:f>IF(AP11="Yes","",IF(AND(V11="",W11="",X11="",Y11=""),"Not reviewed",IF(OR(S11&lt;&gt;"Ready",V11&lt;&gt;S11,W11&lt;&gt;T11,X11&lt;&gt;BE11,Y11&lt;&gt;U11),"Requires re-review","Aligned")))</x:f>
      </x:c>
      <x:c r="BG11" s="163" t="str">
        <x:f>IF(AP11="Yes","",IF(AQ11="Yes","","A20-F01 Missing: "&amp;LEFT(BJ11,LEN(BJ11)-2)&amp;"."))</x:f>
      </x:c>
      <x:c r="BH11" s="163" t="str">
        <x:f>IF(AP11="Yes","",IF(S11="Refused","Complete the exact missing fields listed above, then classify again.",IF(S11="Review required",IF(BA11="A20-P17: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11" s="163" t="str">
        <x:f>IF(AP11="Yes","",IF(AND(AQ11="Yes",S11="Ready",V11="Ready",AF11="Approved",BF11="Aligned",U11&lt;&gt;""),"Eligible for handoff","Excluded from handoff - "&amp;IF(AQ11&lt;&gt;"Yes",BG11,IF(S11&lt;&gt;"Ready",AO11,IF(AF11&lt;&gt;"Approved","Approval status is not Approved",IF(BF11&lt;&gt;"Aligned",BF11,"No final disposition"))))))</x:f>
      </x:c>
      <x:c r="BJ11" s="166" t="str">
        <x:f>IF(B11="","Candidate; ","")&amp;IF(C11="","Decision; ","")&amp;IF(E11="","Customer; ","")&amp;IF(F11="","Commercial result; ","")&amp;IF(BC11="","Offering; ","")&amp;IF(D11="","Market and geography; ","")&amp;IF(BD11="","Query group; ","")&amp;IF(G11="","Evidence date; ","")&amp;IF(AD11="","Owner; ","")&amp;IF(AE11="","Reviewer; ","")</x:f>
        <x:v>Candidate; Decision; Customer; Commercial result; Offering; Market and geography; Query group; Evidence date; Owner; Reviewer; </x:v>
      </x:c>
    </x:row>
    <x:row r="12">
      <x:c r="A12" s="140"/>
      <x:c r="B12" s="140"/>
      <x:c r="C12" s="140"/>
      <x:c r="D12" s="140"/>
      <x:c r="E12" s="140"/>
      <x:c r="F12" s="140"/>
      <x:c r="G12" s="192"/>
      <x:c r="H12" s="140"/>
      <x:c r="I12" s="140"/>
      <x:c r="J12" s="140"/>
      <x:c r="K12" s="140"/>
      <x:c r="L12" s="140"/>
      <x:c r="M12" s="140"/>
      <x:c r="N12" s="140"/>
      <x:c r="O12" s="140"/>
      <x:c r="P12" s="140"/>
      <x:c r="Q12" s="140"/>
      <x:c r="R12" s="140"/>
      <x:c r="S12" s="163" t="str">
        <x:f>IF(AP12="Yes","",IF(AQ12="No","Refused",IF(AS12="Yes","Review required",IF(AND(AU12="No",OR(L12="Supported",L12="Partial"),AT12="No",NOT(AND(AW12="Yes",AM12="",AN12&lt;&gt;""))),"Review required",IF(AND(AU12="No",AT12="Yes",AM12=""),"Review required",IF(AND(AW12="Yes",AN12=""),"Review required","Ready"))))))</x:f>
      </x:c>
      <x:c r="T12" s="163" t="str">
        <x:f>IF(AP12="Yes","",AY12&amp;"")</x:f>
      </x:c>
      <x:c r="U12" s="163" t="str">
        <x:f>IF(AP12="Yes","",AZ12&amp;"")</x:f>
      </x:c>
      <x:c r="V12" s="164"/>
      <x:c r="W12" s="164"/>
      <x:c r="X12" s="164"/>
      <x:c r="Y12" s="164"/>
      <x:c r="Z12" s="164"/>
      <x:c r="AA12" s="164"/>
      <x:c r="AB12" s="164"/>
      <x:c r="AC12" s="164"/>
      <x:c r="AD12" s="164"/>
      <x:c r="AE12" s="164"/>
      <x:c r="AF12" s="164"/>
      <x:c r="AG12" s="164"/>
      <x:c r="AH12" s="164"/>
      <x:c r="AI12" s="165"/>
      <x:c r="AJ12" s="164"/>
      <x:c r="AK12" s="164"/>
      <x:c r="AL12" s="164"/>
      <x:c r="AM12" s="140"/>
      <x:c r="AN12" s="140"/>
      <x:c r="AO12" s="163" t="str">
        <x:f>IF(AP12="Yes","",IF(S12="Refused","Missing required details: "&amp;LEFT(BJ12,LEN(BJ12)-2)&amp;".",SUBSTITUTE(SUBSTITUTE(SUBSTITUTE(SUBSTITUTE(SUBSTITUTE(SUBSTITUTE(SUBSTITUTE(SUBSTITUTE(IF(S12="Review required",IFERROR(MID(BA12,FIND(": ",BA12)+2,999),BA12),IFERROR(MID(BB12,FIND(": ",BB12)+2,999),BB12)),"Material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12" s="166" t="str">
        <x:f>IF(AND(B12="",C12="",D12="",E12="",F12="",G12="",H12="",I12="",J12="",K12="",L12="",M12="",N12="",O12="",P12="",Q12="",R12="",AD12="",AE12="",AM12="",AN12="",BC12="",BD12=""),"Yes","No")</x:f>
        <x:v>Yes</x:v>
      </x:c>
      <x:c r="AQ12" s="166" t="str">
        <x:f>IF(AND(B12&lt;&gt;"",C12&lt;&gt;"",E12&lt;&gt;"",F12&lt;&gt;"",BC12&lt;&gt;"",D12&lt;&gt;"",BD12&lt;&gt;"",G12&lt;&gt;"",AD12&lt;&gt;"",AE12&lt;&gt;""),"Yes","No")</x:f>
        <x:v>No</x:v>
      </x:c>
      <x:c r="AR12" s="166" t="str">
        <x:f>IF(OR(AND(I12="Supported",OR(H12="No",J12="No")),AND(R12="Yes",J12="No"),AND(P12="Yes",M12="No"),AND(I12="No",R12="Yes")),"Yes","No")</x:f>
        <x:v>No</x:v>
      </x:c>
      <x:c r="AS12" s="166" t="str">
        <x:f>IF(OR(H12="Unknown",I12="Unknown",J12="Unknown",I12="Partial",AND(I12="Supported",OR(H12="Partial",J12="Partial")),AR12="Yes"),"Yes","No")</x:f>
        <x:v>No</x:v>
      </x:c>
      <x:c r="AT12" s="166" t="str">
        <x:f>IF(OR(P12="Yes",O12="Yes",Q12="Yes",AND(N12="Yes",OR(L12="Supported",L12="Partial"))),"Yes","No")</x:f>
        <x:v>No</x:v>
      </x:c>
      <x:c r="AU12" s="166" t="str">
        <x:f>IF(AND(H12="Supported",I12="Supported",J12="Supported"),"Yes","No")</x:f>
        <x:v>No</x:v>
      </x:c>
      <x:c r="AV12" s="166" t="str">
        <x:f>IF(AND(AU12="Yes",R12="Yes",AT12="Yes"),"Yes","No")</x:f>
        <x:v>No</x:v>
      </x:c>
      <x:c r="AW12" s="166" t="str">
        <x:f>IF(AND(AU12="No",I12="No",J12="No",AT12="No"),"Yes","No")</x:f>
        <x:v>No</x:v>
      </x:c>
      <x:c r="AX12" s="166" t="str">
        <x:f>IF(P12="Yes","Transaction intermediary",IF(O12="Yes","Decision intermediary",IF(Q12="Yes","Market infrastructure",IF(AND(N12="Yes",OR(L12="Supported",L12="Partial")),"Visibility competitor",""))))</x:f>
      </x:c>
      <x:c r="AY12" s="166" t="str">
        <x:f>IF(AP12="Yes","",IF(AQ12="No","",IF(AV12="Yes","Dual-role domain",IF(AU12="Yes","Direct commercial competitor",IF(AX12&lt;&gt;"",AX12,IF(AND(I12="Supported",OR(H12="Partial",J12="Partial")),"Direct commercial competitor",IF(AND(AW12="Yes",AN12&lt;&gt;"",AM12=""),"Non-comparable ranking domain","")))))))</x:f>
      </x:c>
      <x:c r="AZ12" s="166" t="str">
        <x:f>IF(S12&lt;&gt;"Ready","",IF(OR(AY12="Direct commercial competitor",AY12="Dual-role domain"),"Core",IF(AND(OR(AY12="Transaction intermediary",AY12="Decision intermediary",AY12="Market infrastructure",AY12="Visibility competitor"),AM12&lt;&gt;""),"Context",IF(AND(AY12="Non-comparable ranking domain",AN12&lt;&gt;""),"Exclude",""))))</x:f>
      </x:c>
      <x:c r="BA12" s="166" t="str">
        <x:f>IF(AP12="Yes","",IF(AR12="Yes","A20-F04: Material contradiction prevents a Ready result.",IF(OR(H12="Unknown",I12="Unknown",J12="Unknown"),"A20-S04: Critical evidence is Unknown and remains Unknown.",IF(OR(I12="Partial",AND(I12="Supported",OR(H12="Partial",J12="Partial"))),"A20-P04: Partial direct evidence cannot approve Core.",IF(AND(AU12="No",OR(L12="Supported",L12="Partial"),AT12="No"),"A20-P17: A20-E05 is evidence only and does not establish Visibility competitor.",IF(AND(AU12="No",AT12="Yes",AM12=""),"A20-D02: Context requires a named purpose.",IF(AND(AW12="Yes",AN12=""),"A20-D03: Exclude requires a decision-specific reason.","The current evidence does not support a final role and disposition.")))))))</x:f>
      </x:c>
      <x:c r="BB12" s="166" t="str">
        <x:f>IF(AP12="Yes","",IF(AZ12="Core","A20-D01: Direct-commercial conditions support Core.",IF(AZ12="Context","A20-D02: The named Context purpose is supported: "&amp;AM12&amp;".",IF(AZ12="Exclude","A20-P19/A20-D03: No role supports the decision and the exclusion reason is recorded.","The current evidence does not support a final role and disposition."))))</x:f>
      </x:c>
      <x:c r="BC12" s="166"/>
      <x:c r="BD12" s="166"/>
      <x:c r="BE12" s="163" t="str">
        <x:f>IF(AP12="Yes","",IF(LEN(IF(OR(AY12="Dual-role domain",AY12="Direct commercial competitor"),IF(P12="Yes","Transaction intermediary; ","")&amp;IF(O12="Yes","Decision intermediary; ","")&amp;IF(Q12="Yes","Market infrastructure; ","")&amp;IF(AND(N12="Yes",OR(L12="Supported",L12="Partial")),"Visibility competitor; ",""),IF(AND(P12="Yes",AY12&lt;&gt;"Transaction intermediary"),"Transaction intermediary; ","")&amp;IF(AND(O12="Yes",AY12&lt;&gt;"Decision intermediary"),"Decision intermediary; ","")&amp;IF(AND(Q12="Yes",AY12&lt;&gt;"Market infrastructure"),"Market infrastructure; ","")&amp;IF(AND(N12="Yes",OR(L12="Supported",L12="Partial"),AY12&lt;&gt;"Visibility competitor"),"Visibility competitor; ","")))=0,"",LEFT(IF(OR(AY12="Dual-role domain",AY12="Direct commercial competitor"),IF(P12="Yes","Transaction intermediary; ","")&amp;IF(O12="Yes","Decision intermediary; ","")&amp;IF(Q12="Yes","Market infrastructure; ","")&amp;IF(AND(N12="Yes",OR(L12="Supported",L12="Partial")),"Visibility competitor; ",""),IF(AND(P12="Yes",AY12&lt;&gt;"Transaction intermediary"),"Transaction intermediary; ","")&amp;IF(AND(O12="Yes",AY12&lt;&gt;"Decision intermediary"),"Decision intermediary; ","")&amp;IF(AND(Q12="Yes",AY12&lt;&gt;"Market infrastructure"),"Market infrastructure; ","")&amp;IF(AND(N12="Yes",OR(L12="Supported",L12="Partial"),AY12&lt;&gt;"Visibility competitor"),"Visibility competitor; ","")),LEN(IF(OR(AY12="Dual-role domain",AY12="Direct commercial competitor"),IF(P12="Yes","Transaction intermediary; ","")&amp;IF(O12="Yes","Decision intermediary; ","")&amp;IF(Q12="Yes","Market infrastructure; ","")&amp;IF(AND(N12="Yes",OR(L12="Supported",L12="Partial")),"Visibility competitor; ",""),IF(AND(P12="Yes",AY12&lt;&gt;"Transaction intermediary"),"Transaction intermediary; ","")&amp;IF(AND(O12="Yes",AY12&lt;&gt;"Decision intermediary"),"Decision intermediary; ","")&amp;IF(AND(Q12="Yes",AY12&lt;&gt;"Market infrastructure"),"Market infrastructure; ","")&amp;IF(AND(N12="Yes",OR(L12="Supported",L12="Partial"),AY12&lt;&gt;"Visibility competitor"),"Visibility competitor; ","")))-2)))</x:f>
      </x:c>
      <x:c r="BF12" s="163" t="str">
        <x:f>IF(AP12="Yes","",IF(AND(V12="",W12="",X12="",Y12=""),"Not reviewed",IF(OR(S12&lt;&gt;"Ready",V12&lt;&gt;S12,W12&lt;&gt;T12,X12&lt;&gt;BE12,Y12&lt;&gt;U12),"Requires re-review","Aligned")))</x:f>
      </x:c>
      <x:c r="BG12" s="163" t="str">
        <x:f>IF(AP12="Yes","",IF(AQ12="Yes","","A20-F01 Missing: "&amp;LEFT(BJ12,LEN(BJ12)-2)&amp;"."))</x:f>
      </x:c>
      <x:c r="BH12" s="163" t="str">
        <x:f>IF(AP12="Yes","",IF(S12="Refused","Complete the exact missing fields listed above, then classify again.",IF(S12="Review required",IF(BA12="A20-P17: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12" s="163" t="str">
        <x:f>IF(AP12="Yes","",IF(AND(AQ12="Yes",S12="Ready",V12="Ready",AF12="Approved",BF12="Aligned",U12&lt;&gt;""),"Eligible for handoff","Excluded from handoff - "&amp;IF(AQ12&lt;&gt;"Yes",BG12,IF(S12&lt;&gt;"Ready",AO12,IF(AF12&lt;&gt;"Approved","Approval status is not Approved",IF(BF12&lt;&gt;"Aligned",BF12,"No final disposition"))))))</x:f>
      </x:c>
      <x:c r="BJ12" s="166" t="str">
        <x:f>IF(B12="","Candidate; ","")&amp;IF(C12="","Decision; ","")&amp;IF(E12="","Customer; ","")&amp;IF(F12="","Commercial result; ","")&amp;IF(BC12="","Offering; ","")&amp;IF(D12="","Market and geography; ","")&amp;IF(BD12="","Query group; ","")&amp;IF(G12="","Evidence date; ","")&amp;IF(AD12="","Owner; ","")&amp;IF(AE12="","Reviewer; ","")</x:f>
        <x:v>Candidate; Decision; Customer; Commercial result; Offering; Market and geography; Query group; Evidence date; Owner; Reviewer; </x:v>
      </x:c>
    </x:row>
    <x:row r="13">
      <x:c r="A13" s="140"/>
      <x:c r="B13" s="140"/>
      <x:c r="C13" s="140"/>
      <x:c r="D13" s="140"/>
      <x:c r="E13" s="140"/>
      <x:c r="F13" s="140"/>
      <x:c r="G13" s="192"/>
      <x:c r="H13" s="140"/>
      <x:c r="I13" s="140"/>
      <x:c r="J13" s="140"/>
      <x:c r="K13" s="140"/>
      <x:c r="L13" s="140"/>
      <x:c r="M13" s="140"/>
      <x:c r="N13" s="140"/>
      <x:c r="O13" s="140"/>
      <x:c r="P13" s="140"/>
      <x:c r="Q13" s="140"/>
      <x:c r="R13" s="140"/>
      <x:c r="S13" s="163" t="str">
        <x:f>IF(AP13="Yes","",IF(AQ13="No","Refused",IF(AS13="Yes","Review required",IF(AND(AU13="No",OR(L13="Supported",L13="Partial"),AT13="No",NOT(AND(AW13="Yes",AM13="",AN13&lt;&gt;""))),"Review required",IF(AND(AU13="No",AT13="Yes",AM13=""),"Review required",IF(AND(AW13="Yes",AN13=""),"Review required","Ready"))))))</x:f>
      </x:c>
      <x:c r="T13" s="163" t="str">
        <x:f>IF(AP13="Yes","",AY13&amp;"")</x:f>
      </x:c>
      <x:c r="U13" s="163" t="str">
        <x:f>IF(AP13="Yes","",AZ13&amp;"")</x:f>
      </x:c>
      <x:c r="V13" s="164"/>
      <x:c r="W13" s="164"/>
      <x:c r="X13" s="164"/>
      <x:c r="Y13" s="164"/>
      <x:c r="Z13" s="164"/>
      <x:c r="AA13" s="164"/>
      <x:c r="AB13" s="164"/>
      <x:c r="AC13" s="164"/>
      <x:c r="AD13" s="164"/>
      <x:c r="AE13" s="164"/>
      <x:c r="AF13" s="164"/>
      <x:c r="AG13" s="164"/>
      <x:c r="AH13" s="164"/>
      <x:c r="AI13" s="165"/>
      <x:c r="AJ13" s="164"/>
      <x:c r="AK13" s="164"/>
      <x:c r="AL13" s="164"/>
      <x:c r="AM13" s="140"/>
      <x:c r="AN13" s="140"/>
      <x:c r="AO13" s="163" t="str">
        <x:f>IF(AP13="Yes","",IF(S13="Refused","Missing required details: "&amp;LEFT(BJ13,LEN(BJ13)-2)&amp;".",SUBSTITUTE(SUBSTITUTE(SUBSTITUTE(SUBSTITUTE(SUBSTITUTE(SUBSTITUTE(SUBSTITUTE(SUBSTITUTE(IF(S13="Review required",IFERROR(MID(BA13,FIND(": ",BA13)+2,999),BA13),IFERROR(MID(BB13,FIND(": ",BB13)+2,999),BB13)),"Material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13" s="166" t="str">
        <x:f>IF(AND(B13="",C13="",D13="",E13="",F13="",G13="",H13="",I13="",J13="",K13="",L13="",M13="",N13="",O13="",P13="",Q13="",R13="",AD13="",AE13="",AM13="",AN13="",BC13="",BD13=""),"Yes","No")</x:f>
        <x:v>Yes</x:v>
      </x:c>
      <x:c r="AQ13" s="166" t="str">
        <x:f>IF(AND(B13&lt;&gt;"",C13&lt;&gt;"",E13&lt;&gt;"",F13&lt;&gt;"",BC13&lt;&gt;"",D13&lt;&gt;"",BD13&lt;&gt;"",G13&lt;&gt;"",AD13&lt;&gt;"",AE13&lt;&gt;""),"Yes","No")</x:f>
        <x:v>No</x:v>
      </x:c>
      <x:c r="AR13" s="166" t="str">
        <x:f>IF(OR(AND(I13="Supported",OR(H13="No",J13="No")),AND(R13="Yes",J13="No"),AND(P13="Yes",M13="No"),AND(I13="No",R13="Yes")),"Yes","No")</x:f>
        <x:v>No</x:v>
      </x:c>
      <x:c r="AS13" s="166" t="str">
        <x:f>IF(OR(H13="Unknown",I13="Unknown",J13="Unknown",I13="Partial",AND(I13="Supported",OR(H13="Partial",J13="Partial")),AR13="Yes"),"Yes","No")</x:f>
        <x:v>No</x:v>
      </x:c>
      <x:c r="AT13" s="166" t="str">
        <x:f>IF(OR(P13="Yes",O13="Yes",Q13="Yes",AND(N13="Yes",OR(L13="Supported",L13="Partial"))),"Yes","No")</x:f>
        <x:v>No</x:v>
      </x:c>
      <x:c r="AU13" s="166" t="str">
        <x:f>IF(AND(H13="Supported",I13="Supported",J13="Supported"),"Yes","No")</x:f>
        <x:v>No</x:v>
      </x:c>
      <x:c r="AV13" s="166" t="str">
        <x:f>IF(AND(AU13="Yes",R13="Yes",AT13="Yes"),"Yes","No")</x:f>
        <x:v>No</x:v>
      </x:c>
      <x:c r="AW13" s="166" t="str">
        <x:f>IF(AND(AU13="No",I13="No",J13="No",AT13="No"),"Yes","No")</x:f>
        <x:v>No</x:v>
      </x:c>
      <x:c r="AX13" s="166" t="str">
        <x:f>IF(P13="Yes","Transaction intermediary",IF(O13="Yes","Decision intermediary",IF(Q13="Yes","Market infrastructure",IF(AND(N13="Yes",OR(L13="Supported",L13="Partial")),"Visibility competitor",""))))</x:f>
      </x:c>
      <x:c r="AY13" s="166" t="str">
        <x:f>IF(AP13="Yes","",IF(AQ13="No","",IF(AV13="Yes","Dual-role domain",IF(AU13="Yes","Direct commercial competitor",IF(AX13&lt;&gt;"",AX13,IF(AND(I13="Supported",OR(H13="Partial",J13="Partial")),"Direct commercial competitor",IF(AND(AW13="Yes",AN13&lt;&gt;"",AM13=""),"Non-comparable ranking domain","")))))))</x:f>
      </x:c>
      <x:c r="AZ13" s="166" t="str">
        <x:f>IF(S13&lt;&gt;"Ready","",IF(OR(AY13="Direct commercial competitor",AY13="Dual-role domain"),"Core",IF(AND(OR(AY13="Transaction intermediary",AY13="Decision intermediary",AY13="Market infrastructure",AY13="Visibility competitor"),AM13&lt;&gt;""),"Context",IF(AND(AY13="Non-comparable ranking domain",AN13&lt;&gt;""),"Exclude",""))))</x:f>
      </x:c>
      <x:c r="BA13" s="166" t="str">
        <x:f>IF(AP13="Yes","",IF(AR13="Yes","A20-F04: Material contradiction prevents a Ready result.",IF(OR(H13="Unknown",I13="Unknown",J13="Unknown"),"A20-S04: Critical evidence is Unknown and remains Unknown.",IF(OR(I13="Partial",AND(I13="Supported",OR(H13="Partial",J13="Partial"))),"A20-P04: Partial direct evidence cannot approve Core.",IF(AND(AU13="No",OR(L13="Supported",L13="Partial"),AT13="No"),"A20-P17: A20-E05 is evidence only and does not establish Visibility competitor.",IF(AND(AU13="No",AT13="Yes",AM13=""),"A20-D02: Context requires a named purpose.",IF(AND(AW13="Yes",AN13=""),"A20-D03: Exclude requires a decision-specific reason.","The current evidence does not support a final role and disposition.")))))))</x:f>
      </x:c>
      <x:c r="BB13" s="166" t="str">
        <x:f>IF(AP13="Yes","",IF(AZ13="Core","A20-D01: Direct-commercial conditions support Core.",IF(AZ13="Context","A20-D02: The named Context purpose is supported: "&amp;AM13&amp;".",IF(AZ13="Exclude","A20-P19/A20-D03: No role supports the decision and the exclusion reason is recorded.","The current evidence does not support a final role and disposition."))))</x:f>
      </x:c>
      <x:c r="BC13" s="166"/>
      <x:c r="BD13" s="166"/>
      <x:c r="BE13" s="163" t="str">
        <x:f>IF(AP13="Yes","",IF(LEN(IF(OR(AY13="Dual-role domain",AY13="Direct commercial competitor"),IF(P13="Yes","Transaction intermediary; ","")&amp;IF(O13="Yes","Decision intermediary; ","")&amp;IF(Q13="Yes","Market infrastructure; ","")&amp;IF(AND(N13="Yes",OR(L13="Supported",L13="Partial")),"Visibility competitor; ",""),IF(AND(P13="Yes",AY13&lt;&gt;"Transaction intermediary"),"Transaction intermediary; ","")&amp;IF(AND(O13="Yes",AY13&lt;&gt;"Decision intermediary"),"Decision intermediary; ","")&amp;IF(AND(Q13="Yes",AY13&lt;&gt;"Market infrastructure"),"Market infrastructure; ","")&amp;IF(AND(N13="Yes",OR(L13="Supported",L13="Partial"),AY13&lt;&gt;"Visibility competitor"),"Visibility competitor; ","")))=0,"",LEFT(IF(OR(AY13="Dual-role domain",AY13="Direct commercial competitor"),IF(P13="Yes","Transaction intermediary; ","")&amp;IF(O13="Yes","Decision intermediary; ","")&amp;IF(Q13="Yes","Market infrastructure; ","")&amp;IF(AND(N13="Yes",OR(L13="Supported",L13="Partial")),"Visibility competitor; ",""),IF(AND(P13="Yes",AY13&lt;&gt;"Transaction intermediary"),"Transaction intermediary; ","")&amp;IF(AND(O13="Yes",AY13&lt;&gt;"Decision intermediary"),"Decision intermediary; ","")&amp;IF(AND(Q13="Yes",AY13&lt;&gt;"Market infrastructure"),"Market infrastructure; ","")&amp;IF(AND(N13="Yes",OR(L13="Supported",L13="Partial"),AY13&lt;&gt;"Visibility competitor"),"Visibility competitor; ","")),LEN(IF(OR(AY13="Dual-role domain",AY13="Direct commercial competitor"),IF(P13="Yes","Transaction intermediary; ","")&amp;IF(O13="Yes","Decision intermediary; ","")&amp;IF(Q13="Yes","Market infrastructure; ","")&amp;IF(AND(N13="Yes",OR(L13="Supported",L13="Partial")),"Visibility competitor; ",""),IF(AND(P13="Yes",AY13&lt;&gt;"Transaction intermediary"),"Transaction intermediary; ","")&amp;IF(AND(O13="Yes",AY13&lt;&gt;"Decision intermediary"),"Decision intermediary; ","")&amp;IF(AND(Q13="Yes",AY13&lt;&gt;"Market infrastructure"),"Market infrastructure; ","")&amp;IF(AND(N13="Yes",OR(L13="Supported",L13="Partial"),AY13&lt;&gt;"Visibility competitor"),"Visibility competitor; ","")))-2)))</x:f>
      </x:c>
      <x:c r="BF13" s="163" t="str">
        <x:f>IF(AP13="Yes","",IF(AND(V13="",W13="",X13="",Y13=""),"Not reviewed",IF(OR(S13&lt;&gt;"Ready",V13&lt;&gt;S13,W13&lt;&gt;T13,X13&lt;&gt;BE13,Y13&lt;&gt;U13),"Requires re-review","Aligned")))</x:f>
      </x:c>
      <x:c r="BG13" s="163" t="str">
        <x:f>IF(AP13="Yes","",IF(AQ13="Yes","","A20-F01 Missing: "&amp;LEFT(BJ13,LEN(BJ13)-2)&amp;"."))</x:f>
      </x:c>
      <x:c r="BH13" s="163" t="str">
        <x:f>IF(AP13="Yes","",IF(S13="Refused","Complete the exact missing fields listed above, then classify again.",IF(S13="Review required",IF(BA13="A20-P17: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13" s="163" t="str">
        <x:f>IF(AP13="Yes","",IF(AND(AQ13="Yes",S13="Ready",V13="Ready",AF13="Approved",BF13="Aligned",U13&lt;&gt;""),"Eligible for handoff","Excluded from handoff - "&amp;IF(AQ13&lt;&gt;"Yes",BG13,IF(S13&lt;&gt;"Ready",AO13,IF(AF13&lt;&gt;"Approved","Approval status is not Approved",IF(BF13&lt;&gt;"Aligned",BF13,"No final disposition"))))))</x:f>
      </x:c>
      <x:c r="BJ13" s="166" t="str">
        <x:f>IF(B13="","Candidate; ","")&amp;IF(C13="","Decision; ","")&amp;IF(E13="","Customer; ","")&amp;IF(F13="","Commercial result; ","")&amp;IF(BC13="","Offering; ","")&amp;IF(D13="","Market and geography; ","")&amp;IF(BD13="","Query group; ","")&amp;IF(G13="","Evidence date; ","")&amp;IF(AD13="","Owner; ","")&amp;IF(AE13="","Reviewer; ","")</x:f>
        <x:v>Candidate; Decision; Customer; Commercial result; Offering; Market and geography; Query group; Evidence date; Owner; Reviewer; </x:v>
      </x:c>
    </x:row>
    <x:row r="14">
      <x:c r="A14" s="140"/>
      <x:c r="B14" s="140"/>
      <x:c r="C14" s="140"/>
      <x:c r="D14" s="140"/>
      <x:c r="E14" s="140"/>
      <x:c r="F14" s="140"/>
      <x:c r="G14" s="192"/>
      <x:c r="H14" s="140"/>
      <x:c r="I14" s="140"/>
      <x:c r="J14" s="140"/>
      <x:c r="K14" s="140"/>
      <x:c r="L14" s="140"/>
      <x:c r="M14" s="140"/>
      <x:c r="N14" s="140"/>
      <x:c r="O14" s="140"/>
      <x:c r="P14" s="140"/>
      <x:c r="Q14" s="140"/>
      <x:c r="R14" s="140"/>
      <x:c r="S14" s="163" t="str">
        <x:f>IF(AP14="Yes","",IF(AQ14="No","Refused",IF(AS14="Yes","Review required",IF(AND(AU14="No",OR(L14="Supported",L14="Partial"),AT14="No",NOT(AND(AW14="Yes",AM14="",AN14&lt;&gt;""))),"Review required",IF(AND(AU14="No",AT14="Yes",AM14=""),"Review required",IF(AND(AW14="Yes",AN14=""),"Review required","Ready"))))))</x:f>
      </x:c>
      <x:c r="T14" s="163" t="str">
        <x:f>IF(AP14="Yes","",AY14&amp;"")</x:f>
      </x:c>
      <x:c r="U14" s="163" t="str">
        <x:f>IF(AP14="Yes","",AZ14&amp;"")</x:f>
      </x:c>
      <x:c r="V14" s="164"/>
      <x:c r="W14" s="164"/>
      <x:c r="X14" s="164"/>
      <x:c r="Y14" s="164"/>
      <x:c r="Z14" s="164"/>
      <x:c r="AA14" s="164"/>
      <x:c r="AB14" s="164"/>
      <x:c r="AC14" s="164"/>
      <x:c r="AD14" s="164"/>
      <x:c r="AE14" s="164"/>
      <x:c r="AF14" s="164"/>
      <x:c r="AG14" s="164"/>
      <x:c r="AH14" s="164"/>
      <x:c r="AI14" s="165"/>
      <x:c r="AJ14" s="164"/>
      <x:c r="AK14" s="164"/>
      <x:c r="AL14" s="164"/>
      <x:c r="AM14" s="140"/>
      <x:c r="AN14" s="140"/>
      <x:c r="AO14" s="163" t="str">
        <x:f>IF(AP14="Yes","",IF(S14="Refused","Missing required details: "&amp;LEFT(BJ14,LEN(BJ14)-2)&amp;".",SUBSTITUTE(SUBSTITUTE(SUBSTITUTE(SUBSTITUTE(SUBSTITUTE(SUBSTITUTE(SUBSTITUTE(SUBSTITUTE(IF(S14="Review required",IFERROR(MID(BA14,FIND(": ",BA14)+2,999),BA14),IFERROR(MID(BB14,FIND(": ",BB14)+2,999),BB14)),"Material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14" s="166" t="str">
        <x:f>IF(AND(B14="",C14="",D14="",E14="",F14="",G14="",H14="",I14="",J14="",K14="",L14="",M14="",N14="",O14="",P14="",Q14="",R14="",AD14="",AE14="",AM14="",AN14="",BC14="",BD14=""),"Yes","No")</x:f>
        <x:v>Yes</x:v>
      </x:c>
      <x:c r="AQ14" s="166" t="str">
        <x:f>IF(AND(B14&lt;&gt;"",C14&lt;&gt;"",E14&lt;&gt;"",F14&lt;&gt;"",BC14&lt;&gt;"",D14&lt;&gt;"",BD14&lt;&gt;"",G14&lt;&gt;"",AD14&lt;&gt;"",AE14&lt;&gt;""),"Yes","No")</x:f>
        <x:v>No</x:v>
      </x:c>
      <x:c r="AR14" s="166" t="str">
        <x:f>IF(OR(AND(I14="Supported",OR(H14="No",J14="No")),AND(R14="Yes",J14="No"),AND(P14="Yes",M14="No"),AND(I14="No",R14="Yes")),"Yes","No")</x:f>
        <x:v>No</x:v>
      </x:c>
      <x:c r="AS14" s="166" t="str">
        <x:f>IF(OR(H14="Unknown",I14="Unknown",J14="Unknown",I14="Partial",AND(I14="Supported",OR(H14="Partial",J14="Partial")),AR14="Yes"),"Yes","No")</x:f>
        <x:v>No</x:v>
      </x:c>
      <x:c r="AT14" s="166" t="str">
        <x:f>IF(OR(P14="Yes",O14="Yes",Q14="Yes",AND(N14="Yes",OR(L14="Supported",L14="Partial"))),"Yes","No")</x:f>
        <x:v>No</x:v>
      </x:c>
      <x:c r="AU14" s="166" t="str">
        <x:f>IF(AND(H14="Supported",I14="Supported",J14="Supported"),"Yes","No")</x:f>
        <x:v>No</x:v>
      </x:c>
      <x:c r="AV14" s="166" t="str">
        <x:f>IF(AND(AU14="Yes",R14="Yes",AT14="Yes"),"Yes","No")</x:f>
        <x:v>No</x:v>
      </x:c>
      <x:c r="AW14" s="166" t="str">
        <x:f>IF(AND(AU14="No",I14="No",J14="No",AT14="No"),"Yes","No")</x:f>
        <x:v>No</x:v>
      </x:c>
      <x:c r="AX14" s="166" t="str">
        <x:f>IF(P14="Yes","Transaction intermediary",IF(O14="Yes","Decision intermediary",IF(Q14="Yes","Market infrastructure",IF(AND(N14="Yes",OR(L14="Supported",L14="Partial")),"Visibility competitor",""))))</x:f>
      </x:c>
      <x:c r="AY14" s="166" t="str">
        <x:f>IF(AP14="Yes","",IF(AQ14="No","",IF(AV14="Yes","Dual-role domain",IF(AU14="Yes","Direct commercial competitor",IF(AX14&lt;&gt;"",AX14,IF(AND(I14="Supported",OR(H14="Partial",J14="Partial")),"Direct commercial competitor",IF(AND(AW14="Yes",AN14&lt;&gt;"",AM14=""),"Non-comparable ranking domain","")))))))</x:f>
      </x:c>
      <x:c r="AZ14" s="166" t="str">
        <x:f>IF(S14&lt;&gt;"Ready","",IF(OR(AY14="Direct commercial competitor",AY14="Dual-role domain"),"Core",IF(AND(OR(AY14="Transaction intermediary",AY14="Decision intermediary",AY14="Market infrastructure",AY14="Visibility competitor"),AM14&lt;&gt;""),"Context",IF(AND(AY14="Non-comparable ranking domain",AN14&lt;&gt;""),"Exclude",""))))</x:f>
      </x:c>
      <x:c r="BA14" s="166" t="str">
        <x:f>IF(AP14="Yes","",IF(AR14="Yes","A20-F04: Material contradiction prevents a Ready result.",IF(OR(H14="Unknown",I14="Unknown",J14="Unknown"),"A20-S04: Critical evidence is Unknown and remains Unknown.",IF(OR(I14="Partial",AND(I14="Supported",OR(H14="Partial",J14="Partial"))),"A20-P04: Partial direct evidence cannot approve Core.",IF(AND(AU14="No",OR(L14="Supported",L14="Partial"),AT14="No"),"A20-P17: A20-E05 is evidence only and does not establish Visibility competitor.",IF(AND(AU14="No",AT14="Yes",AM14=""),"A20-D02: Context requires a named purpose.",IF(AND(AW14="Yes",AN14=""),"A20-D03: Exclude requires a decision-specific reason.","The current evidence does not support a final role and disposition.")))))))</x:f>
      </x:c>
      <x:c r="BB14" s="166" t="str">
        <x:f>IF(AP14="Yes","",IF(AZ14="Core","A20-D01: Direct-commercial conditions support Core.",IF(AZ14="Context","A20-D02: The named Context purpose is supported: "&amp;AM14&amp;".",IF(AZ14="Exclude","A20-P19/A20-D03: No role supports the decision and the exclusion reason is recorded.","The current evidence does not support a final role and disposition."))))</x:f>
      </x:c>
      <x:c r="BC14" s="166"/>
      <x:c r="BD14" s="166"/>
      <x:c r="BE14" s="163" t="str">
        <x:f>IF(AP14="Yes","",IF(LEN(IF(OR(AY14="Dual-role domain",AY14="Direct commercial competitor"),IF(P14="Yes","Transaction intermediary; ","")&amp;IF(O14="Yes","Decision intermediary; ","")&amp;IF(Q14="Yes","Market infrastructure; ","")&amp;IF(AND(N14="Yes",OR(L14="Supported",L14="Partial")),"Visibility competitor; ",""),IF(AND(P14="Yes",AY14&lt;&gt;"Transaction intermediary"),"Transaction intermediary; ","")&amp;IF(AND(O14="Yes",AY14&lt;&gt;"Decision intermediary"),"Decision intermediary; ","")&amp;IF(AND(Q14="Yes",AY14&lt;&gt;"Market infrastructure"),"Market infrastructure; ","")&amp;IF(AND(N14="Yes",OR(L14="Supported",L14="Partial"),AY14&lt;&gt;"Visibility competitor"),"Visibility competitor; ","")))=0,"",LEFT(IF(OR(AY14="Dual-role domain",AY14="Direct commercial competitor"),IF(P14="Yes","Transaction intermediary; ","")&amp;IF(O14="Yes","Decision intermediary; ","")&amp;IF(Q14="Yes","Market infrastructure; ","")&amp;IF(AND(N14="Yes",OR(L14="Supported",L14="Partial")),"Visibility competitor; ",""),IF(AND(P14="Yes",AY14&lt;&gt;"Transaction intermediary"),"Transaction intermediary; ","")&amp;IF(AND(O14="Yes",AY14&lt;&gt;"Decision intermediary"),"Decision intermediary; ","")&amp;IF(AND(Q14="Yes",AY14&lt;&gt;"Market infrastructure"),"Market infrastructure; ","")&amp;IF(AND(N14="Yes",OR(L14="Supported",L14="Partial"),AY14&lt;&gt;"Visibility competitor"),"Visibility competitor; ","")),LEN(IF(OR(AY14="Dual-role domain",AY14="Direct commercial competitor"),IF(P14="Yes","Transaction intermediary; ","")&amp;IF(O14="Yes","Decision intermediary; ","")&amp;IF(Q14="Yes","Market infrastructure; ","")&amp;IF(AND(N14="Yes",OR(L14="Supported",L14="Partial")),"Visibility competitor; ",""),IF(AND(P14="Yes",AY14&lt;&gt;"Transaction intermediary"),"Transaction intermediary; ","")&amp;IF(AND(O14="Yes",AY14&lt;&gt;"Decision intermediary"),"Decision intermediary; ","")&amp;IF(AND(Q14="Yes",AY14&lt;&gt;"Market infrastructure"),"Market infrastructure; ","")&amp;IF(AND(N14="Yes",OR(L14="Supported",L14="Partial"),AY14&lt;&gt;"Visibility competitor"),"Visibility competitor; ","")))-2)))</x:f>
      </x:c>
      <x:c r="BF14" s="163" t="str">
        <x:f>IF(AP14="Yes","",IF(AND(V14="",W14="",X14="",Y14=""),"Not reviewed",IF(OR(S14&lt;&gt;"Ready",V14&lt;&gt;S14,W14&lt;&gt;T14,X14&lt;&gt;BE14,Y14&lt;&gt;U14),"Requires re-review","Aligned")))</x:f>
      </x:c>
      <x:c r="BG14" s="163" t="str">
        <x:f>IF(AP14="Yes","",IF(AQ14="Yes","","A20-F01 Missing: "&amp;LEFT(BJ14,LEN(BJ14)-2)&amp;"."))</x:f>
      </x:c>
      <x:c r="BH14" s="163" t="str">
        <x:f>IF(AP14="Yes","",IF(S14="Refused","Complete the exact missing fields listed above, then classify again.",IF(S14="Review required",IF(BA14="A20-P17: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14" s="163" t="str">
        <x:f>IF(AP14="Yes","",IF(AND(AQ14="Yes",S14="Ready",V14="Ready",AF14="Approved",BF14="Aligned",U14&lt;&gt;""),"Eligible for handoff","Excluded from handoff - "&amp;IF(AQ14&lt;&gt;"Yes",BG14,IF(S14&lt;&gt;"Ready",AO14,IF(AF14&lt;&gt;"Approved","Approval status is not Approved",IF(BF14&lt;&gt;"Aligned",BF14,"No final disposition"))))))</x:f>
      </x:c>
      <x:c r="BJ14" s="166" t="str">
        <x:f>IF(B14="","Candidate; ","")&amp;IF(C14="","Decision; ","")&amp;IF(E14="","Customer; ","")&amp;IF(F14="","Commercial result; ","")&amp;IF(BC14="","Offering; ","")&amp;IF(D14="","Market and geography; ","")&amp;IF(BD14="","Query group; ","")&amp;IF(G14="","Evidence date; ","")&amp;IF(AD14="","Owner; ","")&amp;IF(AE14="","Reviewer; ","")</x:f>
        <x:v>Candidate; Decision; Customer; Commercial result; Offering; Market and geography; Query group; Evidence date; Owner; Reviewer; </x:v>
      </x:c>
    </x:row>
    <x:row r="15">
      <x:c r="A15" s="140"/>
      <x:c r="B15" s="140"/>
      <x:c r="C15" s="140"/>
      <x:c r="D15" s="140"/>
      <x:c r="E15" s="140"/>
      <x:c r="F15" s="140"/>
      <x:c r="G15" s="192"/>
      <x:c r="H15" s="140"/>
      <x:c r="I15" s="140"/>
      <x:c r="J15" s="140"/>
      <x:c r="K15" s="140"/>
      <x:c r="L15" s="140"/>
      <x:c r="M15" s="140"/>
      <x:c r="N15" s="140"/>
      <x:c r="O15" s="140"/>
      <x:c r="P15" s="140"/>
      <x:c r="Q15" s="140"/>
      <x:c r="R15" s="140"/>
      <x:c r="S15" s="163" t="str">
        <x:f>IF(AP15="Yes","",IF(AQ15="No","Refused",IF(AS15="Yes","Review required",IF(AND(AU15="No",OR(L15="Supported",L15="Partial"),AT15="No",NOT(AND(AW15="Yes",AM15="",AN15&lt;&gt;""))),"Review required",IF(AND(AU15="No",AT15="Yes",AM15=""),"Review required",IF(AND(AW15="Yes",AN15=""),"Review required","Ready"))))))</x:f>
      </x:c>
      <x:c r="T15" s="163" t="str">
        <x:f>IF(AP15="Yes","",AY15&amp;"")</x:f>
      </x:c>
      <x:c r="U15" s="163" t="str">
        <x:f>IF(AP15="Yes","",AZ15&amp;"")</x:f>
      </x:c>
      <x:c r="V15" s="164"/>
      <x:c r="W15" s="164"/>
      <x:c r="X15" s="164"/>
      <x:c r="Y15" s="164"/>
      <x:c r="Z15" s="164"/>
      <x:c r="AA15" s="164"/>
      <x:c r="AB15" s="164"/>
      <x:c r="AC15" s="164"/>
      <x:c r="AD15" s="164"/>
      <x:c r="AE15" s="164"/>
      <x:c r="AF15" s="164"/>
      <x:c r="AG15" s="164"/>
      <x:c r="AH15" s="164"/>
      <x:c r="AI15" s="165"/>
      <x:c r="AJ15" s="164"/>
      <x:c r="AK15" s="164"/>
      <x:c r="AL15" s="164"/>
      <x:c r="AM15" s="140"/>
      <x:c r="AN15" s="140"/>
      <x:c r="AO15" s="163" t="str">
        <x:f>IF(AP15="Yes","",IF(S15="Refused","Missing required details: "&amp;LEFT(BJ15,LEN(BJ15)-2)&amp;".",SUBSTITUTE(SUBSTITUTE(SUBSTITUTE(SUBSTITUTE(SUBSTITUTE(SUBSTITUTE(SUBSTITUTE(SUBSTITUTE(IF(S15="Review required",IFERROR(MID(BA15,FIND(": ",BA15)+2,999),BA15),IFERROR(MID(BB15,FIND(": ",BB15)+2,999),BB15)),"Material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15" s="166" t="str">
        <x:f>IF(AND(B15="",C15="",D15="",E15="",F15="",G15="",H15="",I15="",J15="",K15="",L15="",M15="",N15="",O15="",P15="",Q15="",R15="",AD15="",AE15="",AM15="",AN15="",BC15="",BD15=""),"Yes","No")</x:f>
        <x:v>Yes</x:v>
      </x:c>
      <x:c r="AQ15" s="166" t="str">
        <x:f>IF(AND(B15&lt;&gt;"",C15&lt;&gt;"",E15&lt;&gt;"",F15&lt;&gt;"",BC15&lt;&gt;"",D15&lt;&gt;"",BD15&lt;&gt;"",G15&lt;&gt;"",AD15&lt;&gt;"",AE15&lt;&gt;""),"Yes","No")</x:f>
        <x:v>No</x:v>
      </x:c>
      <x:c r="AR15" s="166" t="str">
        <x:f>IF(OR(AND(I15="Supported",OR(H15="No",J15="No")),AND(R15="Yes",J15="No"),AND(P15="Yes",M15="No"),AND(I15="No",R15="Yes")),"Yes","No")</x:f>
        <x:v>No</x:v>
      </x:c>
      <x:c r="AS15" s="166" t="str">
        <x:f>IF(OR(H15="Unknown",I15="Unknown",J15="Unknown",I15="Partial",AND(I15="Supported",OR(H15="Partial",J15="Partial")),AR15="Yes"),"Yes","No")</x:f>
        <x:v>No</x:v>
      </x:c>
      <x:c r="AT15" s="166" t="str">
        <x:f>IF(OR(P15="Yes",O15="Yes",Q15="Yes",AND(N15="Yes",OR(L15="Supported",L15="Partial"))),"Yes","No")</x:f>
        <x:v>No</x:v>
      </x:c>
      <x:c r="AU15" s="166" t="str">
        <x:f>IF(AND(H15="Supported",I15="Supported",J15="Supported"),"Yes","No")</x:f>
        <x:v>No</x:v>
      </x:c>
      <x:c r="AV15" s="166" t="str">
        <x:f>IF(AND(AU15="Yes",R15="Yes",AT15="Yes"),"Yes","No")</x:f>
        <x:v>No</x:v>
      </x:c>
      <x:c r="AW15" s="166" t="str">
        <x:f>IF(AND(AU15="No",I15="No",J15="No",AT15="No"),"Yes","No")</x:f>
        <x:v>No</x:v>
      </x:c>
      <x:c r="AX15" s="166" t="str">
        <x:f>IF(P15="Yes","Transaction intermediary",IF(O15="Yes","Decision intermediary",IF(Q15="Yes","Market infrastructure",IF(AND(N15="Yes",OR(L15="Supported",L15="Partial")),"Visibility competitor",""))))</x:f>
      </x:c>
      <x:c r="AY15" s="166" t="str">
        <x:f>IF(AP15="Yes","",IF(AQ15="No","",IF(AV15="Yes","Dual-role domain",IF(AU15="Yes","Direct commercial competitor",IF(AX15&lt;&gt;"",AX15,IF(AND(I15="Supported",OR(H15="Partial",J15="Partial")),"Direct commercial competitor",IF(AND(AW15="Yes",AN15&lt;&gt;"",AM15=""),"Non-comparable ranking domain","")))))))</x:f>
      </x:c>
      <x:c r="AZ15" s="166" t="str">
        <x:f>IF(S15&lt;&gt;"Ready","",IF(OR(AY15="Direct commercial competitor",AY15="Dual-role domain"),"Core",IF(AND(OR(AY15="Transaction intermediary",AY15="Decision intermediary",AY15="Market infrastructure",AY15="Visibility competitor"),AM15&lt;&gt;""),"Context",IF(AND(AY15="Non-comparable ranking domain",AN15&lt;&gt;""),"Exclude",""))))</x:f>
      </x:c>
      <x:c r="BA15" s="166" t="str">
        <x:f>IF(AP15="Yes","",IF(AR15="Yes","A20-F04: Material contradiction prevents a Ready result.",IF(OR(H15="Unknown",I15="Unknown",J15="Unknown"),"A20-S04: Critical evidence is Unknown and remains Unknown.",IF(OR(I15="Partial",AND(I15="Supported",OR(H15="Partial",J15="Partial"))),"A20-P04: Partial direct evidence cannot approve Core.",IF(AND(AU15="No",OR(L15="Supported",L15="Partial"),AT15="No"),"A20-P17: A20-E05 is evidence only and does not establish Visibility competitor.",IF(AND(AU15="No",AT15="Yes",AM15=""),"A20-D02: Context requires a named purpose.",IF(AND(AW15="Yes",AN15=""),"A20-D03: Exclude requires a decision-specific reason.","The current evidence does not support a final role and disposition.")))))))</x:f>
      </x:c>
      <x:c r="BB15" s="166" t="str">
        <x:f>IF(AP15="Yes","",IF(AZ15="Core","A20-D01: Direct-commercial conditions support Core.",IF(AZ15="Context","A20-D02: The named Context purpose is supported: "&amp;AM15&amp;".",IF(AZ15="Exclude","A20-P19/A20-D03: No role supports the decision and the exclusion reason is recorded.","The current evidence does not support a final role and disposition."))))</x:f>
      </x:c>
      <x:c r="BC15" s="166"/>
      <x:c r="BD15" s="166"/>
      <x:c r="BE15" s="163" t="str">
        <x:f>IF(AP15="Yes","",IF(LEN(IF(OR(AY15="Dual-role domain",AY15="Direct commercial competitor"),IF(P15="Yes","Transaction intermediary; ","")&amp;IF(O15="Yes","Decision intermediary; ","")&amp;IF(Q15="Yes","Market infrastructure; ","")&amp;IF(AND(N15="Yes",OR(L15="Supported",L15="Partial")),"Visibility competitor; ",""),IF(AND(P15="Yes",AY15&lt;&gt;"Transaction intermediary"),"Transaction intermediary; ","")&amp;IF(AND(O15="Yes",AY15&lt;&gt;"Decision intermediary"),"Decision intermediary; ","")&amp;IF(AND(Q15="Yes",AY15&lt;&gt;"Market infrastructure"),"Market infrastructure; ","")&amp;IF(AND(N15="Yes",OR(L15="Supported",L15="Partial"),AY15&lt;&gt;"Visibility competitor"),"Visibility competitor; ","")))=0,"",LEFT(IF(OR(AY15="Dual-role domain",AY15="Direct commercial competitor"),IF(P15="Yes","Transaction intermediary; ","")&amp;IF(O15="Yes","Decision intermediary; ","")&amp;IF(Q15="Yes","Market infrastructure; ","")&amp;IF(AND(N15="Yes",OR(L15="Supported",L15="Partial")),"Visibility competitor; ",""),IF(AND(P15="Yes",AY15&lt;&gt;"Transaction intermediary"),"Transaction intermediary; ","")&amp;IF(AND(O15="Yes",AY15&lt;&gt;"Decision intermediary"),"Decision intermediary; ","")&amp;IF(AND(Q15="Yes",AY15&lt;&gt;"Market infrastructure"),"Market infrastructure; ","")&amp;IF(AND(N15="Yes",OR(L15="Supported",L15="Partial"),AY15&lt;&gt;"Visibility competitor"),"Visibility competitor; ","")),LEN(IF(OR(AY15="Dual-role domain",AY15="Direct commercial competitor"),IF(P15="Yes","Transaction intermediary; ","")&amp;IF(O15="Yes","Decision intermediary; ","")&amp;IF(Q15="Yes","Market infrastructure; ","")&amp;IF(AND(N15="Yes",OR(L15="Supported",L15="Partial")),"Visibility competitor; ",""),IF(AND(P15="Yes",AY15&lt;&gt;"Transaction intermediary"),"Transaction intermediary; ","")&amp;IF(AND(O15="Yes",AY15&lt;&gt;"Decision intermediary"),"Decision intermediary; ","")&amp;IF(AND(Q15="Yes",AY15&lt;&gt;"Market infrastructure"),"Market infrastructure; ","")&amp;IF(AND(N15="Yes",OR(L15="Supported",L15="Partial"),AY15&lt;&gt;"Visibility competitor"),"Visibility competitor; ","")))-2)))</x:f>
      </x:c>
      <x:c r="BF15" s="163" t="str">
        <x:f>IF(AP15="Yes","",IF(AND(V15="",W15="",X15="",Y15=""),"Not reviewed",IF(OR(S15&lt;&gt;"Ready",V15&lt;&gt;S15,W15&lt;&gt;T15,X15&lt;&gt;BE15,Y15&lt;&gt;U15),"Requires re-review","Aligned")))</x:f>
      </x:c>
      <x:c r="BG15" s="163" t="str">
        <x:f>IF(AP15="Yes","",IF(AQ15="Yes","","A20-F01 Missing: "&amp;LEFT(BJ15,LEN(BJ15)-2)&amp;"."))</x:f>
      </x:c>
      <x:c r="BH15" s="163" t="str">
        <x:f>IF(AP15="Yes","",IF(S15="Refused","Complete the exact missing fields listed above, then classify again.",IF(S15="Review required",IF(BA15="A20-P17: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15" s="163" t="str">
        <x:f>IF(AP15="Yes","",IF(AND(AQ15="Yes",S15="Ready",V15="Ready",AF15="Approved",BF15="Aligned",U15&lt;&gt;""),"Eligible for handoff","Excluded from handoff - "&amp;IF(AQ15&lt;&gt;"Yes",BG15,IF(S15&lt;&gt;"Ready",AO15,IF(AF15&lt;&gt;"Approved","Approval status is not Approved",IF(BF15&lt;&gt;"Aligned",BF15,"No final disposition"))))))</x:f>
      </x:c>
      <x:c r="BJ15" s="166" t="str">
        <x:f>IF(B15="","Candidate; ","")&amp;IF(C15="","Decision; ","")&amp;IF(E15="","Customer; ","")&amp;IF(F15="","Commercial result; ","")&amp;IF(BC15="","Offering; ","")&amp;IF(D15="","Market and geography; ","")&amp;IF(BD15="","Query group; ","")&amp;IF(G15="","Evidence date; ","")&amp;IF(AD15="","Owner; ","")&amp;IF(AE15="","Reviewer; ","")</x:f>
        <x:v>Candidate; Decision; Customer; Commercial result; Offering; Market and geography; Query group; Evidence date; Owner; Reviewer; </x:v>
      </x:c>
    </x:row>
    <x:row r="16">
      <x:c r="A16" s="140"/>
      <x:c r="B16" s="140"/>
      <x:c r="C16" s="140"/>
      <x:c r="D16" s="140"/>
      <x:c r="E16" s="140"/>
      <x:c r="F16" s="140"/>
      <x:c r="G16" s="192"/>
      <x:c r="H16" s="140"/>
      <x:c r="I16" s="140"/>
      <x:c r="J16" s="140"/>
      <x:c r="K16" s="140"/>
      <x:c r="L16" s="140"/>
      <x:c r="M16" s="140"/>
      <x:c r="N16" s="140"/>
      <x:c r="O16" s="140"/>
      <x:c r="P16" s="140"/>
      <x:c r="Q16" s="140"/>
      <x:c r="R16" s="140"/>
      <x:c r="S16" s="163" t="str">
        <x:f>IF(AP16="Yes","",IF(AQ16="No","Refused",IF(AS16="Yes","Review required",IF(AND(AU16="No",OR(L16="Supported",L16="Partial"),AT16="No",NOT(AND(AW16="Yes",AM16="",AN16&lt;&gt;""))),"Review required",IF(AND(AU16="No",AT16="Yes",AM16=""),"Review required",IF(AND(AW16="Yes",AN16=""),"Review required","Ready"))))))</x:f>
      </x:c>
      <x:c r="T16" s="163" t="str">
        <x:f>IF(AP16="Yes","",AY16&amp;"")</x:f>
      </x:c>
      <x:c r="U16" s="163" t="str">
        <x:f>IF(AP16="Yes","",AZ16&amp;"")</x:f>
      </x:c>
      <x:c r="V16" s="164"/>
      <x:c r="W16" s="164"/>
      <x:c r="X16" s="164"/>
      <x:c r="Y16" s="164"/>
      <x:c r="Z16" s="164"/>
      <x:c r="AA16" s="164"/>
      <x:c r="AB16" s="164"/>
      <x:c r="AC16" s="164"/>
      <x:c r="AD16" s="164"/>
      <x:c r="AE16" s="164"/>
      <x:c r="AF16" s="164"/>
      <x:c r="AG16" s="164"/>
      <x:c r="AH16" s="164"/>
      <x:c r="AI16" s="165"/>
      <x:c r="AJ16" s="164"/>
      <x:c r="AK16" s="164"/>
      <x:c r="AL16" s="164"/>
      <x:c r="AM16" s="140"/>
      <x:c r="AN16" s="140"/>
      <x:c r="AO16" s="163" t="str">
        <x:f>IF(AP16="Yes","",IF(S16="Refused","Missing required details: "&amp;LEFT(BJ16,LEN(BJ16)-2)&amp;".",SUBSTITUTE(SUBSTITUTE(SUBSTITUTE(SUBSTITUTE(SUBSTITUTE(SUBSTITUTE(SUBSTITUTE(SUBSTITUTE(IF(S16="Review required",IFERROR(MID(BA16,FIND(": ",BA16)+2,999),BA16),IFERROR(MID(BB16,FIND(": ",BB16)+2,999),BB16)),"Material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16" s="166" t="str">
        <x:f>IF(AND(B16="",C16="",D16="",E16="",F16="",G16="",H16="",I16="",J16="",K16="",L16="",M16="",N16="",O16="",P16="",Q16="",R16="",AD16="",AE16="",AM16="",AN16="",BC16="",BD16=""),"Yes","No")</x:f>
        <x:v>Yes</x:v>
      </x:c>
      <x:c r="AQ16" s="166" t="str">
        <x:f>IF(AND(B16&lt;&gt;"",C16&lt;&gt;"",E16&lt;&gt;"",F16&lt;&gt;"",BC16&lt;&gt;"",D16&lt;&gt;"",BD16&lt;&gt;"",G16&lt;&gt;"",AD16&lt;&gt;"",AE16&lt;&gt;""),"Yes","No")</x:f>
        <x:v>No</x:v>
      </x:c>
      <x:c r="AR16" s="166" t="str">
        <x:f>IF(OR(AND(I16="Supported",OR(H16="No",J16="No")),AND(R16="Yes",J16="No"),AND(P16="Yes",M16="No"),AND(I16="No",R16="Yes")),"Yes","No")</x:f>
        <x:v>No</x:v>
      </x:c>
      <x:c r="AS16" s="166" t="str">
        <x:f>IF(OR(H16="Unknown",I16="Unknown",J16="Unknown",I16="Partial",AND(I16="Supported",OR(H16="Partial",J16="Partial")),AR16="Yes"),"Yes","No")</x:f>
        <x:v>No</x:v>
      </x:c>
      <x:c r="AT16" s="166" t="str">
        <x:f>IF(OR(P16="Yes",O16="Yes",Q16="Yes",AND(N16="Yes",OR(L16="Supported",L16="Partial"))),"Yes","No")</x:f>
        <x:v>No</x:v>
      </x:c>
      <x:c r="AU16" s="166" t="str">
        <x:f>IF(AND(H16="Supported",I16="Supported",J16="Supported"),"Yes","No")</x:f>
        <x:v>No</x:v>
      </x:c>
      <x:c r="AV16" s="166" t="str">
        <x:f>IF(AND(AU16="Yes",R16="Yes",AT16="Yes"),"Yes","No")</x:f>
        <x:v>No</x:v>
      </x:c>
      <x:c r="AW16" s="166" t="str">
        <x:f>IF(AND(AU16="No",I16="No",J16="No",AT16="No"),"Yes","No")</x:f>
        <x:v>No</x:v>
      </x:c>
      <x:c r="AX16" s="166" t="str">
        <x:f>IF(P16="Yes","Transaction intermediary",IF(O16="Yes","Decision intermediary",IF(Q16="Yes","Market infrastructure",IF(AND(N16="Yes",OR(L16="Supported",L16="Partial")),"Visibility competitor",""))))</x:f>
      </x:c>
      <x:c r="AY16" s="166" t="str">
        <x:f>IF(AP16="Yes","",IF(AQ16="No","",IF(AV16="Yes","Dual-role domain",IF(AU16="Yes","Direct commercial competitor",IF(AX16&lt;&gt;"",AX16,IF(AND(I16="Supported",OR(H16="Partial",J16="Partial")),"Direct commercial competitor",IF(AND(AW16="Yes",AN16&lt;&gt;"",AM16=""),"Non-comparable ranking domain","")))))))</x:f>
      </x:c>
      <x:c r="AZ16" s="166" t="str">
        <x:f>IF(S16&lt;&gt;"Ready","",IF(OR(AY16="Direct commercial competitor",AY16="Dual-role domain"),"Core",IF(AND(OR(AY16="Transaction intermediary",AY16="Decision intermediary",AY16="Market infrastructure",AY16="Visibility competitor"),AM16&lt;&gt;""),"Context",IF(AND(AY16="Non-comparable ranking domain",AN16&lt;&gt;""),"Exclude",""))))</x:f>
      </x:c>
      <x:c r="BA16" s="166" t="str">
        <x:f>IF(AP16="Yes","",IF(AR16="Yes","A20-F04: Material contradiction prevents a Ready result.",IF(OR(H16="Unknown",I16="Unknown",J16="Unknown"),"A20-S04: Critical evidence is Unknown and remains Unknown.",IF(OR(I16="Partial",AND(I16="Supported",OR(H16="Partial",J16="Partial"))),"A20-P04: Partial direct evidence cannot approve Core.",IF(AND(AU16="No",OR(L16="Supported",L16="Partial"),AT16="No"),"A20-P17: A20-E05 is evidence only and does not establish Visibility competitor.",IF(AND(AU16="No",AT16="Yes",AM16=""),"A20-D02: Context requires a named purpose.",IF(AND(AW16="Yes",AN16=""),"A20-D03: Exclude requires a decision-specific reason.","The current evidence does not support a final role and disposition.")))))))</x:f>
      </x:c>
      <x:c r="BB16" s="166" t="str">
        <x:f>IF(AP16="Yes","",IF(AZ16="Core","A20-D01: Direct-commercial conditions support Core.",IF(AZ16="Context","A20-D02: The named Context purpose is supported: "&amp;AM16&amp;".",IF(AZ16="Exclude","A20-P19/A20-D03: No role supports the decision and the exclusion reason is recorded.","The current evidence does not support a final role and disposition."))))</x:f>
      </x:c>
      <x:c r="BC16" s="166"/>
      <x:c r="BD16" s="166"/>
      <x:c r="BE16" s="163" t="str">
        <x:f>IF(AP16="Yes","",IF(LEN(IF(OR(AY16="Dual-role domain",AY16="Direct commercial competitor"),IF(P16="Yes","Transaction intermediary; ","")&amp;IF(O16="Yes","Decision intermediary; ","")&amp;IF(Q16="Yes","Market infrastructure; ","")&amp;IF(AND(N16="Yes",OR(L16="Supported",L16="Partial")),"Visibility competitor; ",""),IF(AND(P16="Yes",AY16&lt;&gt;"Transaction intermediary"),"Transaction intermediary; ","")&amp;IF(AND(O16="Yes",AY16&lt;&gt;"Decision intermediary"),"Decision intermediary; ","")&amp;IF(AND(Q16="Yes",AY16&lt;&gt;"Market infrastructure"),"Market infrastructure; ","")&amp;IF(AND(N16="Yes",OR(L16="Supported",L16="Partial"),AY16&lt;&gt;"Visibility competitor"),"Visibility competitor; ","")))=0,"",LEFT(IF(OR(AY16="Dual-role domain",AY16="Direct commercial competitor"),IF(P16="Yes","Transaction intermediary; ","")&amp;IF(O16="Yes","Decision intermediary; ","")&amp;IF(Q16="Yes","Market infrastructure; ","")&amp;IF(AND(N16="Yes",OR(L16="Supported",L16="Partial")),"Visibility competitor; ",""),IF(AND(P16="Yes",AY16&lt;&gt;"Transaction intermediary"),"Transaction intermediary; ","")&amp;IF(AND(O16="Yes",AY16&lt;&gt;"Decision intermediary"),"Decision intermediary; ","")&amp;IF(AND(Q16="Yes",AY16&lt;&gt;"Market infrastructure"),"Market infrastructure; ","")&amp;IF(AND(N16="Yes",OR(L16="Supported",L16="Partial"),AY16&lt;&gt;"Visibility competitor"),"Visibility competitor; ","")),LEN(IF(OR(AY16="Dual-role domain",AY16="Direct commercial competitor"),IF(P16="Yes","Transaction intermediary; ","")&amp;IF(O16="Yes","Decision intermediary; ","")&amp;IF(Q16="Yes","Market infrastructure; ","")&amp;IF(AND(N16="Yes",OR(L16="Supported",L16="Partial")),"Visibility competitor; ",""),IF(AND(P16="Yes",AY16&lt;&gt;"Transaction intermediary"),"Transaction intermediary; ","")&amp;IF(AND(O16="Yes",AY16&lt;&gt;"Decision intermediary"),"Decision intermediary; ","")&amp;IF(AND(Q16="Yes",AY16&lt;&gt;"Market infrastructure"),"Market infrastructure; ","")&amp;IF(AND(N16="Yes",OR(L16="Supported",L16="Partial"),AY16&lt;&gt;"Visibility competitor"),"Visibility competitor; ","")))-2)))</x:f>
      </x:c>
      <x:c r="BF16" s="163" t="str">
        <x:f>IF(AP16="Yes","",IF(AND(V16="",W16="",X16="",Y16=""),"Not reviewed",IF(OR(S16&lt;&gt;"Ready",V16&lt;&gt;S16,W16&lt;&gt;T16,X16&lt;&gt;BE16,Y16&lt;&gt;U16),"Requires re-review","Aligned")))</x:f>
      </x:c>
      <x:c r="BG16" s="163" t="str">
        <x:f>IF(AP16="Yes","",IF(AQ16="Yes","","A20-F01 Missing: "&amp;LEFT(BJ16,LEN(BJ16)-2)&amp;"."))</x:f>
      </x:c>
      <x:c r="BH16" s="163" t="str">
        <x:f>IF(AP16="Yes","",IF(S16="Refused","Complete the exact missing fields listed above, then classify again.",IF(S16="Review required",IF(BA16="A20-P17: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16" s="163" t="str">
        <x:f>IF(AP16="Yes","",IF(AND(AQ16="Yes",S16="Ready",V16="Ready",AF16="Approved",BF16="Aligned",U16&lt;&gt;""),"Eligible for handoff","Excluded from handoff - "&amp;IF(AQ16&lt;&gt;"Yes",BG16,IF(S16&lt;&gt;"Ready",AO16,IF(AF16&lt;&gt;"Approved","Approval status is not Approved",IF(BF16&lt;&gt;"Aligned",BF16,"No final disposition"))))))</x:f>
      </x:c>
      <x:c r="BJ16" s="166" t="str">
        <x:f>IF(B16="","Candidate; ","")&amp;IF(C16="","Decision; ","")&amp;IF(E16="","Customer; ","")&amp;IF(F16="","Commercial result; ","")&amp;IF(BC16="","Offering; ","")&amp;IF(D16="","Market and geography; ","")&amp;IF(BD16="","Query group; ","")&amp;IF(G16="","Evidence date; ","")&amp;IF(AD16="","Owner; ","")&amp;IF(AE16="","Reviewer; ","")</x:f>
        <x:v>Candidate; Decision; Customer; Commercial result; Offering; Market and geography; Query group; Evidence date; Owner; Reviewer; </x:v>
      </x:c>
    </x:row>
    <x:row r="17">
      <x:c r="A17" s="140"/>
      <x:c r="B17" s="140"/>
      <x:c r="C17" s="140"/>
      <x:c r="D17" s="140"/>
      <x:c r="E17" s="140"/>
      <x:c r="F17" s="140"/>
      <x:c r="G17" s="192"/>
      <x:c r="H17" s="140"/>
      <x:c r="I17" s="140"/>
      <x:c r="J17" s="140"/>
      <x:c r="K17" s="140"/>
      <x:c r="L17" s="140"/>
      <x:c r="M17" s="140"/>
      <x:c r="N17" s="140"/>
      <x:c r="O17" s="140"/>
      <x:c r="P17" s="140"/>
      <x:c r="Q17" s="140"/>
      <x:c r="R17" s="140"/>
      <x:c r="S17" s="163" t="str">
        <x:f>IF(AP17="Yes","",IF(AQ17="No","Refused",IF(AS17="Yes","Review required",IF(AND(AU17="No",OR(L17="Supported",L17="Partial"),AT17="No",NOT(AND(AW17="Yes",AM17="",AN17&lt;&gt;""))),"Review required",IF(AND(AU17="No",AT17="Yes",AM17=""),"Review required",IF(AND(AW17="Yes",AN17=""),"Review required","Ready"))))))</x:f>
      </x:c>
      <x:c r="T17" s="163" t="str">
        <x:f>IF(AP17="Yes","",AY17&amp;"")</x:f>
      </x:c>
      <x:c r="U17" s="163" t="str">
        <x:f>IF(AP17="Yes","",AZ17&amp;"")</x:f>
      </x:c>
      <x:c r="V17" s="164"/>
      <x:c r="W17" s="164"/>
      <x:c r="X17" s="164"/>
      <x:c r="Y17" s="164"/>
      <x:c r="Z17" s="164"/>
      <x:c r="AA17" s="164"/>
      <x:c r="AB17" s="164"/>
      <x:c r="AC17" s="164"/>
      <x:c r="AD17" s="164"/>
      <x:c r="AE17" s="164"/>
      <x:c r="AF17" s="164"/>
      <x:c r="AG17" s="164"/>
      <x:c r="AH17" s="164"/>
      <x:c r="AI17" s="165"/>
      <x:c r="AJ17" s="164"/>
      <x:c r="AK17" s="164"/>
      <x:c r="AL17" s="164"/>
      <x:c r="AM17" s="140"/>
      <x:c r="AN17" s="140"/>
      <x:c r="AO17" s="163" t="str">
        <x:f>IF(AP17="Yes","",IF(S17="Refused","Missing required details: "&amp;LEFT(BJ17,LEN(BJ17)-2)&amp;".",SUBSTITUTE(SUBSTITUTE(SUBSTITUTE(SUBSTITUTE(SUBSTITUTE(SUBSTITUTE(SUBSTITUTE(SUBSTITUTE(IF(S17="Review required",IFERROR(MID(BA17,FIND(": ",BA17)+2,999),BA17),IFERROR(MID(BB17,FIND(": ",BB17)+2,999),BB17)),"Material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17" s="166" t="str">
        <x:f>IF(AND(B17="",C17="",D17="",E17="",F17="",G17="",H17="",I17="",J17="",K17="",L17="",M17="",N17="",O17="",P17="",Q17="",R17="",AD17="",AE17="",AM17="",AN17="",BC17="",BD17=""),"Yes","No")</x:f>
        <x:v>Yes</x:v>
      </x:c>
      <x:c r="AQ17" s="166" t="str">
        <x:f>IF(AND(B17&lt;&gt;"",C17&lt;&gt;"",E17&lt;&gt;"",F17&lt;&gt;"",BC17&lt;&gt;"",D17&lt;&gt;"",BD17&lt;&gt;"",G17&lt;&gt;"",AD17&lt;&gt;"",AE17&lt;&gt;""),"Yes","No")</x:f>
        <x:v>No</x:v>
      </x:c>
      <x:c r="AR17" s="166" t="str">
        <x:f>IF(OR(AND(I17="Supported",OR(H17="No",J17="No")),AND(R17="Yes",J17="No"),AND(P17="Yes",M17="No"),AND(I17="No",R17="Yes")),"Yes","No")</x:f>
        <x:v>No</x:v>
      </x:c>
      <x:c r="AS17" s="166" t="str">
        <x:f>IF(OR(H17="Unknown",I17="Unknown",J17="Unknown",I17="Partial",AND(I17="Supported",OR(H17="Partial",J17="Partial")),AR17="Yes"),"Yes","No")</x:f>
        <x:v>No</x:v>
      </x:c>
      <x:c r="AT17" s="166" t="str">
        <x:f>IF(OR(P17="Yes",O17="Yes",Q17="Yes",AND(N17="Yes",OR(L17="Supported",L17="Partial"))),"Yes","No")</x:f>
        <x:v>No</x:v>
      </x:c>
      <x:c r="AU17" s="166" t="str">
        <x:f>IF(AND(H17="Supported",I17="Supported",J17="Supported"),"Yes","No")</x:f>
        <x:v>No</x:v>
      </x:c>
      <x:c r="AV17" s="166" t="str">
        <x:f>IF(AND(AU17="Yes",R17="Yes",AT17="Yes"),"Yes","No")</x:f>
        <x:v>No</x:v>
      </x:c>
      <x:c r="AW17" s="166" t="str">
        <x:f>IF(AND(AU17="No",I17="No",J17="No",AT17="No"),"Yes","No")</x:f>
        <x:v>No</x:v>
      </x:c>
      <x:c r="AX17" s="166" t="str">
        <x:f>IF(P17="Yes","Transaction intermediary",IF(O17="Yes","Decision intermediary",IF(Q17="Yes","Market infrastructure",IF(AND(N17="Yes",OR(L17="Supported",L17="Partial")),"Visibility competitor",""))))</x:f>
      </x:c>
      <x:c r="AY17" s="166" t="str">
        <x:f>IF(AP17="Yes","",IF(AQ17="No","",IF(AV17="Yes","Dual-role domain",IF(AU17="Yes","Direct commercial competitor",IF(AX17&lt;&gt;"",AX17,IF(AND(I17="Supported",OR(H17="Partial",J17="Partial")),"Direct commercial competitor",IF(AND(AW17="Yes",AN17&lt;&gt;"",AM17=""),"Non-comparable ranking domain","")))))))</x:f>
      </x:c>
      <x:c r="AZ17" s="166" t="str">
        <x:f>IF(S17&lt;&gt;"Ready","",IF(OR(AY17="Direct commercial competitor",AY17="Dual-role domain"),"Core",IF(AND(OR(AY17="Transaction intermediary",AY17="Decision intermediary",AY17="Market infrastructure",AY17="Visibility competitor"),AM17&lt;&gt;""),"Context",IF(AND(AY17="Non-comparable ranking domain",AN17&lt;&gt;""),"Exclude",""))))</x:f>
      </x:c>
      <x:c r="BA17" s="166" t="str">
        <x:f>IF(AP17="Yes","",IF(AR17="Yes","A20-F04: Material contradiction prevents a Ready result.",IF(OR(H17="Unknown",I17="Unknown",J17="Unknown"),"A20-S04: Critical evidence is Unknown and remains Unknown.",IF(OR(I17="Partial",AND(I17="Supported",OR(H17="Partial",J17="Partial"))),"A20-P04: Partial direct evidence cannot approve Core.",IF(AND(AU17="No",OR(L17="Supported",L17="Partial"),AT17="No"),"A20-P17: A20-E05 is evidence only and does not establish Visibility competitor.",IF(AND(AU17="No",AT17="Yes",AM17=""),"A20-D02: Context requires a named purpose.",IF(AND(AW17="Yes",AN17=""),"A20-D03: Exclude requires a decision-specific reason.","The current evidence does not support a final role and disposition.")))))))</x:f>
      </x:c>
      <x:c r="BB17" s="166" t="str">
        <x:f>IF(AP17="Yes","",IF(AZ17="Core","A20-D01: Direct-commercial conditions support Core.",IF(AZ17="Context","A20-D02: The named Context purpose is supported: "&amp;AM17&amp;".",IF(AZ17="Exclude","A20-P19/A20-D03: No role supports the decision and the exclusion reason is recorded.","The current evidence does not support a final role and disposition."))))</x:f>
      </x:c>
      <x:c r="BC17" s="166"/>
      <x:c r="BD17" s="166"/>
      <x:c r="BE17" s="163" t="str">
        <x:f>IF(AP17="Yes","",IF(LEN(IF(OR(AY17="Dual-role domain",AY17="Direct commercial competitor"),IF(P17="Yes","Transaction intermediary; ","")&amp;IF(O17="Yes","Decision intermediary; ","")&amp;IF(Q17="Yes","Market infrastructure; ","")&amp;IF(AND(N17="Yes",OR(L17="Supported",L17="Partial")),"Visibility competitor; ",""),IF(AND(P17="Yes",AY17&lt;&gt;"Transaction intermediary"),"Transaction intermediary; ","")&amp;IF(AND(O17="Yes",AY17&lt;&gt;"Decision intermediary"),"Decision intermediary; ","")&amp;IF(AND(Q17="Yes",AY17&lt;&gt;"Market infrastructure"),"Market infrastructure; ","")&amp;IF(AND(N17="Yes",OR(L17="Supported",L17="Partial"),AY17&lt;&gt;"Visibility competitor"),"Visibility competitor; ","")))=0,"",LEFT(IF(OR(AY17="Dual-role domain",AY17="Direct commercial competitor"),IF(P17="Yes","Transaction intermediary; ","")&amp;IF(O17="Yes","Decision intermediary; ","")&amp;IF(Q17="Yes","Market infrastructure; ","")&amp;IF(AND(N17="Yes",OR(L17="Supported",L17="Partial")),"Visibility competitor; ",""),IF(AND(P17="Yes",AY17&lt;&gt;"Transaction intermediary"),"Transaction intermediary; ","")&amp;IF(AND(O17="Yes",AY17&lt;&gt;"Decision intermediary"),"Decision intermediary; ","")&amp;IF(AND(Q17="Yes",AY17&lt;&gt;"Market infrastructure"),"Market infrastructure; ","")&amp;IF(AND(N17="Yes",OR(L17="Supported",L17="Partial"),AY17&lt;&gt;"Visibility competitor"),"Visibility competitor; ","")),LEN(IF(OR(AY17="Dual-role domain",AY17="Direct commercial competitor"),IF(P17="Yes","Transaction intermediary; ","")&amp;IF(O17="Yes","Decision intermediary; ","")&amp;IF(Q17="Yes","Market infrastructure; ","")&amp;IF(AND(N17="Yes",OR(L17="Supported",L17="Partial")),"Visibility competitor; ",""),IF(AND(P17="Yes",AY17&lt;&gt;"Transaction intermediary"),"Transaction intermediary; ","")&amp;IF(AND(O17="Yes",AY17&lt;&gt;"Decision intermediary"),"Decision intermediary; ","")&amp;IF(AND(Q17="Yes",AY17&lt;&gt;"Market infrastructure"),"Market infrastructure; ","")&amp;IF(AND(N17="Yes",OR(L17="Supported",L17="Partial"),AY17&lt;&gt;"Visibility competitor"),"Visibility competitor; ","")))-2)))</x:f>
      </x:c>
      <x:c r="BF17" s="163" t="str">
        <x:f>IF(AP17="Yes","",IF(AND(V17="",W17="",X17="",Y17=""),"Not reviewed",IF(OR(S17&lt;&gt;"Ready",V17&lt;&gt;S17,W17&lt;&gt;T17,X17&lt;&gt;BE17,Y17&lt;&gt;U17),"Requires re-review","Aligned")))</x:f>
      </x:c>
      <x:c r="BG17" s="163" t="str">
        <x:f>IF(AP17="Yes","",IF(AQ17="Yes","","A20-F01 Missing: "&amp;LEFT(BJ17,LEN(BJ17)-2)&amp;"."))</x:f>
      </x:c>
      <x:c r="BH17" s="163" t="str">
        <x:f>IF(AP17="Yes","",IF(S17="Refused","Complete the exact missing fields listed above, then classify again.",IF(S17="Review required",IF(BA17="A20-P17: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17" s="163" t="str">
        <x:f>IF(AP17="Yes","",IF(AND(AQ17="Yes",S17="Ready",V17="Ready",AF17="Approved",BF17="Aligned",U17&lt;&gt;""),"Eligible for handoff","Excluded from handoff - "&amp;IF(AQ17&lt;&gt;"Yes",BG17,IF(S17&lt;&gt;"Ready",AO17,IF(AF17&lt;&gt;"Approved","Approval status is not Approved",IF(BF17&lt;&gt;"Aligned",BF17,"No final disposition"))))))</x:f>
      </x:c>
      <x:c r="BJ17" s="166" t="str">
        <x:f>IF(B17="","Candidate; ","")&amp;IF(C17="","Decision; ","")&amp;IF(E17="","Customer; ","")&amp;IF(F17="","Commercial result; ","")&amp;IF(BC17="","Offering; ","")&amp;IF(D17="","Market and geography; ","")&amp;IF(BD17="","Query group; ","")&amp;IF(G17="","Evidence date; ","")&amp;IF(AD17="","Owner; ","")&amp;IF(AE17="","Reviewer; ","")</x:f>
        <x:v>Candidate; Decision; Customer; Commercial result; Offering; Market and geography; Query group; Evidence date; Owner; Reviewer; </x:v>
      </x:c>
    </x:row>
    <x:row r="18">
      <x:c r="A18" s="140"/>
      <x:c r="B18" s="140"/>
      <x:c r="C18" s="140"/>
      <x:c r="D18" s="140"/>
      <x:c r="E18" s="140"/>
      <x:c r="F18" s="140"/>
      <x:c r="G18" s="192"/>
      <x:c r="H18" s="140"/>
      <x:c r="I18" s="140"/>
      <x:c r="J18" s="140"/>
      <x:c r="K18" s="140"/>
      <x:c r="L18" s="140"/>
      <x:c r="M18" s="140"/>
      <x:c r="N18" s="140"/>
      <x:c r="O18" s="140"/>
      <x:c r="P18" s="140"/>
      <x:c r="Q18" s="140"/>
      <x:c r="R18" s="140"/>
      <x:c r="S18" s="163" t="str">
        <x:f>IF(AP18="Yes","",IF(AQ18="No","Refused",IF(AS18="Yes","Review required",IF(AND(AU18="No",OR(L18="Supported",L18="Partial"),AT18="No",NOT(AND(AW18="Yes",AM18="",AN18&lt;&gt;""))),"Review required",IF(AND(AU18="No",AT18="Yes",AM18=""),"Review required",IF(AND(AW18="Yes",AN18=""),"Review required","Ready"))))))</x:f>
      </x:c>
      <x:c r="T18" s="163" t="str">
        <x:f>IF(AP18="Yes","",AY18&amp;"")</x:f>
      </x:c>
      <x:c r="U18" s="163" t="str">
        <x:f>IF(AP18="Yes","",AZ18&amp;"")</x:f>
      </x:c>
      <x:c r="V18" s="164"/>
      <x:c r="W18" s="164"/>
      <x:c r="X18" s="164"/>
      <x:c r="Y18" s="164"/>
      <x:c r="Z18" s="164"/>
      <x:c r="AA18" s="164"/>
      <x:c r="AB18" s="164"/>
      <x:c r="AC18" s="164"/>
      <x:c r="AD18" s="164"/>
      <x:c r="AE18" s="164"/>
      <x:c r="AF18" s="164"/>
      <x:c r="AG18" s="164"/>
      <x:c r="AH18" s="164"/>
      <x:c r="AI18" s="165"/>
      <x:c r="AJ18" s="164"/>
      <x:c r="AK18" s="164"/>
      <x:c r="AL18" s="164"/>
      <x:c r="AM18" s="140"/>
      <x:c r="AN18" s="140"/>
      <x:c r="AO18" s="163" t="str">
        <x:f>IF(AP18="Yes","",IF(S18="Refused","Missing required details: "&amp;LEFT(BJ18,LEN(BJ18)-2)&amp;".",SUBSTITUTE(SUBSTITUTE(SUBSTITUTE(SUBSTITUTE(SUBSTITUTE(SUBSTITUTE(SUBSTITUTE(SUBSTITUTE(IF(S18="Review required",IFERROR(MID(BA18,FIND(": ",BA18)+2,999),BA18),IFERROR(MID(BB18,FIND(": ",BB18)+2,999),BB18)),"Material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18" s="166" t="str">
        <x:f>IF(AND(B18="",C18="",D18="",E18="",F18="",G18="",H18="",I18="",J18="",K18="",L18="",M18="",N18="",O18="",P18="",Q18="",R18="",AD18="",AE18="",AM18="",AN18="",BC18="",BD18=""),"Yes","No")</x:f>
        <x:v>Yes</x:v>
      </x:c>
      <x:c r="AQ18" s="166" t="str">
        <x:f>IF(AND(B18&lt;&gt;"",C18&lt;&gt;"",E18&lt;&gt;"",F18&lt;&gt;"",BC18&lt;&gt;"",D18&lt;&gt;"",BD18&lt;&gt;"",G18&lt;&gt;"",AD18&lt;&gt;"",AE18&lt;&gt;""),"Yes","No")</x:f>
        <x:v>No</x:v>
      </x:c>
      <x:c r="AR18" s="166" t="str">
        <x:f>IF(OR(AND(I18="Supported",OR(H18="No",J18="No")),AND(R18="Yes",J18="No"),AND(P18="Yes",M18="No"),AND(I18="No",R18="Yes")),"Yes","No")</x:f>
        <x:v>No</x:v>
      </x:c>
      <x:c r="AS18" s="166" t="str">
        <x:f>IF(OR(H18="Unknown",I18="Unknown",J18="Unknown",I18="Partial",AND(I18="Supported",OR(H18="Partial",J18="Partial")),AR18="Yes"),"Yes","No")</x:f>
        <x:v>No</x:v>
      </x:c>
      <x:c r="AT18" s="166" t="str">
        <x:f>IF(OR(P18="Yes",O18="Yes",Q18="Yes",AND(N18="Yes",OR(L18="Supported",L18="Partial"))),"Yes","No")</x:f>
        <x:v>No</x:v>
      </x:c>
      <x:c r="AU18" s="166" t="str">
        <x:f>IF(AND(H18="Supported",I18="Supported",J18="Supported"),"Yes","No")</x:f>
        <x:v>No</x:v>
      </x:c>
      <x:c r="AV18" s="166" t="str">
        <x:f>IF(AND(AU18="Yes",R18="Yes",AT18="Yes"),"Yes","No")</x:f>
        <x:v>No</x:v>
      </x:c>
      <x:c r="AW18" s="166" t="str">
        <x:f>IF(AND(AU18="No",I18="No",J18="No",AT18="No"),"Yes","No")</x:f>
        <x:v>No</x:v>
      </x:c>
      <x:c r="AX18" s="166" t="str">
        <x:f>IF(P18="Yes","Transaction intermediary",IF(O18="Yes","Decision intermediary",IF(Q18="Yes","Market infrastructure",IF(AND(N18="Yes",OR(L18="Supported",L18="Partial")),"Visibility competitor",""))))</x:f>
      </x:c>
      <x:c r="AY18" s="166" t="str">
        <x:f>IF(AP18="Yes","",IF(AQ18="No","",IF(AV18="Yes","Dual-role domain",IF(AU18="Yes","Direct commercial competitor",IF(AX18&lt;&gt;"",AX18,IF(AND(I18="Supported",OR(H18="Partial",J18="Partial")),"Direct commercial competitor",IF(AND(AW18="Yes",AN18&lt;&gt;"",AM18=""),"Non-comparable ranking domain","")))))))</x:f>
      </x:c>
      <x:c r="AZ18" s="166" t="str">
        <x:f>IF(S18&lt;&gt;"Ready","",IF(OR(AY18="Direct commercial competitor",AY18="Dual-role domain"),"Core",IF(AND(OR(AY18="Transaction intermediary",AY18="Decision intermediary",AY18="Market infrastructure",AY18="Visibility competitor"),AM18&lt;&gt;""),"Context",IF(AND(AY18="Non-comparable ranking domain",AN18&lt;&gt;""),"Exclude",""))))</x:f>
      </x:c>
      <x:c r="BA18" s="166" t="str">
        <x:f>IF(AP18="Yes","",IF(AR18="Yes","A20-F04: Material contradiction prevents a Ready result.",IF(OR(H18="Unknown",I18="Unknown",J18="Unknown"),"A20-S04: Critical evidence is Unknown and remains Unknown.",IF(OR(I18="Partial",AND(I18="Supported",OR(H18="Partial",J18="Partial"))),"A20-P04: Partial direct evidence cannot approve Core.",IF(AND(AU18="No",OR(L18="Supported",L18="Partial"),AT18="No"),"A20-P17: A20-E05 is evidence only and does not establish Visibility competitor.",IF(AND(AU18="No",AT18="Yes",AM18=""),"A20-D02: Context requires a named purpose.",IF(AND(AW18="Yes",AN18=""),"A20-D03: Exclude requires a decision-specific reason.","The current evidence does not support a final role and disposition.")))))))</x:f>
      </x:c>
      <x:c r="BB18" s="166" t="str">
        <x:f>IF(AP18="Yes","",IF(AZ18="Core","A20-D01: Direct-commercial conditions support Core.",IF(AZ18="Context","A20-D02: The named Context purpose is supported: "&amp;AM18&amp;".",IF(AZ18="Exclude","A20-P19/A20-D03: No role supports the decision and the exclusion reason is recorded.","The current evidence does not support a final role and disposition."))))</x:f>
      </x:c>
      <x:c r="BC18" s="166"/>
      <x:c r="BD18" s="166"/>
      <x:c r="BE18" s="163" t="str">
        <x:f>IF(AP18="Yes","",IF(LEN(IF(OR(AY18="Dual-role domain",AY18="Direct commercial competitor"),IF(P18="Yes","Transaction intermediary; ","")&amp;IF(O18="Yes","Decision intermediary; ","")&amp;IF(Q18="Yes","Market infrastructure; ","")&amp;IF(AND(N18="Yes",OR(L18="Supported",L18="Partial")),"Visibility competitor; ",""),IF(AND(P18="Yes",AY18&lt;&gt;"Transaction intermediary"),"Transaction intermediary; ","")&amp;IF(AND(O18="Yes",AY18&lt;&gt;"Decision intermediary"),"Decision intermediary; ","")&amp;IF(AND(Q18="Yes",AY18&lt;&gt;"Market infrastructure"),"Market infrastructure; ","")&amp;IF(AND(N18="Yes",OR(L18="Supported",L18="Partial"),AY18&lt;&gt;"Visibility competitor"),"Visibility competitor; ","")))=0,"",LEFT(IF(OR(AY18="Dual-role domain",AY18="Direct commercial competitor"),IF(P18="Yes","Transaction intermediary; ","")&amp;IF(O18="Yes","Decision intermediary; ","")&amp;IF(Q18="Yes","Market infrastructure; ","")&amp;IF(AND(N18="Yes",OR(L18="Supported",L18="Partial")),"Visibility competitor; ",""),IF(AND(P18="Yes",AY18&lt;&gt;"Transaction intermediary"),"Transaction intermediary; ","")&amp;IF(AND(O18="Yes",AY18&lt;&gt;"Decision intermediary"),"Decision intermediary; ","")&amp;IF(AND(Q18="Yes",AY18&lt;&gt;"Market infrastructure"),"Market infrastructure; ","")&amp;IF(AND(N18="Yes",OR(L18="Supported",L18="Partial"),AY18&lt;&gt;"Visibility competitor"),"Visibility competitor; ","")),LEN(IF(OR(AY18="Dual-role domain",AY18="Direct commercial competitor"),IF(P18="Yes","Transaction intermediary; ","")&amp;IF(O18="Yes","Decision intermediary; ","")&amp;IF(Q18="Yes","Market infrastructure; ","")&amp;IF(AND(N18="Yes",OR(L18="Supported",L18="Partial")),"Visibility competitor; ",""),IF(AND(P18="Yes",AY18&lt;&gt;"Transaction intermediary"),"Transaction intermediary; ","")&amp;IF(AND(O18="Yes",AY18&lt;&gt;"Decision intermediary"),"Decision intermediary; ","")&amp;IF(AND(Q18="Yes",AY18&lt;&gt;"Market infrastructure"),"Market infrastructure; ","")&amp;IF(AND(N18="Yes",OR(L18="Supported",L18="Partial"),AY18&lt;&gt;"Visibility competitor"),"Visibility competitor; ","")))-2)))</x:f>
      </x:c>
      <x:c r="BF18" s="163" t="str">
        <x:f>IF(AP18="Yes","",IF(AND(V18="",W18="",X18="",Y18=""),"Not reviewed",IF(OR(S18&lt;&gt;"Ready",V18&lt;&gt;S18,W18&lt;&gt;T18,X18&lt;&gt;BE18,Y18&lt;&gt;U18),"Requires re-review","Aligned")))</x:f>
      </x:c>
      <x:c r="BG18" s="163" t="str">
        <x:f>IF(AP18="Yes","",IF(AQ18="Yes","","A20-F01 Missing: "&amp;LEFT(BJ18,LEN(BJ18)-2)&amp;"."))</x:f>
      </x:c>
      <x:c r="BH18" s="163" t="str">
        <x:f>IF(AP18="Yes","",IF(S18="Refused","Complete the exact missing fields listed above, then classify again.",IF(S18="Review required",IF(BA18="A20-P17: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18" s="163" t="str">
        <x:f>IF(AP18="Yes","",IF(AND(AQ18="Yes",S18="Ready",V18="Ready",AF18="Approved",BF18="Aligned",U18&lt;&gt;""),"Eligible for handoff","Excluded from handoff - "&amp;IF(AQ18&lt;&gt;"Yes",BG18,IF(S18&lt;&gt;"Ready",AO18,IF(AF18&lt;&gt;"Approved","Approval status is not Approved",IF(BF18&lt;&gt;"Aligned",BF18,"No final disposition"))))))</x:f>
      </x:c>
      <x:c r="BJ18" s="166" t="str">
        <x:f>IF(B18="","Candidate; ","")&amp;IF(C18="","Decision; ","")&amp;IF(E18="","Customer; ","")&amp;IF(F18="","Commercial result; ","")&amp;IF(BC18="","Offering; ","")&amp;IF(D18="","Market and geography; ","")&amp;IF(BD18="","Query group; ","")&amp;IF(G18="","Evidence date; ","")&amp;IF(AD18="","Owner; ","")&amp;IF(AE18="","Reviewer; ","")</x:f>
        <x:v>Candidate; Decision; Customer; Commercial result; Offering; Market and geography; Query group; Evidence date; Owner; Reviewer; </x:v>
      </x:c>
    </x:row>
    <x:row r="19">
      <x:c r="A19" s="140"/>
      <x:c r="B19" s="140"/>
      <x:c r="C19" s="140"/>
      <x:c r="D19" s="140"/>
      <x:c r="E19" s="140"/>
      <x:c r="F19" s="140"/>
      <x:c r="G19" s="192"/>
      <x:c r="H19" s="140"/>
      <x:c r="I19" s="140"/>
      <x:c r="J19" s="140"/>
      <x:c r="K19" s="140"/>
      <x:c r="L19" s="140"/>
      <x:c r="M19" s="140"/>
      <x:c r="N19" s="140"/>
      <x:c r="O19" s="140"/>
      <x:c r="P19" s="140"/>
      <x:c r="Q19" s="140"/>
      <x:c r="R19" s="140"/>
      <x:c r="S19" s="163" t="str">
        <x:f>IF(AP19="Yes","",IF(AQ19="No","Refused",IF(AS19="Yes","Review required",IF(AND(AU19="No",OR(L19="Supported",L19="Partial"),AT19="No",NOT(AND(AW19="Yes",AM19="",AN19&lt;&gt;""))),"Review required",IF(AND(AU19="No",AT19="Yes",AM19=""),"Review required",IF(AND(AW19="Yes",AN19=""),"Review required","Ready"))))))</x:f>
      </x:c>
      <x:c r="T19" s="163" t="str">
        <x:f>IF(AP19="Yes","",AY19&amp;"")</x:f>
      </x:c>
      <x:c r="U19" s="163" t="str">
        <x:f>IF(AP19="Yes","",AZ19&amp;"")</x:f>
      </x:c>
      <x:c r="V19" s="164"/>
      <x:c r="W19" s="164"/>
      <x:c r="X19" s="164"/>
      <x:c r="Y19" s="164"/>
      <x:c r="Z19" s="164"/>
      <x:c r="AA19" s="164"/>
      <x:c r="AB19" s="164"/>
      <x:c r="AC19" s="164"/>
      <x:c r="AD19" s="164"/>
      <x:c r="AE19" s="164"/>
      <x:c r="AF19" s="164"/>
      <x:c r="AG19" s="164"/>
      <x:c r="AH19" s="164"/>
      <x:c r="AI19" s="165"/>
      <x:c r="AJ19" s="164"/>
      <x:c r="AK19" s="164"/>
      <x:c r="AL19" s="164"/>
      <x:c r="AM19" s="140"/>
      <x:c r="AN19" s="140"/>
      <x:c r="AO19" s="163" t="str">
        <x:f>IF(AP19="Yes","",IF(S19="Refused","Missing required details: "&amp;LEFT(BJ19,LEN(BJ19)-2)&amp;".",SUBSTITUTE(SUBSTITUTE(SUBSTITUTE(SUBSTITUTE(SUBSTITUTE(SUBSTITUTE(SUBSTITUTE(SUBSTITUTE(IF(S19="Review required",IFERROR(MID(BA19,FIND(": ",BA19)+2,999),BA19),IFERROR(MID(BB19,FIND(": ",BB19)+2,999),BB19)),"Material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19" s="166" t="str">
        <x:f>IF(AND(B19="",C19="",D19="",E19="",F19="",G19="",H19="",I19="",J19="",K19="",L19="",M19="",N19="",O19="",P19="",Q19="",R19="",AD19="",AE19="",AM19="",AN19="",BC19="",BD19=""),"Yes","No")</x:f>
        <x:v>Yes</x:v>
      </x:c>
      <x:c r="AQ19" s="166" t="str">
        <x:f>IF(AND(B19&lt;&gt;"",C19&lt;&gt;"",E19&lt;&gt;"",F19&lt;&gt;"",BC19&lt;&gt;"",D19&lt;&gt;"",BD19&lt;&gt;"",G19&lt;&gt;"",AD19&lt;&gt;"",AE19&lt;&gt;""),"Yes","No")</x:f>
        <x:v>No</x:v>
      </x:c>
      <x:c r="AR19" s="166" t="str">
        <x:f>IF(OR(AND(I19="Supported",OR(H19="No",J19="No")),AND(R19="Yes",J19="No"),AND(P19="Yes",M19="No"),AND(I19="No",R19="Yes")),"Yes","No")</x:f>
        <x:v>No</x:v>
      </x:c>
      <x:c r="AS19" s="166" t="str">
        <x:f>IF(OR(H19="Unknown",I19="Unknown",J19="Unknown",I19="Partial",AND(I19="Supported",OR(H19="Partial",J19="Partial")),AR19="Yes"),"Yes","No")</x:f>
        <x:v>No</x:v>
      </x:c>
      <x:c r="AT19" s="166" t="str">
        <x:f>IF(OR(P19="Yes",O19="Yes",Q19="Yes",AND(N19="Yes",OR(L19="Supported",L19="Partial"))),"Yes","No")</x:f>
        <x:v>No</x:v>
      </x:c>
      <x:c r="AU19" s="166" t="str">
        <x:f>IF(AND(H19="Supported",I19="Supported",J19="Supported"),"Yes","No")</x:f>
        <x:v>No</x:v>
      </x:c>
      <x:c r="AV19" s="166" t="str">
        <x:f>IF(AND(AU19="Yes",R19="Yes",AT19="Yes"),"Yes","No")</x:f>
        <x:v>No</x:v>
      </x:c>
      <x:c r="AW19" s="166" t="str">
        <x:f>IF(AND(AU19="No",I19="No",J19="No",AT19="No"),"Yes","No")</x:f>
        <x:v>No</x:v>
      </x:c>
      <x:c r="AX19" s="166" t="str">
        <x:f>IF(P19="Yes","Transaction intermediary",IF(O19="Yes","Decision intermediary",IF(Q19="Yes","Market infrastructure",IF(AND(N19="Yes",OR(L19="Supported",L19="Partial")),"Visibility competitor",""))))</x:f>
      </x:c>
      <x:c r="AY19" s="166" t="str">
        <x:f>IF(AP19="Yes","",IF(AQ19="No","",IF(AV19="Yes","Dual-role domain",IF(AU19="Yes","Direct commercial competitor",IF(AX19&lt;&gt;"",AX19,IF(AND(I19="Supported",OR(H19="Partial",J19="Partial")),"Direct commercial competitor",IF(AND(AW19="Yes",AN19&lt;&gt;"",AM19=""),"Non-comparable ranking domain","")))))))</x:f>
      </x:c>
      <x:c r="AZ19" s="166" t="str">
        <x:f>IF(S19&lt;&gt;"Ready","",IF(OR(AY19="Direct commercial competitor",AY19="Dual-role domain"),"Core",IF(AND(OR(AY19="Transaction intermediary",AY19="Decision intermediary",AY19="Market infrastructure",AY19="Visibility competitor"),AM19&lt;&gt;""),"Context",IF(AND(AY19="Non-comparable ranking domain",AN19&lt;&gt;""),"Exclude",""))))</x:f>
      </x:c>
      <x:c r="BA19" s="166" t="str">
        <x:f>IF(AP19="Yes","",IF(AR19="Yes","A20-F04: Material contradiction prevents a Ready result.",IF(OR(H19="Unknown",I19="Unknown",J19="Unknown"),"A20-S04: Critical evidence is Unknown and remains Unknown.",IF(OR(I19="Partial",AND(I19="Supported",OR(H19="Partial",J19="Partial"))),"A20-P04: Partial direct evidence cannot approve Core.",IF(AND(AU19="No",OR(L19="Supported",L19="Partial"),AT19="No"),"A20-P17: A20-E05 is evidence only and does not establish Visibility competitor.",IF(AND(AU19="No",AT19="Yes",AM19=""),"A20-D02: Context requires a named purpose.",IF(AND(AW19="Yes",AN19=""),"A20-D03: Exclude requires a decision-specific reason.","The current evidence does not support a final role and disposition.")))))))</x:f>
      </x:c>
      <x:c r="BB19" s="166" t="str">
        <x:f>IF(AP19="Yes","",IF(AZ19="Core","A20-D01: Direct-commercial conditions support Core.",IF(AZ19="Context","A20-D02: The named Context purpose is supported: "&amp;AM19&amp;".",IF(AZ19="Exclude","A20-P19/A20-D03: No role supports the decision and the exclusion reason is recorded.","The current evidence does not support a final role and disposition."))))</x:f>
      </x:c>
      <x:c r="BC19" s="166"/>
      <x:c r="BD19" s="166"/>
      <x:c r="BE19" s="163" t="str">
        <x:f>IF(AP19="Yes","",IF(LEN(IF(OR(AY19="Dual-role domain",AY19="Direct commercial competitor"),IF(P19="Yes","Transaction intermediary; ","")&amp;IF(O19="Yes","Decision intermediary; ","")&amp;IF(Q19="Yes","Market infrastructure; ","")&amp;IF(AND(N19="Yes",OR(L19="Supported",L19="Partial")),"Visibility competitor; ",""),IF(AND(P19="Yes",AY19&lt;&gt;"Transaction intermediary"),"Transaction intermediary; ","")&amp;IF(AND(O19="Yes",AY19&lt;&gt;"Decision intermediary"),"Decision intermediary; ","")&amp;IF(AND(Q19="Yes",AY19&lt;&gt;"Market infrastructure"),"Market infrastructure; ","")&amp;IF(AND(N19="Yes",OR(L19="Supported",L19="Partial"),AY19&lt;&gt;"Visibility competitor"),"Visibility competitor; ","")))=0,"",LEFT(IF(OR(AY19="Dual-role domain",AY19="Direct commercial competitor"),IF(P19="Yes","Transaction intermediary; ","")&amp;IF(O19="Yes","Decision intermediary; ","")&amp;IF(Q19="Yes","Market infrastructure; ","")&amp;IF(AND(N19="Yes",OR(L19="Supported",L19="Partial")),"Visibility competitor; ",""),IF(AND(P19="Yes",AY19&lt;&gt;"Transaction intermediary"),"Transaction intermediary; ","")&amp;IF(AND(O19="Yes",AY19&lt;&gt;"Decision intermediary"),"Decision intermediary; ","")&amp;IF(AND(Q19="Yes",AY19&lt;&gt;"Market infrastructure"),"Market infrastructure; ","")&amp;IF(AND(N19="Yes",OR(L19="Supported",L19="Partial"),AY19&lt;&gt;"Visibility competitor"),"Visibility competitor; ","")),LEN(IF(OR(AY19="Dual-role domain",AY19="Direct commercial competitor"),IF(P19="Yes","Transaction intermediary; ","")&amp;IF(O19="Yes","Decision intermediary; ","")&amp;IF(Q19="Yes","Market infrastructure; ","")&amp;IF(AND(N19="Yes",OR(L19="Supported",L19="Partial")),"Visibility competitor; ",""),IF(AND(P19="Yes",AY19&lt;&gt;"Transaction intermediary"),"Transaction intermediary; ","")&amp;IF(AND(O19="Yes",AY19&lt;&gt;"Decision intermediary"),"Decision intermediary; ","")&amp;IF(AND(Q19="Yes",AY19&lt;&gt;"Market infrastructure"),"Market infrastructure; ","")&amp;IF(AND(N19="Yes",OR(L19="Supported",L19="Partial"),AY19&lt;&gt;"Visibility competitor"),"Visibility competitor; ","")))-2)))</x:f>
      </x:c>
      <x:c r="BF19" s="163" t="str">
        <x:f>IF(AP19="Yes","",IF(AND(V19="",W19="",X19="",Y19=""),"Not reviewed",IF(OR(S19&lt;&gt;"Ready",V19&lt;&gt;S19,W19&lt;&gt;T19,X19&lt;&gt;BE19,Y19&lt;&gt;U19),"Requires re-review","Aligned")))</x:f>
      </x:c>
      <x:c r="BG19" s="163" t="str">
        <x:f>IF(AP19="Yes","",IF(AQ19="Yes","","A20-F01 Missing: "&amp;LEFT(BJ19,LEN(BJ19)-2)&amp;"."))</x:f>
      </x:c>
      <x:c r="BH19" s="163" t="str">
        <x:f>IF(AP19="Yes","",IF(S19="Refused","Complete the exact missing fields listed above, then classify again.",IF(S19="Review required",IF(BA19="A20-P17: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19" s="163" t="str">
        <x:f>IF(AP19="Yes","",IF(AND(AQ19="Yes",S19="Ready",V19="Ready",AF19="Approved",BF19="Aligned",U19&lt;&gt;""),"Eligible for handoff","Excluded from handoff - "&amp;IF(AQ19&lt;&gt;"Yes",BG19,IF(S19&lt;&gt;"Ready",AO19,IF(AF19&lt;&gt;"Approved","Approval status is not Approved",IF(BF19&lt;&gt;"Aligned",BF19,"No final disposition"))))))</x:f>
      </x:c>
      <x:c r="BJ19" s="166" t="str">
        <x:f>IF(B19="","Candidate; ","")&amp;IF(C19="","Decision; ","")&amp;IF(E19="","Customer; ","")&amp;IF(F19="","Commercial result; ","")&amp;IF(BC19="","Offering; ","")&amp;IF(D19="","Market and geography; ","")&amp;IF(BD19="","Query group; ","")&amp;IF(G19="","Evidence date; ","")&amp;IF(AD19="","Owner; ","")&amp;IF(AE19="","Reviewer; ","")</x:f>
        <x:v>Candidate; Decision; Customer; Commercial result; Offering; Market and geography; Query group; Evidence date; Owner; Reviewer; </x:v>
      </x:c>
    </x:row>
    <x:row r="20">
      <x:c r="A20" s="140"/>
      <x:c r="B20" s="140"/>
      <x:c r="C20" s="140"/>
      <x:c r="D20" s="140"/>
      <x:c r="E20" s="140"/>
      <x:c r="F20" s="140"/>
      <x:c r="G20" s="192"/>
      <x:c r="H20" s="140"/>
      <x:c r="I20" s="140"/>
      <x:c r="J20" s="140"/>
      <x:c r="K20" s="140"/>
      <x:c r="L20" s="140"/>
      <x:c r="M20" s="140"/>
      <x:c r="N20" s="140"/>
      <x:c r="O20" s="140"/>
      <x:c r="P20" s="140"/>
      <x:c r="Q20" s="140"/>
      <x:c r="R20" s="140"/>
      <x:c r="S20" s="163" t="str">
        <x:f>IF(AP20="Yes","",IF(AQ20="No","Refused",IF(AS20="Yes","Review required",IF(AND(AU20="No",OR(L20="Supported",L20="Partial"),AT20="No",NOT(AND(AW20="Yes",AM20="",AN20&lt;&gt;""))),"Review required",IF(AND(AU20="No",AT20="Yes",AM20=""),"Review required",IF(AND(AW20="Yes",AN20=""),"Review required","Ready"))))))</x:f>
      </x:c>
      <x:c r="T20" s="163" t="str">
        <x:f>IF(AP20="Yes","",AY20&amp;"")</x:f>
      </x:c>
      <x:c r="U20" s="163" t="str">
        <x:f>IF(AP20="Yes","",AZ20&amp;"")</x:f>
      </x:c>
      <x:c r="V20" s="164"/>
      <x:c r="W20" s="164"/>
      <x:c r="X20" s="164"/>
      <x:c r="Y20" s="164"/>
      <x:c r="Z20" s="164"/>
      <x:c r="AA20" s="164"/>
      <x:c r="AB20" s="164"/>
      <x:c r="AC20" s="164"/>
      <x:c r="AD20" s="164"/>
      <x:c r="AE20" s="164"/>
      <x:c r="AF20" s="164"/>
      <x:c r="AG20" s="164"/>
      <x:c r="AH20" s="164"/>
      <x:c r="AI20" s="165"/>
      <x:c r="AJ20" s="164"/>
      <x:c r="AK20" s="164"/>
      <x:c r="AL20" s="164"/>
      <x:c r="AM20" s="140"/>
      <x:c r="AN20" s="140"/>
      <x:c r="AO20" s="163" t="str">
        <x:f>IF(AP20="Yes","",IF(S20="Refused","Missing required details: "&amp;LEFT(BJ20,LEN(BJ20)-2)&amp;".",SUBSTITUTE(SUBSTITUTE(SUBSTITUTE(SUBSTITUTE(SUBSTITUTE(SUBSTITUTE(SUBSTITUTE(SUBSTITUTE(IF(S20="Review required",IFERROR(MID(BA20,FIND(": ",BA20)+2,999),BA20),IFERROR(MID(BB20,FIND(": ",BB20)+2,999),BB20)),"Material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20" s="166" t="str">
        <x:f>IF(AND(B20="",C20="",D20="",E20="",F20="",G20="",H20="",I20="",J20="",K20="",L20="",M20="",N20="",O20="",P20="",Q20="",R20="",AD20="",AE20="",AM20="",AN20="",BC20="",BD20=""),"Yes","No")</x:f>
        <x:v>Yes</x:v>
      </x:c>
      <x:c r="AQ20" s="166" t="str">
        <x:f>IF(AND(B20&lt;&gt;"",C20&lt;&gt;"",E20&lt;&gt;"",F20&lt;&gt;"",BC20&lt;&gt;"",D20&lt;&gt;"",BD20&lt;&gt;"",G20&lt;&gt;"",AD20&lt;&gt;"",AE20&lt;&gt;""),"Yes","No")</x:f>
        <x:v>No</x:v>
      </x:c>
      <x:c r="AR20" s="166" t="str">
        <x:f>IF(OR(AND(I20="Supported",OR(H20="No",J20="No")),AND(R20="Yes",J20="No"),AND(P20="Yes",M20="No"),AND(I20="No",R20="Yes")),"Yes","No")</x:f>
        <x:v>No</x:v>
      </x:c>
      <x:c r="AS20" s="166" t="str">
        <x:f>IF(OR(H20="Unknown",I20="Unknown",J20="Unknown",I20="Partial",AND(I20="Supported",OR(H20="Partial",J20="Partial")),AR20="Yes"),"Yes","No")</x:f>
        <x:v>No</x:v>
      </x:c>
      <x:c r="AT20" s="166" t="str">
        <x:f>IF(OR(P20="Yes",O20="Yes",Q20="Yes",AND(N20="Yes",OR(L20="Supported",L20="Partial"))),"Yes","No")</x:f>
        <x:v>No</x:v>
      </x:c>
      <x:c r="AU20" s="166" t="str">
        <x:f>IF(AND(H20="Supported",I20="Supported",J20="Supported"),"Yes","No")</x:f>
        <x:v>No</x:v>
      </x:c>
      <x:c r="AV20" s="166" t="str">
        <x:f>IF(AND(AU20="Yes",R20="Yes",AT20="Yes"),"Yes","No")</x:f>
        <x:v>No</x:v>
      </x:c>
      <x:c r="AW20" s="166" t="str">
        <x:f>IF(AND(AU20="No",I20="No",J20="No",AT20="No"),"Yes","No")</x:f>
        <x:v>No</x:v>
      </x:c>
      <x:c r="AX20" s="166" t="str">
        <x:f>IF(P20="Yes","Transaction intermediary",IF(O20="Yes","Decision intermediary",IF(Q20="Yes","Market infrastructure",IF(AND(N20="Yes",OR(L20="Supported",L20="Partial")),"Visibility competitor",""))))</x:f>
      </x:c>
      <x:c r="AY20" s="166" t="str">
        <x:f>IF(AP20="Yes","",IF(AQ20="No","",IF(AV20="Yes","Dual-role domain",IF(AU20="Yes","Direct commercial competitor",IF(AX20&lt;&gt;"",AX20,IF(AND(I20="Supported",OR(H20="Partial",J20="Partial")),"Direct commercial competitor",IF(AND(AW20="Yes",AN20&lt;&gt;"",AM20=""),"Non-comparable ranking domain","")))))))</x:f>
      </x:c>
      <x:c r="AZ20" s="166" t="str">
        <x:f>IF(S20&lt;&gt;"Ready","",IF(OR(AY20="Direct commercial competitor",AY20="Dual-role domain"),"Core",IF(AND(OR(AY20="Transaction intermediary",AY20="Decision intermediary",AY20="Market infrastructure",AY20="Visibility competitor"),AM20&lt;&gt;""),"Context",IF(AND(AY20="Non-comparable ranking domain",AN20&lt;&gt;""),"Exclude",""))))</x:f>
      </x:c>
      <x:c r="BA20" s="166" t="str">
        <x:f>IF(AP20="Yes","",IF(AR20="Yes","A20-F04: Material contradiction prevents a Ready result.",IF(OR(H20="Unknown",I20="Unknown",J20="Unknown"),"A20-S04: Critical evidence is Unknown and remains Unknown.",IF(OR(I20="Partial",AND(I20="Supported",OR(H20="Partial",J20="Partial"))),"A20-P04: Partial direct evidence cannot approve Core.",IF(AND(AU20="No",OR(L20="Supported",L20="Partial"),AT20="No"),"A20-P17: A20-E05 is evidence only and does not establish Visibility competitor.",IF(AND(AU20="No",AT20="Yes",AM20=""),"A20-D02: Context requires a named purpose.",IF(AND(AW20="Yes",AN20=""),"A20-D03: Exclude requires a decision-specific reason.","The current evidence does not support a final role and disposition.")))))))</x:f>
      </x:c>
      <x:c r="BB20" s="166" t="str">
        <x:f>IF(AP20="Yes","",IF(AZ20="Core","A20-D01: Direct-commercial conditions support Core.",IF(AZ20="Context","A20-D02: The named Context purpose is supported: "&amp;AM20&amp;".",IF(AZ20="Exclude","A20-P19/A20-D03: No role supports the decision and the exclusion reason is recorded.","The current evidence does not support a final role and disposition."))))</x:f>
      </x:c>
      <x:c r="BC20" s="166"/>
      <x:c r="BD20" s="166"/>
      <x:c r="BE20" s="163" t="str">
        <x:f>IF(AP20="Yes","",IF(LEN(IF(OR(AY20="Dual-role domain",AY20="Direct commercial competitor"),IF(P20="Yes","Transaction intermediary; ","")&amp;IF(O20="Yes","Decision intermediary; ","")&amp;IF(Q20="Yes","Market infrastructure; ","")&amp;IF(AND(N20="Yes",OR(L20="Supported",L20="Partial")),"Visibility competitor; ",""),IF(AND(P20="Yes",AY20&lt;&gt;"Transaction intermediary"),"Transaction intermediary; ","")&amp;IF(AND(O20="Yes",AY20&lt;&gt;"Decision intermediary"),"Decision intermediary; ","")&amp;IF(AND(Q20="Yes",AY20&lt;&gt;"Market infrastructure"),"Market infrastructure; ","")&amp;IF(AND(N20="Yes",OR(L20="Supported",L20="Partial"),AY20&lt;&gt;"Visibility competitor"),"Visibility competitor; ","")))=0,"",LEFT(IF(OR(AY20="Dual-role domain",AY20="Direct commercial competitor"),IF(P20="Yes","Transaction intermediary; ","")&amp;IF(O20="Yes","Decision intermediary; ","")&amp;IF(Q20="Yes","Market infrastructure; ","")&amp;IF(AND(N20="Yes",OR(L20="Supported",L20="Partial")),"Visibility competitor; ",""),IF(AND(P20="Yes",AY20&lt;&gt;"Transaction intermediary"),"Transaction intermediary; ","")&amp;IF(AND(O20="Yes",AY20&lt;&gt;"Decision intermediary"),"Decision intermediary; ","")&amp;IF(AND(Q20="Yes",AY20&lt;&gt;"Market infrastructure"),"Market infrastructure; ","")&amp;IF(AND(N20="Yes",OR(L20="Supported",L20="Partial"),AY20&lt;&gt;"Visibility competitor"),"Visibility competitor; ","")),LEN(IF(OR(AY20="Dual-role domain",AY20="Direct commercial competitor"),IF(P20="Yes","Transaction intermediary; ","")&amp;IF(O20="Yes","Decision intermediary; ","")&amp;IF(Q20="Yes","Market infrastructure; ","")&amp;IF(AND(N20="Yes",OR(L20="Supported",L20="Partial")),"Visibility competitor; ",""),IF(AND(P20="Yes",AY20&lt;&gt;"Transaction intermediary"),"Transaction intermediary; ","")&amp;IF(AND(O20="Yes",AY20&lt;&gt;"Decision intermediary"),"Decision intermediary; ","")&amp;IF(AND(Q20="Yes",AY20&lt;&gt;"Market infrastructure"),"Market infrastructure; ","")&amp;IF(AND(N20="Yes",OR(L20="Supported",L20="Partial"),AY20&lt;&gt;"Visibility competitor"),"Visibility competitor; ","")))-2)))</x:f>
      </x:c>
      <x:c r="BF20" s="163" t="str">
        <x:f>IF(AP20="Yes","",IF(AND(V20="",W20="",X20="",Y20=""),"Not reviewed",IF(OR(S20&lt;&gt;"Ready",V20&lt;&gt;S20,W20&lt;&gt;T20,X20&lt;&gt;BE20,Y20&lt;&gt;U20),"Requires re-review","Aligned")))</x:f>
      </x:c>
      <x:c r="BG20" s="163" t="str">
        <x:f>IF(AP20="Yes","",IF(AQ20="Yes","","A20-F01 Missing: "&amp;LEFT(BJ20,LEN(BJ20)-2)&amp;"."))</x:f>
      </x:c>
      <x:c r="BH20" s="163" t="str">
        <x:f>IF(AP20="Yes","",IF(S20="Refused","Complete the exact missing fields listed above, then classify again.",IF(S20="Review required",IF(BA20="A20-P17: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20" s="163" t="str">
        <x:f>IF(AP20="Yes","",IF(AND(AQ20="Yes",S20="Ready",V20="Ready",AF20="Approved",BF20="Aligned",U20&lt;&gt;""),"Eligible for handoff","Excluded from handoff - "&amp;IF(AQ20&lt;&gt;"Yes",BG20,IF(S20&lt;&gt;"Ready",AO20,IF(AF20&lt;&gt;"Approved","Approval status is not Approved",IF(BF20&lt;&gt;"Aligned",BF20,"No final disposition"))))))</x:f>
      </x:c>
      <x:c r="BJ20" s="166" t="str">
        <x:f>IF(B20="","Candidate; ","")&amp;IF(C20="","Decision; ","")&amp;IF(E20="","Customer; ","")&amp;IF(F20="","Commercial result; ","")&amp;IF(BC20="","Offering; ","")&amp;IF(D20="","Market and geography; ","")&amp;IF(BD20="","Query group; ","")&amp;IF(G20="","Evidence date; ","")&amp;IF(AD20="","Owner; ","")&amp;IF(AE20="","Reviewer; ","")</x:f>
        <x:v>Candidate; Decision; Customer; Commercial result; Offering; Market and geography; Query group; Evidence date; Owner; Reviewer; </x:v>
      </x:c>
    </x:row>
    <x:row r="21">
      <x:c r="A21" s="140"/>
      <x:c r="B21" s="140"/>
      <x:c r="C21" s="140"/>
      <x:c r="D21" s="140"/>
      <x:c r="E21" s="140"/>
      <x:c r="F21" s="140"/>
      <x:c r="G21" s="192"/>
      <x:c r="H21" s="140"/>
      <x:c r="I21" s="140"/>
      <x:c r="J21" s="140"/>
      <x:c r="K21" s="140"/>
      <x:c r="L21" s="140"/>
      <x:c r="M21" s="140"/>
      <x:c r="N21" s="140"/>
      <x:c r="O21" s="140"/>
      <x:c r="P21" s="140"/>
      <x:c r="Q21" s="140"/>
      <x:c r="R21" s="140"/>
      <x:c r="S21" s="163" t="str">
        <x:f>IF(AP21="Yes","",IF(AQ21="No","Refused",IF(AS21="Yes","Review required",IF(AND(AU21="No",OR(L21="Supported",L21="Partial"),AT21="No",NOT(AND(AW21="Yes",AM21="",AN21&lt;&gt;""))),"Review required",IF(AND(AU21="No",AT21="Yes",AM21=""),"Review required",IF(AND(AW21="Yes",AN21=""),"Review required","Ready"))))))</x:f>
      </x:c>
      <x:c r="T21" s="163" t="str">
        <x:f>IF(AP21="Yes","",AY21&amp;"")</x:f>
      </x:c>
      <x:c r="U21" s="163" t="str">
        <x:f>IF(AP21="Yes","",AZ21&amp;"")</x:f>
      </x:c>
      <x:c r="V21" s="164"/>
      <x:c r="W21" s="164"/>
      <x:c r="X21" s="164"/>
      <x:c r="Y21" s="164"/>
      <x:c r="Z21" s="164"/>
      <x:c r="AA21" s="164"/>
      <x:c r="AB21" s="164"/>
      <x:c r="AC21" s="164"/>
      <x:c r="AD21" s="164"/>
      <x:c r="AE21" s="164"/>
      <x:c r="AF21" s="164"/>
      <x:c r="AG21" s="164"/>
      <x:c r="AH21" s="164"/>
      <x:c r="AI21" s="165"/>
      <x:c r="AJ21" s="164"/>
      <x:c r="AK21" s="164"/>
      <x:c r="AL21" s="164"/>
      <x:c r="AM21" s="140"/>
      <x:c r="AN21" s="140"/>
      <x:c r="AO21" s="163" t="str">
        <x:f>IF(AP21="Yes","",IF(S21="Refused","Missing required details: "&amp;LEFT(BJ21,LEN(BJ21)-2)&amp;".",SUBSTITUTE(SUBSTITUTE(SUBSTITUTE(SUBSTITUTE(SUBSTITUTE(SUBSTITUTE(SUBSTITUTE(SUBSTITUTE(IF(S21="Review required",IFERROR(MID(BA21,FIND(": ",BA21)+2,999),BA21),IFERROR(MID(BB21,FIND(": ",BB21)+2,999),BB21)),"Material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21" s="166" t="str">
        <x:f>IF(AND(B21="",C21="",D21="",E21="",F21="",G21="",H21="",I21="",J21="",K21="",L21="",M21="",N21="",O21="",P21="",Q21="",R21="",AD21="",AE21="",AM21="",AN21="",BC21="",BD21=""),"Yes","No")</x:f>
        <x:v>Yes</x:v>
      </x:c>
      <x:c r="AQ21" s="166" t="str">
        <x:f>IF(AND(B21&lt;&gt;"",C21&lt;&gt;"",E21&lt;&gt;"",F21&lt;&gt;"",BC21&lt;&gt;"",D21&lt;&gt;"",BD21&lt;&gt;"",G21&lt;&gt;"",AD21&lt;&gt;"",AE21&lt;&gt;""),"Yes","No")</x:f>
        <x:v>No</x:v>
      </x:c>
      <x:c r="AR21" s="166" t="str">
        <x:f>IF(OR(AND(I21="Supported",OR(H21="No",J21="No")),AND(R21="Yes",J21="No"),AND(P21="Yes",M21="No"),AND(I21="No",R21="Yes")),"Yes","No")</x:f>
        <x:v>No</x:v>
      </x:c>
      <x:c r="AS21" s="166" t="str">
        <x:f>IF(OR(H21="Unknown",I21="Unknown",J21="Unknown",I21="Partial",AND(I21="Supported",OR(H21="Partial",J21="Partial")),AR21="Yes"),"Yes","No")</x:f>
        <x:v>No</x:v>
      </x:c>
      <x:c r="AT21" s="166" t="str">
        <x:f>IF(OR(P21="Yes",O21="Yes",Q21="Yes",AND(N21="Yes",OR(L21="Supported",L21="Partial"))),"Yes","No")</x:f>
        <x:v>No</x:v>
      </x:c>
      <x:c r="AU21" s="166" t="str">
        <x:f>IF(AND(H21="Supported",I21="Supported",J21="Supported"),"Yes","No")</x:f>
        <x:v>No</x:v>
      </x:c>
      <x:c r="AV21" s="166" t="str">
        <x:f>IF(AND(AU21="Yes",R21="Yes",AT21="Yes"),"Yes","No")</x:f>
        <x:v>No</x:v>
      </x:c>
      <x:c r="AW21" s="166" t="str">
        <x:f>IF(AND(AU21="No",I21="No",J21="No",AT21="No"),"Yes","No")</x:f>
        <x:v>No</x:v>
      </x:c>
      <x:c r="AX21" s="166" t="str">
        <x:f>IF(P21="Yes","Transaction intermediary",IF(O21="Yes","Decision intermediary",IF(Q21="Yes","Market infrastructure",IF(AND(N21="Yes",OR(L21="Supported",L21="Partial")),"Visibility competitor",""))))</x:f>
      </x:c>
      <x:c r="AY21" s="166" t="str">
        <x:f>IF(AP21="Yes","",IF(AQ21="No","",IF(AV21="Yes","Dual-role domain",IF(AU21="Yes","Direct commercial competitor",IF(AX21&lt;&gt;"",AX21,IF(AND(I21="Supported",OR(H21="Partial",J21="Partial")),"Direct commercial competitor",IF(AND(AW21="Yes",AN21&lt;&gt;"",AM21=""),"Non-comparable ranking domain","")))))))</x:f>
      </x:c>
      <x:c r="AZ21" s="166" t="str">
        <x:f>IF(S21&lt;&gt;"Ready","",IF(OR(AY21="Direct commercial competitor",AY21="Dual-role domain"),"Core",IF(AND(OR(AY21="Transaction intermediary",AY21="Decision intermediary",AY21="Market infrastructure",AY21="Visibility competitor"),AM21&lt;&gt;""),"Context",IF(AND(AY21="Non-comparable ranking domain",AN21&lt;&gt;""),"Exclude",""))))</x:f>
      </x:c>
      <x:c r="BA21" s="166" t="str">
        <x:f>IF(AP21="Yes","",IF(AR21="Yes","A20-F04: Material contradiction prevents a Ready result.",IF(OR(H21="Unknown",I21="Unknown",J21="Unknown"),"A20-S04: Critical evidence is Unknown and remains Unknown.",IF(OR(I21="Partial",AND(I21="Supported",OR(H21="Partial",J21="Partial"))),"A20-P04: Partial direct evidence cannot approve Core.",IF(AND(AU21="No",OR(L21="Supported",L21="Partial"),AT21="No"),"A20-P17: A20-E05 is evidence only and does not establish Visibility competitor.",IF(AND(AU21="No",AT21="Yes",AM21=""),"A20-D02: Context requires a named purpose.",IF(AND(AW21="Yes",AN21=""),"A20-D03: Exclude requires a decision-specific reason.","The current evidence does not support a final role and disposition.")))))))</x:f>
      </x:c>
      <x:c r="BB21" s="166" t="str">
        <x:f>IF(AP21="Yes","",IF(AZ21="Core","A20-D01: Direct-commercial conditions support Core.",IF(AZ21="Context","A20-D02: The named Context purpose is supported: "&amp;AM21&amp;".",IF(AZ21="Exclude","A20-P19/A20-D03: No role supports the decision and the exclusion reason is recorded.","The current evidence does not support a final role and disposition."))))</x:f>
      </x:c>
      <x:c r="BC21" s="166"/>
      <x:c r="BD21" s="166"/>
      <x:c r="BE21" s="163" t="str">
        <x:f>IF(AP21="Yes","",IF(LEN(IF(OR(AY21="Dual-role domain",AY21="Direct commercial competitor"),IF(P21="Yes","Transaction intermediary; ","")&amp;IF(O21="Yes","Decision intermediary; ","")&amp;IF(Q21="Yes","Market infrastructure; ","")&amp;IF(AND(N21="Yes",OR(L21="Supported",L21="Partial")),"Visibility competitor; ",""),IF(AND(P21="Yes",AY21&lt;&gt;"Transaction intermediary"),"Transaction intermediary; ","")&amp;IF(AND(O21="Yes",AY21&lt;&gt;"Decision intermediary"),"Decision intermediary; ","")&amp;IF(AND(Q21="Yes",AY21&lt;&gt;"Market infrastructure"),"Market infrastructure; ","")&amp;IF(AND(N21="Yes",OR(L21="Supported",L21="Partial"),AY21&lt;&gt;"Visibility competitor"),"Visibility competitor; ","")))=0,"",LEFT(IF(OR(AY21="Dual-role domain",AY21="Direct commercial competitor"),IF(P21="Yes","Transaction intermediary; ","")&amp;IF(O21="Yes","Decision intermediary; ","")&amp;IF(Q21="Yes","Market infrastructure; ","")&amp;IF(AND(N21="Yes",OR(L21="Supported",L21="Partial")),"Visibility competitor; ",""),IF(AND(P21="Yes",AY21&lt;&gt;"Transaction intermediary"),"Transaction intermediary; ","")&amp;IF(AND(O21="Yes",AY21&lt;&gt;"Decision intermediary"),"Decision intermediary; ","")&amp;IF(AND(Q21="Yes",AY21&lt;&gt;"Market infrastructure"),"Market infrastructure; ","")&amp;IF(AND(N21="Yes",OR(L21="Supported",L21="Partial"),AY21&lt;&gt;"Visibility competitor"),"Visibility competitor; ","")),LEN(IF(OR(AY21="Dual-role domain",AY21="Direct commercial competitor"),IF(P21="Yes","Transaction intermediary; ","")&amp;IF(O21="Yes","Decision intermediary; ","")&amp;IF(Q21="Yes","Market infrastructure; ","")&amp;IF(AND(N21="Yes",OR(L21="Supported",L21="Partial")),"Visibility competitor; ",""),IF(AND(P21="Yes",AY21&lt;&gt;"Transaction intermediary"),"Transaction intermediary; ","")&amp;IF(AND(O21="Yes",AY21&lt;&gt;"Decision intermediary"),"Decision intermediary; ","")&amp;IF(AND(Q21="Yes",AY21&lt;&gt;"Market infrastructure"),"Market infrastructure; ","")&amp;IF(AND(N21="Yes",OR(L21="Supported",L21="Partial"),AY21&lt;&gt;"Visibility competitor"),"Visibility competitor; ","")))-2)))</x:f>
      </x:c>
      <x:c r="BF21" s="163" t="str">
        <x:f>IF(AP21="Yes","",IF(AND(V21="",W21="",X21="",Y21=""),"Not reviewed",IF(OR(S21&lt;&gt;"Ready",V21&lt;&gt;S21,W21&lt;&gt;T21,X21&lt;&gt;BE21,Y21&lt;&gt;U21),"Requires re-review","Aligned")))</x:f>
      </x:c>
      <x:c r="BG21" s="163" t="str">
        <x:f>IF(AP21="Yes","",IF(AQ21="Yes","","A20-F01 Missing: "&amp;LEFT(BJ21,LEN(BJ21)-2)&amp;"."))</x:f>
      </x:c>
      <x:c r="BH21" s="163" t="str">
        <x:f>IF(AP21="Yes","",IF(S21="Refused","Complete the exact missing fields listed above, then classify again.",IF(S21="Review required",IF(BA21="A20-P17: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21" s="163" t="str">
        <x:f>IF(AP21="Yes","",IF(AND(AQ21="Yes",S21="Ready",V21="Ready",AF21="Approved",BF21="Aligned",U21&lt;&gt;""),"Eligible for handoff","Excluded from handoff - "&amp;IF(AQ21&lt;&gt;"Yes",BG21,IF(S21&lt;&gt;"Ready",AO21,IF(AF21&lt;&gt;"Approved","Approval status is not Approved",IF(BF21&lt;&gt;"Aligned",BF21,"No final disposition"))))))</x:f>
      </x:c>
      <x:c r="BJ21" s="166" t="str">
        <x:f>IF(B21="","Candidate; ","")&amp;IF(C21="","Decision; ","")&amp;IF(E21="","Customer; ","")&amp;IF(F21="","Commercial result; ","")&amp;IF(BC21="","Offering; ","")&amp;IF(D21="","Market and geography; ","")&amp;IF(BD21="","Query group; ","")&amp;IF(G21="","Evidence date; ","")&amp;IF(AD21="","Owner; ","")&amp;IF(AE21="","Reviewer; ","")</x:f>
        <x:v>Candidate; Decision; Customer; Commercial result; Offering; Market and geography; Query group; Evidence date; Owner; Reviewer; </x:v>
      </x:c>
    </x:row>
    <x:row r="22">
      <x:c r="A22" s="140"/>
      <x:c r="B22" s="140"/>
      <x:c r="C22" s="140"/>
      <x:c r="D22" s="140"/>
      <x:c r="E22" s="140"/>
      <x:c r="F22" s="140"/>
      <x:c r="G22" s="192"/>
      <x:c r="H22" s="140"/>
      <x:c r="I22" s="140"/>
      <x:c r="J22" s="140"/>
      <x:c r="K22" s="140"/>
      <x:c r="L22" s="140"/>
      <x:c r="M22" s="140"/>
      <x:c r="N22" s="140"/>
      <x:c r="O22" s="140"/>
      <x:c r="P22" s="140"/>
      <x:c r="Q22" s="140"/>
      <x:c r="R22" s="140"/>
      <x:c r="S22" s="163" t="str">
        <x:f>IF(AP22="Yes","",IF(AQ22="No","Refused",IF(AS22="Yes","Review required",IF(AND(AU22="No",OR(L22="Supported",L22="Partial"),AT22="No",NOT(AND(AW22="Yes",AM22="",AN22&lt;&gt;""))),"Review required",IF(AND(AU22="No",AT22="Yes",AM22=""),"Review required",IF(AND(AW22="Yes",AN22=""),"Review required","Ready"))))))</x:f>
      </x:c>
      <x:c r="T22" s="163" t="str">
        <x:f>IF(AP22="Yes","",AY22&amp;"")</x:f>
      </x:c>
      <x:c r="U22" s="163" t="str">
        <x:f>IF(AP22="Yes","",AZ22&amp;"")</x:f>
      </x:c>
      <x:c r="V22" s="164"/>
      <x:c r="W22" s="164"/>
      <x:c r="X22" s="164"/>
      <x:c r="Y22" s="164"/>
      <x:c r="Z22" s="164"/>
      <x:c r="AA22" s="164"/>
      <x:c r="AB22" s="164"/>
      <x:c r="AC22" s="164"/>
      <x:c r="AD22" s="164"/>
      <x:c r="AE22" s="164"/>
      <x:c r="AF22" s="164"/>
      <x:c r="AG22" s="164"/>
      <x:c r="AH22" s="164"/>
      <x:c r="AI22" s="165"/>
      <x:c r="AJ22" s="164"/>
      <x:c r="AK22" s="164"/>
      <x:c r="AL22" s="164"/>
      <x:c r="AM22" s="140"/>
      <x:c r="AN22" s="140"/>
      <x:c r="AO22" s="163" t="str">
        <x:f>IF(AP22="Yes","",IF(S22="Refused","Missing required details: "&amp;LEFT(BJ22,LEN(BJ22)-2)&amp;".",SUBSTITUTE(SUBSTITUTE(SUBSTITUTE(SUBSTITUTE(SUBSTITUTE(SUBSTITUTE(SUBSTITUTE(SUBSTITUTE(IF(S22="Review required",IFERROR(MID(BA22,FIND(": ",BA22)+2,999),BA22),IFERROR(MID(BB22,FIND(": ",BB22)+2,999),BB22)),"Material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22" s="166" t="str">
        <x:f>IF(AND(B22="",C22="",D22="",E22="",F22="",G22="",H22="",I22="",J22="",K22="",L22="",M22="",N22="",O22="",P22="",Q22="",R22="",AD22="",AE22="",AM22="",AN22="",BC22="",BD22=""),"Yes","No")</x:f>
        <x:v>Yes</x:v>
      </x:c>
      <x:c r="AQ22" s="166" t="str">
        <x:f>IF(AND(B22&lt;&gt;"",C22&lt;&gt;"",E22&lt;&gt;"",F22&lt;&gt;"",BC22&lt;&gt;"",D22&lt;&gt;"",BD22&lt;&gt;"",G22&lt;&gt;"",AD22&lt;&gt;"",AE22&lt;&gt;""),"Yes","No")</x:f>
        <x:v>No</x:v>
      </x:c>
      <x:c r="AR22" s="166" t="str">
        <x:f>IF(OR(AND(I22="Supported",OR(H22="No",J22="No")),AND(R22="Yes",J22="No"),AND(P22="Yes",M22="No"),AND(I22="No",R22="Yes")),"Yes","No")</x:f>
        <x:v>No</x:v>
      </x:c>
      <x:c r="AS22" s="166" t="str">
        <x:f>IF(OR(H22="Unknown",I22="Unknown",J22="Unknown",I22="Partial",AND(I22="Supported",OR(H22="Partial",J22="Partial")),AR22="Yes"),"Yes","No")</x:f>
        <x:v>No</x:v>
      </x:c>
      <x:c r="AT22" s="166" t="str">
        <x:f>IF(OR(P22="Yes",O22="Yes",Q22="Yes",AND(N22="Yes",OR(L22="Supported",L22="Partial"))),"Yes","No")</x:f>
        <x:v>No</x:v>
      </x:c>
      <x:c r="AU22" s="166" t="str">
        <x:f>IF(AND(H22="Supported",I22="Supported",J22="Supported"),"Yes","No")</x:f>
        <x:v>No</x:v>
      </x:c>
      <x:c r="AV22" s="166" t="str">
        <x:f>IF(AND(AU22="Yes",R22="Yes",AT22="Yes"),"Yes","No")</x:f>
        <x:v>No</x:v>
      </x:c>
      <x:c r="AW22" s="166" t="str">
        <x:f>IF(AND(AU22="No",I22="No",J22="No",AT22="No"),"Yes","No")</x:f>
        <x:v>No</x:v>
      </x:c>
      <x:c r="AX22" s="166" t="str">
        <x:f>IF(P22="Yes","Transaction intermediary",IF(O22="Yes","Decision intermediary",IF(Q22="Yes","Market infrastructure",IF(AND(N22="Yes",OR(L22="Supported",L22="Partial")),"Visibility competitor",""))))</x:f>
      </x:c>
      <x:c r="AY22" s="166" t="str">
        <x:f>IF(AP22="Yes","",IF(AQ22="No","",IF(AV22="Yes","Dual-role domain",IF(AU22="Yes","Direct commercial competitor",IF(AX22&lt;&gt;"",AX22,IF(AND(I22="Supported",OR(H22="Partial",J22="Partial")),"Direct commercial competitor",IF(AND(AW22="Yes",AN22&lt;&gt;"",AM22=""),"Non-comparable ranking domain","")))))))</x:f>
      </x:c>
      <x:c r="AZ22" s="166" t="str">
        <x:f>IF(S22&lt;&gt;"Ready","",IF(OR(AY22="Direct commercial competitor",AY22="Dual-role domain"),"Core",IF(AND(OR(AY22="Transaction intermediary",AY22="Decision intermediary",AY22="Market infrastructure",AY22="Visibility competitor"),AM22&lt;&gt;""),"Context",IF(AND(AY22="Non-comparable ranking domain",AN22&lt;&gt;""),"Exclude",""))))</x:f>
      </x:c>
      <x:c r="BA22" s="166" t="str">
        <x:f>IF(AP22="Yes","",IF(AR22="Yes","A20-F04: Material contradiction prevents a Ready result.",IF(OR(H22="Unknown",I22="Unknown",J22="Unknown"),"A20-S04: Critical evidence is Unknown and remains Unknown.",IF(OR(I22="Partial",AND(I22="Supported",OR(H22="Partial",J22="Partial"))),"A20-P04: Partial direct evidence cannot approve Core.",IF(AND(AU22="No",OR(L22="Supported",L22="Partial"),AT22="No"),"A20-P17: A20-E05 is evidence only and does not establish Visibility competitor.",IF(AND(AU22="No",AT22="Yes",AM22=""),"A20-D02: Context requires a named purpose.",IF(AND(AW22="Yes",AN22=""),"A20-D03: Exclude requires a decision-specific reason.","The current evidence does not support a final role and disposition.")))))))</x:f>
      </x:c>
      <x:c r="BB22" s="166" t="str">
        <x:f>IF(AP22="Yes","",IF(AZ22="Core","A20-D01: Direct-commercial conditions support Core.",IF(AZ22="Context","A20-D02: The named Context purpose is supported: "&amp;AM22&amp;".",IF(AZ22="Exclude","A20-P19/A20-D03: No role supports the decision and the exclusion reason is recorded.","The current evidence does not support a final role and disposition."))))</x:f>
      </x:c>
      <x:c r="BC22" s="166"/>
      <x:c r="BD22" s="166"/>
      <x:c r="BE22" s="163" t="str">
        <x:f>IF(AP22="Yes","",IF(LEN(IF(OR(AY22="Dual-role domain",AY22="Direct commercial competitor"),IF(P22="Yes","Transaction intermediary; ","")&amp;IF(O22="Yes","Decision intermediary; ","")&amp;IF(Q22="Yes","Market infrastructure; ","")&amp;IF(AND(N22="Yes",OR(L22="Supported",L22="Partial")),"Visibility competitor; ",""),IF(AND(P22="Yes",AY22&lt;&gt;"Transaction intermediary"),"Transaction intermediary; ","")&amp;IF(AND(O22="Yes",AY22&lt;&gt;"Decision intermediary"),"Decision intermediary; ","")&amp;IF(AND(Q22="Yes",AY22&lt;&gt;"Market infrastructure"),"Market infrastructure; ","")&amp;IF(AND(N22="Yes",OR(L22="Supported",L22="Partial"),AY22&lt;&gt;"Visibility competitor"),"Visibility competitor; ","")))=0,"",LEFT(IF(OR(AY22="Dual-role domain",AY22="Direct commercial competitor"),IF(P22="Yes","Transaction intermediary; ","")&amp;IF(O22="Yes","Decision intermediary; ","")&amp;IF(Q22="Yes","Market infrastructure; ","")&amp;IF(AND(N22="Yes",OR(L22="Supported",L22="Partial")),"Visibility competitor; ",""),IF(AND(P22="Yes",AY22&lt;&gt;"Transaction intermediary"),"Transaction intermediary; ","")&amp;IF(AND(O22="Yes",AY22&lt;&gt;"Decision intermediary"),"Decision intermediary; ","")&amp;IF(AND(Q22="Yes",AY22&lt;&gt;"Market infrastructure"),"Market infrastructure; ","")&amp;IF(AND(N22="Yes",OR(L22="Supported",L22="Partial"),AY22&lt;&gt;"Visibility competitor"),"Visibility competitor; ","")),LEN(IF(OR(AY22="Dual-role domain",AY22="Direct commercial competitor"),IF(P22="Yes","Transaction intermediary; ","")&amp;IF(O22="Yes","Decision intermediary; ","")&amp;IF(Q22="Yes","Market infrastructure; ","")&amp;IF(AND(N22="Yes",OR(L22="Supported",L22="Partial")),"Visibility competitor; ",""),IF(AND(P22="Yes",AY22&lt;&gt;"Transaction intermediary"),"Transaction intermediary; ","")&amp;IF(AND(O22="Yes",AY22&lt;&gt;"Decision intermediary"),"Decision intermediary; ","")&amp;IF(AND(Q22="Yes",AY22&lt;&gt;"Market infrastructure"),"Market infrastructure; ","")&amp;IF(AND(N22="Yes",OR(L22="Supported",L22="Partial"),AY22&lt;&gt;"Visibility competitor"),"Visibility competitor; ","")))-2)))</x:f>
      </x:c>
      <x:c r="BF22" s="163" t="str">
        <x:f>IF(AP22="Yes","",IF(AND(V22="",W22="",X22="",Y22=""),"Not reviewed",IF(OR(S22&lt;&gt;"Ready",V22&lt;&gt;S22,W22&lt;&gt;T22,X22&lt;&gt;BE22,Y22&lt;&gt;U22),"Requires re-review","Aligned")))</x:f>
      </x:c>
      <x:c r="BG22" s="163" t="str">
        <x:f>IF(AP22="Yes","",IF(AQ22="Yes","","A20-F01 Missing: "&amp;LEFT(BJ22,LEN(BJ22)-2)&amp;"."))</x:f>
      </x:c>
      <x:c r="BH22" s="163" t="str">
        <x:f>IF(AP22="Yes","",IF(S22="Refused","Complete the exact missing fields listed above, then classify again.",IF(S22="Review required",IF(BA22="A20-P17: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22" s="163" t="str">
        <x:f>IF(AP22="Yes","",IF(AND(AQ22="Yes",S22="Ready",V22="Ready",AF22="Approved",BF22="Aligned",U22&lt;&gt;""),"Eligible for handoff","Excluded from handoff - "&amp;IF(AQ22&lt;&gt;"Yes",BG22,IF(S22&lt;&gt;"Ready",AO22,IF(AF22&lt;&gt;"Approved","Approval status is not Approved",IF(BF22&lt;&gt;"Aligned",BF22,"No final disposition"))))))</x:f>
      </x:c>
      <x:c r="BJ22" s="166" t="str">
        <x:f>IF(B22="","Candidate; ","")&amp;IF(C22="","Decision; ","")&amp;IF(E22="","Customer; ","")&amp;IF(F22="","Commercial result; ","")&amp;IF(BC22="","Offering; ","")&amp;IF(D22="","Market and geography; ","")&amp;IF(BD22="","Query group; ","")&amp;IF(G22="","Evidence date; ","")&amp;IF(AD22="","Owner; ","")&amp;IF(AE22="","Reviewer; ","")</x:f>
        <x:v>Candidate; Decision; Customer; Commercial result; Offering; Market and geography; Query group; Evidence date; Owner; Reviewer; </x:v>
      </x:c>
    </x:row>
    <x:row r="23">
      <x:c r="A23" s="140"/>
      <x:c r="B23" s="140"/>
      <x:c r="C23" s="140"/>
      <x:c r="D23" s="140"/>
      <x:c r="E23" s="140"/>
      <x:c r="F23" s="140"/>
      <x:c r="G23" s="192"/>
      <x:c r="H23" s="140"/>
      <x:c r="I23" s="140"/>
      <x:c r="J23" s="140"/>
      <x:c r="K23" s="140"/>
      <x:c r="L23" s="140"/>
      <x:c r="M23" s="140"/>
      <x:c r="N23" s="140"/>
      <x:c r="O23" s="140"/>
      <x:c r="P23" s="140"/>
      <x:c r="Q23" s="140"/>
      <x:c r="R23" s="140"/>
      <x:c r="S23" s="163" t="str">
        <x:f>IF(AP23="Yes","",IF(AQ23="No","Refused",IF(AS23="Yes","Review required",IF(AND(AU23="No",OR(L23="Supported",L23="Partial"),AT23="No",NOT(AND(AW23="Yes",AM23="",AN23&lt;&gt;""))),"Review required",IF(AND(AU23="No",AT23="Yes",AM23=""),"Review required",IF(AND(AW23="Yes",AN23=""),"Review required","Ready"))))))</x:f>
      </x:c>
      <x:c r="T23" s="163" t="str">
        <x:f>IF(AP23="Yes","",AY23&amp;"")</x:f>
      </x:c>
      <x:c r="U23" s="163" t="str">
        <x:f>IF(AP23="Yes","",AZ23&amp;"")</x:f>
      </x:c>
      <x:c r="V23" s="164"/>
      <x:c r="W23" s="164"/>
      <x:c r="X23" s="164"/>
      <x:c r="Y23" s="164"/>
      <x:c r="Z23" s="164"/>
      <x:c r="AA23" s="164"/>
      <x:c r="AB23" s="164"/>
      <x:c r="AC23" s="164"/>
      <x:c r="AD23" s="164"/>
      <x:c r="AE23" s="164"/>
      <x:c r="AF23" s="164"/>
      <x:c r="AG23" s="164"/>
      <x:c r="AH23" s="164"/>
      <x:c r="AI23" s="165"/>
      <x:c r="AJ23" s="164"/>
      <x:c r="AK23" s="164"/>
      <x:c r="AL23" s="164"/>
      <x:c r="AM23" s="140"/>
      <x:c r="AN23" s="140"/>
      <x:c r="AO23" s="163" t="str">
        <x:f>IF(AP23="Yes","",IF(S23="Refused","Missing required details: "&amp;LEFT(BJ23,LEN(BJ23)-2)&amp;".",SUBSTITUTE(SUBSTITUTE(SUBSTITUTE(SUBSTITUTE(SUBSTITUTE(SUBSTITUTE(SUBSTITUTE(SUBSTITUTE(IF(S23="Review required",IFERROR(MID(BA23,FIND(": ",BA23)+2,999),BA23),IFERROR(MID(BB23,FIND(": ",BB23)+2,999),BB23)),"Material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23" s="166" t="str">
        <x:f>IF(AND(B23="",C23="",D23="",E23="",F23="",G23="",H23="",I23="",J23="",K23="",L23="",M23="",N23="",O23="",P23="",Q23="",R23="",AD23="",AE23="",AM23="",AN23="",BC23="",BD23=""),"Yes","No")</x:f>
        <x:v>Yes</x:v>
      </x:c>
      <x:c r="AQ23" s="166" t="str">
        <x:f>IF(AND(B23&lt;&gt;"",C23&lt;&gt;"",E23&lt;&gt;"",F23&lt;&gt;"",BC23&lt;&gt;"",D23&lt;&gt;"",BD23&lt;&gt;"",G23&lt;&gt;"",AD23&lt;&gt;"",AE23&lt;&gt;""),"Yes","No")</x:f>
        <x:v>No</x:v>
      </x:c>
      <x:c r="AR23" s="166" t="str">
        <x:f>IF(OR(AND(I23="Supported",OR(H23="No",J23="No")),AND(R23="Yes",J23="No"),AND(P23="Yes",M23="No"),AND(I23="No",R23="Yes")),"Yes","No")</x:f>
        <x:v>No</x:v>
      </x:c>
      <x:c r="AS23" s="166" t="str">
        <x:f>IF(OR(H23="Unknown",I23="Unknown",J23="Unknown",I23="Partial",AND(I23="Supported",OR(H23="Partial",J23="Partial")),AR23="Yes"),"Yes","No")</x:f>
        <x:v>No</x:v>
      </x:c>
      <x:c r="AT23" s="166" t="str">
        <x:f>IF(OR(P23="Yes",O23="Yes",Q23="Yes",AND(N23="Yes",OR(L23="Supported",L23="Partial"))),"Yes","No")</x:f>
        <x:v>No</x:v>
      </x:c>
      <x:c r="AU23" s="166" t="str">
        <x:f>IF(AND(H23="Supported",I23="Supported",J23="Supported"),"Yes","No")</x:f>
        <x:v>No</x:v>
      </x:c>
      <x:c r="AV23" s="166" t="str">
        <x:f>IF(AND(AU23="Yes",R23="Yes",AT23="Yes"),"Yes","No")</x:f>
        <x:v>No</x:v>
      </x:c>
      <x:c r="AW23" s="166" t="str">
        <x:f>IF(AND(AU23="No",I23="No",J23="No",AT23="No"),"Yes","No")</x:f>
        <x:v>No</x:v>
      </x:c>
      <x:c r="AX23" s="166" t="str">
        <x:f>IF(P23="Yes","Transaction intermediary",IF(O23="Yes","Decision intermediary",IF(Q23="Yes","Market infrastructure",IF(AND(N23="Yes",OR(L23="Supported",L23="Partial")),"Visibility competitor",""))))</x:f>
      </x:c>
      <x:c r="AY23" s="166" t="str">
        <x:f>IF(AP23="Yes","",IF(AQ23="No","",IF(AV23="Yes","Dual-role domain",IF(AU23="Yes","Direct commercial competitor",IF(AX23&lt;&gt;"",AX23,IF(AND(I23="Supported",OR(H23="Partial",J23="Partial")),"Direct commercial competitor",IF(AND(AW23="Yes",AN23&lt;&gt;"",AM23=""),"Non-comparable ranking domain","")))))))</x:f>
      </x:c>
      <x:c r="AZ23" s="166" t="str">
        <x:f>IF(S23&lt;&gt;"Ready","",IF(OR(AY23="Direct commercial competitor",AY23="Dual-role domain"),"Core",IF(AND(OR(AY23="Transaction intermediary",AY23="Decision intermediary",AY23="Market infrastructure",AY23="Visibility competitor"),AM23&lt;&gt;""),"Context",IF(AND(AY23="Non-comparable ranking domain",AN23&lt;&gt;""),"Exclude",""))))</x:f>
      </x:c>
      <x:c r="BA23" s="166" t="str">
        <x:f>IF(AP23="Yes","",IF(AR23="Yes","A20-F04: Material contradiction prevents a Ready result.",IF(OR(H23="Unknown",I23="Unknown",J23="Unknown"),"A20-S04: Critical evidence is Unknown and remains Unknown.",IF(OR(I23="Partial",AND(I23="Supported",OR(H23="Partial",J23="Partial"))),"A20-P04: Partial direct evidence cannot approve Core.",IF(AND(AU23="No",OR(L23="Supported",L23="Partial"),AT23="No"),"A20-P17: A20-E05 is evidence only and does not establish Visibility competitor.",IF(AND(AU23="No",AT23="Yes",AM23=""),"A20-D02: Context requires a named purpose.",IF(AND(AW23="Yes",AN23=""),"A20-D03: Exclude requires a decision-specific reason.","The current evidence does not support a final role and disposition.")))))))</x:f>
      </x:c>
      <x:c r="BB23" s="166" t="str">
        <x:f>IF(AP23="Yes","",IF(AZ23="Core","A20-D01: Direct-commercial conditions support Core.",IF(AZ23="Context","A20-D02: The named Context purpose is supported: "&amp;AM23&amp;".",IF(AZ23="Exclude","A20-P19/A20-D03: No role supports the decision and the exclusion reason is recorded.","The current evidence does not support a final role and disposition."))))</x:f>
      </x:c>
      <x:c r="BC23" s="166"/>
      <x:c r="BD23" s="166"/>
      <x:c r="BE23" s="163" t="str">
        <x:f>IF(AP23="Yes","",IF(LEN(IF(OR(AY23="Dual-role domain",AY23="Direct commercial competitor"),IF(P23="Yes","Transaction intermediary; ","")&amp;IF(O23="Yes","Decision intermediary; ","")&amp;IF(Q23="Yes","Market infrastructure; ","")&amp;IF(AND(N23="Yes",OR(L23="Supported",L23="Partial")),"Visibility competitor; ",""),IF(AND(P23="Yes",AY23&lt;&gt;"Transaction intermediary"),"Transaction intermediary; ","")&amp;IF(AND(O23="Yes",AY23&lt;&gt;"Decision intermediary"),"Decision intermediary; ","")&amp;IF(AND(Q23="Yes",AY23&lt;&gt;"Market infrastructure"),"Market infrastructure; ","")&amp;IF(AND(N23="Yes",OR(L23="Supported",L23="Partial"),AY23&lt;&gt;"Visibility competitor"),"Visibility competitor; ","")))=0,"",LEFT(IF(OR(AY23="Dual-role domain",AY23="Direct commercial competitor"),IF(P23="Yes","Transaction intermediary; ","")&amp;IF(O23="Yes","Decision intermediary; ","")&amp;IF(Q23="Yes","Market infrastructure; ","")&amp;IF(AND(N23="Yes",OR(L23="Supported",L23="Partial")),"Visibility competitor; ",""),IF(AND(P23="Yes",AY23&lt;&gt;"Transaction intermediary"),"Transaction intermediary; ","")&amp;IF(AND(O23="Yes",AY23&lt;&gt;"Decision intermediary"),"Decision intermediary; ","")&amp;IF(AND(Q23="Yes",AY23&lt;&gt;"Market infrastructure"),"Market infrastructure; ","")&amp;IF(AND(N23="Yes",OR(L23="Supported",L23="Partial"),AY23&lt;&gt;"Visibility competitor"),"Visibility competitor; ","")),LEN(IF(OR(AY23="Dual-role domain",AY23="Direct commercial competitor"),IF(P23="Yes","Transaction intermediary; ","")&amp;IF(O23="Yes","Decision intermediary; ","")&amp;IF(Q23="Yes","Market infrastructure; ","")&amp;IF(AND(N23="Yes",OR(L23="Supported",L23="Partial")),"Visibility competitor; ",""),IF(AND(P23="Yes",AY23&lt;&gt;"Transaction intermediary"),"Transaction intermediary; ","")&amp;IF(AND(O23="Yes",AY23&lt;&gt;"Decision intermediary"),"Decision intermediary; ","")&amp;IF(AND(Q23="Yes",AY23&lt;&gt;"Market infrastructure"),"Market infrastructure; ","")&amp;IF(AND(N23="Yes",OR(L23="Supported",L23="Partial"),AY23&lt;&gt;"Visibility competitor"),"Visibility competitor; ","")))-2)))</x:f>
      </x:c>
      <x:c r="BF23" s="163" t="str">
        <x:f>IF(AP23="Yes","",IF(AND(V23="",W23="",X23="",Y23=""),"Not reviewed",IF(OR(S23&lt;&gt;"Ready",V23&lt;&gt;S23,W23&lt;&gt;T23,X23&lt;&gt;BE23,Y23&lt;&gt;U23),"Requires re-review","Aligned")))</x:f>
      </x:c>
      <x:c r="BG23" s="163" t="str">
        <x:f>IF(AP23="Yes","",IF(AQ23="Yes","","A20-F01 Missing: "&amp;LEFT(BJ23,LEN(BJ23)-2)&amp;"."))</x:f>
      </x:c>
      <x:c r="BH23" s="163" t="str">
        <x:f>IF(AP23="Yes","",IF(S23="Refused","Complete the exact missing fields listed above, then classify again.",IF(S23="Review required",IF(BA23="A20-P17: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23" s="163" t="str">
        <x:f>IF(AP23="Yes","",IF(AND(AQ23="Yes",S23="Ready",V23="Ready",AF23="Approved",BF23="Aligned",U23&lt;&gt;""),"Eligible for handoff","Excluded from handoff - "&amp;IF(AQ23&lt;&gt;"Yes",BG23,IF(S23&lt;&gt;"Ready",AO23,IF(AF23&lt;&gt;"Approved","Approval status is not Approved",IF(BF23&lt;&gt;"Aligned",BF23,"No final disposition"))))))</x:f>
      </x:c>
      <x:c r="BJ23" s="166" t="str">
        <x:f>IF(B23="","Candidate; ","")&amp;IF(C23="","Decision; ","")&amp;IF(E23="","Customer; ","")&amp;IF(F23="","Commercial result; ","")&amp;IF(BC23="","Offering; ","")&amp;IF(D23="","Market and geography; ","")&amp;IF(BD23="","Query group; ","")&amp;IF(G23="","Evidence date; ","")&amp;IF(AD23="","Owner; ","")&amp;IF(AE23="","Reviewer; ","")</x:f>
        <x:v>Candidate; Decision; Customer; Commercial result; Offering; Market and geography; Query group; Evidence date; Owner; Reviewer; </x:v>
      </x:c>
    </x:row>
    <x:row r="24">
      <x:c r="A24" s="140"/>
      <x:c r="B24" s="140"/>
      <x:c r="C24" s="140"/>
      <x:c r="D24" s="140"/>
      <x:c r="E24" s="140"/>
      <x:c r="F24" s="140"/>
      <x:c r="G24" s="192"/>
      <x:c r="H24" s="140"/>
      <x:c r="I24" s="140"/>
      <x:c r="J24" s="140"/>
      <x:c r="K24" s="140"/>
      <x:c r="L24" s="140"/>
      <x:c r="M24" s="140"/>
      <x:c r="N24" s="140"/>
      <x:c r="O24" s="140"/>
      <x:c r="P24" s="140"/>
      <x:c r="Q24" s="140"/>
      <x:c r="R24" s="140"/>
      <x:c r="S24" s="163" t="str">
        <x:f>IF(AP24="Yes","",IF(AQ24="No","Refused",IF(AS24="Yes","Review required",IF(AND(AU24="No",OR(L24="Supported",L24="Partial"),AT24="No",NOT(AND(AW24="Yes",AM24="",AN24&lt;&gt;""))),"Review required",IF(AND(AU24="No",AT24="Yes",AM24=""),"Review required",IF(AND(AW24="Yes",AN24=""),"Review required","Ready"))))))</x:f>
      </x:c>
      <x:c r="T24" s="163" t="str">
        <x:f>IF(AP24="Yes","",AY24&amp;"")</x:f>
      </x:c>
      <x:c r="U24" s="163" t="str">
        <x:f>IF(AP24="Yes","",AZ24&amp;"")</x:f>
      </x:c>
      <x:c r="V24" s="164"/>
      <x:c r="W24" s="164"/>
      <x:c r="X24" s="164"/>
      <x:c r="Y24" s="164"/>
      <x:c r="Z24" s="164"/>
      <x:c r="AA24" s="164"/>
      <x:c r="AB24" s="164"/>
      <x:c r="AC24" s="164"/>
      <x:c r="AD24" s="164"/>
      <x:c r="AE24" s="164"/>
      <x:c r="AF24" s="164"/>
      <x:c r="AG24" s="164"/>
      <x:c r="AH24" s="164"/>
      <x:c r="AI24" s="165"/>
      <x:c r="AJ24" s="164"/>
      <x:c r="AK24" s="164"/>
      <x:c r="AL24" s="164"/>
      <x:c r="AM24" s="140"/>
      <x:c r="AN24" s="140"/>
      <x:c r="AO24" s="163" t="str">
        <x:f>IF(AP24="Yes","",IF(S24="Refused","Missing required details: "&amp;LEFT(BJ24,LEN(BJ24)-2)&amp;".",SUBSTITUTE(SUBSTITUTE(SUBSTITUTE(SUBSTITUTE(SUBSTITUTE(SUBSTITUTE(SUBSTITUTE(SUBSTITUTE(IF(S24="Review required",IFERROR(MID(BA24,FIND(": ",BA24)+2,999),BA24),IFERROR(MID(BB24,FIND(": ",BB24)+2,999),BB24)),"Material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24" s="166" t="str">
        <x:f>IF(AND(B24="",C24="",D24="",E24="",F24="",G24="",H24="",I24="",J24="",K24="",L24="",M24="",N24="",O24="",P24="",Q24="",R24="",AD24="",AE24="",AM24="",AN24="",BC24="",BD24=""),"Yes","No")</x:f>
        <x:v>Yes</x:v>
      </x:c>
      <x:c r="AQ24" s="166" t="str">
        <x:f>IF(AND(B24&lt;&gt;"",C24&lt;&gt;"",E24&lt;&gt;"",F24&lt;&gt;"",BC24&lt;&gt;"",D24&lt;&gt;"",BD24&lt;&gt;"",G24&lt;&gt;"",AD24&lt;&gt;"",AE24&lt;&gt;""),"Yes","No")</x:f>
        <x:v>No</x:v>
      </x:c>
      <x:c r="AR24" s="166" t="str">
        <x:f>IF(OR(AND(I24="Supported",OR(H24="No",J24="No")),AND(R24="Yes",J24="No"),AND(P24="Yes",M24="No"),AND(I24="No",R24="Yes")),"Yes","No")</x:f>
        <x:v>No</x:v>
      </x:c>
      <x:c r="AS24" s="166" t="str">
        <x:f>IF(OR(H24="Unknown",I24="Unknown",J24="Unknown",I24="Partial",AND(I24="Supported",OR(H24="Partial",J24="Partial")),AR24="Yes"),"Yes","No")</x:f>
        <x:v>No</x:v>
      </x:c>
      <x:c r="AT24" s="166" t="str">
        <x:f>IF(OR(P24="Yes",O24="Yes",Q24="Yes",AND(N24="Yes",OR(L24="Supported",L24="Partial"))),"Yes","No")</x:f>
        <x:v>No</x:v>
      </x:c>
      <x:c r="AU24" s="166" t="str">
        <x:f>IF(AND(H24="Supported",I24="Supported",J24="Supported"),"Yes","No")</x:f>
        <x:v>No</x:v>
      </x:c>
      <x:c r="AV24" s="166" t="str">
        <x:f>IF(AND(AU24="Yes",R24="Yes",AT24="Yes"),"Yes","No")</x:f>
        <x:v>No</x:v>
      </x:c>
      <x:c r="AW24" s="166" t="str">
        <x:f>IF(AND(AU24="No",I24="No",J24="No",AT24="No"),"Yes","No")</x:f>
        <x:v>No</x:v>
      </x:c>
      <x:c r="AX24" s="166" t="str">
        <x:f>IF(P24="Yes","Transaction intermediary",IF(O24="Yes","Decision intermediary",IF(Q24="Yes","Market infrastructure",IF(AND(N24="Yes",OR(L24="Supported",L24="Partial")),"Visibility competitor",""))))</x:f>
      </x:c>
      <x:c r="AY24" s="166" t="str">
        <x:f>IF(AP24="Yes","",IF(AQ24="No","",IF(AV24="Yes","Dual-role domain",IF(AU24="Yes","Direct commercial competitor",IF(AX24&lt;&gt;"",AX24,IF(AND(I24="Supported",OR(H24="Partial",J24="Partial")),"Direct commercial competitor",IF(AND(AW24="Yes",AN24&lt;&gt;"",AM24=""),"Non-comparable ranking domain","")))))))</x:f>
      </x:c>
      <x:c r="AZ24" s="166" t="str">
        <x:f>IF(S24&lt;&gt;"Ready","",IF(OR(AY24="Direct commercial competitor",AY24="Dual-role domain"),"Core",IF(AND(OR(AY24="Transaction intermediary",AY24="Decision intermediary",AY24="Market infrastructure",AY24="Visibility competitor"),AM24&lt;&gt;""),"Context",IF(AND(AY24="Non-comparable ranking domain",AN24&lt;&gt;""),"Exclude",""))))</x:f>
      </x:c>
      <x:c r="BA24" s="166" t="str">
        <x:f>IF(AP24="Yes","",IF(AR24="Yes","A20-F04: Material contradiction prevents a Ready result.",IF(OR(H24="Unknown",I24="Unknown",J24="Unknown"),"A20-S04: Critical evidence is Unknown and remains Unknown.",IF(OR(I24="Partial",AND(I24="Supported",OR(H24="Partial",J24="Partial"))),"A20-P04: Partial direct evidence cannot approve Core.",IF(AND(AU24="No",OR(L24="Supported",L24="Partial"),AT24="No"),"A20-P17: A20-E05 is evidence only and does not establish Visibility competitor.",IF(AND(AU24="No",AT24="Yes",AM24=""),"A20-D02: Context requires a named purpose.",IF(AND(AW24="Yes",AN24=""),"A20-D03: Exclude requires a decision-specific reason.","The current evidence does not support a final role and disposition.")))))))</x:f>
      </x:c>
      <x:c r="BB24" s="166" t="str">
        <x:f>IF(AP24="Yes","",IF(AZ24="Core","A20-D01: Direct-commercial conditions support Core.",IF(AZ24="Context","A20-D02: The named Context purpose is supported: "&amp;AM24&amp;".",IF(AZ24="Exclude","A20-P19/A20-D03: No role supports the decision and the exclusion reason is recorded.","The current evidence does not support a final role and disposition."))))</x:f>
      </x:c>
      <x:c r="BC24" s="166"/>
      <x:c r="BD24" s="166"/>
      <x:c r="BE24" s="163" t="str">
        <x:f>IF(AP24="Yes","",IF(LEN(IF(OR(AY24="Dual-role domain",AY24="Direct commercial competitor"),IF(P24="Yes","Transaction intermediary; ","")&amp;IF(O24="Yes","Decision intermediary; ","")&amp;IF(Q24="Yes","Market infrastructure; ","")&amp;IF(AND(N24="Yes",OR(L24="Supported",L24="Partial")),"Visibility competitor; ",""),IF(AND(P24="Yes",AY24&lt;&gt;"Transaction intermediary"),"Transaction intermediary; ","")&amp;IF(AND(O24="Yes",AY24&lt;&gt;"Decision intermediary"),"Decision intermediary; ","")&amp;IF(AND(Q24="Yes",AY24&lt;&gt;"Market infrastructure"),"Market infrastructure; ","")&amp;IF(AND(N24="Yes",OR(L24="Supported",L24="Partial"),AY24&lt;&gt;"Visibility competitor"),"Visibility competitor; ","")))=0,"",LEFT(IF(OR(AY24="Dual-role domain",AY24="Direct commercial competitor"),IF(P24="Yes","Transaction intermediary; ","")&amp;IF(O24="Yes","Decision intermediary; ","")&amp;IF(Q24="Yes","Market infrastructure; ","")&amp;IF(AND(N24="Yes",OR(L24="Supported",L24="Partial")),"Visibility competitor; ",""),IF(AND(P24="Yes",AY24&lt;&gt;"Transaction intermediary"),"Transaction intermediary; ","")&amp;IF(AND(O24="Yes",AY24&lt;&gt;"Decision intermediary"),"Decision intermediary; ","")&amp;IF(AND(Q24="Yes",AY24&lt;&gt;"Market infrastructure"),"Market infrastructure; ","")&amp;IF(AND(N24="Yes",OR(L24="Supported",L24="Partial"),AY24&lt;&gt;"Visibility competitor"),"Visibility competitor; ","")),LEN(IF(OR(AY24="Dual-role domain",AY24="Direct commercial competitor"),IF(P24="Yes","Transaction intermediary; ","")&amp;IF(O24="Yes","Decision intermediary; ","")&amp;IF(Q24="Yes","Market infrastructure; ","")&amp;IF(AND(N24="Yes",OR(L24="Supported",L24="Partial")),"Visibility competitor; ",""),IF(AND(P24="Yes",AY24&lt;&gt;"Transaction intermediary"),"Transaction intermediary; ","")&amp;IF(AND(O24="Yes",AY24&lt;&gt;"Decision intermediary"),"Decision intermediary; ","")&amp;IF(AND(Q24="Yes",AY24&lt;&gt;"Market infrastructure"),"Market infrastructure; ","")&amp;IF(AND(N24="Yes",OR(L24="Supported",L24="Partial"),AY24&lt;&gt;"Visibility competitor"),"Visibility competitor; ","")))-2)))</x:f>
      </x:c>
      <x:c r="BF24" s="163" t="str">
        <x:f>IF(AP24="Yes","",IF(AND(V24="",W24="",X24="",Y24=""),"Not reviewed",IF(OR(S24&lt;&gt;"Ready",V24&lt;&gt;S24,W24&lt;&gt;T24,X24&lt;&gt;BE24,Y24&lt;&gt;U24),"Requires re-review","Aligned")))</x:f>
      </x:c>
      <x:c r="BG24" s="163" t="str">
        <x:f>IF(AP24="Yes","",IF(AQ24="Yes","","A20-F01 Missing: "&amp;LEFT(BJ24,LEN(BJ24)-2)&amp;"."))</x:f>
      </x:c>
      <x:c r="BH24" s="163" t="str">
        <x:f>IF(AP24="Yes","",IF(S24="Refused","Complete the exact missing fields listed above, then classify again.",IF(S24="Review required",IF(BA24="A20-P17: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24" s="163" t="str">
        <x:f>IF(AP24="Yes","",IF(AND(AQ24="Yes",S24="Ready",V24="Ready",AF24="Approved",BF24="Aligned",U24&lt;&gt;""),"Eligible for handoff","Excluded from handoff - "&amp;IF(AQ24&lt;&gt;"Yes",BG24,IF(S24&lt;&gt;"Ready",AO24,IF(AF24&lt;&gt;"Approved","Approval status is not Approved",IF(BF24&lt;&gt;"Aligned",BF24,"No final disposition"))))))</x:f>
      </x:c>
      <x:c r="BJ24" s="166" t="str">
        <x:f>IF(B24="","Candidate; ","")&amp;IF(C24="","Decision; ","")&amp;IF(E24="","Customer; ","")&amp;IF(F24="","Commercial result; ","")&amp;IF(BC24="","Offering; ","")&amp;IF(D24="","Market and geography; ","")&amp;IF(BD24="","Query group; ","")&amp;IF(G24="","Evidence date; ","")&amp;IF(AD24="","Owner; ","")&amp;IF(AE24="","Reviewer; ","")</x:f>
        <x:v>Candidate; Decision; Customer; Commercial result; Offering; Market and geography; Query group; Evidence date; Owner; Reviewer; </x:v>
      </x:c>
    </x:row>
    <x:row r="25">
      <x:c r="A25" s="140"/>
      <x:c r="B25" s="140"/>
      <x:c r="C25" s="140"/>
      <x:c r="D25" s="140"/>
      <x:c r="E25" s="140"/>
      <x:c r="F25" s="140"/>
      <x:c r="G25" s="192"/>
      <x:c r="H25" s="140"/>
      <x:c r="I25" s="140"/>
      <x:c r="J25" s="140"/>
      <x:c r="K25" s="140"/>
      <x:c r="L25" s="140"/>
      <x:c r="M25" s="140"/>
      <x:c r="N25" s="140"/>
      <x:c r="O25" s="140"/>
      <x:c r="P25" s="140"/>
      <x:c r="Q25" s="140"/>
      <x:c r="R25" s="140"/>
      <x:c r="S25" s="163" t="str">
        <x:f>IF(AP25="Yes","",IF(AQ25="No","Refused",IF(AS25="Yes","Review required",IF(AND(AU25="No",OR(L25="Supported",L25="Partial"),AT25="No",NOT(AND(AW25="Yes",AM25="",AN25&lt;&gt;""))),"Review required",IF(AND(AU25="No",AT25="Yes",AM25=""),"Review required",IF(AND(AW25="Yes",AN25=""),"Review required","Ready"))))))</x:f>
      </x:c>
      <x:c r="T25" s="163" t="str">
        <x:f>IF(AP25="Yes","",AY25&amp;"")</x:f>
      </x:c>
      <x:c r="U25" s="163" t="str">
        <x:f>IF(AP25="Yes","",AZ25&amp;"")</x:f>
      </x:c>
      <x:c r="V25" s="164"/>
      <x:c r="W25" s="164"/>
      <x:c r="X25" s="164"/>
      <x:c r="Y25" s="164"/>
      <x:c r="Z25" s="164"/>
      <x:c r="AA25" s="164"/>
      <x:c r="AB25" s="164"/>
      <x:c r="AC25" s="164"/>
      <x:c r="AD25" s="164"/>
      <x:c r="AE25" s="164"/>
      <x:c r="AF25" s="164"/>
      <x:c r="AG25" s="164"/>
      <x:c r="AH25" s="164"/>
      <x:c r="AI25" s="165"/>
      <x:c r="AJ25" s="164"/>
      <x:c r="AK25" s="164"/>
      <x:c r="AL25" s="164"/>
      <x:c r="AM25" s="140"/>
      <x:c r="AN25" s="140"/>
      <x:c r="AO25" s="163" t="str">
        <x:f>IF(AP25="Yes","",IF(S25="Refused","Missing required details: "&amp;LEFT(BJ25,LEN(BJ25)-2)&amp;".",SUBSTITUTE(SUBSTITUTE(SUBSTITUTE(SUBSTITUTE(SUBSTITUTE(SUBSTITUTE(SUBSTITUTE(SUBSTITUTE(IF(S25="Review required",IFERROR(MID(BA25,FIND(": ",BA25)+2,999),BA25),IFERROR(MID(BB25,FIND(": ",BB25)+2,999),BB25)),"Material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25" s="166" t="str">
        <x:f>IF(AND(B25="",C25="",D25="",E25="",F25="",G25="",H25="",I25="",J25="",K25="",L25="",M25="",N25="",O25="",P25="",Q25="",R25="",AD25="",AE25="",AM25="",AN25="",BC25="",BD25=""),"Yes","No")</x:f>
        <x:v>Yes</x:v>
      </x:c>
      <x:c r="AQ25" s="166" t="str">
        <x:f>IF(AND(B25&lt;&gt;"",C25&lt;&gt;"",E25&lt;&gt;"",F25&lt;&gt;"",BC25&lt;&gt;"",D25&lt;&gt;"",BD25&lt;&gt;"",G25&lt;&gt;"",AD25&lt;&gt;"",AE25&lt;&gt;""),"Yes","No")</x:f>
        <x:v>No</x:v>
      </x:c>
      <x:c r="AR25" s="166" t="str">
        <x:f>IF(OR(AND(I25="Supported",OR(H25="No",J25="No")),AND(R25="Yes",J25="No"),AND(P25="Yes",M25="No"),AND(I25="No",R25="Yes")),"Yes","No")</x:f>
        <x:v>No</x:v>
      </x:c>
      <x:c r="AS25" s="166" t="str">
        <x:f>IF(OR(H25="Unknown",I25="Unknown",J25="Unknown",I25="Partial",AND(I25="Supported",OR(H25="Partial",J25="Partial")),AR25="Yes"),"Yes","No")</x:f>
        <x:v>No</x:v>
      </x:c>
      <x:c r="AT25" s="166" t="str">
        <x:f>IF(OR(P25="Yes",O25="Yes",Q25="Yes",AND(N25="Yes",OR(L25="Supported",L25="Partial"))),"Yes","No")</x:f>
        <x:v>No</x:v>
      </x:c>
      <x:c r="AU25" s="166" t="str">
        <x:f>IF(AND(H25="Supported",I25="Supported",J25="Supported"),"Yes","No")</x:f>
        <x:v>No</x:v>
      </x:c>
      <x:c r="AV25" s="166" t="str">
        <x:f>IF(AND(AU25="Yes",R25="Yes",AT25="Yes"),"Yes","No")</x:f>
        <x:v>No</x:v>
      </x:c>
      <x:c r="AW25" s="166" t="str">
        <x:f>IF(AND(AU25="No",I25="No",J25="No",AT25="No"),"Yes","No")</x:f>
        <x:v>No</x:v>
      </x:c>
      <x:c r="AX25" s="166" t="str">
        <x:f>IF(P25="Yes","Transaction intermediary",IF(O25="Yes","Decision intermediary",IF(Q25="Yes","Market infrastructure",IF(AND(N25="Yes",OR(L25="Supported",L25="Partial")),"Visibility competitor",""))))</x:f>
      </x:c>
      <x:c r="AY25" s="166" t="str">
        <x:f>IF(AP25="Yes","",IF(AQ25="No","",IF(AV25="Yes","Dual-role domain",IF(AU25="Yes","Direct commercial competitor",IF(AX25&lt;&gt;"",AX25,IF(AND(I25="Supported",OR(H25="Partial",J25="Partial")),"Direct commercial competitor",IF(AND(AW25="Yes",AN25&lt;&gt;"",AM25=""),"Non-comparable ranking domain","")))))))</x:f>
      </x:c>
      <x:c r="AZ25" s="166" t="str">
        <x:f>IF(S25&lt;&gt;"Ready","",IF(OR(AY25="Direct commercial competitor",AY25="Dual-role domain"),"Core",IF(AND(OR(AY25="Transaction intermediary",AY25="Decision intermediary",AY25="Market infrastructure",AY25="Visibility competitor"),AM25&lt;&gt;""),"Context",IF(AND(AY25="Non-comparable ranking domain",AN25&lt;&gt;""),"Exclude",""))))</x:f>
      </x:c>
      <x:c r="BA25" s="166" t="str">
        <x:f>IF(AP25="Yes","",IF(AR25="Yes","A20-F04: Material contradiction prevents a Ready result.",IF(OR(H25="Unknown",I25="Unknown",J25="Unknown"),"A20-S04: Critical evidence is Unknown and remains Unknown.",IF(OR(I25="Partial",AND(I25="Supported",OR(H25="Partial",J25="Partial"))),"A20-P04: Partial direct evidence cannot approve Core.",IF(AND(AU25="No",OR(L25="Supported",L25="Partial"),AT25="No"),"A20-P17: A20-E05 is evidence only and does not establish Visibility competitor.",IF(AND(AU25="No",AT25="Yes",AM25=""),"A20-D02: Context requires a named purpose.",IF(AND(AW25="Yes",AN25=""),"A20-D03: Exclude requires a decision-specific reason.","The current evidence does not support a final role and disposition.")))))))</x:f>
      </x:c>
      <x:c r="BB25" s="166" t="str">
        <x:f>IF(AP25="Yes","",IF(AZ25="Core","A20-D01: Direct-commercial conditions support Core.",IF(AZ25="Context","A20-D02: The named Context purpose is supported: "&amp;AM25&amp;".",IF(AZ25="Exclude","A20-P19/A20-D03: No role supports the decision and the exclusion reason is recorded.","The current evidence does not support a final role and disposition."))))</x:f>
      </x:c>
      <x:c r="BC25" s="166"/>
      <x:c r="BD25" s="166"/>
      <x:c r="BE25" s="163" t="str">
        <x:f>IF(AP25="Yes","",IF(LEN(IF(OR(AY25="Dual-role domain",AY25="Direct commercial competitor"),IF(P25="Yes","Transaction intermediary; ","")&amp;IF(O25="Yes","Decision intermediary; ","")&amp;IF(Q25="Yes","Market infrastructure; ","")&amp;IF(AND(N25="Yes",OR(L25="Supported",L25="Partial")),"Visibility competitor; ",""),IF(AND(P25="Yes",AY25&lt;&gt;"Transaction intermediary"),"Transaction intermediary; ","")&amp;IF(AND(O25="Yes",AY25&lt;&gt;"Decision intermediary"),"Decision intermediary; ","")&amp;IF(AND(Q25="Yes",AY25&lt;&gt;"Market infrastructure"),"Market infrastructure; ","")&amp;IF(AND(N25="Yes",OR(L25="Supported",L25="Partial"),AY25&lt;&gt;"Visibility competitor"),"Visibility competitor; ","")))=0,"",LEFT(IF(OR(AY25="Dual-role domain",AY25="Direct commercial competitor"),IF(P25="Yes","Transaction intermediary; ","")&amp;IF(O25="Yes","Decision intermediary; ","")&amp;IF(Q25="Yes","Market infrastructure; ","")&amp;IF(AND(N25="Yes",OR(L25="Supported",L25="Partial")),"Visibility competitor; ",""),IF(AND(P25="Yes",AY25&lt;&gt;"Transaction intermediary"),"Transaction intermediary; ","")&amp;IF(AND(O25="Yes",AY25&lt;&gt;"Decision intermediary"),"Decision intermediary; ","")&amp;IF(AND(Q25="Yes",AY25&lt;&gt;"Market infrastructure"),"Market infrastructure; ","")&amp;IF(AND(N25="Yes",OR(L25="Supported",L25="Partial"),AY25&lt;&gt;"Visibility competitor"),"Visibility competitor; ","")),LEN(IF(OR(AY25="Dual-role domain",AY25="Direct commercial competitor"),IF(P25="Yes","Transaction intermediary; ","")&amp;IF(O25="Yes","Decision intermediary; ","")&amp;IF(Q25="Yes","Market infrastructure; ","")&amp;IF(AND(N25="Yes",OR(L25="Supported",L25="Partial")),"Visibility competitor; ",""),IF(AND(P25="Yes",AY25&lt;&gt;"Transaction intermediary"),"Transaction intermediary; ","")&amp;IF(AND(O25="Yes",AY25&lt;&gt;"Decision intermediary"),"Decision intermediary; ","")&amp;IF(AND(Q25="Yes",AY25&lt;&gt;"Market infrastructure"),"Market infrastructure; ","")&amp;IF(AND(N25="Yes",OR(L25="Supported",L25="Partial"),AY25&lt;&gt;"Visibility competitor"),"Visibility competitor; ","")))-2)))</x:f>
      </x:c>
      <x:c r="BF25" s="163" t="str">
        <x:f>IF(AP25="Yes","",IF(AND(V25="",W25="",X25="",Y25=""),"Not reviewed",IF(OR(S25&lt;&gt;"Ready",V25&lt;&gt;S25,W25&lt;&gt;T25,X25&lt;&gt;BE25,Y25&lt;&gt;U25),"Requires re-review","Aligned")))</x:f>
      </x:c>
      <x:c r="BG25" s="163" t="str">
        <x:f>IF(AP25="Yes","",IF(AQ25="Yes","","A20-F01 Missing: "&amp;LEFT(BJ25,LEN(BJ25)-2)&amp;"."))</x:f>
      </x:c>
      <x:c r="BH25" s="163" t="str">
        <x:f>IF(AP25="Yes","",IF(S25="Refused","Complete the exact missing fields listed above, then classify again.",IF(S25="Review required",IF(BA25="A20-P17: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25" s="163" t="str">
        <x:f>IF(AP25="Yes","",IF(AND(AQ25="Yes",S25="Ready",V25="Ready",AF25="Approved",BF25="Aligned",U25&lt;&gt;""),"Eligible for handoff","Excluded from handoff - "&amp;IF(AQ25&lt;&gt;"Yes",BG25,IF(S25&lt;&gt;"Ready",AO25,IF(AF25&lt;&gt;"Approved","Approval status is not Approved",IF(BF25&lt;&gt;"Aligned",BF25,"No final disposition"))))))</x:f>
      </x:c>
      <x:c r="BJ25" s="166" t="str">
        <x:f>IF(B25="","Candidate; ","")&amp;IF(C25="","Decision; ","")&amp;IF(E25="","Customer; ","")&amp;IF(F25="","Commercial result; ","")&amp;IF(BC25="","Offering; ","")&amp;IF(D25="","Market and geography; ","")&amp;IF(BD25="","Query group; ","")&amp;IF(G25="","Evidence date; ","")&amp;IF(AD25="","Owner; ","")&amp;IF(AE25="","Reviewer; ","")</x:f>
        <x:v>Candidate; Decision; Customer; Commercial result; Offering; Market and geography; Query group; Evidence date; Owner; Reviewer; </x:v>
      </x:c>
    </x:row>
    <x:row r="26">
      <x:c r="A26" s="140"/>
      <x:c r="B26" s="140"/>
      <x:c r="C26" s="140"/>
      <x:c r="D26" s="140"/>
      <x:c r="E26" s="140"/>
      <x:c r="F26" s="140"/>
      <x:c r="G26" s="192"/>
      <x:c r="H26" s="140"/>
      <x:c r="I26" s="140"/>
      <x:c r="J26" s="140"/>
      <x:c r="K26" s="140"/>
      <x:c r="L26" s="140"/>
      <x:c r="M26" s="140"/>
      <x:c r="N26" s="140"/>
      <x:c r="O26" s="140"/>
      <x:c r="P26" s="140"/>
      <x:c r="Q26" s="140"/>
      <x:c r="R26" s="140"/>
      <x:c r="S26" s="163" t="str">
        <x:f>IF(AP26="Yes","",IF(AQ26="No","Refused",IF(AS26="Yes","Review required",IF(AND(AU26="No",OR(L26="Supported",L26="Partial"),AT26="No",NOT(AND(AW26="Yes",AM26="",AN26&lt;&gt;""))),"Review required",IF(AND(AU26="No",AT26="Yes",AM26=""),"Review required",IF(AND(AW26="Yes",AN26=""),"Review required","Ready"))))))</x:f>
      </x:c>
      <x:c r="T26" s="163" t="str">
        <x:f>IF(AP26="Yes","",AY26&amp;"")</x:f>
      </x:c>
      <x:c r="U26" s="163" t="str">
        <x:f>IF(AP26="Yes","",AZ26&amp;"")</x:f>
      </x:c>
      <x:c r="V26" s="164"/>
      <x:c r="W26" s="164"/>
      <x:c r="X26" s="164"/>
      <x:c r="Y26" s="164"/>
      <x:c r="Z26" s="164"/>
      <x:c r="AA26" s="164"/>
      <x:c r="AB26" s="164"/>
      <x:c r="AC26" s="164"/>
      <x:c r="AD26" s="164"/>
      <x:c r="AE26" s="164"/>
      <x:c r="AF26" s="164"/>
      <x:c r="AG26" s="164"/>
      <x:c r="AH26" s="164"/>
      <x:c r="AI26" s="165"/>
      <x:c r="AJ26" s="164"/>
      <x:c r="AK26" s="164"/>
      <x:c r="AL26" s="164"/>
      <x:c r="AM26" s="140"/>
      <x:c r="AN26" s="140"/>
      <x:c r="AO26" s="163" t="str">
        <x:f>IF(AP26="Yes","",IF(S26="Refused","Missing required details: "&amp;LEFT(BJ26,LEN(BJ26)-2)&amp;".",SUBSTITUTE(SUBSTITUTE(SUBSTITUTE(SUBSTITUTE(SUBSTITUTE(SUBSTITUTE(SUBSTITUTE(SUBSTITUTE(IF(S26="Review required",IFERROR(MID(BA26,FIND(": ",BA26)+2,999),BA26),IFERROR(MID(BB26,FIND(": ",BB26)+2,999),BB26)),"Material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26" s="166" t="str">
        <x:f>IF(AND(B26="",C26="",D26="",E26="",F26="",G26="",H26="",I26="",J26="",K26="",L26="",M26="",N26="",O26="",P26="",Q26="",R26="",AD26="",AE26="",AM26="",AN26="",BC26="",BD26=""),"Yes","No")</x:f>
        <x:v>Yes</x:v>
      </x:c>
      <x:c r="AQ26" s="166" t="str">
        <x:f>IF(AND(B26&lt;&gt;"",C26&lt;&gt;"",E26&lt;&gt;"",F26&lt;&gt;"",BC26&lt;&gt;"",D26&lt;&gt;"",BD26&lt;&gt;"",G26&lt;&gt;"",AD26&lt;&gt;"",AE26&lt;&gt;""),"Yes","No")</x:f>
        <x:v>No</x:v>
      </x:c>
      <x:c r="AR26" s="166" t="str">
        <x:f>IF(OR(AND(I26="Supported",OR(H26="No",J26="No")),AND(R26="Yes",J26="No"),AND(P26="Yes",M26="No"),AND(I26="No",R26="Yes")),"Yes","No")</x:f>
        <x:v>No</x:v>
      </x:c>
      <x:c r="AS26" s="166" t="str">
        <x:f>IF(OR(H26="Unknown",I26="Unknown",J26="Unknown",I26="Partial",AND(I26="Supported",OR(H26="Partial",J26="Partial")),AR26="Yes"),"Yes","No")</x:f>
        <x:v>No</x:v>
      </x:c>
      <x:c r="AT26" s="166" t="str">
        <x:f>IF(OR(P26="Yes",O26="Yes",Q26="Yes",AND(N26="Yes",OR(L26="Supported",L26="Partial"))),"Yes","No")</x:f>
        <x:v>No</x:v>
      </x:c>
      <x:c r="AU26" s="166" t="str">
        <x:f>IF(AND(H26="Supported",I26="Supported",J26="Supported"),"Yes","No")</x:f>
        <x:v>No</x:v>
      </x:c>
      <x:c r="AV26" s="166" t="str">
        <x:f>IF(AND(AU26="Yes",R26="Yes",AT26="Yes"),"Yes","No")</x:f>
        <x:v>No</x:v>
      </x:c>
      <x:c r="AW26" s="166" t="str">
        <x:f>IF(AND(AU26="No",I26="No",J26="No",AT26="No"),"Yes","No")</x:f>
        <x:v>No</x:v>
      </x:c>
      <x:c r="AX26" s="166" t="str">
        <x:f>IF(P26="Yes","Transaction intermediary",IF(O26="Yes","Decision intermediary",IF(Q26="Yes","Market infrastructure",IF(AND(N26="Yes",OR(L26="Supported",L26="Partial")),"Visibility competitor",""))))</x:f>
      </x:c>
      <x:c r="AY26" s="166" t="str">
        <x:f>IF(AP26="Yes","",IF(AQ26="No","",IF(AV26="Yes","Dual-role domain",IF(AU26="Yes","Direct commercial competitor",IF(AX26&lt;&gt;"",AX26,IF(AND(I26="Supported",OR(H26="Partial",J26="Partial")),"Direct commercial competitor",IF(AND(AW26="Yes",AN26&lt;&gt;"",AM26=""),"Non-comparable ranking domain","")))))))</x:f>
      </x:c>
      <x:c r="AZ26" s="166" t="str">
        <x:f>IF(S26&lt;&gt;"Ready","",IF(OR(AY26="Direct commercial competitor",AY26="Dual-role domain"),"Core",IF(AND(OR(AY26="Transaction intermediary",AY26="Decision intermediary",AY26="Market infrastructure",AY26="Visibility competitor"),AM26&lt;&gt;""),"Context",IF(AND(AY26="Non-comparable ranking domain",AN26&lt;&gt;""),"Exclude",""))))</x:f>
      </x:c>
      <x:c r="BA26" s="166" t="str">
        <x:f>IF(AP26="Yes","",IF(AR26="Yes","A20-F04: Material contradiction prevents a Ready result.",IF(OR(H26="Unknown",I26="Unknown",J26="Unknown"),"A20-S04: Critical evidence is Unknown and remains Unknown.",IF(OR(I26="Partial",AND(I26="Supported",OR(H26="Partial",J26="Partial"))),"A20-P04: Partial direct evidence cannot approve Core.",IF(AND(AU26="No",OR(L26="Supported",L26="Partial"),AT26="No"),"A20-P17: A20-E05 is evidence only and does not establish Visibility competitor.",IF(AND(AU26="No",AT26="Yes",AM26=""),"A20-D02: Context requires a named purpose.",IF(AND(AW26="Yes",AN26=""),"A20-D03: Exclude requires a decision-specific reason.","The current evidence does not support a final role and disposition.")))))))</x:f>
      </x:c>
      <x:c r="BB26" s="166" t="str">
        <x:f>IF(AP26="Yes","",IF(AZ26="Core","A20-D01: Direct-commercial conditions support Core.",IF(AZ26="Context","A20-D02: The named Context purpose is supported: "&amp;AM26&amp;".",IF(AZ26="Exclude","A20-P19/A20-D03: No role supports the decision and the exclusion reason is recorded.","The current evidence does not support a final role and disposition."))))</x:f>
      </x:c>
      <x:c r="BC26" s="166"/>
      <x:c r="BD26" s="166"/>
      <x:c r="BE26" s="163" t="str">
        <x:f>IF(AP26="Yes","",IF(LEN(IF(OR(AY26="Dual-role domain",AY26="Direct commercial competitor"),IF(P26="Yes","Transaction intermediary; ","")&amp;IF(O26="Yes","Decision intermediary; ","")&amp;IF(Q26="Yes","Market infrastructure; ","")&amp;IF(AND(N26="Yes",OR(L26="Supported",L26="Partial")),"Visibility competitor; ",""),IF(AND(P26="Yes",AY26&lt;&gt;"Transaction intermediary"),"Transaction intermediary; ","")&amp;IF(AND(O26="Yes",AY26&lt;&gt;"Decision intermediary"),"Decision intermediary; ","")&amp;IF(AND(Q26="Yes",AY26&lt;&gt;"Market infrastructure"),"Market infrastructure; ","")&amp;IF(AND(N26="Yes",OR(L26="Supported",L26="Partial"),AY26&lt;&gt;"Visibility competitor"),"Visibility competitor; ","")))=0,"",LEFT(IF(OR(AY26="Dual-role domain",AY26="Direct commercial competitor"),IF(P26="Yes","Transaction intermediary; ","")&amp;IF(O26="Yes","Decision intermediary; ","")&amp;IF(Q26="Yes","Market infrastructure; ","")&amp;IF(AND(N26="Yes",OR(L26="Supported",L26="Partial")),"Visibility competitor; ",""),IF(AND(P26="Yes",AY26&lt;&gt;"Transaction intermediary"),"Transaction intermediary; ","")&amp;IF(AND(O26="Yes",AY26&lt;&gt;"Decision intermediary"),"Decision intermediary; ","")&amp;IF(AND(Q26="Yes",AY26&lt;&gt;"Market infrastructure"),"Market infrastructure; ","")&amp;IF(AND(N26="Yes",OR(L26="Supported",L26="Partial"),AY26&lt;&gt;"Visibility competitor"),"Visibility competitor; ","")),LEN(IF(OR(AY26="Dual-role domain",AY26="Direct commercial competitor"),IF(P26="Yes","Transaction intermediary; ","")&amp;IF(O26="Yes","Decision intermediary; ","")&amp;IF(Q26="Yes","Market infrastructure; ","")&amp;IF(AND(N26="Yes",OR(L26="Supported",L26="Partial")),"Visibility competitor; ",""),IF(AND(P26="Yes",AY26&lt;&gt;"Transaction intermediary"),"Transaction intermediary; ","")&amp;IF(AND(O26="Yes",AY26&lt;&gt;"Decision intermediary"),"Decision intermediary; ","")&amp;IF(AND(Q26="Yes",AY26&lt;&gt;"Market infrastructure"),"Market infrastructure; ","")&amp;IF(AND(N26="Yes",OR(L26="Supported",L26="Partial"),AY26&lt;&gt;"Visibility competitor"),"Visibility competitor; ","")))-2)))</x:f>
      </x:c>
      <x:c r="BF26" s="163" t="str">
        <x:f>IF(AP26="Yes","",IF(AND(V26="",W26="",X26="",Y26=""),"Not reviewed",IF(OR(S26&lt;&gt;"Ready",V26&lt;&gt;S26,W26&lt;&gt;T26,X26&lt;&gt;BE26,Y26&lt;&gt;U26),"Requires re-review","Aligned")))</x:f>
      </x:c>
      <x:c r="BG26" s="163" t="str">
        <x:f>IF(AP26="Yes","",IF(AQ26="Yes","","A20-F01 Missing: "&amp;LEFT(BJ26,LEN(BJ26)-2)&amp;"."))</x:f>
      </x:c>
      <x:c r="BH26" s="163" t="str">
        <x:f>IF(AP26="Yes","",IF(S26="Refused","Complete the exact missing fields listed above, then classify again.",IF(S26="Review required",IF(BA26="A20-P17: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26" s="163" t="str">
        <x:f>IF(AP26="Yes","",IF(AND(AQ26="Yes",S26="Ready",V26="Ready",AF26="Approved",BF26="Aligned",U26&lt;&gt;""),"Eligible for handoff","Excluded from handoff - "&amp;IF(AQ26&lt;&gt;"Yes",BG26,IF(S26&lt;&gt;"Ready",AO26,IF(AF26&lt;&gt;"Approved","Approval status is not Approved",IF(BF26&lt;&gt;"Aligned",BF26,"No final disposition"))))))</x:f>
      </x:c>
      <x:c r="BJ26" s="166" t="str">
        <x:f>IF(B26="","Candidate; ","")&amp;IF(C26="","Decision; ","")&amp;IF(E26="","Customer; ","")&amp;IF(F26="","Commercial result; ","")&amp;IF(BC26="","Offering; ","")&amp;IF(D26="","Market and geography; ","")&amp;IF(BD26="","Query group; ","")&amp;IF(G26="","Evidence date; ","")&amp;IF(AD26="","Owner; ","")&amp;IF(AE26="","Reviewer; ","")</x:f>
        <x:v>Candidate; Decision; Customer; Commercial result; Offering; Market and geography; Query group; Evidence date; Owner; Reviewer; </x:v>
      </x:c>
    </x:row>
    <x:row r="27">
      <x:c r="A27" s="140"/>
      <x:c r="B27" s="140"/>
      <x:c r="C27" s="140"/>
      <x:c r="D27" s="140"/>
      <x:c r="E27" s="140"/>
      <x:c r="F27" s="140"/>
      <x:c r="G27" s="192"/>
      <x:c r="H27" s="140"/>
      <x:c r="I27" s="140"/>
      <x:c r="J27" s="140"/>
      <x:c r="K27" s="140"/>
      <x:c r="L27" s="140"/>
      <x:c r="M27" s="140"/>
      <x:c r="N27" s="140"/>
      <x:c r="O27" s="140"/>
      <x:c r="P27" s="140"/>
      <x:c r="Q27" s="140"/>
      <x:c r="R27" s="140"/>
      <x:c r="S27" s="163" t="str">
        <x:f>IF(AP27="Yes","",IF(AQ27="No","Refused",IF(AS27="Yes","Review required",IF(AND(AU27="No",OR(L27="Supported",L27="Partial"),AT27="No",NOT(AND(AW27="Yes",AM27="",AN27&lt;&gt;""))),"Review required",IF(AND(AU27="No",AT27="Yes",AM27=""),"Review required",IF(AND(AW27="Yes",AN27=""),"Review required","Ready"))))))</x:f>
      </x:c>
      <x:c r="T27" s="163" t="str">
        <x:f>IF(AP27="Yes","",AY27&amp;"")</x:f>
      </x:c>
      <x:c r="U27" s="163" t="str">
        <x:f>IF(AP27="Yes","",AZ27&amp;"")</x:f>
      </x:c>
      <x:c r="V27" s="164"/>
      <x:c r="W27" s="164"/>
      <x:c r="X27" s="164"/>
      <x:c r="Y27" s="164"/>
      <x:c r="Z27" s="164"/>
      <x:c r="AA27" s="164"/>
      <x:c r="AB27" s="164"/>
      <x:c r="AC27" s="164"/>
      <x:c r="AD27" s="164"/>
      <x:c r="AE27" s="164"/>
      <x:c r="AF27" s="164"/>
      <x:c r="AG27" s="164"/>
      <x:c r="AH27" s="164"/>
      <x:c r="AI27" s="165"/>
      <x:c r="AJ27" s="164"/>
      <x:c r="AK27" s="164"/>
      <x:c r="AL27" s="164"/>
      <x:c r="AM27" s="140"/>
      <x:c r="AN27" s="140"/>
      <x:c r="AO27" s="163" t="str">
        <x:f>IF(AP27="Yes","",IF(S27="Refused","Missing required details: "&amp;LEFT(BJ27,LEN(BJ27)-2)&amp;".",SUBSTITUTE(SUBSTITUTE(SUBSTITUTE(SUBSTITUTE(SUBSTITUTE(SUBSTITUTE(SUBSTITUTE(SUBSTITUTE(IF(S27="Review required",IFERROR(MID(BA27,FIND(": ",BA27)+2,999),BA27),IFERROR(MID(BB27,FIND(": ",BB27)+2,999),BB27)),"Material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27" s="166" t="str">
        <x:f>IF(AND(B27="",C27="",D27="",E27="",F27="",G27="",H27="",I27="",J27="",K27="",L27="",M27="",N27="",O27="",P27="",Q27="",R27="",AD27="",AE27="",AM27="",AN27="",BC27="",BD27=""),"Yes","No")</x:f>
        <x:v>Yes</x:v>
      </x:c>
      <x:c r="AQ27" s="166" t="str">
        <x:f>IF(AND(B27&lt;&gt;"",C27&lt;&gt;"",E27&lt;&gt;"",F27&lt;&gt;"",BC27&lt;&gt;"",D27&lt;&gt;"",BD27&lt;&gt;"",G27&lt;&gt;"",AD27&lt;&gt;"",AE27&lt;&gt;""),"Yes","No")</x:f>
        <x:v>No</x:v>
      </x:c>
      <x:c r="AR27" s="166" t="str">
        <x:f>IF(OR(AND(I27="Supported",OR(H27="No",J27="No")),AND(R27="Yes",J27="No"),AND(P27="Yes",M27="No"),AND(I27="No",R27="Yes")),"Yes","No")</x:f>
        <x:v>No</x:v>
      </x:c>
      <x:c r="AS27" s="166" t="str">
        <x:f>IF(OR(H27="Unknown",I27="Unknown",J27="Unknown",I27="Partial",AND(I27="Supported",OR(H27="Partial",J27="Partial")),AR27="Yes"),"Yes","No")</x:f>
        <x:v>No</x:v>
      </x:c>
      <x:c r="AT27" s="166" t="str">
        <x:f>IF(OR(P27="Yes",O27="Yes",Q27="Yes",AND(N27="Yes",OR(L27="Supported",L27="Partial"))),"Yes","No")</x:f>
        <x:v>No</x:v>
      </x:c>
      <x:c r="AU27" s="166" t="str">
        <x:f>IF(AND(H27="Supported",I27="Supported",J27="Supported"),"Yes","No")</x:f>
        <x:v>No</x:v>
      </x:c>
      <x:c r="AV27" s="166" t="str">
        <x:f>IF(AND(AU27="Yes",R27="Yes",AT27="Yes"),"Yes","No")</x:f>
        <x:v>No</x:v>
      </x:c>
      <x:c r="AW27" s="166" t="str">
        <x:f>IF(AND(AU27="No",I27="No",J27="No",AT27="No"),"Yes","No")</x:f>
        <x:v>No</x:v>
      </x:c>
      <x:c r="AX27" s="166" t="str">
        <x:f>IF(P27="Yes","Transaction intermediary",IF(O27="Yes","Decision intermediary",IF(Q27="Yes","Market infrastructure",IF(AND(N27="Yes",OR(L27="Supported",L27="Partial")),"Visibility competitor",""))))</x:f>
      </x:c>
      <x:c r="AY27" s="166" t="str">
        <x:f>IF(AP27="Yes","",IF(AQ27="No","",IF(AV27="Yes","Dual-role domain",IF(AU27="Yes","Direct commercial competitor",IF(AX27&lt;&gt;"",AX27,IF(AND(I27="Supported",OR(H27="Partial",J27="Partial")),"Direct commercial competitor",IF(AND(AW27="Yes",AN27&lt;&gt;"",AM27=""),"Non-comparable ranking domain","")))))))</x:f>
      </x:c>
      <x:c r="AZ27" s="166" t="str">
        <x:f>IF(S27&lt;&gt;"Ready","",IF(OR(AY27="Direct commercial competitor",AY27="Dual-role domain"),"Core",IF(AND(OR(AY27="Transaction intermediary",AY27="Decision intermediary",AY27="Market infrastructure",AY27="Visibility competitor"),AM27&lt;&gt;""),"Context",IF(AND(AY27="Non-comparable ranking domain",AN27&lt;&gt;""),"Exclude",""))))</x:f>
      </x:c>
      <x:c r="BA27" s="166" t="str">
        <x:f>IF(AP27="Yes","",IF(AR27="Yes","A20-F04: Material contradiction prevents a Ready result.",IF(OR(H27="Unknown",I27="Unknown",J27="Unknown"),"A20-S04: Critical evidence is Unknown and remains Unknown.",IF(OR(I27="Partial",AND(I27="Supported",OR(H27="Partial",J27="Partial"))),"A20-P04: Partial direct evidence cannot approve Core.",IF(AND(AU27="No",OR(L27="Supported",L27="Partial"),AT27="No"),"A20-P17: A20-E05 is evidence only and does not establish Visibility competitor.",IF(AND(AU27="No",AT27="Yes",AM27=""),"A20-D02: Context requires a named purpose.",IF(AND(AW27="Yes",AN27=""),"A20-D03: Exclude requires a decision-specific reason.","The current evidence does not support a final role and disposition.")))))))</x:f>
      </x:c>
      <x:c r="BB27" s="166" t="str">
        <x:f>IF(AP27="Yes","",IF(AZ27="Core","A20-D01: Direct-commercial conditions support Core.",IF(AZ27="Context","A20-D02: The named Context purpose is supported: "&amp;AM27&amp;".",IF(AZ27="Exclude","A20-P19/A20-D03: No role supports the decision and the exclusion reason is recorded.","The current evidence does not support a final role and disposition."))))</x:f>
      </x:c>
      <x:c r="BC27" s="166"/>
      <x:c r="BD27" s="166"/>
      <x:c r="BE27" s="163" t="str">
        <x:f>IF(AP27="Yes","",IF(LEN(IF(OR(AY27="Dual-role domain",AY27="Direct commercial competitor"),IF(P27="Yes","Transaction intermediary; ","")&amp;IF(O27="Yes","Decision intermediary; ","")&amp;IF(Q27="Yes","Market infrastructure; ","")&amp;IF(AND(N27="Yes",OR(L27="Supported",L27="Partial")),"Visibility competitor; ",""),IF(AND(P27="Yes",AY27&lt;&gt;"Transaction intermediary"),"Transaction intermediary; ","")&amp;IF(AND(O27="Yes",AY27&lt;&gt;"Decision intermediary"),"Decision intermediary; ","")&amp;IF(AND(Q27="Yes",AY27&lt;&gt;"Market infrastructure"),"Market infrastructure; ","")&amp;IF(AND(N27="Yes",OR(L27="Supported",L27="Partial"),AY27&lt;&gt;"Visibility competitor"),"Visibility competitor; ","")))=0,"",LEFT(IF(OR(AY27="Dual-role domain",AY27="Direct commercial competitor"),IF(P27="Yes","Transaction intermediary; ","")&amp;IF(O27="Yes","Decision intermediary; ","")&amp;IF(Q27="Yes","Market infrastructure; ","")&amp;IF(AND(N27="Yes",OR(L27="Supported",L27="Partial")),"Visibility competitor; ",""),IF(AND(P27="Yes",AY27&lt;&gt;"Transaction intermediary"),"Transaction intermediary; ","")&amp;IF(AND(O27="Yes",AY27&lt;&gt;"Decision intermediary"),"Decision intermediary; ","")&amp;IF(AND(Q27="Yes",AY27&lt;&gt;"Market infrastructure"),"Market infrastructure; ","")&amp;IF(AND(N27="Yes",OR(L27="Supported",L27="Partial"),AY27&lt;&gt;"Visibility competitor"),"Visibility competitor; ","")),LEN(IF(OR(AY27="Dual-role domain",AY27="Direct commercial competitor"),IF(P27="Yes","Transaction intermediary; ","")&amp;IF(O27="Yes","Decision intermediary; ","")&amp;IF(Q27="Yes","Market infrastructure; ","")&amp;IF(AND(N27="Yes",OR(L27="Supported",L27="Partial")),"Visibility competitor; ",""),IF(AND(P27="Yes",AY27&lt;&gt;"Transaction intermediary"),"Transaction intermediary; ","")&amp;IF(AND(O27="Yes",AY27&lt;&gt;"Decision intermediary"),"Decision intermediary; ","")&amp;IF(AND(Q27="Yes",AY27&lt;&gt;"Market infrastructure"),"Market infrastructure; ","")&amp;IF(AND(N27="Yes",OR(L27="Supported",L27="Partial"),AY27&lt;&gt;"Visibility competitor"),"Visibility competitor; ","")))-2)))</x:f>
      </x:c>
      <x:c r="BF27" s="163" t="str">
        <x:f>IF(AP27="Yes","",IF(AND(V27="",W27="",X27="",Y27=""),"Not reviewed",IF(OR(S27&lt;&gt;"Ready",V27&lt;&gt;S27,W27&lt;&gt;T27,X27&lt;&gt;BE27,Y27&lt;&gt;U27),"Requires re-review","Aligned")))</x:f>
      </x:c>
      <x:c r="BG27" s="163" t="str">
        <x:f>IF(AP27="Yes","",IF(AQ27="Yes","","A20-F01 Missing: "&amp;LEFT(BJ27,LEN(BJ27)-2)&amp;"."))</x:f>
      </x:c>
      <x:c r="BH27" s="163" t="str">
        <x:f>IF(AP27="Yes","",IF(S27="Refused","Complete the exact missing fields listed above, then classify again.",IF(S27="Review required",IF(BA27="A20-P17: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27" s="163" t="str">
        <x:f>IF(AP27="Yes","",IF(AND(AQ27="Yes",S27="Ready",V27="Ready",AF27="Approved",BF27="Aligned",U27&lt;&gt;""),"Eligible for handoff","Excluded from handoff - "&amp;IF(AQ27&lt;&gt;"Yes",BG27,IF(S27&lt;&gt;"Ready",AO27,IF(AF27&lt;&gt;"Approved","Approval status is not Approved",IF(BF27&lt;&gt;"Aligned",BF27,"No final disposition"))))))</x:f>
      </x:c>
      <x:c r="BJ27" s="166" t="str">
        <x:f>IF(B27="","Candidate; ","")&amp;IF(C27="","Decision; ","")&amp;IF(E27="","Customer; ","")&amp;IF(F27="","Commercial result; ","")&amp;IF(BC27="","Offering; ","")&amp;IF(D27="","Market and geography; ","")&amp;IF(BD27="","Query group; ","")&amp;IF(G27="","Evidence date; ","")&amp;IF(AD27="","Owner; ","")&amp;IF(AE27="","Reviewer; ","")</x:f>
        <x:v>Candidate; Decision; Customer; Commercial result; Offering; Market and geography; Query group; Evidence date; Owner; Reviewer; </x:v>
      </x:c>
    </x:row>
    <x:row r="28">
      <x:c r="A28" s="140"/>
      <x:c r="B28" s="140"/>
      <x:c r="C28" s="140"/>
      <x:c r="D28" s="140"/>
      <x:c r="E28" s="140"/>
      <x:c r="F28" s="140"/>
      <x:c r="G28" s="192"/>
      <x:c r="H28" s="140"/>
      <x:c r="I28" s="140"/>
      <x:c r="J28" s="140"/>
      <x:c r="K28" s="140"/>
      <x:c r="L28" s="140"/>
      <x:c r="M28" s="140"/>
      <x:c r="N28" s="140"/>
      <x:c r="O28" s="140"/>
      <x:c r="P28" s="140"/>
      <x:c r="Q28" s="140"/>
      <x:c r="R28" s="140"/>
      <x:c r="S28" s="163" t="str">
        <x:f>IF(AP28="Yes","",IF(AQ28="No","Refused",IF(AS28="Yes","Review required",IF(AND(AU28="No",OR(L28="Supported",L28="Partial"),AT28="No",NOT(AND(AW28="Yes",AM28="",AN28&lt;&gt;""))),"Review required",IF(AND(AU28="No",AT28="Yes",AM28=""),"Review required",IF(AND(AW28="Yes",AN28=""),"Review required","Ready"))))))</x:f>
      </x:c>
      <x:c r="T28" s="163" t="str">
        <x:f>IF(AP28="Yes","",AY28&amp;"")</x:f>
      </x:c>
      <x:c r="U28" s="163" t="str">
        <x:f>IF(AP28="Yes","",AZ28&amp;"")</x:f>
      </x:c>
      <x:c r="V28" s="164"/>
      <x:c r="W28" s="164"/>
      <x:c r="X28" s="164"/>
      <x:c r="Y28" s="164"/>
      <x:c r="Z28" s="164"/>
      <x:c r="AA28" s="164"/>
      <x:c r="AB28" s="164"/>
      <x:c r="AC28" s="164"/>
      <x:c r="AD28" s="164"/>
      <x:c r="AE28" s="164"/>
      <x:c r="AF28" s="164"/>
      <x:c r="AG28" s="164"/>
      <x:c r="AH28" s="164"/>
      <x:c r="AI28" s="165"/>
      <x:c r="AJ28" s="164"/>
      <x:c r="AK28" s="164"/>
      <x:c r="AL28" s="164"/>
      <x:c r="AM28" s="140"/>
      <x:c r="AN28" s="140"/>
      <x:c r="AO28" s="163" t="str">
        <x:f>IF(AP28="Yes","",IF(S28="Refused","Missing required details: "&amp;LEFT(BJ28,LEN(BJ28)-2)&amp;".",SUBSTITUTE(SUBSTITUTE(SUBSTITUTE(SUBSTITUTE(SUBSTITUTE(SUBSTITUTE(SUBSTITUTE(SUBSTITUTE(IF(S28="Review required",IFERROR(MID(BA28,FIND(": ",BA28)+2,999),BA28),IFERROR(MID(BB28,FIND(": ",BB28)+2,999),BB28)),"Material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28" s="166" t="str">
        <x:f>IF(AND(B28="",C28="",D28="",E28="",F28="",G28="",H28="",I28="",J28="",K28="",L28="",M28="",N28="",O28="",P28="",Q28="",R28="",AD28="",AE28="",AM28="",AN28="",BC28="",BD28=""),"Yes","No")</x:f>
        <x:v>Yes</x:v>
      </x:c>
      <x:c r="AQ28" s="166" t="str">
        <x:f>IF(AND(B28&lt;&gt;"",C28&lt;&gt;"",E28&lt;&gt;"",F28&lt;&gt;"",BC28&lt;&gt;"",D28&lt;&gt;"",BD28&lt;&gt;"",G28&lt;&gt;"",AD28&lt;&gt;"",AE28&lt;&gt;""),"Yes","No")</x:f>
        <x:v>No</x:v>
      </x:c>
      <x:c r="AR28" s="166" t="str">
        <x:f>IF(OR(AND(I28="Supported",OR(H28="No",J28="No")),AND(R28="Yes",J28="No"),AND(P28="Yes",M28="No"),AND(I28="No",R28="Yes")),"Yes","No")</x:f>
        <x:v>No</x:v>
      </x:c>
      <x:c r="AS28" s="166" t="str">
        <x:f>IF(OR(H28="Unknown",I28="Unknown",J28="Unknown",I28="Partial",AND(I28="Supported",OR(H28="Partial",J28="Partial")),AR28="Yes"),"Yes","No")</x:f>
        <x:v>No</x:v>
      </x:c>
      <x:c r="AT28" s="166" t="str">
        <x:f>IF(OR(P28="Yes",O28="Yes",Q28="Yes",AND(N28="Yes",OR(L28="Supported",L28="Partial"))),"Yes","No")</x:f>
        <x:v>No</x:v>
      </x:c>
      <x:c r="AU28" s="166" t="str">
        <x:f>IF(AND(H28="Supported",I28="Supported",J28="Supported"),"Yes","No")</x:f>
        <x:v>No</x:v>
      </x:c>
      <x:c r="AV28" s="166" t="str">
        <x:f>IF(AND(AU28="Yes",R28="Yes",AT28="Yes"),"Yes","No")</x:f>
        <x:v>No</x:v>
      </x:c>
      <x:c r="AW28" s="166" t="str">
        <x:f>IF(AND(AU28="No",I28="No",J28="No",AT28="No"),"Yes","No")</x:f>
        <x:v>No</x:v>
      </x:c>
      <x:c r="AX28" s="166" t="str">
        <x:f>IF(P28="Yes","Transaction intermediary",IF(O28="Yes","Decision intermediary",IF(Q28="Yes","Market infrastructure",IF(AND(N28="Yes",OR(L28="Supported",L28="Partial")),"Visibility competitor",""))))</x:f>
      </x:c>
      <x:c r="AY28" s="166" t="str">
        <x:f>IF(AP28="Yes","",IF(AQ28="No","",IF(AV28="Yes","Dual-role domain",IF(AU28="Yes","Direct commercial competitor",IF(AX28&lt;&gt;"",AX28,IF(AND(I28="Supported",OR(H28="Partial",J28="Partial")),"Direct commercial competitor",IF(AND(AW28="Yes",AN28&lt;&gt;"",AM28=""),"Non-comparable ranking domain","")))))))</x:f>
      </x:c>
      <x:c r="AZ28" s="166" t="str">
        <x:f>IF(S28&lt;&gt;"Ready","",IF(OR(AY28="Direct commercial competitor",AY28="Dual-role domain"),"Core",IF(AND(OR(AY28="Transaction intermediary",AY28="Decision intermediary",AY28="Market infrastructure",AY28="Visibility competitor"),AM28&lt;&gt;""),"Context",IF(AND(AY28="Non-comparable ranking domain",AN28&lt;&gt;""),"Exclude",""))))</x:f>
      </x:c>
      <x:c r="BA28" s="166" t="str">
        <x:f>IF(AP28="Yes","",IF(AR28="Yes","A20-F04: Material contradiction prevents a Ready result.",IF(OR(H28="Unknown",I28="Unknown",J28="Unknown"),"A20-S04: Critical evidence is Unknown and remains Unknown.",IF(OR(I28="Partial",AND(I28="Supported",OR(H28="Partial",J28="Partial"))),"A20-P04: Partial direct evidence cannot approve Core.",IF(AND(AU28="No",OR(L28="Supported",L28="Partial"),AT28="No"),"A20-P17: A20-E05 is evidence only and does not establish Visibility competitor.",IF(AND(AU28="No",AT28="Yes",AM28=""),"A20-D02: Context requires a named purpose.",IF(AND(AW28="Yes",AN28=""),"A20-D03: Exclude requires a decision-specific reason.","The current evidence does not support a final role and disposition.")))))))</x:f>
      </x:c>
      <x:c r="BB28" s="166" t="str">
        <x:f>IF(AP28="Yes","",IF(AZ28="Core","A20-D01: Direct-commercial conditions support Core.",IF(AZ28="Context","A20-D02: The named Context purpose is supported: "&amp;AM28&amp;".",IF(AZ28="Exclude","A20-P19/A20-D03: No role supports the decision and the exclusion reason is recorded.","The current evidence does not support a final role and disposition."))))</x:f>
      </x:c>
      <x:c r="BC28" s="166"/>
      <x:c r="BD28" s="166"/>
      <x:c r="BE28" s="163" t="str">
        <x:f>IF(AP28="Yes","",IF(LEN(IF(OR(AY28="Dual-role domain",AY28="Direct commercial competitor"),IF(P28="Yes","Transaction intermediary; ","")&amp;IF(O28="Yes","Decision intermediary; ","")&amp;IF(Q28="Yes","Market infrastructure; ","")&amp;IF(AND(N28="Yes",OR(L28="Supported",L28="Partial")),"Visibility competitor; ",""),IF(AND(P28="Yes",AY28&lt;&gt;"Transaction intermediary"),"Transaction intermediary; ","")&amp;IF(AND(O28="Yes",AY28&lt;&gt;"Decision intermediary"),"Decision intermediary; ","")&amp;IF(AND(Q28="Yes",AY28&lt;&gt;"Market infrastructure"),"Market infrastructure; ","")&amp;IF(AND(N28="Yes",OR(L28="Supported",L28="Partial"),AY28&lt;&gt;"Visibility competitor"),"Visibility competitor; ","")))=0,"",LEFT(IF(OR(AY28="Dual-role domain",AY28="Direct commercial competitor"),IF(P28="Yes","Transaction intermediary; ","")&amp;IF(O28="Yes","Decision intermediary; ","")&amp;IF(Q28="Yes","Market infrastructure; ","")&amp;IF(AND(N28="Yes",OR(L28="Supported",L28="Partial")),"Visibility competitor; ",""),IF(AND(P28="Yes",AY28&lt;&gt;"Transaction intermediary"),"Transaction intermediary; ","")&amp;IF(AND(O28="Yes",AY28&lt;&gt;"Decision intermediary"),"Decision intermediary; ","")&amp;IF(AND(Q28="Yes",AY28&lt;&gt;"Market infrastructure"),"Market infrastructure; ","")&amp;IF(AND(N28="Yes",OR(L28="Supported",L28="Partial"),AY28&lt;&gt;"Visibility competitor"),"Visibility competitor; ","")),LEN(IF(OR(AY28="Dual-role domain",AY28="Direct commercial competitor"),IF(P28="Yes","Transaction intermediary; ","")&amp;IF(O28="Yes","Decision intermediary; ","")&amp;IF(Q28="Yes","Market infrastructure; ","")&amp;IF(AND(N28="Yes",OR(L28="Supported",L28="Partial")),"Visibility competitor; ",""),IF(AND(P28="Yes",AY28&lt;&gt;"Transaction intermediary"),"Transaction intermediary; ","")&amp;IF(AND(O28="Yes",AY28&lt;&gt;"Decision intermediary"),"Decision intermediary; ","")&amp;IF(AND(Q28="Yes",AY28&lt;&gt;"Market infrastructure"),"Market infrastructure; ","")&amp;IF(AND(N28="Yes",OR(L28="Supported",L28="Partial"),AY28&lt;&gt;"Visibility competitor"),"Visibility competitor; ","")))-2)))</x:f>
      </x:c>
      <x:c r="BF28" s="163" t="str">
        <x:f>IF(AP28="Yes","",IF(AND(V28="",W28="",X28="",Y28=""),"Not reviewed",IF(OR(S28&lt;&gt;"Ready",V28&lt;&gt;S28,W28&lt;&gt;T28,X28&lt;&gt;BE28,Y28&lt;&gt;U28),"Requires re-review","Aligned")))</x:f>
      </x:c>
      <x:c r="BG28" s="163" t="str">
        <x:f>IF(AP28="Yes","",IF(AQ28="Yes","","A20-F01 Missing: "&amp;LEFT(BJ28,LEN(BJ28)-2)&amp;"."))</x:f>
      </x:c>
      <x:c r="BH28" s="163" t="str">
        <x:f>IF(AP28="Yes","",IF(S28="Refused","Complete the exact missing fields listed above, then classify again.",IF(S28="Review required",IF(BA28="A20-P17: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28" s="163" t="str">
        <x:f>IF(AP28="Yes","",IF(AND(AQ28="Yes",S28="Ready",V28="Ready",AF28="Approved",BF28="Aligned",U28&lt;&gt;""),"Eligible for handoff","Excluded from handoff - "&amp;IF(AQ28&lt;&gt;"Yes",BG28,IF(S28&lt;&gt;"Ready",AO28,IF(AF28&lt;&gt;"Approved","Approval status is not Approved",IF(BF28&lt;&gt;"Aligned",BF28,"No final disposition"))))))</x:f>
      </x:c>
      <x:c r="BJ28" s="166" t="str">
        <x:f>IF(B28="","Candidate; ","")&amp;IF(C28="","Decision; ","")&amp;IF(E28="","Customer; ","")&amp;IF(F28="","Commercial result; ","")&amp;IF(BC28="","Offering; ","")&amp;IF(D28="","Market and geography; ","")&amp;IF(BD28="","Query group; ","")&amp;IF(G28="","Evidence date; ","")&amp;IF(AD28="","Owner; ","")&amp;IF(AE28="","Reviewer; ","")</x:f>
        <x:v>Candidate; Decision; Customer; Commercial result; Offering; Market and geography; Query group; Evidence date; Owner; Reviewer; </x:v>
      </x:c>
    </x:row>
    <x:row r="29">
      <x:c r="A29" s="140"/>
      <x:c r="B29" s="140"/>
      <x:c r="C29" s="140"/>
      <x:c r="D29" s="140"/>
      <x:c r="E29" s="140"/>
      <x:c r="F29" s="140"/>
      <x:c r="G29" s="192"/>
      <x:c r="H29" s="140"/>
      <x:c r="I29" s="140"/>
      <x:c r="J29" s="140"/>
      <x:c r="K29" s="140"/>
      <x:c r="L29" s="140"/>
      <x:c r="M29" s="140"/>
      <x:c r="N29" s="140"/>
      <x:c r="O29" s="140"/>
      <x:c r="P29" s="140"/>
      <x:c r="Q29" s="140"/>
      <x:c r="R29" s="140"/>
      <x:c r="S29" s="163" t="str">
        <x:f>IF(AP29="Yes","",IF(AQ29="No","Refused",IF(AS29="Yes","Review required",IF(AND(AU29="No",OR(L29="Supported",L29="Partial"),AT29="No",NOT(AND(AW29="Yes",AM29="",AN29&lt;&gt;""))),"Review required",IF(AND(AU29="No",AT29="Yes",AM29=""),"Review required",IF(AND(AW29="Yes",AN29=""),"Review required","Ready"))))))</x:f>
      </x:c>
      <x:c r="T29" s="163" t="str">
        <x:f>IF(AP29="Yes","",AY29&amp;"")</x:f>
      </x:c>
      <x:c r="U29" s="163" t="str">
        <x:f>IF(AP29="Yes","",AZ29&amp;"")</x:f>
      </x:c>
      <x:c r="V29" s="164"/>
      <x:c r="W29" s="164"/>
      <x:c r="X29" s="164"/>
      <x:c r="Y29" s="164"/>
      <x:c r="Z29" s="164"/>
      <x:c r="AA29" s="164"/>
      <x:c r="AB29" s="164"/>
      <x:c r="AC29" s="164"/>
      <x:c r="AD29" s="164"/>
      <x:c r="AE29" s="164"/>
      <x:c r="AF29" s="164"/>
      <x:c r="AG29" s="164"/>
      <x:c r="AH29" s="164"/>
      <x:c r="AI29" s="165"/>
      <x:c r="AJ29" s="164"/>
      <x:c r="AK29" s="164"/>
      <x:c r="AL29" s="164"/>
      <x:c r="AM29" s="140"/>
      <x:c r="AN29" s="140"/>
      <x:c r="AO29" s="163" t="str">
        <x:f>IF(AP29="Yes","",IF(S29="Refused","Missing required details: "&amp;LEFT(BJ29,LEN(BJ29)-2)&amp;".",SUBSTITUTE(SUBSTITUTE(SUBSTITUTE(SUBSTITUTE(SUBSTITUTE(SUBSTITUTE(SUBSTITUTE(SUBSTITUTE(IF(S29="Review required",IFERROR(MID(BA29,FIND(": ",BA29)+2,999),BA29),IFERROR(MID(BB29,FIND(": ",BB29)+2,999),BB29)),"Material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29" s="166" t="str">
        <x:f>IF(AND(B29="",C29="",D29="",E29="",F29="",G29="",H29="",I29="",J29="",K29="",L29="",M29="",N29="",O29="",P29="",Q29="",R29="",AD29="",AE29="",AM29="",AN29="",BC29="",BD29=""),"Yes","No")</x:f>
        <x:v>Yes</x:v>
      </x:c>
      <x:c r="AQ29" s="166" t="str">
        <x:f>IF(AND(B29&lt;&gt;"",C29&lt;&gt;"",E29&lt;&gt;"",F29&lt;&gt;"",BC29&lt;&gt;"",D29&lt;&gt;"",BD29&lt;&gt;"",G29&lt;&gt;"",AD29&lt;&gt;"",AE29&lt;&gt;""),"Yes","No")</x:f>
        <x:v>No</x:v>
      </x:c>
      <x:c r="AR29" s="166" t="str">
        <x:f>IF(OR(AND(I29="Supported",OR(H29="No",J29="No")),AND(R29="Yes",J29="No"),AND(P29="Yes",M29="No"),AND(I29="No",R29="Yes")),"Yes","No")</x:f>
        <x:v>No</x:v>
      </x:c>
      <x:c r="AS29" s="166" t="str">
        <x:f>IF(OR(H29="Unknown",I29="Unknown",J29="Unknown",I29="Partial",AND(I29="Supported",OR(H29="Partial",J29="Partial")),AR29="Yes"),"Yes","No")</x:f>
        <x:v>No</x:v>
      </x:c>
      <x:c r="AT29" s="166" t="str">
        <x:f>IF(OR(P29="Yes",O29="Yes",Q29="Yes",AND(N29="Yes",OR(L29="Supported",L29="Partial"))),"Yes","No")</x:f>
        <x:v>No</x:v>
      </x:c>
      <x:c r="AU29" s="166" t="str">
        <x:f>IF(AND(H29="Supported",I29="Supported",J29="Supported"),"Yes","No")</x:f>
        <x:v>No</x:v>
      </x:c>
      <x:c r="AV29" s="166" t="str">
        <x:f>IF(AND(AU29="Yes",R29="Yes",AT29="Yes"),"Yes","No")</x:f>
        <x:v>No</x:v>
      </x:c>
      <x:c r="AW29" s="166" t="str">
        <x:f>IF(AND(AU29="No",I29="No",J29="No",AT29="No"),"Yes","No")</x:f>
        <x:v>No</x:v>
      </x:c>
      <x:c r="AX29" s="166" t="str">
        <x:f>IF(P29="Yes","Transaction intermediary",IF(O29="Yes","Decision intermediary",IF(Q29="Yes","Market infrastructure",IF(AND(N29="Yes",OR(L29="Supported",L29="Partial")),"Visibility competitor",""))))</x:f>
      </x:c>
      <x:c r="AY29" s="166" t="str">
        <x:f>IF(AP29="Yes","",IF(AQ29="No","",IF(AV29="Yes","Dual-role domain",IF(AU29="Yes","Direct commercial competitor",IF(AX29&lt;&gt;"",AX29,IF(AND(I29="Supported",OR(H29="Partial",J29="Partial")),"Direct commercial competitor",IF(AND(AW29="Yes",AN29&lt;&gt;"",AM29=""),"Non-comparable ranking domain","")))))))</x:f>
      </x:c>
      <x:c r="AZ29" s="166" t="str">
        <x:f>IF(S29&lt;&gt;"Ready","",IF(OR(AY29="Direct commercial competitor",AY29="Dual-role domain"),"Core",IF(AND(OR(AY29="Transaction intermediary",AY29="Decision intermediary",AY29="Market infrastructure",AY29="Visibility competitor"),AM29&lt;&gt;""),"Context",IF(AND(AY29="Non-comparable ranking domain",AN29&lt;&gt;""),"Exclude",""))))</x:f>
      </x:c>
      <x:c r="BA29" s="166" t="str">
        <x:f>IF(AP29="Yes","",IF(AR29="Yes","A20-F04: Material contradiction prevents a Ready result.",IF(OR(H29="Unknown",I29="Unknown",J29="Unknown"),"A20-S04: Critical evidence is Unknown and remains Unknown.",IF(OR(I29="Partial",AND(I29="Supported",OR(H29="Partial",J29="Partial"))),"A20-P04: Partial direct evidence cannot approve Core.",IF(AND(AU29="No",OR(L29="Supported",L29="Partial"),AT29="No"),"A20-P17: A20-E05 is evidence only and does not establish Visibility competitor.",IF(AND(AU29="No",AT29="Yes",AM29=""),"A20-D02: Context requires a named purpose.",IF(AND(AW29="Yes",AN29=""),"A20-D03: Exclude requires a decision-specific reason.","The current evidence does not support a final role and disposition.")))))))</x:f>
      </x:c>
      <x:c r="BB29" s="166" t="str">
        <x:f>IF(AP29="Yes","",IF(AZ29="Core","A20-D01: Direct-commercial conditions support Core.",IF(AZ29="Context","A20-D02: The named Context purpose is supported: "&amp;AM29&amp;".",IF(AZ29="Exclude","A20-P19/A20-D03: No role supports the decision and the exclusion reason is recorded.","The current evidence does not support a final role and disposition."))))</x:f>
      </x:c>
      <x:c r="BC29" s="166"/>
      <x:c r="BD29" s="166"/>
      <x:c r="BE29" s="163" t="str">
        <x:f>IF(AP29="Yes","",IF(LEN(IF(OR(AY29="Dual-role domain",AY29="Direct commercial competitor"),IF(P29="Yes","Transaction intermediary; ","")&amp;IF(O29="Yes","Decision intermediary; ","")&amp;IF(Q29="Yes","Market infrastructure; ","")&amp;IF(AND(N29="Yes",OR(L29="Supported",L29="Partial")),"Visibility competitor; ",""),IF(AND(P29="Yes",AY29&lt;&gt;"Transaction intermediary"),"Transaction intermediary; ","")&amp;IF(AND(O29="Yes",AY29&lt;&gt;"Decision intermediary"),"Decision intermediary; ","")&amp;IF(AND(Q29="Yes",AY29&lt;&gt;"Market infrastructure"),"Market infrastructure; ","")&amp;IF(AND(N29="Yes",OR(L29="Supported",L29="Partial"),AY29&lt;&gt;"Visibility competitor"),"Visibility competitor; ","")))=0,"",LEFT(IF(OR(AY29="Dual-role domain",AY29="Direct commercial competitor"),IF(P29="Yes","Transaction intermediary; ","")&amp;IF(O29="Yes","Decision intermediary; ","")&amp;IF(Q29="Yes","Market infrastructure; ","")&amp;IF(AND(N29="Yes",OR(L29="Supported",L29="Partial")),"Visibility competitor; ",""),IF(AND(P29="Yes",AY29&lt;&gt;"Transaction intermediary"),"Transaction intermediary; ","")&amp;IF(AND(O29="Yes",AY29&lt;&gt;"Decision intermediary"),"Decision intermediary; ","")&amp;IF(AND(Q29="Yes",AY29&lt;&gt;"Market infrastructure"),"Market infrastructure; ","")&amp;IF(AND(N29="Yes",OR(L29="Supported",L29="Partial"),AY29&lt;&gt;"Visibility competitor"),"Visibility competitor; ","")),LEN(IF(OR(AY29="Dual-role domain",AY29="Direct commercial competitor"),IF(P29="Yes","Transaction intermediary; ","")&amp;IF(O29="Yes","Decision intermediary; ","")&amp;IF(Q29="Yes","Market infrastructure; ","")&amp;IF(AND(N29="Yes",OR(L29="Supported",L29="Partial")),"Visibility competitor; ",""),IF(AND(P29="Yes",AY29&lt;&gt;"Transaction intermediary"),"Transaction intermediary; ","")&amp;IF(AND(O29="Yes",AY29&lt;&gt;"Decision intermediary"),"Decision intermediary; ","")&amp;IF(AND(Q29="Yes",AY29&lt;&gt;"Market infrastructure"),"Market infrastructure; ","")&amp;IF(AND(N29="Yes",OR(L29="Supported",L29="Partial"),AY29&lt;&gt;"Visibility competitor"),"Visibility competitor; ","")))-2)))</x:f>
      </x:c>
      <x:c r="BF29" s="163" t="str">
        <x:f>IF(AP29="Yes","",IF(AND(V29="",W29="",X29="",Y29=""),"Not reviewed",IF(OR(S29&lt;&gt;"Ready",V29&lt;&gt;S29,W29&lt;&gt;T29,X29&lt;&gt;BE29,Y29&lt;&gt;U29),"Requires re-review","Aligned")))</x:f>
      </x:c>
      <x:c r="BG29" s="163" t="str">
        <x:f>IF(AP29="Yes","",IF(AQ29="Yes","","A20-F01 Missing: "&amp;LEFT(BJ29,LEN(BJ29)-2)&amp;"."))</x:f>
      </x:c>
      <x:c r="BH29" s="163" t="str">
        <x:f>IF(AP29="Yes","",IF(S29="Refused","Complete the exact missing fields listed above, then classify again.",IF(S29="Review required",IF(BA29="A20-P17: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29" s="163" t="str">
        <x:f>IF(AP29="Yes","",IF(AND(AQ29="Yes",S29="Ready",V29="Ready",AF29="Approved",BF29="Aligned",U29&lt;&gt;""),"Eligible for handoff","Excluded from handoff - "&amp;IF(AQ29&lt;&gt;"Yes",BG29,IF(S29&lt;&gt;"Ready",AO29,IF(AF29&lt;&gt;"Approved","Approval status is not Approved",IF(BF29&lt;&gt;"Aligned",BF29,"No final disposition"))))))</x:f>
      </x:c>
      <x:c r="BJ29" s="166" t="str">
        <x:f>IF(B29="","Candidate; ","")&amp;IF(C29="","Decision; ","")&amp;IF(E29="","Customer; ","")&amp;IF(F29="","Commercial result; ","")&amp;IF(BC29="","Offering; ","")&amp;IF(D29="","Market and geography; ","")&amp;IF(BD29="","Query group; ","")&amp;IF(G29="","Evidence date; ","")&amp;IF(AD29="","Owner; ","")&amp;IF(AE29="","Reviewer; ","")</x:f>
        <x:v>Candidate; Decision; Customer; Commercial result; Offering; Market and geography; Query group; Evidence date; Owner; Reviewer; </x:v>
      </x:c>
    </x:row>
    <x:row r="30">
      <x:c r="A30" s="140"/>
      <x:c r="B30" s="140"/>
      <x:c r="C30" s="140"/>
      <x:c r="D30" s="140"/>
      <x:c r="E30" s="140"/>
      <x:c r="F30" s="140"/>
      <x:c r="G30" s="192"/>
      <x:c r="H30" s="140"/>
      <x:c r="I30" s="140"/>
      <x:c r="J30" s="140"/>
      <x:c r="K30" s="140"/>
      <x:c r="L30" s="140"/>
      <x:c r="M30" s="140"/>
      <x:c r="N30" s="140"/>
      <x:c r="O30" s="140"/>
      <x:c r="P30" s="140"/>
      <x:c r="Q30" s="140"/>
      <x:c r="R30" s="140"/>
      <x:c r="S30" s="163" t="str">
        <x:f>IF(AP30="Yes","",IF(AQ30="No","Refused",IF(AS30="Yes","Review required",IF(AND(AU30="No",OR(L30="Supported",L30="Partial"),AT30="No",NOT(AND(AW30="Yes",AM30="",AN30&lt;&gt;""))),"Review required",IF(AND(AU30="No",AT30="Yes",AM30=""),"Review required",IF(AND(AW30="Yes",AN30=""),"Review required","Ready"))))))</x:f>
      </x:c>
      <x:c r="T30" s="163" t="str">
        <x:f>IF(AP30="Yes","",AY30&amp;"")</x:f>
      </x:c>
      <x:c r="U30" s="163" t="str">
        <x:f>IF(AP30="Yes","",AZ30&amp;"")</x:f>
      </x:c>
      <x:c r="V30" s="164"/>
      <x:c r="W30" s="164"/>
      <x:c r="X30" s="164"/>
      <x:c r="Y30" s="164"/>
      <x:c r="Z30" s="164"/>
      <x:c r="AA30" s="164"/>
      <x:c r="AB30" s="164"/>
      <x:c r="AC30" s="164"/>
      <x:c r="AD30" s="164"/>
      <x:c r="AE30" s="164"/>
      <x:c r="AF30" s="164"/>
      <x:c r="AG30" s="164"/>
      <x:c r="AH30" s="164"/>
      <x:c r="AI30" s="165"/>
      <x:c r="AJ30" s="164"/>
      <x:c r="AK30" s="164"/>
      <x:c r="AL30" s="164"/>
      <x:c r="AM30" s="140"/>
      <x:c r="AN30" s="140"/>
      <x:c r="AO30" s="163" t="str">
        <x:f>IF(AP30="Yes","",IF(S30="Refused","Missing required details: "&amp;LEFT(BJ30,LEN(BJ30)-2)&amp;".",SUBSTITUTE(SUBSTITUTE(SUBSTITUTE(SUBSTITUTE(SUBSTITUTE(SUBSTITUTE(SUBSTITUTE(SUBSTITUTE(IF(S30="Review required",IFERROR(MID(BA30,FIND(": ",BA30)+2,999),BA30),IFERROR(MID(BB30,FIND(": ",BB30)+2,999),BB30)),"Material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30" s="166" t="str">
        <x:f>IF(AND(B30="",C30="",D30="",E30="",F30="",G30="",H30="",I30="",J30="",K30="",L30="",M30="",N30="",O30="",P30="",Q30="",R30="",AD30="",AE30="",AM30="",AN30="",BC30="",BD30=""),"Yes","No")</x:f>
        <x:v>Yes</x:v>
      </x:c>
      <x:c r="AQ30" s="166" t="str">
        <x:f>IF(AND(B30&lt;&gt;"",C30&lt;&gt;"",E30&lt;&gt;"",F30&lt;&gt;"",BC30&lt;&gt;"",D30&lt;&gt;"",BD30&lt;&gt;"",G30&lt;&gt;"",AD30&lt;&gt;"",AE30&lt;&gt;""),"Yes","No")</x:f>
        <x:v>No</x:v>
      </x:c>
      <x:c r="AR30" s="166" t="str">
        <x:f>IF(OR(AND(I30="Supported",OR(H30="No",J30="No")),AND(R30="Yes",J30="No"),AND(P30="Yes",M30="No"),AND(I30="No",R30="Yes")),"Yes","No")</x:f>
        <x:v>No</x:v>
      </x:c>
      <x:c r="AS30" s="166" t="str">
        <x:f>IF(OR(H30="Unknown",I30="Unknown",J30="Unknown",I30="Partial",AND(I30="Supported",OR(H30="Partial",J30="Partial")),AR30="Yes"),"Yes","No")</x:f>
        <x:v>No</x:v>
      </x:c>
      <x:c r="AT30" s="166" t="str">
        <x:f>IF(OR(P30="Yes",O30="Yes",Q30="Yes",AND(N30="Yes",OR(L30="Supported",L30="Partial"))),"Yes","No")</x:f>
        <x:v>No</x:v>
      </x:c>
      <x:c r="AU30" s="166" t="str">
        <x:f>IF(AND(H30="Supported",I30="Supported",J30="Supported"),"Yes","No")</x:f>
        <x:v>No</x:v>
      </x:c>
      <x:c r="AV30" s="166" t="str">
        <x:f>IF(AND(AU30="Yes",R30="Yes",AT30="Yes"),"Yes","No")</x:f>
        <x:v>No</x:v>
      </x:c>
      <x:c r="AW30" s="166" t="str">
        <x:f>IF(AND(AU30="No",I30="No",J30="No",AT30="No"),"Yes","No")</x:f>
        <x:v>No</x:v>
      </x:c>
      <x:c r="AX30" s="166" t="str">
        <x:f>IF(P30="Yes","Transaction intermediary",IF(O30="Yes","Decision intermediary",IF(Q30="Yes","Market infrastructure",IF(AND(N30="Yes",OR(L30="Supported",L30="Partial")),"Visibility competitor",""))))</x:f>
      </x:c>
      <x:c r="AY30" s="166" t="str">
        <x:f>IF(AP30="Yes","",IF(AQ30="No","",IF(AV30="Yes","Dual-role domain",IF(AU30="Yes","Direct commercial competitor",IF(AX30&lt;&gt;"",AX30,IF(AND(I30="Supported",OR(H30="Partial",J30="Partial")),"Direct commercial competitor",IF(AND(AW30="Yes",AN30&lt;&gt;"",AM30=""),"Non-comparable ranking domain","")))))))</x:f>
      </x:c>
      <x:c r="AZ30" s="166" t="str">
        <x:f>IF(S30&lt;&gt;"Ready","",IF(OR(AY30="Direct commercial competitor",AY30="Dual-role domain"),"Core",IF(AND(OR(AY30="Transaction intermediary",AY30="Decision intermediary",AY30="Market infrastructure",AY30="Visibility competitor"),AM30&lt;&gt;""),"Context",IF(AND(AY30="Non-comparable ranking domain",AN30&lt;&gt;""),"Exclude",""))))</x:f>
      </x:c>
      <x:c r="BA30" s="166" t="str">
        <x:f>IF(AP30="Yes","",IF(AR30="Yes","A20-F04: Material contradiction prevents a Ready result.",IF(OR(H30="Unknown",I30="Unknown",J30="Unknown"),"A20-S04: Critical evidence is Unknown and remains Unknown.",IF(OR(I30="Partial",AND(I30="Supported",OR(H30="Partial",J30="Partial"))),"A20-P04: Partial direct evidence cannot approve Core.",IF(AND(AU30="No",OR(L30="Supported",L30="Partial"),AT30="No"),"A20-P17: A20-E05 is evidence only and does not establish Visibility competitor.",IF(AND(AU30="No",AT30="Yes",AM30=""),"A20-D02: Context requires a named purpose.",IF(AND(AW30="Yes",AN30=""),"A20-D03: Exclude requires a decision-specific reason.","The current evidence does not support a final role and disposition.")))))))</x:f>
      </x:c>
      <x:c r="BB30" s="166" t="str">
        <x:f>IF(AP30="Yes","",IF(AZ30="Core","A20-D01: Direct-commercial conditions support Core.",IF(AZ30="Context","A20-D02: The named Context purpose is supported: "&amp;AM30&amp;".",IF(AZ30="Exclude","A20-P19/A20-D03: No role supports the decision and the exclusion reason is recorded.","The current evidence does not support a final role and disposition."))))</x:f>
      </x:c>
      <x:c r="BC30" s="166"/>
      <x:c r="BD30" s="166"/>
      <x:c r="BE30" s="163" t="str">
        <x:f>IF(AP30="Yes","",IF(LEN(IF(OR(AY30="Dual-role domain",AY30="Direct commercial competitor"),IF(P30="Yes","Transaction intermediary; ","")&amp;IF(O30="Yes","Decision intermediary; ","")&amp;IF(Q30="Yes","Market infrastructure; ","")&amp;IF(AND(N30="Yes",OR(L30="Supported",L30="Partial")),"Visibility competitor; ",""),IF(AND(P30="Yes",AY30&lt;&gt;"Transaction intermediary"),"Transaction intermediary; ","")&amp;IF(AND(O30="Yes",AY30&lt;&gt;"Decision intermediary"),"Decision intermediary; ","")&amp;IF(AND(Q30="Yes",AY30&lt;&gt;"Market infrastructure"),"Market infrastructure; ","")&amp;IF(AND(N30="Yes",OR(L30="Supported",L30="Partial"),AY30&lt;&gt;"Visibility competitor"),"Visibility competitor; ","")))=0,"",LEFT(IF(OR(AY30="Dual-role domain",AY30="Direct commercial competitor"),IF(P30="Yes","Transaction intermediary; ","")&amp;IF(O30="Yes","Decision intermediary; ","")&amp;IF(Q30="Yes","Market infrastructure; ","")&amp;IF(AND(N30="Yes",OR(L30="Supported",L30="Partial")),"Visibility competitor; ",""),IF(AND(P30="Yes",AY30&lt;&gt;"Transaction intermediary"),"Transaction intermediary; ","")&amp;IF(AND(O30="Yes",AY30&lt;&gt;"Decision intermediary"),"Decision intermediary; ","")&amp;IF(AND(Q30="Yes",AY30&lt;&gt;"Market infrastructure"),"Market infrastructure; ","")&amp;IF(AND(N30="Yes",OR(L30="Supported",L30="Partial"),AY30&lt;&gt;"Visibility competitor"),"Visibility competitor; ","")),LEN(IF(OR(AY30="Dual-role domain",AY30="Direct commercial competitor"),IF(P30="Yes","Transaction intermediary; ","")&amp;IF(O30="Yes","Decision intermediary; ","")&amp;IF(Q30="Yes","Market infrastructure; ","")&amp;IF(AND(N30="Yes",OR(L30="Supported",L30="Partial")),"Visibility competitor; ",""),IF(AND(P30="Yes",AY30&lt;&gt;"Transaction intermediary"),"Transaction intermediary; ","")&amp;IF(AND(O30="Yes",AY30&lt;&gt;"Decision intermediary"),"Decision intermediary; ","")&amp;IF(AND(Q30="Yes",AY30&lt;&gt;"Market infrastructure"),"Market infrastructure; ","")&amp;IF(AND(N30="Yes",OR(L30="Supported",L30="Partial"),AY30&lt;&gt;"Visibility competitor"),"Visibility competitor; ","")))-2)))</x:f>
      </x:c>
      <x:c r="BF30" s="163" t="str">
        <x:f>IF(AP30="Yes","",IF(AND(V30="",W30="",X30="",Y30=""),"Not reviewed",IF(OR(S30&lt;&gt;"Ready",V30&lt;&gt;S30,W30&lt;&gt;T30,X30&lt;&gt;BE30,Y30&lt;&gt;U30),"Requires re-review","Aligned")))</x:f>
      </x:c>
      <x:c r="BG30" s="163" t="str">
        <x:f>IF(AP30="Yes","",IF(AQ30="Yes","","A20-F01 Missing: "&amp;LEFT(BJ30,LEN(BJ30)-2)&amp;"."))</x:f>
      </x:c>
      <x:c r="BH30" s="163" t="str">
        <x:f>IF(AP30="Yes","",IF(S30="Refused","Complete the exact missing fields listed above, then classify again.",IF(S30="Review required",IF(BA30="A20-P17: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30" s="163" t="str">
        <x:f>IF(AP30="Yes","",IF(AND(AQ30="Yes",S30="Ready",V30="Ready",AF30="Approved",BF30="Aligned",U30&lt;&gt;""),"Eligible for handoff","Excluded from handoff - "&amp;IF(AQ30&lt;&gt;"Yes",BG30,IF(S30&lt;&gt;"Ready",AO30,IF(AF30&lt;&gt;"Approved","Approval status is not Approved",IF(BF30&lt;&gt;"Aligned",BF30,"No final disposition"))))))</x:f>
      </x:c>
      <x:c r="BJ30" s="166" t="str">
        <x:f>IF(B30="","Candidate; ","")&amp;IF(C30="","Decision; ","")&amp;IF(E30="","Customer; ","")&amp;IF(F30="","Commercial result; ","")&amp;IF(BC30="","Offering; ","")&amp;IF(D30="","Market and geography; ","")&amp;IF(BD30="","Query group; ","")&amp;IF(G30="","Evidence date; ","")&amp;IF(AD30="","Owner; ","")&amp;IF(AE30="","Reviewer; ","")</x:f>
        <x:v>Candidate; Decision; Customer; Commercial result; Offering; Market and geography; Query group; Evidence date; Owner; Reviewer; </x:v>
      </x:c>
    </x:row>
    <x:row r="31">
      <x:c r="A31" s="140"/>
      <x:c r="B31" s="140"/>
      <x:c r="C31" s="140"/>
      <x:c r="D31" s="140"/>
      <x:c r="E31" s="140"/>
      <x:c r="F31" s="140"/>
      <x:c r="G31" s="192"/>
      <x:c r="H31" s="140"/>
      <x:c r="I31" s="140"/>
      <x:c r="J31" s="140"/>
      <x:c r="K31" s="140"/>
      <x:c r="L31" s="140"/>
      <x:c r="M31" s="140"/>
      <x:c r="N31" s="140"/>
      <x:c r="O31" s="140"/>
      <x:c r="P31" s="140"/>
      <x:c r="Q31" s="140"/>
      <x:c r="R31" s="140"/>
      <x:c r="S31" s="163" t="str">
        <x:f>IF(AP31="Yes","",IF(AQ31="No","Refused",IF(AS31="Yes","Review required",IF(AND(AU31="No",OR(L31="Supported",L31="Partial"),AT31="No",NOT(AND(AW31="Yes",AM31="",AN31&lt;&gt;""))),"Review required",IF(AND(AU31="No",AT31="Yes",AM31=""),"Review required",IF(AND(AW31="Yes",AN31=""),"Review required","Ready"))))))</x:f>
      </x:c>
      <x:c r="T31" s="163" t="str">
        <x:f>IF(AP31="Yes","",AY31&amp;"")</x:f>
      </x:c>
      <x:c r="U31" s="163" t="str">
        <x:f>IF(AP31="Yes","",AZ31&amp;"")</x:f>
      </x:c>
      <x:c r="V31" s="164"/>
      <x:c r="W31" s="164"/>
      <x:c r="X31" s="164"/>
      <x:c r="Y31" s="164"/>
      <x:c r="Z31" s="164"/>
      <x:c r="AA31" s="164"/>
      <x:c r="AB31" s="164"/>
      <x:c r="AC31" s="164"/>
      <x:c r="AD31" s="164"/>
      <x:c r="AE31" s="164"/>
      <x:c r="AF31" s="164"/>
      <x:c r="AG31" s="164"/>
      <x:c r="AH31" s="164"/>
      <x:c r="AI31" s="165"/>
      <x:c r="AJ31" s="164"/>
      <x:c r="AK31" s="164"/>
      <x:c r="AL31" s="164"/>
      <x:c r="AM31" s="140"/>
      <x:c r="AN31" s="140"/>
      <x:c r="AO31" s="163" t="str">
        <x:f>IF(AP31="Yes","",IF(S31="Refused","Missing required details: "&amp;LEFT(BJ31,LEN(BJ31)-2)&amp;".",SUBSTITUTE(SUBSTITUTE(SUBSTITUTE(SUBSTITUTE(SUBSTITUTE(SUBSTITUTE(SUBSTITUTE(SUBSTITUTE(IF(S31="Review required",IFERROR(MID(BA31,FIND(": ",BA31)+2,999),BA31),IFERROR(MID(BB31,FIND(": ",BB31)+2,999),BB31)),"Material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31" s="166" t="str">
        <x:f>IF(AND(B31="",C31="",D31="",E31="",F31="",G31="",H31="",I31="",J31="",K31="",L31="",M31="",N31="",O31="",P31="",Q31="",R31="",AD31="",AE31="",AM31="",AN31="",BC31="",BD31=""),"Yes","No")</x:f>
        <x:v>Yes</x:v>
      </x:c>
      <x:c r="AQ31" s="166" t="str">
        <x:f>IF(AND(B31&lt;&gt;"",C31&lt;&gt;"",E31&lt;&gt;"",F31&lt;&gt;"",BC31&lt;&gt;"",D31&lt;&gt;"",BD31&lt;&gt;"",G31&lt;&gt;"",AD31&lt;&gt;"",AE31&lt;&gt;""),"Yes","No")</x:f>
        <x:v>No</x:v>
      </x:c>
      <x:c r="AR31" s="166" t="str">
        <x:f>IF(OR(AND(I31="Supported",OR(H31="No",J31="No")),AND(R31="Yes",J31="No"),AND(P31="Yes",M31="No"),AND(I31="No",R31="Yes")),"Yes","No")</x:f>
        <x:v>No</x:v>
      </x:c>
      <x:c r="AS31" s="166" t="str">
        <x:f>IF(OR(H31="Unknown",I31="Unknown",J31="Unknown",I31="Partial",AND(I31="Supported",OR(H31="Partial",J31="Partial")),AR31="Yes"),"Yes","No")</x:f>
        <x:v>No</x:v>
      </x:c>
      <x:c r="AT31" s="166" t="str">
        <x:f>IF(OR(P31="Yes",O31="Yes",Q31="Yes",AND(N31="Yes",OR(L31="Supported",L31="Partial"))),"Yes","No")</x:f>
        <x:v>No</x:v>
      </x:c>
      <x:c r="AU31" s="166" t="str">
        <x:f>IF(AND(H31="Supported",I31="Supported",J31="Supported"),"Yes","No")</x:f>
        <x:v>No</x:v>
      </x:c>
      <x:c r="AV31" s="166" t="str">
        <x:f>IF(AND(AU31="Yes",R31="Yes",AT31="Yes"),"Yes","No")</x:f>
        <x:v>No</x:v>
      </x:c>
      <x:c r="AW31" s="166" t="str">
        <x:f>IF(AND(AU31="No",I31="No",J31="No",AT31="No"),"Yes","No")</x:f>
        <x:v>No</x:v>
      </x:c>
      <x:c r="AX31" s="166" t="str">
        <x:f>IF(P31="Yes","Transaction intermediary",IF(O31="Yes","Decision intermediary",IF(Q31="Yes","Market infrastructure",IF(AND(N31="Yes",OR(L31="Supported",L31="Partial")),"Visibility competitor",""))))</x:f>
      </x:c>
      <x:c r="AY31" s="166" t="str">
        <x:f>IF(AP31="Yes","",IF(AQ31="No","",IF(AV31="Yes","Dual-role domain",IF(AU31="Yes","Direct commercial competitor",IF(AX31&lt;&gt;"",AX31,IF(AND(I31="Supported",OR(H31="Partial",J31="Partial")),"Direct commercial competitor",IF(AND(AW31="Yes",AN31&lt;&gt;"",AM31=""),"Non-comparable ranking domain","")))))))</x:f>
      </x:c>
      <x:c r="AZ31" s="166" t="str">
        <x:f>IF(S31&lt;&gt;"Ready","",IF(OR(AY31="Direct commercial competitor",AY31="Dual-role domain"),"Core",IF(AND(OR(AY31="Transaction intermediary",AY31="Decision intermediary",AY31="Market infrastructure",AY31="Visibility competitor"),AM31&lt;&gt;""),"Context",IF(AND(AY31="Non-comparable ranking domain",AN31&lt;&gt;""),"Exclude",""))))</x:f>
      </x:c>
      <x:c r="BA31" s="166" t="str">
        <x:f>IF(AP31="Yes","",IF(AR31="Yes","A20-F04: Material contradiction prevents a Ready result.",IF(OR(H31="Unknown",I31="Unknown",J31="Unknown"),"A20-S04: Critical evidence is Unknown and remains Unknown.",IF(OR(I31="Partial",AND(I31="Supported",OR(H31="Partial",J31="Partial"))),"A20-P04: Partial direct evidence cannot approve Core.",IF(AND(AU31="No",OR(L31="Supported",L31="Partial"),AT31="No"),"A20-P17: A20-E05 is evidence only and does not establish Visibility competitor.",IF(AND(AU31="No",AT31="Yes",AM31=""),"A20-D02: Context requires a named purpose.",IF(AND(AW31="Yes",AN31=""),"A20-D03: Exclude requires a decision-specific reason.","The current evidence does not support a final role and disposition.")))))))</x:f>
      </x:c>
      <x:c r="BB31" s="166" t="str">
        <x:f>IF(AP31="Yes","",IF(AZ31="Core","A20-D01: Direct-commercial conditions support Core.",IF(AZ31="Context","A20-D02: The named Context purpose is supported: "&amp;AM31&amp;".",IF(AZ31="Exclude","A20-P19/A20-D03: No role supports the decision and the exclusion reason is recorded.","The current evidence does not support a final role and disposition."))))</x:f>
      </x:c>
      <x:c r="BC31" s="166"/>
      <x:c r="BD31" s="166"/>
      <x:c r="BE31" s="163" t="str">
        <x:f>IF(AP31="Yes","",IF(LEN(IF(OR(AY31="Dual-role domain",AY31="Direct commercial competitor"),IF(P31="Yes","Transaction intermediary; ","")&amp;IF(O31="Yes","Decision intermediary; ","")&amp;IF(Q31="Yes","Market infrastructure; ","")&amp;IF(AND(N31="Yes",OR(L31="Supported",L31="Partial")),"Visibility competitor; ",""),IF(AND(P31="Yes",AY31&lt;&gt;"Transaction intermediary"),"Transaction intermediary; ","")&amp;IF(AND(O31="Yes",AY31&lt;&gt;"Decision intermediary"),"Decision intermediary; ","")&amp;IF(AND(Q31="Yes",AY31&lt;&gt;"Market infrastructure"),"Market infrastructure; ","")&amp;IF(AND(N31="Yes",OR(L31="Supported",L31="Partial"),AY31&lt;&gt;"Visibility competitor"),"Visibility competitor; ","")))=0,"",LEFT(IF(OR(AY31="Dual-role domain",AY31="Direct commercial competitor"),IF(P31="Yes","Transaction intermediary; ","")&amp;IF(O31="Yes","Decision intermediary; ","")&amp;IF(Q31="Yes","Market infrastructure; ","")&amp;IF(AND(N31="Yes",OR(L31="Supported",L31="Partial")),"Visibility competitor; ",""),IF(AND(P31="Yes",AY31&lt;&gt;"Transaction intermediary"),"Transaction intermediary; ","")&amp;IF(AND(O31="Yes",AY31&lt;&gt;"Decision intermediary"),"Decision intermediary; ","")&amp;IF(AND(Q31="Yes",AY31&lt;&gt;"Market infrastructure"),"Market infrastructure; ","")&amp;IF(AND(N31="Yes",OR(L31="Supported",L31="Partial"),AY31&lt;&gt;"Visibility competitor"),"Visibility competitor; ","")),LEN(IF(OR(AY31="Dual-role domain",AY31="Direct commercial competitor"),IF(P31="Yes","Transaction intermediary; ","")&amp;IF(O31="Yes","Decision intermediary; ","")&amp;IF(Q31="Yes","Market infrastructure; ","")&amp;IF(AND(N31="Yes",OR(L31="Supported",L31="Partial")),"Visibility competitor; ",""),IF(AND(P31="Yes",AY31&lt;&gt;"Transaction intermediary"),"Transaction intermediary; ","")&amp;IF(AND(O31="Yes",AY31&lt;&gt;"Decision intermediary"),"Decision intermediary; ","")&amp;IF(AND(Q31="Yes",AY31&lt;&gt;"Market infrastructure"),"Market infrastructure; ","")&amp;IF(AND(N31="Yes",OR(L31="Supported",L31="Partial"),AY31&lt;&gt;"Visibility competitor"),"Visibility competitor; ","")))-2)))</x:f>
      </x:c>
      <x:c r="BF31" s="163" t="str">
        <x:f>IF(AP31="Yes","",IF(AND(V31="",W31="",X31="",Y31=""),"Not reviewed",IF(OR(S31&lt;&gt;"Ready",V31&lt;&gt;S31,W31&lt;&gt;T31,X31&lt;&gt;BE31,Y31&lt;&gt;U31),"Requires re-review","Aligned")))</x:f>
      </x:c>
      <x:c r="BG31" s="163" t="str">
        <x:f>IF(AP31="Yes","",IF(AQ31="Yes","","A20-F01 Missing: "&amp;LEFT(BJ31,LEN(BJ31)-2)&amp;"."))</x:f>
      </x:c>
      <x:c r="BH31" s="163" t="str">
        <x:f>IF(AP31="Yes","",IF(S31="Refused","Complete the exact missing fields listed above, then classify again.",IF(S31="Review required",IF(BA31="A20-P17: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31" s="163" t="str">
        <x:f>IF(AP31="Yes","",IF(AND(AQ31="Yes",S31="Ready",V31="Ready",AF31="Approved",BF31="Aligned",U31&lt;&gt;""),"Eligible for handoff","Excluded from handoff - "&amp;IF(AQ31&lt;&gt;"Yes",BG31,IF(S31&lt;&gt;"Ready",AO31,IF(AF31&lt;&gt;"Approved","Approval status is not Approved",IF(BF31&lt;&gt;"Aligned",BF31,"No final disposition"))))))</x:f>
      </x:c>
      <x:c r="BJ31" s="166" t="str">
        <x:f>IF(B31="","Candidate; ","")&amp;IF(C31="","Decision; ","")&amp;IF(E31="","Customer; ","")&amp;IF(F31="","Commercial result; ","")&amp;IF(BC31="","Offering; ","")&amp;IF(D31="","Market and geography; ","")&amp;IF(BD31="","Query group; ","")&amp;IF(G31="","Evidence date; ","")&amp;IF(AD31="","Owner; ","")&amp;IF(AE31="","Reviewer; ","")</x:f>
        <x:v>Candidate; Decision; Customer; Commercial result; Offering; Market and geography; Query group; Evidence date; Owner; Reviewer; </x:v>
      </x:c>
    </x:row>
    <x:row r="32">
      <x:c r="A32" s="140"/>
      <x:c r="B32" s="140"/>
      <x:c r="C32" s="140"/>
      <x:c r="D32" s="140"/>
      <x:c r="E32" s="140"/>
      <x:c r="F32" s="140"/>
      <x:c r="G32" s="192"/>
      <x:c r="H32" s="140"/>
      <x:c r="I32" s="140"/>
      <x:c r="J32" s="140"/>
      <x:c r="K32" s="140"/>
      <x:c r="L32" s="140"/>
      <x:c r="M32" s="140"/>
      <x:c r="N32" s="140"/>
      <x:c r="O32" s="140"/>
      <x:c r="P32" s="140"/>
      <x:c r="Q32" s="140"/>
      <x:c r="R32" s="140"/>
      <x:c r="S32" s="163" t="str">
        <x:f>IF(AP32="Yes","",IF(AQ32="No","Refused",IF(AS32="Yes","Review required",IF(AND(AU32="No",OR(L32="Supported",L32="Partial"),AT32="No",NOT(AND(AW32="Yes",AM32="",AN32&lt;&gt;""))),"Review required",IF(AND(AU32="No",AT32="Yes",AM32=""),"Review required",IF(AND(AW32="Yes",AN32=""),"Review required","Ready"))))))</x:f>
      </x:c>
      <x:c r="T32" s="163" t="str">
        <x:f>IF(AP32="Yes","",AY32&amp;"")</x:f>
      </x:c>
      <x:c r="U32" s="163" t="str">
        <x:f>IF(AP32="Yes","",AZ32&amp;"")</x:f>
      </x:c>
      <x:c r="V32" s="164"/>
      <x:c r="W32" s="164"/>
      <x:c r="X32" s="164"/>
      <x:c r="Y32" s="164"/>
      <x:c r="Z32" s="164"/>
      <x:c r="AA32" s="164"/>
      <x:c r="AB32" s="164"/>
      <x:c r="AC32" s="164"/>
      <x:c r="AD32" s="164"/>
      <x:c r="AE32" s="164"/>
      <x:c r="AF32" s="164"/>
      <x:c r="AG32" s="164"/>
      <x:c r="AH32" s="164"/>
      <x:c r="AI32" s="165"/>
      <x:c r="AJ32" s="164"/>
      <x:c r="AK32" s="164"/>
      <x:c r="AL32" s="164"/>
      <x:c r="AM32" s="140"/>
      <x:c r="AN32" s="140"/>
      <x:c r="AO32" s="163" t="str">
        <x:f>IF(AP32="Yes","",IF(S32="Refused","Missing required details: "&amp;LEFT(BJ32,LEN(BJ32)-2)&amp;".",SUBSTITUTE(SUBSTITUTE(SUBSTITUTE(SUBSTITUTE(SUBSTITUTE(SUBSTITUTE(SUBSTITUTE(SUBSTITUTE(IF(S32="Review required",IFERROR(MID(BA32,FIND(": ",BA32)+2,999),BA32),IFERROR(MID(BB32,FIND(": ",BB32)+2,999),BB32)),"Material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32" s="166" t="str">
        <x:f>IF(AND(B32="",C32="",D32="",E32="",F32="",G32="",H32="",I32="",J32="",K32="",L32="",M32="",N32="",O32="",P32="",Q32="",R32="",AD32="",AE32="",AM32="",AN32="",BC32="",BD32=""),"Yes","No")</x:f>
        <x:v>Yes</x:v>
      </x:c>
      <x:c r="AQ32" s="166" t="str">
        <x:f>IF(AND(B32&lt;&gt;"",C32&lt;&gt;"",E32&lt;&gt;"",F32&lt;&gt;"",BC32&lt;&gt;"",D32&lt;&gt;"",BD32&lt;&gt;"",G32&lt;&gt;"",AD32&lt;&gt;"",AE32&lt;&gt;""),"Yes","No")</x:f>
        <x:v>No</x:v>
      </x:c>
      <x:c r="AR32" s="166" t="str">
        <x:f>IF(OR(AND(I32="Supported",OR(H32="No",J32="No")),AND(R32="Yes",J32="No"),AND(P32="Yes",M32="No"),AND(I32="No",R32="Yes")),"Yes","No")</x:f>
        <x:v>No</x:v>
      </x:c>
      <x:c r="AS32" s="166" t="str">
        <x:f>IF(OR(H32="Unknown",I32="Unknown",J32="Unknown",I32="Partial",AND(I32="Supported",OR(H32="Partial",J32="Partial")),AR32="Yes"),"Yes","No")</x:f>
        <x:v>No</x:v>
      </x:c>
      <x:c r="AT32" s="166" t="str">
        <x:f>IF(OR(P32="Yes",O32="Yes",Q32="Yes",AND(N32="Yes",OR(L32="Supported",L32="Partial"))),"Yes","No")</x:f>
        <x:v>No</x:v>
      </x:c>
      <x:c r="AU32" s="166" t="str">
        <x:f>IF(AND(H32="Supported",I32="Supported",J32="Supported"),"Yes","No")</x:f>
        <x:v>No</x:v>
      </x:c>
      <x:c r="AV32" s="166" t="str">
        <x:f>IF(AND(AU32="Yes",R32="Yes",AT32="Yes"),"Yes","No")</x:f>
        <x:v>No</x:v>
      </x:c>
      <x:c r="AW32" s="166" t="str">
        <x:f>IF(AND(AU32="No",I32="No",J32="No",AT32="No"),"Yes","No")</x:f>
        <x:v>No</x:v>
      </x:c>
      <x:c r="AX32" s="166" t="str">
        <x:f>IF(P32="Yes","Transaction intermediary",IF(O32="Yes","Decision intermediary",IF(Q32="Yes","Market infrastructure",IF(AND(N32="Yes",OR(L32="Supported",L32="Partial")),"Visibility competitor",""))))</x:f>
      </x:c>
      <x:c r="AY32" s="166" t="str">
        <x:f>IF(AP32="Yes","",IF(AQ32="No","",IF(AV32="Yes","Dual-role domain",IF(AU32="Yes","Direct commercial competitor",IF(AX32&lt;&gt;"",AX32,IF(AND(I32="Supported",OR(H32="Partial",J32="Partial")),"Direct commercial competitor",IF(AND(AW32="Yes",AN32&lt;&gt;"",AM32=""),"Non-comparable ranking domain","")))))))</x:f>
      </x:c>
      <x:c r="AZ32" s="166" t="str">
        <x:f>IF(S32&lt;&gt;"Ready","",IF(OR(AY32="Direct commercial competitor",AY32="Dual-role domain"),"Core",IF(AND(OR(AY32="Transaction intermediary",AY32="Decision intermediary",AY32="Market infrastructure",AY32="Visibility competitor"),AM32&lt;&gt;""),"Context",IF(AND(AY32="Non-comparable ranking domain",AN32&lt;&gt;""),"Exclude",""))))</x:f>
      </x:c>
      <x:c r="BA32" s="166" t="str">
        <x:f>IF(AP32="Yes","",IF(AR32="Yes","A20-F04: Material contradiction prevents a Ready result.",IF(OR(H32="Unknown",I32="Unknown",J32="Unknown"),"A20-S04: Critical evidence is Unknown and remains Unknown.",IF(OR(I32="Partial",AND(I32="Supported",OR(H32="Partial",J32="Partial"))),"A20-P04: Partial direct evidence cannot approve Core.",IF(AND(AU32="No",OR(L32="Supported",L32="Partial"),AT32="No"),"A20-P17: A20-E05 is evidence only and does not establish Visibility competitor.",IF(AND(AU32="No",AT32="Yes",AM32=""),"A20-D02: Context requires a named purpose.",IF(AND(AW32="Yes",AN32=""),"A20-D03: Exclude requires a decision-specific reason.","The current evidence does not support a final role and disposition.")))))))</x:f>
      </x:c>
      <x:c r="BB32" s="166" t="str">
        <x:f>IF(AP32="Yes","",IF(AZ32="Core","A20-D01: Direct-commercial conditions support Core.",IF(AZ32="Context","A20-D02: The named Context purpose is supported: "&amp;AM32&amp;".",IF(AZ32="Exclude","A20-P19/A20-D03: No role supports the decision and the exclusion reason is recorded.","The current evidence does not support a final role and disposition."))))</x:f>
      </x:c>
      <x:c r="BC32" s="166"/>
      <x:c r="BD32" s="166"/>
      <x:c r="BE32" s="163" t="str">
        <x:f>IF(AP32="Yes","",IF(LEN(IF(OR(AY32="Dual-role domain",AY32="Direct commercial competitor"),IF(P32="Yes","Transaction intermediary; ","")&amp;IF(O32="Yes","Decision intermediary; ","")&amp;IF(Q32="Yes","Market infrastructure; ","")&amp;IF(AND(N32="Yes",OR(L32="Supported",L32="Partial")),"Visibility competitor; ",""),IF(AND(P32="Yes",AY32&lt;&gt;"Transaction intermediary"),"Transaction intermediary; ","")&amp;IF(AND(O32="Yes",AY32&lt;&gt;"Decision intermediary"),"Decision intermediary; ","")&amp;IF(AND(Q32="Yes",AY32&lt;&gt;"Market infrastructure"),"Market infrastructure; ","")&amp;IF(AND(N32="Yes",OR(L32="Supported",L32="Partial"),AY32&lt;&gt;"Visibility competitor"),"Visibility competitor; ","")))=0,"",LEFT(IF(OR(AY32="Dual-role domain",AY32="Direct commercial competitor"),IF(P32="Yes","Transaction intermediary; ","")&amp;IF(O32="Yes","Decision intermediary; ","")&amp;IF(Q32="Yes","Market infrastructure; ","")&amp;IF(AND(N32="Yes",OR(L32="Supported",L32="Partial")),"Visibility competitor; ",""),IF(AND(P32="Yes",AY32&lt;&gt;"Transaction intermediary"),"Transaction intermediary; ","")&amp;IF(AND(O32="Yes",AY32&lt;&gt;"Decision intermediary"),"Decision intermediary; ","")&amp;IF(AND(Q32="Yes",AY32&lt;&gt;"Market infrastructure"),"Market infrastructure; ","")&amp;IF(AND(N32="Yes",OR(L32="Supported",L32="Partial"),AY32&lt;&gt;"Visibility competitor"),"Visibility competitor; ","")),LEN(IF(OR(AY32="Dual-role domain",AY32="Direct commercial competitor"),IF(P32="Yes","Transaction intermediary; ","")&amp;IF(O32="Yes","Decision intermediary; ","")&amp;IF(Q32="Yes","Market infrastructure; ","")&amp;IF(AND(N32="Yes",OR(L32="Supported",L32="Partial")),"Visibility competitor; ",""),IF(AND(P32="Yes",AY32&lt;&gt;"Transaction intermediary"),"Transaction intermediary; ","")&amp;IF(AND(O32="Yes",AY32&lt;&gt;"Decision intermediary"),"Decision intermediary; ","")&amp;IF(AND(Q32="Yes",AY32&lt;&gt;"Market infrastructure"),"Market infrastructure; ","")&amp;IF(AND(N32="Yes",OR(L32="Supported",L32="Partial"),AY32&lt;&gt;"Visibility competitor"),"Visibility competitor; ","")))-2)))</x:f>
      </x:c>
      <x:c r="BF32" s="163" t="str">
        <x:f>IF(AP32="Yes","",IF(AND(V32="",W32="",X32="",Y32=""),"Not reviewed",IF(OR(S32&lt;&gt;"Ready",V32&lt;&gt;S32,W32&lt;&gt;T32,X32&lt;&gt;BE32,Y32&lt;&gt;U32),"Requires re-review","Aligned")))</x:f>
      </x:c>
      <x:c r="BG32" s="163" t="str">
        <x:f>IF(AP32="Yes","",IF(AQ32="Yes","","A20-F01 Missing: "&amp;LEFT(BJ32,LEN(BJ32)-2)&amp;"."))</x:f>
      </x:c>
      <x:c r="BH32" s="163" t="str">
        <x:f>IF(AP32="Yes","",IF(S32="Refused","Complete the exact missing fields listed above, then classify again.",IF(S32="Review required",IF(BA32="A20-P17: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32" s="163" t="str">
        <x:f>IF(AP32="Yes","",IF(AND(AQ32="Yes",S32="Ready",V32="Ready",AF32="Approved",BF32="Aligned",U32&lt;&gt;""),"Eligible for handoff","Excluded from handoff - "&amp;IF(AQ32&lt;&gt;"Yes",BG32,IF(S32&lt;&gt;"Ready",AO32,IF(AF32&lt;&gt;"Approved","Approval status is not Approved",IF(BF32&lt;&gt;"Aligned",BF32,"No final disposition"))))))</x:f>
      </x:c>
      <x:c r="BJ32" s="166" t="str">
        <x:f>IF(B32="","Candidate; ","")&amp;IF(C32="","Decision; ","")&amp;IF(E32="","Customer; ","")&amp;IF(F32="","Commercial result; ","")&amp;IF(BC32="","Offering; ","")&amp;IF(D32="","Market and geography; ","")&amp;IF(BD32="","Query group; ","")&amp;IF(G32="","Evidence date; ","")&amp;IF(AD32="","Owner; ","")&amp;IF(AE32="","Reviewer; ","")</x:f>
        <x:v>Candidate; Decision; Customer; Commercial result; Offering; Market and geography; Query group; Evidence date; Owner; Reviewer; </x:v>
      </x:c>
    </x:row>
    <x:row r="33">
      <x:c r="A33" s="140"/>
      <x:c r="B33" s="140"/>
      <x:c r="C33" s="140"/>
      <x:c r="D33" s="140"/>
      <x:c r="E33" s="140"/>
      <x:c r="F33" s="140"/>
      <x:c r="G33" s="192"/>
      <x:c r="H33" s="140"/>
      <x:c r="I33" s="140"/>
      <x:c r="J33" s="140"/>
      <x:c r="K33" s="140"/>
      <x:c r="L33" s="140"/>
      <x:c r="M33" s="140"/>
      <x:c r="N33" s="140"/>
      <x:c r="O33" s="140"/>
      <x:c r="P33" s="140"/>
      <x:c r="Q33" s="140"/>
      <x:c r="R33" s="140"/>
      <x:c r="S33" s="163" t="str">
        <x:f>IF(AP33="Yes","",IF(AQ33="No","Refused",IF(AS33="Yes","Review required",IF(AND(AU33="No",OR(L33="Supported",L33="Partial"),AT33="No",NOT(AND(AW33="Yes",AM33="",AN33&lt;&gt;""))),"Review required",IF(AND(AU33="No",AT33="Yes",AM33=""),"Review required",IF(AND(AW33="Yes",AN33=""),"Review required","Ready"))))))</x:f>
      </x:c>
      <x:c r="T33" s="163" t="str">
        <x:f>IF(AP33="Yes","",AY33&amp;"")</x:f>
      </x:c>
      <x:c r="U33" s="163" t="str">
        <x:f>IF(AP33="Yes","",AZ33&amp;"")</x:f>
      </x:c>
      <x:c r="V33" s="164"/>
      <x:c r="W33" s="164"/>
      <x:c r="X33" s="164"/>
      <x:c r="Y33" s="164"/>
      <x:c r="Z33" s="164"/>
      <x:c r="AA33" s="164"/>
      <x:c r="AB33" s="164"/>
      <x:c r="AC33" s="164"/>
      <x:c r="AD33" s="164"/>
      <x:c r="AE33" s="164"/>
      <x:c r="AF33" s="164"/>
      <x:c r="AG33" s="164"/>
      <x:c r="AH33" s="164"/>
      <x:c r="AI33" s="165"/>
      <x:c r="AJ33" s="164"/>
      <x:c r="AK33" s="164"/>
      <x:c r="AL33" s="164"/>
      <x:c r="AM33" s="140"/>
      <x:c r="AN33" s="140"/>
      <x:c r="AO33" s="163" t="str">
        <x:f>IF(AP33="Yes","",IF(S33="Refused","Missing required details: "&amp;LEFT(BJ33,LEN(BJ33)-2)&amp;".",SUBSTITUTE(SUBSTITUTE(SUBSTITUTE(SUBSTITUTE(SUBSTITUTE(SUBSTITUTE(SUBSTITUTE(SUBSTITUTE(IF(S33="Review required",IFERROR(MID(BA33,FIND(": ",BA33)+2,999),BA33),IFERROR(MID(BB33,FIND(": ",BB33)+2,999),BB33)),"Material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33" s="166" t="str">
        <x:f>IF(AND(B33="",C33="",D33="",E33="",F33="",G33="",H33="",I33="",J33="",K33="",L33="",M33="",N33="",O33="",P33="",Q33="",R33="",AD33="",AE33="",AM33="",AN33="",BC33="",BD33=""),"Yes","No")</x:f>
        <x:v>Yes</x:v>
      </x:c>
      <x:c r="AQ33" s="166" t="str">
        <x:f>IF(AND(B33&lt;&gt;"",C33&lt;&gt;"",E33&lt;&gt;"",F33&lt;&gt;"",BC33&lt;&gt;"",D33&lt;&gt;"",BD33&lt;&gt;"",G33&lt;&gt;"",AD33&lt;&gt;"",AE33&lt;&gt;""),"Yes","No")</x:f>
        <x:v>No</x:v>
      </x:c>
      <x:c r="AR33" s="166" t="str">
        <x:f>IF(OR(AND(I33="Supported",OR(H33="No",J33="No")),AND(R33="Yes",J33="No"),AND(P33="Yes",M33="No"),AND(I33="No",R33="Yes")),"Yes","No")</x:f>
        <x:v>No</x:v>
      </x:c>
      <x:c r="AS33" s="166" t="str">
        <x:f>IF(OR(H33="Unknown",I33="Unknown",J33="Unknown",I33="Partial",AND(I33="Supported",OR(H33="Partial",J33="Partial")),AR33="Yes"),"Yes","No")</x:f>
        <x:v>No</x:v>
      </x:c>
      <x:c r="AT33" s="166" t="str">
        <x:f>IF(OR(P33="Yes",O33="Yes",Q33="Yes",AND(N33="Yes",OR(L33="Supported",L33="Partial"))),"Yes","No")</x:f>
        <x:v>No</x:v>
      </x:c>
      <x:c r="AU33" s="166" t="str">
        <x:f>IF(AND(H33="Supported",I33="Supported",J33="Supported"),"Yes","No")</x:f>
        <x:v>No</x:v>
      </x:c>
      <x:c r="AV33" s="166" t="str">
        <x:f>IF(AND(AU33="Yes",R33="Yes",AT33="Yes"),"Yes","No")</x:f>
        <x:v>No</x:v>
      </x:c>
      <x:c r="AW33" s="166" t="str">
        <x:f>IF(AND(AU33="No",I33="No",J33="No",AT33="No"),"Yes","No")</x:f>
        <x:v>No</x:v>
      </x:c>
      <x:c r="AX33" s="166" t="str">
        <x:f>IF(P33="Yes","Transaction intermediary",IF(O33="Yes","Decision intermediary",IF(Q33="Yes","Market infrastructure",IF(AND(N33="Yes",OR(L33="Supported",L33="Partial")),"Visibility competitor",""))))</x:f>
      </x:c>
      <x:c r="AY33" s="166" t="str">
        <x:f>IF(AP33="Yes","",IF(AQ33="No","",IF(AV33="Yes","Dual-role domain",IF(AU33="Yes","Direct commercial competitor",IF(AX33&lt;&gt;"",AX33,IF(AND(I33="Supported",OR(H33="Partial",J33="Partial")),"Direct commercial competitor",IF(AND(AW33="Yes",AN33&lt;&gt;"",AM33=""),"Non-comparable ranking domain","")))))))</x:f>
      </x:c>
      <x:c r="AZ33" s="166" t="str">
        <x:f>IF(S33&lt;&gt;"Ready","",IF(OR(AY33="Direct commercial competitor",AY33="Dual-role domain"),"Core",IF(AND(OR(AY33="Transaction intermediary",AY33="Decision intermediary",AY33="Market infrastructure",AY33="Visibility competitor"),AM33&lt;&gt;""),"Context",IF(AND(AY33="Non-comparable ranking domain",AN33&lt;&gt;""),"Exclude",""))))</x:f>
      </x:c>
      <x:c r="BA33" s="166" t="str">
        <x:f>IF(AP33="Yes","",IF(AR33="Yes","A20-F04: Material contradiction prevents a Ready result.",IF(OR(H33="Unknown",I33="Unknown",J33="Unknown"),"A20-S04: Critical evidence is Unknown and remains Unknown.",IF(OR(I33="Partial",AND(I33="Supported",OR(H33="Partial",J33="Partial"))),"A20-P04: Partial direct evidence cannot approve Core.",IF(AND(AU33="No",OR(L33="Supported",L33="Partial"),AT33="No"),"A20-P17: A20-E05 is evidence only and does not establish Visibility competitor.",IF(AND(AU33="No",AT33="Yes",AM33=""),"A20-D02: Context requires a named purpose.",IF(AND(AW33="Yes",AN33=""),"A20-D03: Exclude requires a decision-specific reason.","The current evidence does not support a final role and disposition.")))))))</x:f>
      </x:c>
      <x:c r="BB33" s="166" t="str">
        <x:f>IF(AP33="Yes","",IF(AZ33="Core","A20-D01: Direct-commercial conditions support Core.",IF(AZ33="Context","A20-D02: The named Context purpose is supported: "&amp;AM33&amp;".",IF(AZ33="Exclude","A20-P19/A20-D03: No role supports the decision and the exclusion reason is recorded.","The current evidence does not support a final role and disposition."))))</x:f>
      </x:c>
      <x:c r="BC33" s="166"/>
      <x:c r="BD33" s="166"/>
      <x:c r="BE33" s="163" t="str">
        <x:f>IF(AP33="Yes","",IF(LEN(IF(OR(AY33="Dual-role domain",AY33="Direct commercial competitor"),IF(P33="Yes","Transaction intermediary; ","")&amp;IF(O33="Yes","Decision intermediary; ","")&amp;IF(Q33="Yes","Market infrastructure; ","")&amp;IF(AND(N33="Yes",OR(L33="Supported",L33="Partial")),"Visibility competitor; ",""),IF(AND(P33="Yes",AY33&lt;&gt;"Transaction intermediary"),"Transaction intermediary; ","")&amp;IF(AND(O33="Yes",AY33&lt;&gt;"Decision intermediary"),"Decision intermediary; ","")&amp;IF(AND(Q33="Yes",AY33&lt;&gt;"Market infrastructure"),"Market infrastructure; ","")&amp;IF(AND(N33="Yes",OR(L33="Supported",L33="Partial"),AY33&lt;&gt;"Visibility competitor"),"Visibility competitor; ","")))=0,"",LEFT(IF(OR(AY33="Dual-role domain",AY33="Direct commercial competitor"),IF(P33="Yes","Transaction intermediary; ","")&amp;IF(O33="Yes","Decision intermediary; ","")&amp;IF(Q33="Yes","Market infrastructure; ","")&amp;IF(AND(N33="Yes",OR(L33="Supported",L33="Partial")),"Visibility competitor; ",""),IF(AND(P33="Yes",AY33&lt;&gt;"Transaction intermediary"),"Transaction intermediary; ","")&amp;IF(AND(O33="Yes",AY33&lt;&gt;"Decision intermediary"),"Decision intermediary; ","")&amp;IF(AND(Q33="Yes",AY33&lt;&gt;"Market infrastructure"),"Market infrastructure; ","")&amp;IF(AND(N33="Yes",OR(L33="Supported",L33="Partial"),AY33&lt;&gt;"Visibility competitor"),"Visibility competitor; ","")),LEN(IF(OR(AY33="Dual-role domain",AY33="Direct commercial competitor"),IF(P33="Yes","Transaction intermediary; ","")&amp;IF(O33="Yes","Decision intermediary; ","")&amp;IF(Q33="Yes","Market infrastructure; ","")&amp;IF(AND(N33="Yes",OR(L33="Supported",L33="Partial")),"Visibility competitor; ",""),IF(AND(P33="Yes",AY33&lt;&gt;"Transaction intermediary"),"Transaction intermediary; ","")&amp;IF(AND(O33="Yes",AY33&lt;&gt;"Decision intermediary"),"Decision intermediary; ","")&amp;IF(AND(Q33="Yes",AY33&lt;&gt;"Market infrastructure"),"Market infrastructure; ","")&amp;IF(AND(N33="Yes",OR(L33="Supported",L33="Partial"),AY33&lt;&gt;"Visibility competitor"),"Visibility competitor; ","")))-2)))</x:f>
      </x:c>
      <x:c r="BF33" s="163" t="str">
        <x:f>IF(AP33="Yes","",IF(AND(V33="",W33="",X33="",Y33=""),"Not reviewed",IF(OR(S33&lt;&gt;"Ready",V33&lt;&gt;S33,W33&lt;&gt;T33,X33&lt;&gt;BE33,Y33&lt;&gt;U33),"Requires re-review","Aligned")))</x:f>
      </x:c>
      <x:c r="BG33" s="163" t="str">
        <x:f>IF(AP33="Yes","",IF(AQ33="Yes","","A20-F01 Missing: "&amp;LEFT(BJ33,LEN(BJ33)-2)&amp;"."))</x:f>
      </x:c>
      <x:c r="BH33" s="163" t="str">
        <x:f>IF(AP33="Yes","",IF(S33="Refused","Complete the exact missing fields listed above, then classify again.",IF(S33="Review required",IF(BA33="A20-P17: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33" s="163" t="str">
        <x:f>IF(AP33="Yes","",IF(AND(AQ33="Yes",S33="Ready",V33="Ready",AF33="Approved",BF33="Aligned",U33&lt;&gt;""),"Eligible for handoff","Excluded from handoff - "&amp;IF(AQ33&lt;&gt;"Yes",BG33,IF(S33&lt;&gt;"Ready",AO33,IF(AF33&lt;&gt;"Approved","Approval status is not Approved",IF(BF33&lt;&gt;"Aligned",BF33,"No final disposition"))))))</x:f>
      </x:c>
      <x:c r="BJ33" s="166" t="str">
        <x:f>IF(B33="","Candidate; ","")&amp;IF(C33="","Decision; ","")&amp;IF(E33="","Customer; ","")&amp;IF(F33="","Commercial result; ","")&amp;IF(BC33="","Offering; ","")&amp;IF(D33="","Market and geography; ","")&amp;IF(BD33="","Query group; ","")&amp;IF(G33="","Evidence date; ","")&amp;IF(AD33="","Owner; ","")&amp;IF(AE33="","Reviewer; ","")</x:f>
        <x:v>Candidate; Decision; Customer; Commercial result; Offering; Market and geography; Query group; Evidence date; Owner; Reviewer; </x:v>
      </x:c>
    </x:row>
    <x:row r="34">
      <x:c r="A34" s="140"/>
      <x:c r="B34" s="140"/>
      <x:c r="C34" s="140"/>
      <x:c r="D34" s="140"/>
      <x:c r="E34" s="140"/>
      <x:c r="F34" s="140"/>
      <x:c r="G34" s="192"/>
      <x:c r="H34" s="140"/>
      <x:c r="I34" s="140"/>
      <x:c r="J34" s="140"/>
      <x:c r="K34" s="140"/>
      <x:c r="L34" s="140"/>
      <x:c r="M34" s="140"/>
      <x:c r="N34" s="140"/>
      <x:c r="O34" s="140"/>
      <x:c r="P34" s="140"/>
      <x:c r="Q34" s="140"/>
      <x:c r="R34" s="140"/>
      <x:c r="S34" s="163" t="str">
        <x:f>IF(AP34="Yes","",IF(AQ34="No","Refused",IF(AS34="Yes","Review required",IF(AND(AU34="No",OR(L34="Supported",L34="Partial"),AT34="No",NOT(AND(AW34="Yes",AM34="",AN34&lt;&gt;""))),"Review required",IF(AND(AU34="No",AT34="Yes",AM34=""),"Review required",IF(AND(AW34="Yes",AN34=""),"Review required","Ready"))))))</x:f>
      </x:c>
      <x:c r="T34" s="163" t="str">
        <x:f>IF(AP34="Yes","",AY34&amp;"")</x:f>
      </x:c>
      <x:c r="U34" s="163" t="str">
        <x:f>IF(AP34="Yes","",AZ34&amp;"")</x:f>
      </x:c>
      <x:c r="V34" s="164"/>
      <x:c r="W34" s="164"/>
      <x:c r="X34" s="164"/>
      <x:c r="Y34" s="164"/>
      <x:c r="Z34" s="164"/>
      <x:c r="AA34" s="164"/>
      <x:c r="AB34" s="164"/>
      <x:c r="AC34" s="164"/>
      <x:c r="AD34" s="164"/>
      <x:c r="AE34" s="164"/>
      <x:c r="AF34" s="164"/>
      <x:c r="AG34" s="164"/>
      <x:c r="AH34" s="164"/>
      <x:c r="AI34" s="165"/>
      <x:c r="AJ34" s="164"/>
      <x:c r="AK34" s="164"/>
      <x:c r="AL34" s="164"/>
      <x:c r="AM34" s="140"/>
      <x:c r="AN34" s="140"/>
      <x:c r="AO34" s="163" t="str">
        <x:f>IF(AP34="Yes","",IF(S34="Refused","Missing required details: "&amp;LEFT(BJ34,LEN(BJ34)-2)&amp;".",SUBSTITUTE(SUBSTITUTE(SUBSTITUTE(SUBSTITUTE(SUBSTITUTE(SUBSTITUTE(SUBSTITUTE(SUBSTITUTE(IF(S34="Review required",IFERROR(MID(BA34,FIND(": ",BA34)+2,999),BA34),IFERROR(MID(BB34,FIND(": ",BB34)+2,999),BB34)),"Material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34" s="166" t="str">
        <x:f>IF(AND(B34="",C34="",D34="",E34="",F34="",G34="",H34="",I34="",J34="",K34="",L34="",M34="",N34="",O34="",P34="",Q34="",R34="",AD34="",AE34="",AM34="",AN34="",BC34="",BD34=""),"Yes","No")</x:f>
        <x:v>Yes</x:v>
      </x:c>
      <x:c r="AQ34" s="166" t="str">
        <x:f>IF(AND(B34&lt;&gt;"",C34&lt;&gt;"",E34&lt;&gt;"",F34&lt;&gt;"",BC34&lt;&gt;"",D34&lt;&gt;"",BD34&lt;&gt;"",G34&lt;&gt;"",AD34&lt;&gt;"",AE34&lt;&gt;""),"Yes","No")</x:f>
        <x:v>No</x:v>
      </x:c>
      <x:c r="AR34" s="166" t="str">
        <x:f>IF(OR(AND(I34="Supported",OR(H34="No",J34="No")),AND(R34="Yes",J34="No"),AND(P34="Yes",M34="No"),AND(I34="No",R34="Yes")),"Yes","No")</x:f>
        <x:v>No</x:v>
      </x:c>
      <x:c r="AS34" s="166" t="str">
        <x:f>IF(OR(H34="Unknown",I34="Unknown",J34="Unknown",I34="Partial",AND(I34="Supported",OR(H34="Partial",J34="Partial")),AR34="Yes"),"Yes","No")</x:f>
        <x:v>No</x:v>
      </x:c>
      <x:c r="AT34" s="166" t="str">
        <x:f>IF(OR(P34="Yes",O34="Yes",Q34="Yes",AND(N34="Yes",OR(L34="Supported",L34="Partial"))),"Yes","No")</x:f>
        <x:v>No</x:v>
      </x:c>
      <x:c r="AU34" s="166" t="str">
        <x:f>IF(AND(H34="Supported",I34="Supported",J34="Supported"),"Yes","No")</x:f>
        <x:v>No</x:v>
      </x:c>
      <x:c r="AV34" s="166" t="str">
        <x:f>IF(AND(AU34="Yes",R34="Yes",AT34="Yes"),"Yes","No")</x:f>
        <x:v>No</x:v>
      </x:c>
      <x:c r="AW34" s="166" t="str">
        <x:f>IF(AND(AU34="No",I34="No",J34="No",AT34="No"),"Yes","No")</x:f>
        <x:v>No</x:v>
      </x:c>
      <x:c r="AX34" s="166" t="str">
        <x:f>IF(P34="Yes","Transaction intermediary",IF(O34="Yes","Decision intermediary",IF(Q34="Yes","Market infrastructure",IF(AND(N34="Yes",OR(L34="Supported",L34="Partial")),"Visibility competitor",""))))</x:f>
      </x:c>
      <x:c r="AY34" s="166" t="str">
        <x:f>IF(AP34="Yes","",IF(AQ34="No","",IF(AV34="Yes","Dual-role domain",IF(AU34="Yes","Direct commercial competitor",IF(AX34&lt;&gt;"",AX34,IF(AND(I34="Supported",OR(H34="Partial",J34="Partial")),"Direct commercial competitor",IF(AND(AW34="Yes",AN34&lt;&gt;"",AM34=""),"Non-comparable ranking domain","")))))))</x:f>
      </x:c>
      <x:c r="AZ34" s="166" t="str">
        <x:f>IF(S34&lt;&gt;"Ready","",IF(OR(AY34="Direct commercial competitor",AY34="Dual-role domain"),"Core",IF(AND(OR(AY34="Transaction intermediary",AY34="Decision intermediary",AY34="Market infrastructure",AY34="Visibility competitor"),AM34&lt;&gt;""),"Context",IF(AND(AY34="Non-comparable ranking domain",AN34&lt;&gt;""),"Exclude",""))))</x:f>
      </x:c>
      <x:c r="BA34" s="166" t="str">
        <x:f>IF(AP34="Yes","",IF(AR34="Yes","A20-F04: Material contradiction prevents a Ready result.",IF(OR(H34="Unknown",I34="Unknown",J34="Unknown"),"A20-S04: Critical evidence is Unknown and remains Unknown.",IF(OR(I34="Partial",AND(I34="Supported",OR(H34="Partial",J34="Partial"))),"A20-P04: Partial direct evidence cannot approve Core.",IF(AND(AU34="No",OR(L34="Supported",L34="Partial"),AT34="No"),"A20-P17: A20-E05 is evidence only and does not establish Visibility competitor.",IF(AND(AU34="No",AT34="Yes",AM34=""),"A20-D02: Context requires a named purpose.",IF(AND(AW34="Yes",AN34=""),"A20-D03: Exclude requires a decision-specific reason.","The current evidence does not support a final role and disposition.")))))))</x:f>
      </x:c>
      <x:c r="BB34" s="166" t="str">
        <x:f>IF(AP34="Yes","",IF(AZ34="Core","A20-D01: Direct-commercial conditions support Core.",IF(AZ34="Context","A20-D02: The named Context purpose is supported: "&amp;AM34&amp;".",IF(AZ34="Exclude","A20-P19/A20-D03: No role supports the decision and the exclusion reason is recorded.","The current evidence does not support a final role and disposition."))))</x:f>
      </x:c>
      <x:c r="BC34" s="166"/>
      <x:c r="BD34" s="166"/>
      <x:c r="BE34" s="163" t="str">
        <x:f>IF(AP34="Yes","",IF(LEN(IF(OR(AY34="Dual-role domain",AY34="Direct commercial competitor"),IF(P34="Yes","Transaction intermediary; ","")&amp;IF(O34="Yes","Decision intermediary; ","")&amp;IF(Q34="Yes","Market infrastructure; ","")&amp;IF(AND(N34="Yes",OR(L34="Supported",L34="Partial")),"Visibility competitor; ",""),IF(AND(P34="Yes",AY34&lt;&gt;"Transaction intermediary"),"Transaction intermediary; ","")&amp;IF(AND(O34="Yes",AY34&lt;&gt;"Decision intermediary"),"Decision intermediary; ","")&amp;IF(AND(Q34="Yes",AY34&lt;&gt;"Market infrastructure"),"Market infrastructure; ","")&amp;IF(AND(N34="Yes",OR(L34="Supported",L34="Partial"),AY34&lt;&gt;"Visibility competitor"),"Visibility competitor; ","")))=0,"",LEFT(IF(OR(AY34="Dual-role domain",AY34="Direct commercial competitor"),IF(P34="Yes","Transaction intermediary; ","")&amp;IF(O34="Yes","Decision intermediary; ","")&amp;IF(Q34="Yes","Market infrastructure; ","")&amp;IF(AND(N34="Yes",OR(L34="Supported",L34="Partial")),"Visibility competitor; ",""),IF(AND(P34="Yes",AY34&lt;&gt;"Transaction intermediary"),"Transaction intermediary; ","")&amp;IF(AND(O34="Yes",AY34&lt;&gt;"Decision intermediary"),"Decision intermediary; ","")&amp;IF(AND(Q34="Yes",AY34&lt;&gt;"Market infrastructure"),"Market infrastructure; ","")&amp;IF(AND(N34="Yes",OR(L34="Supported",L34="Partial"),AY34&lt;&gt;"Visibility competitor"),"Visibility competitor; ","")),LEN(IF(OR(AY34="Dual-role domain",AY34="Direct commercial competitor"),IF(P34="Yes","Transaction intermediary; ","")&amp;IF(O34="Yes","Decision intermediary; ","")&amp;IF(Q34="Yes","Market infrastructure; ","")&amp;IF(AND(N34="Yes",OR(L34="Supported",L34="Partial")),"Visibility competitor; ",""),IF(AND(P34="Yes",AY34&lt;&gt;"Transaction intermediary"),"Transaction intermediary; ","")&amp;IF(AND(O34="Yes",AY34&lt;&gt;"Decision intermediary"),"Decision intermediary; ","")&amp;IF(AND(Q34="Yes",AY34&lt;&gt;"Market infrastructure"),"Market infrastructure; ","")&amp;IF(AND(N34="Yes",OR(L34="Supported",L34="Partial"),AY34&lt;&gt;"Visibility competitor"),"Visibility competitor; ","")))-2)))</x:f>
      </x:c>
      <x:c r="BF34" s="163" t="str">
        <x:f>IF(AP34="Yes","",IF(AND(V34="",W34="",X34="",Y34=""),"Not reviewed",IF(OR(S34&lt;&gt;"Ready",V34&lt;&gt;S34,W34&lt;&gt;T34,X34&lt;&gt;BE34,Y34&lt;&gt;U34),"Requires re-review","Aligned")))</x:f>
      </x:c>
      <x:c r="BG34" s="163" t="str">
        <x:f>IF(AP34="Yes","",IF(AQ34="Yes","","A20-F01 Missing: "&amp;LEFT(BJ34,LEN(BJ34)-2)&amp;"."))</x:f>
      </x:c>
      <x:c r="BH34" s="163" t="str">
        <x:f>IF(AP34="Yes","",IF(S34="Refused","Complete the exact missing fields listed above, then classify again.",IF(S34="Review required",IF(BA34="A20-P17: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34" s="163" t="str">
        <x:f>IF(AP34="Yes","",IF(AND(AQ34="Yes",S34="Ready",V34="Ready",AF34="Approved",BF34="Aligned",U34&lt;&gt;""),"Eligible for handoff","Excluded from handoff - "&amp;IF(AQ34&lt;&gt;"Yes",BG34,IF(S34&lt;&gt;"Ready",AO34,IF(AF34&lt;&gt;"Approved","Approval status is not Approved",IF(BF34&lt;&gt;"Aligned",BF34,"No final disposition"))))))</x:f>
      </x:c>
      <x:c r="BJ34" s="166" t="str">
        <x:f>IF(B34="","Candidate; ","")&amp;IF(C34="","Decision; ","")&amp;IF(E34="","Customer; ","")&amp;IF(F34="","Commercial result; ","")&amp;IF(BC34="","Offering; ","")&amp;IF(D34="","Market and geography; ","")&amp;IF(BD34="","Query group; ","")&amp;IF(G34="","Evidence date; ","")&amp;IF(AD34="","Owner; ","")&amp;IF(AE34="","Reviewer; ","")</x:f>
        <x:v>Candidate; Decision; Customer; Commercial result; Offering; Market and geography; Query group; Evidence date; Owner; Reviewer; </x:v>
      </x:c>
    </x:row>
    <x:row r="35">
      <x:c r="A35" s="140"/>
      <x:c r="B35" s="140"/>
      <x:c r="C35" s="140"/>
      <x:c r="D35" s="140"/>
      <x:c r="E35" s="140"/>
      <x:c r="F35" s="140"/>
      <x:c r="G35" s="192"/>
      <x:c r="H35" s="140"/>
      <x:c r="I35" s="140"/>
      <x:c r="J35" s="140"/>
      <x:c r="K35" s="140"/>
      <x:c r="L35" s="140"/>
      <x:c r="M35" s="140"/>
      <x:c r="N35" s="140"/>
      <x:c r="O35" s="140"/>
      <x:c r="P35" s="140"/>
      <x:c r="Q35" s="140"/>
      <x:c r="R35" s="140"/>
      <x:c r="S35" s="163" t="str">
        <x:f>IF(AP35="Yes","",IF(AQ35="No","Refused",IF(AS35="Yes","Review required",IF(AND(AU35="No",OR(L35="Supported",L35="Partial"),AT35="No",NOT(AND(AW35="Yes",AM35="",AN35&lt;&gt;""))),"Review required",IF(AND(AU35="No",AT35="Yes",AM35=""),"Review required",IF(AND(AW35="Yes",AN35=""),"Review required","Ready"))))))</x:f>
      </x:c>
      <x:c r="T35" s="163" t="str">
        <x:f>IF(AP35="Yes","",AY35&amp;"")</x:f>
      </x:c>
      <x:c r="U35" s="163" t="str">
        <x:f>IF(AP35="Yes","",AZ35&amp;"")</x:f>
      </x:c>
      <x:c r="V35" s="164"/>
      <x:c r="W35" s="164"/>
      <x:c r="X35" s="164"/>
      <x:c r="Y35" s="164"/>
      <x:c r="Z35" s="164"/>
      <x:c r="AA35" s="164"/>
      <x:c r="AB35" s="164"/>
      <x:c r="AC35" s="164"/>
      <x:c r="AD35" s="164"/>
      <x:c r="AE35" s="164"/>
      <x:c r="AF35" s="164"/>
      <x:c r="AG35" s="164"/>
      <x:c r="AH35" s="164"/>
      <x:c r="AI35" s="165"/>
      <x:c r="AJ35" s="164"/>
      <x:c r="AK35" s="164"/>
      <x:c r="AL35" s="164"/>
      <x:c r="AM35" s="140"/>
      <x:c r="AN35" s="140"/>
      <x:c r="AO35" s="163" t="str">
        <x:f>IF(AP35="Yes","",IF(S35="Refused","Missing required details: "&amp;LEFT(BJ35,LEN(BJ35)-2)&amp;".",SUBSTITUTE(SUBSTITUTE(SUBSTITUTE(SUBSTITUTE(SUBSTITUTE(SUBSTITUTE(SUBSTITUTE(SUBSTITUTE(IF(S35="Review required",IFERROR(MID(BA35,FIND(": ",BA35)+2,999),BA35),IFERROR(MID(BB35,FIND(": ",BB35)+2,999),BB35)),"Material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35" s="166" t="str">
        <x:f>IF(AND(B35="",C35="",D35="",E35="",F35="",G35="",H35="",I35="",J35="",K35="",L35="",M35="",N35="",O35="",P35="",Q35="",R35="",AD35="",AE35="",AM35="",AN35="",BC35="",BD35=""),"Yes","No")</x:f>
        <x:v>Yes</x:v>
      </x:c>
      <x:c r="AQ35" s="166" t="str">
        <x:f>IF(AND(B35&lt;&gt;"",C35&lt;&gt;"",E35&lt;&gt;"",F35&lt;&gt;"",BC35&lt;&gt;"",D35&lt;&gt;"",BD35&lt;&gt;"",G35&lt;&gt;"",AD35&lt;&gt;"",AE35&lt;&gt;""),"Yes","No")</x:f>
        <x:v>No</x:v>
      </x:c>
      <x:c r="AR35" s="166" t="str">
        <x:f>IF(OR(AND(I35="Supported",OR(H35="No",J35="No")),AND(R35="Yes",J35="No"),AND(P35="Yes",M35="No"),AND(I35="No",R35="Yes")),"Yes","No")</x:f>
        <x:v>No</x:v>
      </x:c>
      <x:c r="AS35" s="166" t="str">
        <x:f>IF(OR(H35="Unknown",I35="Unknown",J35="Unknown",I35="Partial",AND(I35="Supported",OR(H35="Partial",J35="Partial")),AR35="Yes"),"Yes","No")</x:f>
        <x:v>No</x:v>
      </x:c>
      <x:c r="AT35" s="166" t="str">
        <x:f>IF(OR(P35="Yes",O35="Yes",Q35="Yes",AND(N35="Yes",OR(L35="Supported",L35="Partial"))),"Yes","No")</x:f>
        <x:v>No</x:v>
      </x:c>
      <x:c r="AU35" s="166" t="str">
        <x:f>IF(AND(H35="Supported",I35="Supported",J35="Supported"),"Yes","No")</x:f>
        <x:v>No</x:v>
      </x:c>
      <x:c r="AV35" s="166" t="str">
        <x:f>IF(AND(AU35="Yes",R35="Yes",AT35="Yes"),"Yes","No")</x:f>
        <x:v>No</x:v>
      </x:c>
      <x:c r="AW35" s="166" t="str">
        <x:f>IF(AND(AU35="No",I35="No",J35="No",AT35="No"),"Yes","No")</x:f>
        <x:v>No</x:v>
      </x:c>
      <x:c r="AX35" s="166" t="str">
        <x:f>IF(P35="Yes","Transaction intermediary",IF(O35="Yes","Decision intermediary",IF(Q35="Yes","Market infrastructure",IF(AND(N35="Yes",OR(L35="Supported",L35="Partial")),"Visibility competitor",""))))</x:f>
      </x:c>
      <x:c r="AY35" s="166" t="str">
        <x:f>IF(AP35="Yes","",IF(AQ35="No","",IF(AV35="Yes","Dual-role domain",IF(AU35="Yes","Direct commercial competitor",IF(AX35&lt;&gt;"",AX35,IF(AND(I35="Supported",OR(H35="Partial",J35="Partial")),"Direct commercial competitor",IF(AND(AW35="Yes",AN35&lt;&gt;"",AM35=""),"Non-comparable ranking domain","")))))))</x:f>
      </x:c>
      <x:c r="AZ35" s="166" t="str">
        <x:f>IF(S35&lt;&gt;"Ready","",IF(OR(AY35="Direct commercial competitor",AY35="Dual-role domain"),"Core",IF(AND(OR(AY35="Transaction intermediary",AY35="Decision intermediary",AY35="Market infrastructure",AY35="Visibility competitor"),AM35&lt;&gt;""),"Context",IF(AND(AY35="Non-comparable ranking domain",AN35&lt;&gt;""),"Exclude",""))))</x:f>
      </x:c>
      <x:c r="BA35" s="166" t="str">
        <x:f>IF(AP35="Yes","",IF(AR35="Yes","A20-F04: Material contradiction prevents a Ready result.",IF(OR(H35="Unknown",I35="Unknown",J35="Unknown"),"A20-S04: Critical evidence is Unknown and remains Unknown.",IF(OR(I35="Partial",AND(I35="Supported",OR(H35="Partial",J35="Partial"))),"A20-P04: Partial direct evidence cannot approve Core.",IF(AND(AU35="No",OR(L35="Supported",L35="Partial"),AT35="No"),"A20-P17: A20-E05 is evidence only and does not establish Visibility competitor.",IF(AND(AU35="No",AT35="Yes",AM35=""),"A20-D02: Context requires a named purpose.",IF(AND(AW35="Yes",AN35=""),"A20-D03: Exclude requires a decision-specific reason.","The current evidence does not support a final role and disposition.")))))))</x:f>
      </x:c>
      <x:c r="BB35" s="166" t="str">
        <x:f>IF(AP35="Yes","",IF(AZ35="Core","A20-D01: Direct-commercial conditions support Core.",IF(AZ35="Context","A20-D02: The named Context purpose is supported: "&amp;AM35&amp;".",IF(AZ35="Exclude","A20-P19/A20-D03: No role supports the decision and the exclusion reason is recorded.","The current evidence does not support a final role and disposition."))))</x:f>
      </x:c>
      <x:c r="BC35" s="166"/>
      <x:c r="BD35" s="166"/>
      <x:c r="BE35" s="163" t="str">
        <x:f>IF(AP35="Yes","",IF(LEN(IF(OR(AY35="Dual-role domain",AY35="Direct commercial competitor"),IF(P35="Yes","Transaction intermediary; ","")&amp;IF(O35="Yes","Decision intermediary; ","")&amp;IF(Q35="Yes","Market infrastructure; ","")&amp;IF(AND(N35="Yes",OR(L35="Supported",L35="Partial")),"Visibility competitor; ",""),IF(AND(P35="Yes",AY35&lt;&gt;"Transaction intermediary"),"Transaction intermediary; ","")&amp;IF(AND(O35="Yes",AY35&lt;&gt;"Decision intermediary"),"Decision intermediary; ","")&amp;IF(AND(Q35="Yes",AY35&lt;&gt;"Market infrastructure"),"Market infrastructure; ","")&amp;IF(AND(N35="Yes",OR(L35="Supported",L35="Partial"),AY35&lt;&gt;"Visibility competitor"),"Visibility competitor; ","")))=0,"",LEFT(IF(OR(AY35="Dual-role domain",AY35="Direct commercial competitor"),IF(P35="Yes","Transaction intermediary; ","")&amp;IF(O35="Yes","Decision intermediary; ","")&amp;IF(Q35="Yes","Market infrastructure; ","")&amp;IF(AND(N35="Yes",OR(L35="Supported",L35="Partial")),"Visibility competitor; ",""),IF(AND(P35="Yes",AY35&lt;&gt;"Transaction intermediary"),"Transaction intermediary; ","")&amp;IF(AND(O35="Yes",AY35&lt;&gt;"Decision intermediary"),"Decision intermediary; ","")&amp;IF(AND(Q35="Yes",AY35&lt;&gt;"Market infrastructure"),"Market infrastructure; ","")&amp;IF(AND(N35="Yes",OR(L35="Supported",L35="Partial"),AY35&lt;&gt;"Visibility competitor"),"Visibility competitor; ","")),LEN(IF(OR(AY35="Dual-role domain",AY35="Direct commercial competitor"),IF(P35="Yes","Transaction intermediary; ","")&amp;IF(O35="Yes","Decision intermediary; ","")&amp;IF(Q35="Yes","Market infrastructure; ","")&amp;IF(AND(N35="Yes",OR(L35="Supported",L35="Partial")),"Visibility competitor; ",""),IF(AND(P35="Yes",AY35&lt;&gt;"Transaction intermediary"),"Transaction intermediary; ","")&amp;IF(AND(O35="Yes",AY35&lt;&gt;"Decision intermediary"),"Decision intermediary; ","")&amp;IF(AND(Q35="Yes",AY35&lt;&gt;"Market infrastructure"),"Market infrastructure; ","")&amp;IF(AND(N35="Yes",OR(L35="Supported",L35="Partial"),AY35&lt;&gt;"Visibility competitor"),"Visibility competitor; ","")))-2)))</x:f>
      </x:c>
      <x:c r="BF35" s="163" t="str">
        <x:f>IF(AP35="Yes","",IF(AND(V35="",W35="",X35="",Y35=""),"Not reviewed",IF(OR(S35&lt;&gt;"Ready",V35&lt;&gt;S35,W35&lt;&gt;T35,X35&lt;&gt;BE35,Y35&lt;&gt;U35),"Requires re-review","Aligned")))</x:f>
      </x:c>
      <x:c r="BG35" s="163" t="str">
        <x:f>IF(AP35="Yes","",IF(AQ35="Yes","","A20-F01 Missing: "&amp;LEFT(BJ35,LEN(BJ35)-2)&amp;"."))</x:f>
      </x:c>
      <x:c r="BH35" s="163" t="str">
        <x:f>IF(AP35="Yes","",IF(S35="Refused","Complete the exact missing fields listed above, then classify again.",IF(S35="Review required",IF(BA35="A20-P17: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35" s="163" t="str">
        <x:f>IF(AP35="Yes","",IF(AND(AQ35="Yes",S35="Ready",V35="Ready",AF35="Approved",BF35="Aligned",U35&lt;&gt;""),"Eligible for handoff","Excluded from handoff - "&amp;IF(AQ35&lt;&gt;"Yes",BG35,IF(S35&lt;&gt;"Ready",AO35,IF(AF35&lt;&gt;"Approved","Approval status is not Approved",IF(BF35&lt;&gt;"Aligned",BF35,"No final disposition"))))))</x:f>
      </x:c>
      <x:c r="BJ35" s="166" t="str">
        <x:f>IF(B35="","Candidate; ","")&amp;IF(C35="","Decision; ","")&amp;IF(E35="","Customer; ","")&amp;IF(F35="","Commercial result; ","")&amp;IF(BC35="","Offering; ","")&amp;IF(D35="","Market and geography; ","")&amp;IF(BD35="","Query group; ","")&amp;IF(G35="","Evidence date; ","")&amp;IF(AD35="","Owner; ","")&amp;IF(AE35="","Reviewer; ","")</x:f>
        <x:v>Candidate; Decision; Customer; Commercial result; Offering; Market and geography; Query group; Evidence date; Owner; Reviewer; </x:v>
      </x:c>
    </x:row>
    <x:row r="36">
      <x:c r="A36" s="140"/>
      <x:c r="B36" s="140"/>
      <x:c r="C36" s="140"/>
      <x:c r="D36" s="140"/>
      <x:c r="E36" s="140"/>
      <x:c r="F36" s="140"/>
      <x:c r="G36" s="192"/>
      <x:c r="H36" s="140"/>
      <x:c r="I36" s="140"/>
      <x:c r="J36" s="140"/>
      <x:c r="K36" s="140"/>
      <x:c r="L36" s="140"/>
      <x:c r="M36" s="140"/>
      <x:c r="N36" s="140"/>
      <x:c r="O36" s="140"/>
      <x:c r="P36" s="140"/>
      <x:c r="Q36" s="140"/>
      <x:c r="R36" s="140"/>
      <x:c r="S36" s="163" t="str">
        <x:f>IF(AP36="Yes","",IF(AQ36="No","Refused",IF(AS36="Yes","Review required",IF(AND(AU36="No",OR(L36="Supported",L36="Partial"),AT36="No",NOT(AND(AW36="Yes",AM36="",AN36&lt;&gt;""))),"Review required",IF(AND(AU36="No",AT36="Yes",AM36=""),"Review required",IF(AND(AW36="Yes",AN36=""),"Review required","Ready"))))))</x:f>
      </x:c>
      <x:c r="T36" s="163" t="str">
        <x:f>IF(AP36="Yes","",AY36&amp;"")</x:f>
      </x:c>
      <x:c r="U36" s="163" t="str">
        <x:f>IF(AP36="Yes","",AZ36&amp;"")</x:f>
      </x:c>
      <x:c r="V36" s="164"/>
      <x:c r="W36" s="164"/>
      <x:c r="X36" s="164"/>
      <x:c r="Y36" s="164"/>
      <x:c r="Z36" s="164"/>
      <x:c r="AA36" s="164"/>
      <x:c r="AB36" s="164"/>
      <x:c r="AC36" s="164"/>
      <x:c r="AD36" s="164"/>
      <x:c r="AE36" s="164"/>
      <x:c r="AF36" s="164"/>
      <x:c r="AG36" s="164"/>
      <x:c r="AH36" s="164"/>
      <x:c r="AI36" s="165"/>
      <x:c r="AJ36" s="164"/>
      <x:c r="AK36" s="164"/>
      <x:c r="AL36" s="164"/>
      <x:c r="AM36" s="140"/>
      <x:c r="AN36" s="140"/>
      <x:c r="AO36" s="163" t="str">
        <x:f>IF(AP36="Yes","",IF(S36="Refused","Missing required details: "&amp;LEFT(BJ36,LEN(BJ36)-2)&amp;".",SUBSTITUTE(SUBSTITUTE(SUBSTITUTE(SUBSTITUTE(SUBSTITUTE(SUBSTITUTE(SUBSTITUTE(SUBSTITUTE(IF(S36="Review required",IFERROR(MID(BA36,FIND(": ",BA36)+2,999),BA36),IFERROR(MID(BB36,FIND(": ",BB36)+2,999),BB36)),"Material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36" s="166" t="str">
        <x:f>IF(AND(B36="",C36="",D36="",E36="",F36="",G36="",H36="",I36="",J36="",K36="",L36="",M36="",N36="",O36="",P36="",Q36="",R36="",AD36="",AE36="",AM36="",AN36="",BC36="",BD36=""),"Yes","No")</x:f>
        <x:v>Yes</x:v>
      </x:c>
      <x:c r="AQ36" s="166" t="str">
        <x:f>IF(AND(B36&lt;&gt;"",C36&lt;&gt;"",E36&lt;&gt;"",F36&lt;&gt;"",BC36&lt;&gt;"",D36&lt;&gt;"",BD36&lt;&gt;"",G36&lt;&gt;"",AD36&lt;&gt;"",AE36&lt;&gt;""),"Yes","No")</x:f>
        <x:v>No</x:v>
      </x:c>
      <x:c r="AR36" s="166" t="str">
        <x:f>IF(OR(AND(I36="Supported",OR(H36="No",J36="No")),AND(R36="Yes",J36="No"),AND(P36="Yes",M36="No"),AND(I36="No",R36="Yes")),"Yes","No")</x:f>
        <x:v>No</x:v>
      </x:c>
      <x:c r="AS36" s="166" t="str">
        <x:f>IF(OR(H36="Unknown",I36="Unknown",J36="Unknown",I36="Partial",AND(I36="Supported",OR(H36="Partial",J36="Partial")),AR36="Yes"),"Yes","No")</x:f>
        <x:v>No</x:v>
      </x:c>
      <x:c r="AT36" s="166" t="str">
        <x:f>IF(OR(P36="Yes",O36="Yes",Q36="Yes",AND(N36="Yes",OR(L36="Supported",L36="Partial"))),"Yes","No")</x:f>
        <x:v>No</x:v>
      </x:c>
      <x:c r="AU36" s="166" t="str">
        <x:f>IF(AND(H36="Supported",I36="Supported",J36="Supported"),"Yes","No")</x:f>
        <x:v>No</x:v>
      </x:c>
      <x:c r="AV36" s="166" t="str">
        <x:f>IF(AND(AU36="Yes",R36="Yes",AT36="Yes"),"Yes","No")</x:f>
        <x:v>No</x:v>
      </x:c>
      <x:c r="AW36" s="166" t="str">
        <x:f>IF(AND(AU36="No",I36="No",J36="No",AT36="No"),"Yes","No")</x:f>
        <x:v>No</x:v>
      </x:c>
      <x:c r="AX36" s="166" t="str">
        <x:f>IF(P36="Yes","Transaction intermediary",IF(O36="Yes","Decision intermediary",IF(Q36="Yes","Market infrastructure",IF(AND(N36="Yes",OR(L36="Supported",L36="Partial")),"Visibility competitor",""))))</x:f>
      </x:c>
      <x:c r="AY36" s="166" t="str">
        <x:f>IF(AP36="Yes","",IF(AQ36="No","",IF(AV36="Yes","Dual-role domain",IF(AU36="Yes","Direct commercial competitor",IF(AX36&lt;&gt;"",AX36,IF(AND(I36="Supported",OR(H36="Partial",J36="Partial")),"Direct commercial competitor",IF(AND(AW36="Yes",AN36&lt;&gt;"",AM36=""),"Non-comparable ranking domain","")))))))</x:f>
      </x:c>
      <x:c r="AZ36" s="166" t="str">
        <x:f>IF(S36&lt;&gt;"Ready","",IF(OR(AY36="Direct commercial competitor",AY36="Dual-role domain"),"Core",IF(AND(OR(AY36="Transaction intermediary",AY36="Decision intermediary",AY36="Market infrastructure",AY36="Visibility competitor"),AM36&lt;&gt;""),"Context",IF(AND(AY36="Non-comparable ranking domain",AN36&lt;&gt;""),"Exclude",""))))</x:f>
      </x:c>
      <x:c r="BA36" s="166" t="str">
        <x:f>IF(AP36="Yes","",IF(AR36="Yes","A20-F04: Material contradiction prevents a Ready result.",IF(OR(H36="Unknown",I36="Unknown",J36="Unknown"),"A20-S04: Critical evidence is Unknown and remains Unknown.",IF(OR(I36="Partial",AND(I36="Supported",OR(H36="Partial",J36="Partial"))),"A20-P04: Partial direct evidence cannot approve Core.",IF(AND(AU36="No",OR(L36="Supported",L36="Partial"),AT36="No"),"A20-P17: A20-E05 is evidence only and does not establish Visibility competitor.",IF(AND(AU36="No",AT36="Yes",AM36=""),"A20-D02: Context requires a named purpose.",IF(AND(AW36="Yes",AN36=""),"A20-D03: Exclude requires a decision-specific reason.","The current evidence does not support a final role and disposition.")))))))</x:f>
      </x:c>
      <x:c r="BB36" s="166" t="str">
        <x:f>IF(AP36="Yes","",IF(AZ36="Core","A20-D01: Direct-commercial conditions support Core.",IF(AZ36="Context","A20-D02: The named Context purpose is supported: "&amp;AM36&amp;".",IF(AZ36="Exclude","A20-P19/A20-D03: No role supports the decision and the exclusion reason is recorded.","The current evidence does not support a final role and disposition."))))</x:f>
      </x:c>
      <x:c r="BC36" s="166"/>
      <x:c r="BD36" s="166"/>
      <x:c r="BE36" s="163" t="str">
        <x:f>IF(AP36="Yes","",IF(LEN(IF(OR(AY36="Dual-role domain",AY36="Direct commercial competitor"),IF(P36="Yes","Transaction intermediary; ","")&amp;IF(O36="Yes","Decision intermediary; ","")&amp;IF(Q36="Yes","Market infrastructure; ","")&amp;IF(AND(N36="Yes",OR(L36="Supported",L36="Partial")),"Visibility competitor; ",""),IF(AND(P36="Yes",AY36&lt;&gt;"Transaction intermediary"),"Transaction intermediary; ","")&amp;IF(AND(O36="Yes",AY36&lt;&gt;"Decision intermediary"),"Decision intermediary; ","")&amp;IF(AND(Q36="Yes",AY36&lt;&gt;"Market infrastructure"),"Market infrastructure; ","")&amp;IF(AND(N36="Yes",OR(L36="Supported",L36="Partial"),AY36&lt;&gt;"Visibility competitor"),"Visibility competitor; ","")))=0,"",LEFT(IF(OR(AY36="Dual-role domain",AY36="Direct commercial competitor"),IF(P36="Yes","Transaction intermediary; ","")&amp;IF(O36="Yes","Decision intermediary; ","")&amp;IF(Q36="Yes","Market infrastructure; ","")&amp;IF(AND(N36="Yes",OR(L36="Supported",L36="Partial")),"Visibility competitor; ",""),IF(AND(P36="Yes",AY36&lt;&gt;"Transaction intermediary"),"Transaction intermediary; ","")&amp;IF(AND(O36="Yes",AY36&lt;&gt;"Decision intermediary"),"Decision intermediary; ","")&amp;IF(AND(Q36="Yes",AY36&lt;&gt;"Market infrastructure"),"Market infrastructure; ","")&amp;IF(AND(N36="Yes",OR(L36="Supported",L36="Partial"),AY36&lt;&gt;"Visibility competitor"),"Visibility competitor; ","")),LEN(IF(OR(AY36="Dual-role domain",AY36="Direct commercial competitor"),IF(P36="Yes","Transaction intermediary; ","")&amp;IF(O36="Yes","Decision intermediary; ","")&amp;IF(Q36="Yes","Market infrastructure; ","")&amp;IF(AND(N36="Yes",OR(L36="Supported",L36="Partial")),"Visibility competitor; ",""),IF(AND(P36="Yes",AY36&lt;&gt;"Transaction intermediary"),"Transaction intermediary; ","")&amp;IF(AND(O36="Yes",AY36&lt;&gt;"Decision intermediary"),"Decision intermediary; ","")&amp;IF(AND(Q36="Yes",AY36&lt;&gt;"Market infrastructure"),"Market infrastructure; ","")&amp;IF(AND(N36="Yes",OR(L36="Supported",L36="Partial"),AY36&lt;&gt;"Visibility competitor"),"Visibility competitor; ","")))-2)))</x:f>
      </x:c>
      <x:c r="BF36" s="163" t="str">
        <x:f>IF(AP36="Yes","",IF(AND(V36="",W36="",X36="",Y36=""),"Not reviewed",IF(OR(S36&lt;&gt;"Ready",V36&lt;&gt;S36,W36&lt;&gt;T36,X36&lt;&gt;BE36,Y36&lt;&gt;U36),"Requires re-review","Aligned")))</x:f>
      </x:c>
      <x:c r="BG36" s="163" t="str">
        <x:f>IF(AP36="Yes","",IF(AQ36="Yes","","A20-F01 Missing: "&amp;LEFT(BJ36,LEN(BJ36)-2)&amp;"."))</x:f>
      </x:c>
      <x:c r="BH36" s="163" t="str">
        <x:f>IF(AP36="Yes","",IF(S36="Refused","Complete the exact missing fields listed above, then classify again.",IF(S36="Review required",IF(BA36="A20-P17: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36" s="163" t="str">
        <x:f>IF(AP36="Yes","",IF(AND(AQ36="Yes",S36="Ready",V36="Ready",AF36="Approved",BF36="Aligned",U36&lt;&gt;""),"Eligible for handoff","Excluded from handoff - "&amp;IF(AQ36&lt;&gt;"Yes",BG36,IF(S36&lt;&gt;"Ready",AO36,IF(AF36&lt;&gt;"Approved","Approval status is not Approved",IF(BF36&lt;&gt;"Aligned",BF36,"No final disposition"))))))</x:f>
      </x:c>
      <x:c r="BJ36" s="166" t="str">
        <x:f>IF(B36="","Candidate; ","")&amp;IF(C36="","Decision; ","")&amp;IF(E36="","Customer; ","")&amp;IF(F36="","Commercial result; ","")&amp;IF(BC36="","Offering; ","")&amp;IF(D36="","Market and geography; ","")&amp;IF(BD36="","Query group; ","")&amp;IF(G36="","Evidence date; ","")&amp;IF(AD36="","Owner; ","")&amp;IF(AE36="","Reviewer; ","")</x:f>
        <x:v>Candidate; Decision; Customer; Commercial result; Offering; Market and geography; Query group; Evidence date; Owner; Reviewer; </x:v>
      </x:c>
    </x:row>
    <x:row r="37">
      <x:c r="A37" s="140"/>
      <x:c r="B37" s="140"/>
      <x:c r="C37" s="140"/>
      <x:c r="D37" s="140"/>
      <x:c r="E37" s="140"/>
      <x:c r="F37" s="140"/>
      <x:c r="G37" s="192"/>
      <x:c r="H37" s="140"/>
      <x:c r="I37" s="140"/>
      <x:c r="J37" s="140"/>
      <x:c r="K37" s="140"/>
      <x:c r="L37" s="140"/>
      <x:c r="M37" s="140"/>
      <x:c r="N37" s="140"/>
      <x:c r="O37" s="140"/>
      <x:c r="P37" s="140"/>
      <x:c r="Q37" s="140"/>
      <x:c r="R37" s="140"/>
      <x:c r="S37" s="163" t="str">
        <x:f>IF(AP37="Yes","",IF(AQ37="No","Refused",IF(AS37="Yes","Review required",IF(AND(AU37="No",OR(L37="Supported",L37="Partial"),AT37="No",NOT(AND(AW37="Yes",AM37="",AN37&lt;&gt;""))),"Review required",IF(AND(AU37="No",AT37="Yes",AM37=""),"Review required",IF(AND(AW37="Yes",AN37=""),"Review required","Ready"))))))</x:f>
      </x:c>
      <x:c r="T37" s="163" t="str">
        <x:f>IF(AP37="Yes","",AY37&amp;"")</x:f>
      </x:c>
      <x:c r="U37" s="163" t="str">
        <x:f>IF(AP37="Yes","",AZ37&amp;"")</x:f>
      </x:c>
      <x:c r="V37" s="164"/>
      <x:c r="W37" s="164"/>
      <x:c r="X37" s="164"/>
      <x:c r="Y37" s="164"/>
      <x:c r="Z37" s="164"/>
      <x:c r="AA37" s="164"/>
      <x:c r="AB37" s="164"/>
      <x:c r="AC37" s="164"/>
      <x:c r="AD37" s="164"/>
      <x:c r="AE37" s="164"/>
      <x:c r="AF37" s="164"/>
      <x:c r="AG37" s="164"/>
      <x:c r="AH37" s="164"/>
      <x:c r="AI37" s="165"/>
      <x:c r="AJ37" s="164"/>
      <x:c r="AK37" s="164"/>
      <x:c r="AL37" s="164"/>
      <x:c r="AM37" s="140"/>
      <x:c r="AN37" s="140"/>
      <x:c r="AO37" s="163" t="str">
        <x:f>IF(AP37="Yes","",IF(S37="Refused","Missing required details: "&amp;LEFT(BJ37,LEN(BJ37)-2)&amp;".",SUBSTITUTE(SUBSTITUTE(SUBSTITUTE(SUBSTITUTE(SUBSTITUTE(SUBSTITUTE(SUBSTITUTE(SUBSTITUTE(IF(S37="Review required",IFERROR(MID(BA37,FIND(": ",BA37)+2,999),BA37),IFERROR(MID(BB37,FIND(": ",BB37)+2,999),BB37)),"Material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37" s="166" t="str">
        <x:f>IF(AND(B37="",C37="",D37="",E37="",F37="",G37="",H37="",I37="",J37="",K37="",L37="",M37="",N37="",O37="",P37="",Q37="",R37="",AD37="",AE37="",AM37="",AN37="",BC37="",BD37=""),"Yes","No")</x:f>
        <x:v>Yes</x:v>
      </x:c>
      <x:c r="AQ37" s="166" t="str">
        <x:f>IF(AND(B37&lt;&gt;"",C37&lt;&gt;"",E37&lt;&gt;"",F37&lt;&gt;"",BC37&lt;&gt;"",D37&lt;&gt;"",BD37&lt;&gt;"",G37&lt;&gt;"",AD37&lt;&gt;"",AE37&lt;&gt;""),"Yes","No")</x:f>
        <x:v>No</x:v>
      </x:c>
      <x:c r="AR37" s="166" t="str">
        <x:f>IF(OR(AND(I37="Supported",OR(H37="No",J37="No")),AND(R37="Yes",J37="No"),AND(P37="Yes",M37="No"),AND(I37="No",R37="Yes")),"Yes","No")</x:f>
        <x:v>No</x:v>
      </x:c>
      <x:c r="AS37" s="166" t="str">
        <x:f>IF(OR(H37="Unknown",I37="Unknown",J37="Unknown",I37="Partial",AND(I37="Supported",OR(H37="Partial",J37="Partial")),AR37="Yes"),"Yes","No")</x:f>
        <x:v>No</x:v>
      </x:c>
      <x:c r="AT37" s="166" t="str">
        <x:f>IF(OR(P37="Yes",O37="Yes",Q37="Yes",AND(N37="Yes",OR(L37="Supported",L37="Partial"))),"Yes","No")</x:f>
        <x:v>No</x:v>
      </x:c>
      <x:c r="AU37" s="166" t="str">
        <x:f>IF(AND(H37="Supported",I37="Supported",J37="Supported"),"Yes","No")</x:f>
        <x:v>No</x:v>
      </x:c>
      <x:c r="AV37" s="166" t="str">
        <x:f>IF(AND(AU37="Yes",R37="Yes",AT37="Yes"),"Yes","No")</x:f>
        <x:v>No</x:v>
      </x:c>
      <x:c r="AW37" s="166" t="str">
        <x:f>IF(AND(AU37="No",I37="No",J37="No",AT37="No"),"Yes","No")</x:f>
        <x:v>No</x:v>
      </x:c>
      <x:c r="AX37" s="166" t="str">
        <x:f>IF(P37="Yes","Transaction intermediary",IF(O37="Yes","Decision intermediary",IF(Q37="Yes","Market infrastructure",IF(AND(N37="Yes",OR(L37="Supported",L37="Partial")),"Visibility competitor",""))))</x:f>
      </x:c>
      <x:c r="AY37" s="166" t="str">
        <x:f>IF(AP37="Yes","",IF(AQ37="No","",IF(AV37="Yes","Dual-role domain",IF(AU37="Yes","Direct commercial competitor",IF(AX37&lt;&gt;"",AX37,IF(AND(I37="Supported",OR(H37="Partial",J37="Partial")),"Direct commercial competitor",IF(AND(AW37="Yes",AN37&lt;&gt;"",AM37=""),"Non-comparable ranking domain","")))))))</x:f>
      </x:c>
      <x:c r="AZ37" s="166" t="str">
        <x:f>IF(S37&lt;&gt;"Ready","",IF(OR(AY37="Direct commercial competitor",AY37="Dual-role domain"),"Core",IF(AND(OR(AY37="Transaction intermediary",AY37="Decision intermediary",AY37="Market infrastructure",AY37="Visibility competitor"),AM37&lt;&gt;""),"Context",IF(AND(AY37="Non-comparable ranking domain",AN37&lt;&gt;""),"Exclude",""))))</x:f>
      </x:c>
      <x:c r="BA37" s="166" t="str">
        <x:f>IF(AP37="Yes","",IF(AR37="Yes","A20-F04: Material contradiction prevents a Ready result.",IF(OR(H37="Unknown",I37="Unknown",J37="Unknown"),"A20-S04: Critical evidence is Unknown and remains Unknown.",IF(OR(I37="Partial",AND(I37="Supported",OR(H37="Partial",J37="Partial"))),"A20-P04: Partial direct evidence cannot approve Core.",IF(AND(AU37="No",OR(L37="Supported",L37="Partial"),AT37="No"),"A20-P17: A20-E05 is evidence only and does not establish Visibility competitor.",IF(AND(AU37="No",AT37="Yes",AM37=""),"A20-D02: Context requires a named purpose.",IF(AND(AW37="Yes",AN37=""),"A20-D03: Exclude requires a decision-specific reason.","The current evidence does not support a final role and disposition.")))))))</x:f>
      </x:c>
      <x:c r="BB37" s="166" t="str">
        <x:f>IF(AP37="Yes","",IF(AZ37="Core","A20-D01: Direct-commercial conditions support Core.",IF(AZ37="Context","A20-D02: The named Context purpose is supported: "&amp;AM37&amp;".",IF(AZ37="Exclude","A20-P19/A20-D03: No role supports the decision and the exclusion reason is recorded.","The current evidence does not support a final role and disposition."))))</x:f>
      </x:c>
      <x:c r="BC37" s="166"/>
      <x:c r="BD37" s="166"/>
      <x:c r="BE37" s="163" t="str">
        <x:f>IF(AP37="Yes","",IF(LEN(IF(OR(AY37="Dual-role domain",AY37="Direct commercial competitor"),IF(P37="Yes","Transaction intermediary; ","")&amp;IF(O37="Yes","Decision intermediary; ","")&amp;IF(Q37="Yes","Market infrastructure; ","")&amp;IF(AND(N37="Yes",OR(L37="Supported",L37="Partial")),"Visibility competitor; ",""),IF(AND(P37="Yes",AY37&lt;&gt;"Transaction intermediary"),"Transaction intermediary; ","")&amp;IF(AND(O37="Yes",AY37&lt;&gt;"Decision intermediary"),"Decision intermediary; ","")&amp;IF(AND(Q37="Yes",AY37&lt;&gt;"Market infrastructure"),"Market infrastructure; ","")&amp;IF(AND(N37="Yes",OR(L37="Supported",L37="Partial"),AY37&lt;&gt;"Visibility competitor"),"Visibility competitor; ","")))=0,"",LEFT(IF(OR(AY37="Dual-role domain",AY37="Direct commercial competitor"),IF(P37="Yes","Transaction intermediary; ","")&amp;IF(O37="Yes","Decision intermediary; ","")&amp;IF(Q37="Yes","Market infrastructure; ","")&amp;IF(AND(N37="Yes",OR(L37="Supported",L37="Partial")),"Visibility competitor; ",""),IF(AND(P37="Yes",AY37&lt;&gt;"Transaction intermediary"),"Transaction intermediary; ","")&amp;IF(AND(O37="Yes",AY37&lt;&gt;"Decision intermediary"),"Decision intermediary; ","")&amp;IF(AND(Q37="Yes",AY37&lt;&gt;"Market infrastructure"),"Market infrastructure; ","")&amp;IF(AND(N37="Yes",OR(L37="Supported",L37="Partial"),AY37&lt;&gt;"Visibility competitor"),"Visibility competitor; ","")),LEN(IF(OR(AY37="Dual-role domain",AY37="Direct commercial competitor"),IF(P37="Yes","Transaction intermediary; ","")&amp;IF(O37="Yes","Decision intermediary; ","")&amp;IF(Q37="Yes","Market infrastructure; ","")&amp;IF(AND(N37="Yes",OR(L37="Supported",L37="Partial")),"Visibility competitor; ",""),IF(AND(P37="Yes",AY37&lt;&gt;"Transaction intermediary"),"Transaction intermediary; ","")&amp;IF(AND(O37="Yes",AY37&lt;&gt;"Decision intermediary"),"Decision intermediary; ","")&amp;IF(AND(Q37="Yes",AY37&lt;&gt;"Market infrastructure"),"Market infrastructure; ","")&amp;IF(AND(N37="Yes",OR(L37="Supported",L37="Partial"),AY37&lt;&gt;"Visibility competitor"),"Visibility competitor; ","")))-2)))</x:f>
      </x:c>
      <x:c r="BF37" s="163" t="str">
        <x:f>IF(AP37="Yes","",IF(AND(V37="",W37="",X37="",Y37=""),"Not reviewed",IF(OR(S37&lt;&gt;"Ready",V37&lt;&gt;S37,W37&lt;&gt;T37,X37&lt;&gt;BE37,Y37&lt;&gt;U37),"Requires re-review","Aligned")))</x:f>
      </x:c>
      <x:c r="BG37" s="163" t="str">
        <x:f>IF(AP37="Yes","",IF(AQ37="Yes","","A20-F01 Missing: "&amp;LEFT(BJ37,LEN(BJ37)-2)&amp;"."))</x:f>
      </x:c>
      <x:c r="BH37" s="163" t="str">
        <x:f>IF(AP37="Yes","",IF(S37="Refused","Complete the exact missing fields listed above, then classify again.",IF(S37="Review required",IF(BA37="A20-P17: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37" s="163" t="str">
        <x:f>IF(AP37="Yes","",IF(AND(AQ37="Yes",S37="Ready",V37="Ready",AF37="Approved",BF37="Aligned",U37&lt;&gt;""),"Eligible for handoff","Excluded from handoff - "&amp;IF(AQ37&lt;&gt;"Yes",BG37,IF(S37&lt;&gt;"Ready",AO37,IF(AF37&lt;&gt;"Approved","Approval status is not Approved",IF(BF37&lt;&gt;"Aligned",BF37,"No final disposition"))))))</x:f>
      </x:c>
      <x:c r="BJ37" s="166" t="str">
        <x:f>IF(B37="","Candidate; ","")&amp;IF(C37="","Decision; ","")&amp;IF(E37="","Customer; ","")&amp;IF(F37="","Commercial result; ","")&amp;IF(BC37="","Offering; ","")&amp;IF(D37="","Market and geography; ","")&amp;IF(BD37="","Query group; ","")&amp;IF(G37="","Evidence date; ","")&amp;IF(AD37="","Owner; ","")&amp;IF(AE37="","Reviewer; ","")</x:f>
        <x:v>Candidate; Decision; Customer; Commercial result; Offering; Market and geography; Query group; Evidence date; Owner; Reviewer; </x:v>
      </x:c>
    </x:row>
    <x:row r="38">
      <x:c r="A38" s="140"/>
      <x:c r="B38" s="140"/>
      <x:c r="C38" s="140"/>
      <x:c r="D38" s="140"/>
      <x:c r="E38" s="140"/>
      <x:c r="F38" s="140"/>
      <x:c r="G38" s="192"/>
      <x:c r="H38" s="140"/>
      <x:c r="I38" s="140"/>
      <x:c r="J38" s="140"/>
      <x:c r="K38" s="140"/>
      <x:c r="L38" s="140"/>
      <x:c r="M38" s="140"/>
      <x:c r="N38" s="140"/>
      <x:c r="O38" s="140"/>
      <x:c r="P38" s="140"/>
      <x:c r="Q38" s="140"/>
      <x:c r="R38" s="140"/>
      <x:c r="S38" s="163" t="str">
        <x:f>IF(AP38="Yes","",IF(AQ38="No","Refused",IF(AS38="Yes","Review required",IF(AND(AU38="No",OR(L38="Supported",L38="Partial"),AT38="No",NOT(AND(AW38="Yes",AM38="",AN38&lt;&gt;""))),"Review required",IF(AND(AU38="No",AT38="Yes",AM38=""),"Review required",IF(AND(AW38="Yes",AN38=""),"Review required","Ready"))))))</x:f>
      </x:c>
      <x:c r="T38" s="163" t="str">
        <x:f>IF(AP38="Yes","",AY38&amp;"")</x:f>
      </x:c>
      <x:c r="U38" s="163" t="str">
        <x:f>IF(AP38="Yes","",AZ38&amp;"")</x:f>
      </x:c>
      <x:c r="V38" s="164"/>
      <x:c r="W38" s="164"/>
      <x:c r="X38" s="164"/>
      <x:c r="Y38" s="164"/>
      <x:c r="Z38" s="164"/>
      <x:c r="AA38" s="164"/>
      <x:c r="AB38" s="164"/>
      <x:c r="AC38" s="164"/>
      <x:c r="AD38" s="164"/>
      <x:c r="AE38" s="164"/>
      <x:c r="AF38" s="164"/>
      <x:c r="AG38" s="164"/>
      <x:c r="AH38" s="164"/>
      <x:c r="AI38" s="165"/>
      <x:c r="AJ38" s="164"/>
      <x:c r="AK38" s="164"/>
      <x:c r="AL38" s="164"/>
      <x:c r="AM38" s="140"/>
      <x:c r="AN38" s="140"/>
      <x:c r="AO38" s="163" t="str">
        <x:f>IF(AP38="Yes","",IF(S38="Refused","Missing required details: "&amp;LEFT(BJ38,LEN(BJ38)-2)&amp;".",SUBSTITUTE(SUBSTITUTE(SUBSTITUTE(SUBSTITUTE(SUBSTITUTE(SUBSTITUTE(SUBSTITUTE(SUBSTITUTE(IF(S38="Review required",IFERROR(MID(BA38,FIND(": ",BA38)+2,999),BA38),IFERROR(MID(BB38,FIND(": ",BB38)+2,999),BB38)),"Material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38" s="166" t="str">
        <x:f>IF(AND(B38="",C38="",D38="",E38="",F38="",G38="",H38="",I38="",J38="",K38="",L38="",M38="",N38="",O38="",P38="",Q38="",R38="",AD38="",AE38="",AM38="",AN38="",BC38="",BD38=""),"Yes","No")</x:f>
        <x:v>Yes</x:v>
      </x:c>
      <x:c r="AQ38" s="166" t="str">
        <x:f>IF(AND(B38&lt;&gt;"",C38&lt;&gt;"",E38&lt;&gt;"",F38&lt;&gt;"",BC38&lt;&gt;"",D38&lt;&gt;"",BD38&lt;&gt;"",G38&lt;&gt;"",AD38&lt;&gt;"",AE38&lt;&gt;""),"Yes","No")</x:f>
        <x:v>No</x:v>
      </x:c>
      <x:c r="AR38" s="166" t="str">
        <x:f>IF(OR(AND(I38="Supported",OR(H38="No",J38="No")),AND(R38="Yes",J38="No"),AND(P38="Yes",M38="No"),AND(I38="No",R38="Yes")),"Yes","No")</x:f>
        <x:v>No</x:v>
      </x:c>
      <x:c r="AS38" s="166" t="str">
        <x:f>IF(OR(H38="Unknown",I38="Unknown",J38="Unknown",I38="Partial",AND(I38="Supported",OR(H38="Partial",J38="Partial")),AR38="Yes"),"Yes","No")</x:f>
        <x:v>No</x:v>
      </x:c>
      <x:c r="AT38" s="166" t="str">
        <x:f>IF(OR(P38="Yes",O38="Yes",Q38="Yes",AND(N38="Yes",OR(L38="Supported",L38="Partial"))),"Yes","No")</x:f>
        <x:v>No</x:v>
      </x:c>
      <x:c r="AU38" s="166" t="str">
        <x:f>IF(AND(H38="Supported",I38="Supported",J38="Supported"),"Yes","No")</x:f>
        <x:v>No</x:v>
      </x:c>
      <x:c r="AV38" s="166" t="str">
        <x:f>IF(AND(AU38="Yes",R38="Yes",AT38="Yes"),"Yes","No")</x:f>
        <x:v>No</x:v>
      </x:c>
      <x:c r="AW38" s="166" t="str">
        <x:f>IF(AND(AU38="No",I38="No",J38="No",AT38="No"),"Yes","No")</x:f>
        <x:v>No</x:v>
      </x:c>
      <x:c r="AX38" s="166" t="str">
        <x:f>IF(P38="Yes","Transaction intermediary",IF(O38="Yes","Decision intermediary",IF(Q38="Yes","Market infrastructure",IF(AND(N38="Yes",OR(L38="Supported",L38="Partial")),"Visibility competitor",""))))</x:f>
      </x:c>
      <x:c r="AY38" s="166" t="str">
        <x:f>IF(AP38="Yes","",IF(AQ38="No","",IF(AV38="Yes","Dual-role domain",IF(AU38="Yes","Direct commercial competitor",IF(AX38&lt;&gt;"",AX38,IF(AND(I38="Supported",OR(H38="Partial",J38="Partial")),"Direct commercial competitor",IF(AND(AW38="Yes",AN38&lt;&gt;"",AM38=""),"Non-comparable ranking domain","")))))))</x:f>
      </x:c>
      <x:c r="AZ38" s="166" t="str">
        <x:f>IF(S38&lt;&gt;"Ready","",IF(OR(AY38="Direct commercial competitor",AY38="Dual-role domain"),"Core",IF(AND(OR(AY38="Transaction intermediary",AY38="Decision intermediary",AY38="Market infrastructure",AY38="Visibility competitor"),AM38&lt;&gt;""),"Context",IF(AND(AY38="Non-comparable ranking domain",AN38&lt;&gt;""),"Exclude",""))))</x:f>
      </x:c>
      <x:c r="BA38" s="166" t="str">
        <x:f>IF(AP38="Yes","",IF(AR38="Yes","A20-F04: Material contradiction prevents a Ready result.",IF(OR(H38="Unknown",I38="Unknown",J38="Unknown"),"A20-S04: Critical evidence is Unknown and remains Unknown.",IF(OR(I38="Partial",AND(I38="Supported",OR(H38="Partial",J38="Partial"))),"A20-P04: Partial direct evidence cannot approve Core.",IF(AND(AU38="No",OR(L38="Supported",L38="Partial"),AT38="No"),"A20-P17: A20-E05 is evidence only and does not establish Visibility competitor.",IF(AND(AU38="No",AT38="Yes",AM38=""),"A20-D02: Context requires a named purpose.",IF(AND(AW38="Yes",AN38=""),"A20-D03: Exclude requires a decision-specific reason.","The current evidence does not support a final role and disposition.")))))))</x:f>
      </x:c>
      <x:c r="BB38" s="166" t="str">
        <x:f>IF(AP38="Yes","",IF(AZ38="Core","A20-D01: Direct-commercial conditions support Core.",IF(AZ38="Context","A20-D02: The named Context purpose is supported: "&amp;AM38&amp;".",IF(AZ38="Exclude","A20-P19/A20-D03: No role supports the decision and the exclusion reason is recorded.","The current evidence does not support a final role and disposition."))))</x:f>
      </x:c>
      <x:c r="BC38" s="166"/>
      <x:c r="BD38" s="166"/>
      <x:c r="BE38" s="163" t="str">
        <x:f>IF(AP38="Yes","",IF(LEN(IF(OR(AY38="Dual-role domain",AY38="Direct commercial competitor"),IF(P38="Yes","Transaction intermediary; ","")&amp;IF(O38="Yes","Decision intermediary; ","")&amp;IF(Q38="Yes","Market infrastructure; ","")&amp;IF(AND(N38="Yes",OR(L38="Supported",L38="Partial")),"Visibility competitor; ",""),IF(AND(P38="Yes",AY38&lt;&gt;"Transaction intermediary"),"Transaction intermediary; ","")&amp;IF(AND(O38="Yes",AY38&lt;&gt;"Decision intermediary"),"Decision intermediary; ","")&amp;IF(AND(Q38="Yes",AY38&lt;&gt;"Market infrastructure"),"Market infrastructure; ","")&amp;IF(AND(N38="Yes",OR(L38="Supported",L38="Partial"),AY38&lt;&gt;"Visibility competitor"),"Visibility competitor; ","")))=0,"",LEFT(IF(OR(AY38="Dual-role domain",AY38="Direct commercial competitor"),IF(P38="Yes","Transaction intermediary; ","")&amp;IF(O38="Yes","Decision intermediary; ","")&amp;IF(Q38="Yes","Market infrastructure; ","")&amp;IF(AND(N38="Yes",OR(L38="Supported",L38="Partial")),"Visibility competitor; ",""),IF(AND(P38="Yes",AY38&lt;&gt;"Transaction intermediary"),"Transaction intermediary; ","")&amp;IF(AND(O38="Yes",AY38&lt;&gt;"Decision intermediary"),"Decision intermediary; ","")&amp;IF(AND(Q38="Yes",AY38&lt;&gt;"Market infrastructure"),"Market infrastructure; ","")&amp;IF(AND(N38="Yes",OR(L38="Supported",L38="Partial"),AY38&lt;&gt;"Visibility competitor"),"Visibility competitor; ","")),LEN(IF(OR(AY38="Dual-role domain",AY38="Direct commercial competitor"),IF(P38="Yes","Transaction intermediary; ","")&amp;IF(O38="Yes","Decision intermediary; ","")&amp;IF(Q38="Yes","Market infrastructure; ","")&amp;IF(AND(N38="Yes",OR(L38="Supported",L38="Partial")),"Visibility competitor; ",""),IF(AND(P38="Yes",AY38&lt;&gt;"Transaction intermediary"),"Transaction intermediary; ","")&amp;IF(AND(O38="Yes",AY38&lt;&gt;"Decision intermediary"),"Decision intermediary; ","")&amp;IF(AND(Q38="Yes",AY38&lt;&gt;"Market infrastructure"),"Market infrastructure; ","")&amp;IF(AND(N38="Yes",OR(L38="Supported",L38="Partial"),AY38&lt;&gt;"Visibility competitor"),"Visibility competitor; ","")))-2)))</x:f>
      </x:c>
      <x:c r="BF38" s="163" t="str">
        <x:f>IF(AP38="Yes","",IF(AND(V38="",W38="",X38="",Y38=""),"Not reviewed",IF(OR(S38&lt;&gt;"Ready",V38&lt;&gt;S38,W38&lt;&gt;T38,X38&lt;&gt;BE38,Y38&lt;&gt;U38),"Requires re-review","Aligned")))</x:f>
      </x:c>
      <x:c r="BG38" s="163" t="str">
        <x:f>IF(AP38="Yes","",IF(AQ38="Yes","","A20-F01 Missing: "&amp;LEFT(BJ38,LEN(BJ38)-2)&amp;"."))</x:f>
      </x:c>
      <x:c r="BH38" s="163" t="str">
        <x:f>IF(AP38="Yes","",IF(S38="Refused","Complete the exact missing fields listed above, then classify again.",IF(S38="Review required",IF(BA38="A20-P17: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38" s="163" t="str">
        <x:f>IF(AP38="Yes","",IF(AND(AQ38="Yes",S38="Ready",V38="Ready",AF38="Approved",BF38="Aligned",U38&lt;&gt;""),"Eligible for handoff","Excluded from handoff - "&amp;IF(AQ38&lt;&gt;"Yes",BG38,IF(S38&lt;&gt;"Ready",AO38,IF(AF38&lt;&gt;"Approved","Approval status is not Approved",IF(BF38&lt;&gt;"Aligned",BF38,"No final disposition"))))))</x:f>
      </x:c>
      <x:c r="BJ38" s="166" t="str">
        <x:f>IF(B38="","Candidate; ","")&amp;IF(C38="","Decision; ","")&amp;IF(E38="","Customer; ","")&amp;IF(F38="","Commercial result; ","")&amp;IF(BC38="","Offering; ","")&amp;IF(D38="","Market and geography; ","")&amp;IF(BD38="","Query group; ","")&amp;IF(G38="","Evidence date; ","")&amp;IF(AD38="","Owner; ","")&amp;IF(AE38="","Reviewer; ","")</x:f>
        <x:v>Candidate; Decision; Customer; Commercial result; Offering; Market and geography; Query group; Evidence date; Owner; Reviewer; </x:v>
      </x:c>
    </x:row>
    <x:row r="39">
      <x:c r="A39" s="140"/>
      <x:c r="B39" s="140"/>
      <x:c r="C39" s="140"/>
      <x:c r="D39" s="140"/>
      <x:c r="E39" s="140"/>
      <x:c r="F39" s="140"/>
      <x:c r="G39" s="192"/>
      <x:c r="H39" s="140"/>
      <x:c r="I39" s="140"/>
      <x:c r="J39" s="140"/>
      <x:c r="K39" s="140"/>
      <x:c r="L39" s="140"/>
      <x:c r="M39" s="140"/>
      <x:c r="N39" s="140"/>
      <x:c r="O39" s="140"/>
      <x:c r="P39" s="140"/>
      <x:c r="Q39" s="140"/>
      <x:c r="R39" s="140"/>
      <x:c r="S39" s="163" t="str">
        <x:f>IF(AP39="Yes","",IF(AQ39="No","Refused",IF(AS39="Yes","Review required",IF(AND(AU39="No",OR(L39="Supported",L39="Partial"),AT39="No",NOT(AND(AW39="Yes",AM39="",AN39&lt;&gt;""))),"Review required",IF(AND(AU39="No",AT39="Yes",AM39=""),"Review required",IF(AND(AW39="Yes",AN39=""),"Review required","Ready"))))))</x:f>
      </x:c>
      <x:c r="T39" s="163" t="str">
        <x:f>IF(AP39="Yes","",AY39&amp;"")</x:f>
      </x:c>
      <x:c r="U39" s="163" t="str">
        <x:f>IF(AP39="Yes","",AZ39&amp;"")</x:f>
      </x:c>
      <x:c r="V39" s="164"/>
      <x:c r="W39" s="164"/>
      <x:c r="X39" s="164"/>
      <x:c r="Y39" s="164"/>
      <x:c r="Z39" s="164"/>
      <x:c r="AA39" s="164"/>
      <x:c r="AB39" s="164"/>
      <x:c r="AC39" s="164"/>
      <x:c r="AD39" s="164"/>
      <x:c r="AE39" s="164"/>
      <x:c r="AF39" s="164"/>
      <x:c r="AG39" s="164"/>
      <x:c r="AH39" s="164"/>
      <x:c r="AI39" s="165"/>
      <x:c r="AJ39" s="164"/>
      <x:c r="AK39" s="164"/>
      <x:c r="AL39" s="164"/>
      <x:c r="AM39" s="140"/>
      <x:c r="AN39" s="140"/>
      <x:c r="AO39" s="163" t="str">
        <x:f>IF(AP39="Yes","",IF(S39="Refused","Missing required details: "&amp;LEFT(BJ39,LEN(BJ39)-2)&amp;".",SUBSTITUTE(SUBSTITUTE(SUBSTITUTE(SUBSTITUTE(SUBSTITUTE(SUBSTITUTE(SUBSTITUTE(SUBSTITUTE(IF(S39="Review required",IFERROR(MID(BA39,FIND(": ",BA39)+2,999),BA39),IFERROR(MID(BB39,FIND(": ",BB39)+2,999),BB39)),"Material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39" s="166" t="str">
        <x:f>IF(AND(B39="",C39="",D39="",E39="",F39="",G39="",H39="",I39="",J39="",K39="",L39="",M39="",N39="",O39="",P39="",Q39="",R39="",AD39="",AE39="",AM39="",AN39="",BC39="",BD39=""),"Yes","No")</x:f>
        <x:v>Yes</x:v>
      </x:c>
      <x:c r="AQ39" s="166" t="str">
        <x:f>IF(AND(B39&lt;&gt;"",C39&lt;&gt;"",E39&lt;&gt;"",F39&lt;&gt;"",BC39&lt;&gt;"",D39&lt;&gt;"",BD39&lt;&gt;"",G39&lt;&gt;"",AD39&lt;&gt;"",AE39&lt;&gt;""),"Yes","No")</x:f>
        <x:v>No</x:v>
      </x:c>
      <x:c r="AR39" s="166" t="str">
        <x:f>IF(OR(AND(I39="Supported",OR(H39="No",J39="No")),AND(R39="Yes",J39="No"),AND(P39="Yes",M39="No"),AND(I39="No",R39="Yes")),"Yes","No")</x:f>
        <x:v>No</x:v>
      </x:c>
      <x:c r="AS39" s="166" t="str">
        <x:f>IF(OR(H39="Unknown",I39="Unknown",J39="Unknown",I39="Partial",AND(I39="Supported",OR(H39="Partial",J39="Partial")),AR39="Yes"),"Yes","No")</x:f>
        <x:v>No</x:v>
      </x:c>
      <x:c r="AT39" s="166" t="str">
        <x:f>IF(OR(P39="Yes",O39="Yes",Q39="Yes",AND(N39="Yes",OR(L39="Supported",L39="Partial"))),"Yes","No")</x:f>
        <x:v>No</x:v>
      </x:c>
      <x:c r="AU39" s="166" t="str">
        <x:f>IF(AND(H39="Supported",I39="Supported",J39="Supported"),"Yes","No")</x:f>
        <x:v>No</x:v>
      </x:c>
      <x:c r="AV39" s="166" t="str">
        <x:f>IF(AND(AU39="Yes",R39="Yes",AT39="Yes"),"Yes","No")</x:f>
        <x:v>No</x:v>
      </x:c>
      <x:c r="AW39" s="166" t="str">
        <x:f>IF(AND(AU39="No",I39="No",J39="No",AT39="No"),"Yes","No")</x:f>
        <x:v>No</x:v>
      </x:c>
      <x:c r="AX39" s="166" t="str">
        <x:f>IF(P39="Yes","Transaction intermediary",IF(O39="Yes","Decision intermediary",IF(Q39="Yes","Market infrastructure",IF(AND(N39="Yes",OR(L39="Supported",L39="Partial")),"Visibility competitor",""))))</x:f>
      </x:c>
      <x:c r="AY39" s="166" t="str">
        <x:f>IF(AP39="Yes","",IF(AQ39="No","",IF(AV39="Yes","Dual-role domain",IF(AU39="Yes","Direct commercial competitor",IF(AX39&lt;&gt;"",AX39,IF(AND(I39="Supported",OR(H39="Partial",J39="Partial")),"Direct commercial competitor",IF(AND(AW39="Yes",AN39&lt;&gt;"",AM39=""),"Non-comparable ranking domain","")))))))</x:f>
      </x:c>
      <x:c r="AZ39" s="166" t="str">
        <x:f>IF(S39&lt;&gt;"Ready","",IF(OR(AY39="Direct commercial competitor",AY39="Dual-role domain"),"Core",IF(AND(OR(AY39="Transaction intermediary",AY39="Decision intermediary",AY39="Market infrastructure",AY39="Visibility competitor"),AM39&lt;&gt;""),"Context",IF(AND(AY39="Non-comparable ranking domain",AN39&lt;&gt;""),"Exclude",""))))</x:f>
      </x:c>
      <x:c r="BA39" s="166" t="str">
        <x:f>IF(AP39="Yes","",IF(AR39="Yes","A20-F04: Material contradiction prevents a Ready result.",IF(OR(H39="Unknown",I39="Unknown",J39="Unknown"),"A20-S04: Critical evidence is Unknown and remains Unknown.",IF(OR(I39="Partial",AND(I39="Supported",OR(H39="Partial",J39="Partial"))),"A20-P04: Partial direct evidence cannot approve Core.",IF(AND(AU39="No",OR(L39="Supported",L39="Partial"),AT39="No"),"A20-P17: A20-E05 is evidence only and does not establish Visibility competitor.",IF(AND(AU39="No",AT39="Yes",AM39=""),"A20-D02: Context requires a named purpose.",IF(AND(AW39="Yes",AN39=""),"A20-D03: Exclude requires a decision-specific reason.","The current evidence does not support a final role and disposition.")))))))</x:f>
      </x:c>
      <x:c r="BB39" s="166" t="str">
        <x:f>IF(AP39="Yes","",IF(AZ39="Core","A20-D01: Direct-commercial conditions support Core.",IF(AZ39="Context","A20-D02: The named Context purpose is supported: "&amp;AM39&amp;".",IF(AZ39="Exclude","A20-P19/A20-D03: No role supports the decision and the exclusion reason is recorded.","The current evidence does not support a final role and disposition."))))</x:f>
      </x:c>
      <x:c r="BC39" s="166"/>
      <x:c r="BD39" s="166"/>
      <x:c r="BE39" s="163" t="str">
        <x:f>IF(AP39="Yes","",IF(LEN(IF(OR(AY39="Dual-role domain",AY39="Direct commercial competitor"),IF(P39="Yes","Transaction intermediary; ","")&amp;IF(O39="Yes","Decision intermediary; ","")&amp;IF(Q39="Yes","Market infrastructure; ","")&amp;IF(AND(N39="Yes",OR(L39="Supported",L39="Partial")),"Visibility competitor; ",""),IF(AND(P39="Yes",AY39&lt;&gt;"Transaction intermediary"),"Transaction intermediary; ","")&amp;IF(AND(O39="Yes",AY39&lt;&gt;"Decision intermediary"),"Decision intermediary; ","")&amp;IF(AND(Q39="Yes",AY39&lt;&gt;"Market infrastructure"),"Market infrastructure; ","")&amp;IF(AND(N39="Yes",OR(L39="Supported",L39="Partial"),AY39&lt;&gt;"Visibility competitor"),"Visibility competitor; ","")))=0,"",LEFT(IF(OR(AY39="Dual-role domain",AY39="Direct commercial competitor"),IF(P39="Yes","Transaction intermediary; ","")&amp;IF(O39="Yes","Decision intermediary; ","")&amp;IF(Q39="Yes","Market infrastructure; ","")&amp;IF(AND(N39="Yes",OR(L39="Supported",L39="Partial")),"Visibility competitor; ",""),IF(AND(P39="Yes",AY39&lt;&gt;"Transaction intermediary"),"Transaction intermediary; ","")&amp;IF(AND(O39="Yes",AY39&lt;&gt;"Decision intermediary"),"Decision intermediary; ","")&amp;IF(AND(Q39="Yes",AY39&lt;&gt;"Market infrastructure"),"Market infrastructure; ","")&amp;IF(AND(N39="Yes",OR(L39="Supported",L39="Partial"),AY39&lt;&gt;"Visibility competitor"),"Visibility competitor; ","")),LEN(IF(OR(AY39="Dual-role domain",AY39="Direct commercial competitor"),IF(P39="Yes","Transaction intermediary; ","")&amp;IF(O39="Yes","Decision intermediary; ","")&amp;IF(Q39="Yes","Market infrastructure; ","")&amp;IF(AND(N39="Yes",OR(L39="Supported",L39="Partial")),"Visibility competitor; ",""),IF(AND(P39="Yes",AY39&lt;&gt;"Transaction intermediary"),"Transaction intermediary; ","")&amp;IF(AND(O39="Yes",AY39&lt;&gt;"Decision intermediary"),"Decision intermediary; ","")&amp;IF(AND(Q39="Yes",AY39&lt;&gt;"Market infrastructure"),"Market infrastructure; ","")&amp;IF(AND(N39="Yes",OR(L39="Supported",L39="Partial"),AY39&lt;&gt;"Visibility competitor"),"Visibility competitor; ","")))-2)))</x:f>
      </x:c>
      <x:c r="BF39" s="163" t="str">
        <x:f>IF(AP39="Yes","",IF(AND(V39="",W39="",X39="",Y39=""),"Not reviewed",IF(OR(S39&lt;&gt;"Ready",V39&lt;&gt;S39,W39&lt;&gt;T39,X39&lt;&gt;BE39,Y39&lt;&gt;U39),"Requires re-review","Aligned")))</x:f>
      </x:c>
      <x:c r="BG39" s="163" t="str">
        <x:f>IF(AP39="Yes","",IF(AQ39="Yes","","A20-F01 Missing: "&amp;LEFT(BJ39,LEN(BJ39)-2)&amp;"."))</x:f>
      </x:c>
      <x:c r="BH39" s="163" t="str">
        <x:f>IF(AP39="Yes","",IF(S39="Refused","Complete the exact missing fields listed above, then classify again.",IF(S39="Review required",IF(BA39="A20-P17: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39" s="163" t="str">
        <x:f>IF(AP39="Yes","",IF(AND(AQ39="Yes",S39="Ready",V39="Ready",AF39="Approved",BF39="Aligned",U39&lt;&gt;""),"Eligible for handoff","Excluded from handoff - "&amp;IF(AQ39&lt;&gt;"Yes",BG39,IF(S39&lt;&gt;"Ready",AO39,IF(AF39&lt;&gt;"Approved","Approval status is not Approved",IF(BF39&lt;&gt;"Aligned",BF39,"No final disposition"))))))</x:f>
      </x:c>
      <x:c r="BJ39" s="166" t="str">
        <x:f>IF(B39="","Candidate; ","")&amp;IF(C39="","Decision; ","")&amp;IF(E39="","Customer; ","")&amp;IF(F39="","Commercial result; ","")&amp;IF(BC39="","Offering; ","")&amp;IF(D39="","Market and geography; ","")&amp;IF(BD39="","Query group; ","")&amp;IF(G39="","Evidence date; ","")&amp;IF(AD39="","Owner; ","")&amp;IF(AE39="","Reviewer; ","")</x:f>
        <x:v>Candidate; Decision; Customer; Commercial result; Offering; Market and geography; Query group; Evidence date; Owner; Reviewer; </x:v>
      </x:c>
    </x:row>
    <x:row r="40">
      <x:c r="A40" s="140"/>
      <x:c r="B40" s="140"/>
      <x:c r="C40" s="140"/>
      <x:c r="D40" s="140"/>
      <x:c r="E40" s="140"/>
      <x:c r="F40" s="140"/>
      <x:c r="G40" s="192"/>
      <x:c r="H40" s="140"/>
      <x:c r="I40" s="140"/>
      <x:c r="J40" s="140"/>
      <x:c r="K40" s="140"/>
      <x:c r="L40" s="140"/>
      <x:c r="M40" s="140"/>
      <x:c r="N40" s="140"/>
      <x:c r="O40" s="140"/>
      <x:c r="P40" s="140"/>
      <x:c r="Q40" s="140"/>
      <x:c r="R40" s="140"/>
      <x:c r="S40" s="163" t="str">
        <x:f>IF(AP40="Yes","",IF(AQ40="No","Refused",IF(AS40="Yes","Review required",IF(AND(AU40="No",OR(L40="Supported",L40="Partial"),AT40="No",NOT(AND(AW40="Yes",AM40="",AN40&lt;&gt;""))),"Review required",IF(AND(AU40="No",AT40="Yes",AM40=""),"Review required",IF(AND(AW40="Yes",AN40=""),"Review required","Ready"))))))</x:f>
      </x:c>
      <x:c r="T40" s="163" t="str">
        <x:f>IF(AP40="Yes","",AY40&amp;"")</x:f>
      </x:c>
      <x:c r="U40" s="163" t="str">
        <x:f>IF(AP40="Yes","",AZ40&amp;"")</x:f>
      </x:c>
      <x:c r="V40" s="164"/>
      <x:c r="W40" s="164"/>
      <x:c r="X40" s="164"/>
      <x:c r="Y40" s="164"/>
      <x:c r="Z40" s="164"/>
      <x:c r="AA40" s="164"/>
      <x:c r="AB40" s="164"/>
      <x:c r="AC40" s="164"/>
      <x:c r="AD40" s="164"/>
      <x:c r="AE40" s="164"/>
      <x:c r="AF40" s="164"/>
      <x:c r="AG40" s="164"/>
      <x:c r="AH40" s="164"/>
      <x:c r="AI40" s="165"/>
      <x:c r="AJ40" s="164"/>
      <x:c r="AK40" s="164"/>
      <x:c r="AL40" s="164"/>
      <x:c r="AM40" s="140"/>
      <x:c r="AN40" s="140"/>
      <x:c r="AO40" s="163" t="str">
        <x:f>IF(AP40="Yes","",IF(S40="Refused","Missing required details: "&amp;LEFT(BJ40,LEN(BJ40)-2)&amp;".",SUBSTITUTE(SUBSTITUTE(SUBSTITUTE(SUBSTITUTE(SUBSTITUTE(SUBSTITUTE(SUBSTITUTE(SUBSTITUTE(IF(S40="Review required",IFERROR(MID(BA40,FIND(": ",BA40)+2,999),BA40),IFERROR(MID(BB40,FIND(": ",BB40)+2,999),BB40)),"Material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40" s="166" t="str">
        <x:f>IF(AND(B40="",C40="",D40="",E40="",F40="",G40="",H40="",I40="",J40="",K40="",L40="",M40="",N40="",O40="",P40="",Q40="",R40="",AD40="",AE40="",AM40="",AN40="",BC40="",BD40=""),"Yes","No")</x:f>
        <x:v>Yes</x:v>
      </x:c>
      <x:c r="AQ40" s="166" t="str">
        <x:f>IF(AND(B40&lt;&gt;"",C40&lt;&gt;"",E40&lt;&gt;"",F40&lt;&gt;"",BC40&lt;&gt;"",D40&lt;&gt;"",BD40&lt;&gt;"",G40&lt;&gt;"",AD40&lt;&gt;"",AE40&lt;&gt;""),"Yes","No")</x:f>
        <x:v>No</x:v>
      </x:c>
      <x:c r="AR40" s="166" t="str">
        <x:f>IF(OR(AND(I40="Supported",OR(H40="No",J40="No")),AND(R40="Yes",J40="No"),AND(P40="Yes",M40="No"),AND(I40="No",R40="Yes")),"Yes","No")</x:f>
        <x:v>No</x:v>
      </x:c>
      <x:c r="AS40" s="166" t="str">
        <x:f>IF(OR(H40="Unknown",I40="Unknown",J40="Unknown",I40="Partial",AND(I40="Supported",OR(H40="Partial",J40="Partial")),AR40="Yes"),"Yes","No")</x:f>
        <x:v>No</x:v>
      </x:c>
      <x:c r="AT40" s="166" t="str">
        <x:f>IF(OR(P40="Yes",O40="Yes",Q40="Yes",AND(N40="Yes",OR(L40="Supported",L40="Partial"))),"Yes","No")</x:f>
        <x:v>No</x:v>
      </x:c>
      <x:c r="AU40" s="166" t="str">
        <x:f>IF(AND(H40="Supported",I40="Supported",J40="Supported"),"Yes","No")</x:f>
        <x:v>No</x:v>
      </x:c>
      <x:c r="AV40" s="166" t="str">
        <x:f>IF(AND(AU40="Yes",R40="Yes",AT40="Yes"),"Yes","No")</x:f>
        <x:v>No</x:v>
      </x:c>
      <x:c r="AW40" s="166" t="str">
        <x:f>IF(AND(AU40="No",I40="No",J40="No",AT40="No"),"Yes","No")</x:f>
        <x:v>No</x:v>
      </x:c>
      <x:c r="AX40" s="166" t="str">
        <x:f>IF(P40="Yes","Transaction intermediary",IF(O40="Yes","Decision intermediary",IF(Q40="Yes","Market infrastructure",IF(AND(N40="Yes",OR(L40="Supported",L40="Partial")),"Visibility competitor",""))))</x:f>
      </x:c>
      <x:c r="AY40" s="166" t="str">
        <x:f>IF(AP40="Yes","",IF(AQ40="No","",IF(AV40="Yes","Dual-role domain",IF(AU40="Yes","Direct commercial competitor",IF(AX40&lt;&gt;"",AX40,IF(AND(I40="Supported",OR(H40="Partial",J40="Partial")),"Direct commercial competitor",IF(AND(AW40="Yes",AN40&lt;&gt;"",AM40=""),"Non-comparable ranking domain","")))))))</x:f>
      </x:c>
      <x:c r="AZ40" s="166" t="str">
        <x:f>IF(S40&lt;&gt;"Ready","",IF(OR(AY40="Direct commercial competitor",AY40="Dual-role domain"),"Core",IF(AND(OR(AY40="Transaction intermediary",AY40="Decision intermediary",AY40="Market infrastructure",AY40="Visibility competitor"),AM40&lt;&gt;""),"Context",IF(AND(AY40="Non-comparable ranking domain",AN40&lt;&gt;""),"Exclude",""))))</x:f>
      </x:c>
      <x:c r="BA40" s="166" t="str">
        <x:f>IF(AP40="Yes","",IF(AR40="Yes","A20-F04: Material contradiction prevents a Ready result.",IF(OR(H40="Unknown",I40="Unknown",J40="Unknown"),"A20-S04: Critical evidence is Unknown and remains Unknown.",IF(OR(I40="Partial",AND(I40="Supported",OR(H40="Partial",J40="Partial"))),"A20-P04: Partial direct evidence cannot approve Core.",IF(AND(AU40="No",OR(L40="Supported",L40="Partial"),AT40="No"),"A20-P17: A20-E05 is evidence only and does not establish Visibility competitor.",IF(AND(AU40="No",AT40="Yes",AM40=""),"A20-D02: Context requires a named purpose.",IF(AND(AW40="Yes",AN40=""),"A20-D03: Exclude requires a decision-specific reason.","The current evidence does not support a final role and disposition.")))))))</x:f>
      </x:c>
      <x:c r="BB40" s="166" t="str">
        <x:f>IF(AP40="Yes","",IF(AZ40="Core","A20-D01: Direct-commercial conditions support Core.",IF(AZ40="Context","A20-D02: The named Context purpose is supported: "&amp;AM40&amp;".",IF(AZ40="Exclude","A20-P19/A20-D03: No role supports the decision and the exclusion reason is recorded.","The current evidence does not support a final role and disposition."))))</x:f>
      </x:c>
      <x:c r="BC40" s="166"/>
      <x:c r="BD40" s="166"/>
      <x:c r="BE40" s="163" t="str">
        <x:f>IF(AP40="Yes","",IF(LEN(IF(OR(AY40="Dual-role domain",AY40="Direct commercial competitor"),IF(P40="Yes","Transaction intermediary; ","")&amp;IF(O40="Yes","Decision intermediary; ","")&amp;IF(Q40="Yes","Market infrastructure; ","")&amp;IF(AND(N40="Yes",OR(L40="Supported",L40="Partial")),"Visibility competitor; ",""),IF(AND(P40="Yes",AY40&lt;&gt;"Transaction intermediary"),"Transaction intermediary; ","")&amp;IF(AND(O40="Yes",AY40&lt;&gt;"Decision intermediary"),"Decision intermediary; ","")&amp;IF(AND(Q40="Yes",AY40&lt;&gt;"Market infrastructure"),"Market infrastructure; ","")&amp;IF(AND(N40="Yes",OR(L40="Supported",L40="Partial"),AY40&lt;&gt;"Visibility competitor"),"Visibility competitor; ","")))=0,"",LEFT(IF(OR(AY40="Dual-role domain",AY40="Direct commercial competitor"),IF(P40="Yes","Transaction intermediary; ","")&amp;IF(O40="Yes","Decision intermediary; ","")&amp;IF(Q40="Yes","Market infrastructure; ","")&amp;IF(AND(N40="Yes",OR(L40="Supported",L40="Partial")),"Visibility competitor; ",""),IF(AND(P40="Yes",AY40&lt;&gt;"Transaction intermediary"),"Transaction intermediary; ","")&amp;IF(AND(O40="Yes",AY40&lt;&gt;"Decision intermediary"),"Decision intermediary; ","")&amp;IF(AND(Q40="Yes",AY40&lt;&gt;"Market infrastructure"),"Market infrastructure; ","")&amp;IF(AND(N40="Yes",OR(L40="Supported",L40="Partial"),AY40&lt;&gt;"Visibility competitor"),"Visibility competitor; ","")),LEN(IF(OR(AY40="Dual-role domain",AY40="Direct commercial competitor"),IF(P40="Yes","Transaction intermediary; ","")&amp;IF(O40="Yes","Decision intermediary; ","")&amp;IF(Q40="Yes","Market infrastructure; ","")&amp;IF(AND(N40="Yes",OR(L40="Supported",L40="Partial")),"Visibility competitor; ",""),IF(AND(P40="Yes",AY40&lt;&gt;"Transaction intermediary"),"Transaction intermediary; ","")&amp;IF(AND(O40="Yes",AY40&lt;&gt;"Decision intermediary"),"Decision intermediary; ","")&amp;IF(AND(Q40="Yes",AY40&lt;&gt;"Market infrastructure"),"Market infrastructure; ","")&amp;IF(AND(N40="Yes",OR(L40="Supported",L40="Partial"),AY40&lt;&gt;"Visibility competitor"),"Visibility competitor; ","")))-2)))</x:f>
      </x:c>
      <x:c r="BF40" s="163" t="str">
        <x:f>IF(AP40="Yes","",IF(AND(V40="",W40="",X40="",Y40=""),"Not reviewed",IF(OR(S40&lt;&gt;"Ready",V40&lt;&gt;S40,W40&lt;&gt;T40,X40&lt;&gt;BE40,Y40&lt;&gt;U40),"Requires re-review","Aligned")))</x:f>
      </x:c>
      <x:c r="BG40" s="163" t="str">
        <x:f>IF(AP40="Yes","",IF(AQ40="Yes","","A20-F01 Missing: "&amp;LEFT(BJ40,LEN(BJ40)-2)&amp;"."))</x:f>
      </x:c>
      <x:c r="BH40" s="163" t="str">
        <x:f>IF(AP40="Yes","",IF(S40="Refused","Complete the exact missing fields listed above, then classify again.",IF(S40="Review required",IF(BA40="A20-P17: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40" s="163" t="str">
        <x:f>IF(AP40="Yes","",IF(AND(AQ40="Yes",S40="Ready",V40="Ready",AF40="Approved",BF40="Aligned",U40&lt;&gt;""),"Eligible for handoff","Excluded from handoff - "&amp;IF(AQ40&lt;&gt;"Yes",BG40,IF(S40&lt;&gt;"Ready",AO40,IF(AF40&lt;&gt;"Approved","Approval status is not Approved",IF(BF40&lt;&gt;"Aligned",BF40,"No final disposition"))))))</x:f>
      </x:c>
      <x:c r="BJ40" s="166" t="str">
        <x:f>IF(B40="","Candidate; ","")&amp;IF(C40="","Decision; ","")&amp;IF(E40="","Customer; ","")&amp;IF(F40="","Commercial result; ","")&amp;IF(BC40="","Offering; ","")&amp;IF(D40="","Market and geography; ","")&amp;IF(BD40="","Query group; ","")&amp;IF(G40="","Evidence date; ","")&amp;IF(AD40="","Owner; ","")&amp;IF(AE40="","Reviewer; ","")</x:f>
        <x:v>Candidate; Decision; Customer; Commercial result; Offering; Market and geography; Query group; Evidence date; Owner; Reviewer; </x:v>
      </x:c>
    </x:row>
    <x:row r="41">
      <x:c r="A41" s="140"/>
      <x:c r="B41" s="140"/>
      <x:c r="C41" s="140"/>
      <x:c r="D41" s="140"/>
      <x:c r="E41" s="140"/>
      <x:c r="F41" s="140"/>
      <x:c r="G41" s="192"/>
      <x:c r="H41" s="140"/>
      <x:c r="I41" s="140"/>
      <x:c r="J41" s="140"/>
      <x:c r="K41" s="140"/>
      <x:c r="L41" s="140"/>
      <x:c r="M41" s="140"/>
      <x:c r="N41" s="140"/>
      <x:c r="O41" s="140"/>
      <x:c r="P41" s="140"/>
      <x:c r="Q41" s="140"/>
      <x:c r="R41" s="140"/>
      <x:c r="S41" s="163" t="str">
        <x:f>IF(AP41="Yes","",IF(AQ41="No","Refused",IF(AS41="Yes","Review required",IF(AND(AU41="No",OR(L41="Supported",L41="Partial"),AT41="No",NOT(AND(AW41="Yes",AM41="",AN41&lt;&gt;""))),"Review required",IF(AND(AU41="No",AT41="Yes",AM41=""),"Review required",IF(AND(AW41="Yes",AN41=""),"Review required","Ready"))))))</x:f>
      </x:c>
      <x:c r="T41" s="163" t="str">
        <x:f>IF(AP41="Yes","",AY41&amp;"")</x:f>
      </x:c>
      <x:c r="U41" s="163" t="str">
        <x:f>IF(AP41="Yes","",AZ41&amp;"")</x:f>
      </x:c>
      <x:c r="V41" s="164"/>
      <x:c r="W41" s="164"/>
      <x:c r="X41" s="164"/>
      <x:c r="Y41" s="164"/>
      <x:c r="Z41" s="164"/>
      <x:c r="AA41" s="164"/>
      <x:c r="AB41" s="164"/>
      <x:c r="AC41" s="164"/>
      <x:c r="AD41" s="164"/>
      <x:c r="AE41" s="164"/>
      <x:c r="AF41" s="164"/>
      <x:c r="AG41" s="164"/>
      <x:c r="AH41" s="164"/>
      <x:c r="AI41" s="165"/>
      <x:c r="AJ41" s="164"/>
      <x:c r="AK41" s="164"/>
      <x:c r="AL41" s="164"/>
      <x:c r="AM41" s="140"/>
      <x:c r="AN41" s="140"/>
      <x:c r="AO41" s="163" t="str">
        <x:f>IF(AP41="Yes","",IF(S41="Refused","Missing required details: "&amp;LEFT(BJ41,LEN(BJ41)-2)&amp;".",SUBSTITUTE(SUBSTITUTE(SUBSTITUTE(SUBSTITUTE(SUBSTITUTE(SUBSTITUTE(SUBSTITUTE(SUBSTITUTE(IF(S41="Review required",IFERROR(MID(BA41,FIND(": ",BA41)+2,999),BA41),IFERROR(MID(BB41,FIND(": ",BB41)+2,999),BB41)),"Material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41" s="166" t="str">
        <x:f>IF(AND(B41="",C41="",D41="",E41="",F41="",G41="",H41="",I41="",J41="",K41="",L41="",M41="",N41="",O41="",P41="",Q41="",R41="",AD41="",AE41="",AM41="",AN41="",BC41="",BD41=""),"Yes","No")</x:f>
        <x:v>Yes</x:v>
      </x:c>
      <x:c r="AQ41" s="166" t="str">
        <x:f>IF(AND(B41&lt;&gt;"",C41&lt;&gt;"",E41&lt;&gt;"",F41&lt;&gt;"",BC41&lt;&gt;"",D41&lt;&gt;"",BD41&lt;&gt;"",G41&lt;&gt;"",AD41&lt;&gt;"",AE41&lt;&gt;""),"Yes","No")</x:f>
        <x:v>No</x:v>
      </x:c>
      <x:c r="AR41" s="166" t="str">
        <x:f>IF(OR(AND(I41="Supported",OR(H41="No",J41="No")),AND(R41="Yes",J41="No"),AND(P41="Yes",M41="No"),AND(I41="No",R41="Yes")),"Yes","No")</x:f>
        <x:v>No</x:v>
      </x:c>
      <x:c r="AS41" s="166" t="str">
        <x:f>IF(OR(H41="Unknown",I41="Unknown",J41="Unknown",I41="Partial",AND(I41="Supported",OR(H41="Partial",J41="Partial")),AR41="Yes"),"Yes","No")</x:f>
        <x:v>No</x:v>
      </x:c>
      <x:c r="AT41" s="166" t="str">
        <x:f>IF(OR(P41="Yes",O41="Yes",Q41="Yes",AND(N41="Yes",OR(L41="Supported",L41="Partial"))),"Yes","No")</x:f>
        <x:v>No</x:v>
      </x:c>
      <x:c r="AU41" s="166" t="str">
        <x:f>IF(AND(H41="Supported",I41="Supported",J41="Supported"),"Yes","No")</x:f>
        <x:v>No</x:v>
      </x:c>
      <x:c r="AV41" s="166" t="str">
        <x:f>IF(AND(AU41="Yes",R41="Yes",AT41="Yes"),"Yes","No")</x:f>
        <x:v>No</x:v>
      </x:c>
      <x:c r="AW41" s="166" t="str">
        <x:f>IF(AND(AU41="No",I41="No",J41="No",AT41="No"),"Yes","No")</x:f>
        <x:v>No</x:v>
      </x:c>
      <x:c r="AX41" s="166" t="str">
        <x:f>IF(P41="Yes","Transaction intermediary",IF(O41="Yes","Decision intermediary",IF(Q41="Yes","Market infrastructure",IF(AND(N41="Yes",OR(L41="Supported",L41="Partial")),"Visibility competitor",""))))</x:f>
      </x:c>
      <x:c r="AY41" s="166" t="str">
        <x:f>IF(AP41="Yes","",IF(AQ41="No","",IF(AV41="Yes","Dual-role domain",IF(AU41="Yes","Direct commercial competitor",IF(AX41&lt;&gt;"",AX41,IF(AND(I41="Supported",OR(H41="Partial",J41="Partial")),"Direct commercial competitor",IF(AND(AW41="Yes",AN41&lt;&gt;"",AM41=""),"Non-comparable ranking domain","")))))))</x:f>
      </x:c>
      <x:c r="AZ41" s="166" t="str">
        <x:f>IF(S41&lt;&gt;"Ready","",IF(OR(AY41="Direct commercial competitor",AY41="Dual-role domain"),"Core",IF(AND(OR(AY41="Transaction intermediary",AY41="Decision intermediary",AY41="Market infrastructure",AY41="Visibility competitor"),AM41&lt;&gt;""),"Context",IF(AND(AY41="Non-comparable ranking domain",AN41&lt;&gt;""),"Exclude",""))))</x:f>
      </x:c>
      <x:c r="BA41" s="166" t="str">
        <x:f>IF(AP41="Yes","",IF(AR41="Yes","A20-F04: Material contradiction prevents a Ready result.",IF(OR(H41="Unknown",I41="Unknown",J41="Unknown"),"A20-S04: Critical evidence is Unknown and remains Unknown.",IF(OR(I41="Partial",AND(I41="Supported",OR(H41="Partial",J41="Partial"))),"A20-P04: Partial direct evidence cannot approve Core.",IF(AND(AU41="No",OR(L41="Supported",L41="Partial"),AT41="No"),"A20-P17: A20-E05 is evidence only and does not establish Visibility competitor.",IF(AND(AU41="No",AT41="Yes",AM41=""),"A20-D02: Context requires a named purpose.",IF(AND(AW41="Yes",AN41=""),"A20-D03: Exclude requires a decision-specific reason.","The current evidence does not support a final role and disposition.")))))))</x:f>
      </x:c>
      <x:c r="BB41" s="166" t="str">
        <x:f>IF(AP41="Yes","",IF(AZ41="Core","A20-D01: Direct-commercial conditions support Core.",IF(AZ41="Context","A20-D02: The named Context purpose is supported: "&amp;AM41&amp;".",IF(AZ41="Exclude","A20-P19/A20-D03: No role supports the decision and the exclusion reason is recorded.","The current evidence does not support a final role and disposition."))))</x:f>
      </x:c>
      <x:c r="BC41" s="166"/>
      <x:c r="BD41" s="166"/>
      <x:c r="BE41" s="163" t="str">
        <x:f>IF(AP41="Yes","",IF(LEN(IF(OR(AY41="Dual-role domain",AY41="Direct commercial competitor"),IF(P41="Yes","Transaction intermediary; ","")&amp;IF(O41="Yes","Decision intermediary; ","")&amp;IF(Q41="Yes","Market infrastructure; ","")&amp;IF(AND(N41="Yes",OR(L41="Supported",L41="Partial")),"Visibility competitor; ",""),IF(AND(P41="Yes",AY41&lt;&gt;"Transaction intermediary"),"Transaction intermediary; ","")&amp;IF(AND(O41="Yes",AY41&lt;&gt;"Decision intermediary"),"Decision intermediary; ","")&amp;IF(AND(Q41="Yes",AY41&lt;&gt;"Market infrastructure"),"Market infrastructure; ","")&amp;IF(AND(N41="Yes",OR(L41="Supported",L41="Partial"),AY41&lt;&gt;"Visibility competitor"),"Visibility competitor; ","")))=0,"",LEFT(IF(OR(AY41="Dual-role domain",AY41="Direct commercial competitor"),IF(P41="Yes","Transaction intermediary; ","")&amp;IF(O41="Yes","Decision intermediary; ","")&amp;IF(Q41="Yes","Market infrastructure; ","")&amp;IF(AND(N41="Yes",OR(L41="Supported",L41="Partial")),"Visibility competitor; ",""),IF(AND(P41="Yes",AY41&lt;&gt;"Transaction intermediary"),"Transaction intermediary; ","")&amp;IF(AND(O41="Yes",AY41&lt;&gt;"Decision intermediary"),"Decision intermediary; ","")&amp;IF(AND(Q41="Yes",AY41&lt;&gt;"Market infrastructure"),"Market infrastructure; ","")&amp;IF(AND(N41="Yes",OR(L41="Supported",L41="Partial"),AY41&lt;&gt;"Visibility competitor"),"Visibility competitor; ","")),LEN(IF(OR(AY41="Dual-role domain",AY41="Direct commercial competitor"),IF(P41="Yes","Transaction intermediary; ","")&amp;IF(O41="Yes","Decision intermediary; ","")&amp;IF(Q41="Yes","Market infrastructure; ","")&amp;IF(AND(N41="Yes",OR(L41="Supported",L41="Partial")),"Visibility competitor; ",""),IF(AND(P41="Yes",AY41&lt;&gt;"Transaction intermediary"),"Transaction intermediary; ","")&amp;IF(AND(O41="Yes",AY41&lt;&gt;"Decision intermediary"),"Decision intermediary; ","")&amp;IF(AND(Q41="Yes",AY41&lt;&gt;"Market infrastructure"),"Market infrastructure; ","")&amp;IF(AND(N41="Yes",OR(L41="Supported",L41="Partial"),AY41&lt;&gt;"Visibility competitor"),"Visibility competitor; ","")))-2)))</x:f>
      </x:c>
      <x:c r="BF41" s="163" t="str">
        <x:f>IF(AP41="Yes","",IF(AND(V41="",W41="",X41="",Y41=""),"Not reviewed",IF(OR(S41&lt;&gt;"Ready",V41&lt;&gt;S41,W41&lt;&gt;T41,X41&lt;&gt;BE41,Y41&lt;&gt;U41),"Requires re-review","Aligned")))</x:f>
      </x:c>
      <x:c r="BG41" s="163" t="str">
        <x:f>IF(AP41="Yes","",IF(AQ41="Yes","","A20-F01 Missing: "&amp;LEFT(BJ41,LEN(BJ41)-2)&amp;"."))</x:f>
      </x:c>
      <x:c r="BH41" s="163" t="str">
        <x:f>IF(AP41="Yes","",IF(S41="Refused","Complete the exact missing fields listed above, then classify again.",IF(S41="Review required",IF(BA41="A20-P17: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41" s="163" t="str">
        <x:f>IF(AP41="Yes","",IF(AND(AQ41="Yes",S41="Ready",V41="Ready",AF41="Approved",BF41="Aligned",U41&lt;&gt;""),"Eligible for handoff","Excluded from handoff - "&amp;IF(AQ41&lt;&gt;"Yes",BG41,IF(S41&lt;&gt;"Ready",AO41,IF(AF41&lt;&gt;"Approved","Approval status is not Approved",IF(BF41&lt;&gt;"Aligned",BF41,"No final disposition"))))))</x:f>
      </x:c>
      <x:c r="BJ41" s="166" t="str">
        <x:f>IF(B41="","Candidate; ","")&amp;IF(C41="","Decision; ","")&amp;IF(E41="","Customer; ","")&amp;IF(F41="","Commercial result; ","")&amp;IF(BC41="","Offering; ","")&amp;IF(D41="","Market and geography; ","")&amp;IF(BD41="","Query group; ","")&amp;IF(G41="","Evidence date; ","")&amp;IF(AD41="","Owner; ","")&amp;IF(AE41="","Reviewer; ","")</x:f>
        <x:v>Candidate; Decision; Customer; Commercial result; Offering; Market and geography; Query group; Evidence date; Owner; Reviewer; </x:v>
      </x:c>
    </x:row>
    <x:row r="42">
      <x:c r="A42" s="140"/>
      <x:c r="B42" s="140"/>
      <x:c r="C42" s="140"/>
      <x:c r="D42" s="140"/>
      <x:c r="E42" s="140"/>
      <x:c r="F42" s="140"/>
      <x:c r="G42" s="192"/>
      <x:c r="H42" s="140"/>
      <x:c r="I42" s="140"/>
      <x:c r="J42" s="140"/>
      <x:c r="K42" s="140"/>
      <x:c r="L42" s="140"/>
      <x:c r="M42" s="140"/>
      <x:c r="N42" s="140"/>
      <x:c r="O42" s="140"/>
      <x:c r="P42" s="140"/>
      <x:c r="Q42" s="140"/>
      <x:c r="R42" s="140"/>
      <x:c r="S42" s="163" t="str">
        <x:f>IF(AP42="Yes","",IF(AQ42="No","Refused",IF(AS42="Yes","Review required",IF(AND(AU42="No",OR(L42="Supported",L42="Partial"),AT42="No",NOT(AND(AW42="Yes",AM42="",AN42&lt;&gt;""))),"Review required",IF(AND(AU42="No",AT42="Yes",AM42=""),"Review required",IF(AND(AW42="Yes",AN42=""),"Review required","Ready"))))))</x:f>
      </x:c>
      <x:c r="T42" s="163" t="str">
        <x:f>IF(AP42="Yes","",AY42&amp;"")</x:f>
      </x:c>
      <x:c r="U42" s="163" t="str">
        <x:f>IF(AP42="Yes","",AZ42&amp;"")</x:f>
      </x:c>
      <x:c r="V42" s="164"/>
      <x:c r="W42" s="164"/>
      <x:c r="X42" s="164"/>
      <x:c r="Y42" s="164"/>
      <x:c r="Z42" s="164"/>
      <x:c r="AA42" s="164"/>
      <x:c r="AB42" s="164"/>
      <x:c r="AC42" s="164"/>
      <x:c r="AD42" s="164"/>
      <x:c r="AE42" s="164"/>
      <x:c r="AF42" s="164"/>
      <x:c r="AG42" s="164"/>
      <x:c r="AH42" s="164"/>
      <x:c r="AI42" s="165"/>
      <x:c r="AJ42" s="164"/>
      <x:c r="AK42" s="164"/>
      <x:c r="AL42" s="164"/>
      <x:c r="AM42" s="140"/>
      <x:c r="AN42" s="140"/>
      <x:c r="AO42" s="163" t="str">
        <x:f>IF(AP42="Yes","",IF(S42="Refused","Missing required details: "&amp;LEFT(BJ42,LEN(BJ42)-2)&amp;".",SUBSTITUTE(SUBSTITUTE(SUBSTITUTE(SUBSTITUTE(SUBSTITUTE(SUBSTITUTE(SUBSTITUTE(SUBSTITUTE(IF(S42="Review required",IFERROR(MID(BA42,FIND(": ",BA42)+2,999),BA42),IFERROR(MID(BB42,FIND(": ",BB42)+2,999),BB42)),"Material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42" s="166" t="str">
        <x:f>IF(AND(B42="",C42="",D42="",E42="",F42="",G42="",H42="",I42="",J42="",K42="",L42="",M42="",N42="",O42="",P42="",Q42="",R42="",AD42="",AE42="",AM42="",AN42="",BC42="",BD42=""),"Yes","No")</x:f>
        <x:v>Yes</x:v>
      </x:c>
      <x:c r="AQ42" s="166" t="str">
        <x:f>IF(AND(B42&lt;&gt;"",C42&lt;&gt;"",E42&lt;&gt;"",F42&lt;&gt;"",BC42&lt;&gt;"",D42&lt;&gt;"",BD42&lt;&gt;"",G42&lt;&gt;"",AD42&lt;&gt;"",AE42&lt;&gt;""),"Yes","No")</x:f>
        <x:v>No</x:v>
      </x:c>
      <x:c r="AR42" s="166" t="str">
        <x:f>IF(OR(AND(I42="Supported",OR(H42="No",J42="No")),AND(R42="Yes",J42="No"),AND(P42="Yes",M42="No"),AND(I42="No",R42="Yes")),"Yes","No")</x:f>
        <x:v>No</x:v>
      </x:c>
      <x:c r="AS42" s="166" t="str">
        <x:f>IF(OR(H42="Unknown",I42="Unknown",J42="Unknown",I42="Partial",AND(I42="Supported",OR(H42="Partial",J42="Partial")),AR42="Yes"),"Yes","No")</x:f>
        <x:v>No</x:v>
      </x:c>
      <x:c r="AT42" s="166" t="str">
        <x:f>IF(OR(P42="Yes",O42="Yes",Q42="Yes",AND(N42="Yes",OR(L42="Supported",L42="Partial"))),"Yes","No")</x:f>
        <x:v>No</x:v>
      </x:c>
      <x:c r="AU42" s="166" t="str">
        <x:f>IF(AND(H42="Supported",I42="Supported",J42="Supported"),"Yes","No")</x:f>
        <x:v>No</x:v>
      </x:c>
      <x:c r="AV42" s="166" t="str">
        <x:f>IF(AND(AU42="Yes",R42="Yes",AT42="Yes"),"Yes","No")</x:f>
        <x:v>No</x:v>
      </x:c>
      <x:c r="AW42" s="166" t="str">
        <x:f>IF(AND(AU42="No",I42="No",J42="No",AT42="No"),"Yes","No")</x:f>
        <x:v>No</x:v>
      </x:c>
      <x:c r="AX42" s="166" t="str">
        <x:f>IF(P42="Yes","Transaction intermediary",IF(O42="Yes","Decision intermediary",IF(Q42="Yes","Market infrastructure",IF(AND(N42="Yes",OR(L42="Supported",L42="Partial")),"Visibility competitor",""))))</x:f>
      </x:c>
      <x:c r="AY42" s="166" t="str">
        <x:f>IF(AP42="Yes","",IF(AQ42="No","",IF(AV42="Yes","Dual-role domain",IF(AU42="Yes","Direct commercial competitor",IF(AX42&lt;&gt;"",AX42,IF(AND(I42="Supported",OR(H42="Partial",J42="Partial")),"Direct commercial competitor",IF(AND(AW42="Yes",AN42&lt;&gt;"",AM42=""),"Non-comparable ranking domain","")))))))</x:f>
      </x:c>
      <x:c r="AZ42" s="166" t="str">
        <x:f>IF(S42&lt;&gt;"Ready","",IF(OR(AY42="Direct commercial competitor",AY42="Dual-role domain"),"Core",IF(AND(OR(AY42="Transaction intermediary",AY42="Decision intermediary",AY42="Market infrastructure",AY42="Visibility competitor"),AM42&lt;&gt;""),"Context",IF(AND(AY42="Non-comparable ranking domain",AN42&lt;&gt;""),"Exclude",""))))</x:f>
      </x:c>
      <x:c r="BA42" s="166" t="str">
        <x:f>IF(AP42="Yes","",IF(AR42="Yes","A20-F04: Material contradiction prevents a Ready result.",IF(OR(H42="Unknown",I42="Unknown",J42="Unknown"),"A20-S04: Critical evidence is Unknown and remains Unknown.",IF(OR(I42="Partial",AND(I42="Supported",OR(H42="Partial",J42="Partial"))),"A20-P04: Partial direct evidence cannot approve Core.",IF(AND(AU42="No",OR(L42="Supported",L42="Partial"),AT42="No"),"A20-P17: A20-E05 is evidence only and does not establish Visibility competitor.",IF(AND(AU42="No",AT42="Yes",AM42=""),"A20-D02: Context requires a named purpose.",IF(AND(AW42="Yes",AN42=""),"A20-D03: Exclude requires a decision-specific reason.","The current evidence does not support a final role and disposition.")))))))</x:f>
      </x:c>
      <x:c r="BB42" s="166" t="str">
        <x:f>IF(AP42="Yes","",IF(AZ42="Core","A20-D01: Direct-commercial conditions support Core.",IF(AZ42="Context","A20-D02: The named Context purpose is supported: "&amp;AM42&amp;".",IF(AZ42="Exclude","A20-P19/A20-D03: No role supports the decision and the exclusion reason is recorded.","The current evidence does not support a final role and disposition."))))</x:f>
      </x:c>
      <x:c r="BC42" s="166"/>
      <x:c r="BD42" s="166"/>
      <x:c r="BE42" s="163" t="str">
        <x:f>IF(AP42="Yes","",IF(LEN(IF(OR(AY42="Dual-role domain",AY42="Direct commercial competitor"),IF(P42="Yes","Transaction intermediary; ","")&amp;IF(O42="Yes","Decision intermediary; ","")&amp;IF(Q42="Yes","Market infrastructure; ","")&amp;IF(AND(N42="Yes",OR(L42="Supported",L42="Partial")),"Visibility competitor; ",""),IF(AND(P42="Yes",AY42&lt;&gt;"Transaction intermediary"),"Transaction intermediary; ","")&amp;IF(AND(O42="Yes",AY42&lt;&gt;"Decision intermediary"),"Decision intermediary; ","")&amp;IF(AND(Q42="Yes",AY42&lt;&gt;"Market infrastructure"),"Market infrastructure; ","")&amp;IF(AND(N42="Yes",OR(L42="Supported",L42="Partial"),AY42&lt;&gt;"Visibility competitor"),"Visibility competitor; ","")))=0,"",LEFT(IF(OR(AY42="Dual-role domain",AY42="Direct commercial competitor"),IF(P42="Yes","Transaction intermediary; ","")&amp;IF(O42="Yes","Decision intermediary; ","")&amp;IF(Q42="Yes","Market infrastructure; ","")&amp;IF(AND(N42="Yes",OR(L42="Supported",L42="Partial")),"Visibility competitor; ",""),IF(AND(P42="Yes",AY42&lt;&gt;"Transaction intermediary"),"Transaction intermediary; ","")&amp;IF(AND(O42="Yes",AY42&lt;&gt;"Decision intermediary"),"Decision intermediary; ","")&amp;IF(AND(Q42="Yes",AY42&lt;&gt;"Market infrastructure"),"Market infrastructure; ","")&amp;IF(AND(N42="Yes",OR(L42="Supported",L42="Partial"),AY42&lt;&gt;"Visibility competitor"),"Visibility competitor; ","")),LEN(IF(OR(AY42="Dual-role domain",AY42="Direct commercial competitor"),IF(P42="Yes","Transaction intermediary; ","")&amp;IF(O42="Yes","Decision intermediary; ","")&amp;IF(Q42="Yes","Market infrastructure; ","")&amp;IF(AND(N42="Yes",OR(L42="Supported",L42="Partial")),"Visibility competitor; ",""),IF(AND(P42="Yes",AY42&lt;&gt;"Transaction intermediary"),"Transaction intermediary; ","")&amp;IF(AND(O42="Yes",AY42&lt;&gt;"Decision intermediary"),"Decision intermediary; ","")&amp;IF(AND(Q42="Yes",AY42&lt;&gt;"Market infrastructure"),"Market infrastructure; ","")&amp;IF(AND(N42="Yes",OR(L42="Supported",L42="Partial"),AY42&lt;&gt;"Visibility competitor"),"Visibility competitor; ","")))-2)))</x:f>
      </x:c>
      <x:c r="BF42" s="163" t="str">
        <x:f>IF(AP42="Yes","",IF(AND(V42="",W42="",X42="",Y42=""),"Not reviewed",IF(OR(S42&lt;&gt;"Ready",V42&lt;&gt;S42,W42&lt;&gt;T42,X42&lt;&gt;BE42,Y42&lt;&gt;U42),"Requires re-review","Aligned")))</x:f>
      </x:c>
      <x:c r="BG42" s="163" t="str">
        <x:f>IF(AP42="Yes","",IF(AQ42="Yes","","A20-F01 Missing: "&amp;LEFT(BJ42,LEN(BJ42)-2)&amp;"."))</x:f>
      </x:c>
      <x:c r="BH42" s="163" t="str">
        <x:f>IF(AP42="Yes","",IF(S42="Refused","Complete the exact missing fields listed above, then classify again.",IF(S42="Review required",IF(BA42="A20-P17: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42" s="163" t="str">
        <x:f>IF(AP42="Yes","",IF(AND(AQ42="Yes",S42="Ready",V42="Ready",AF42="Approved",BF42="Aligned",U42&lt;&gt;""),"Eligible for handoff","Excluded from handoff - "&amp;IF(AQ42&lt;&gt;"Yes",BG42,IF(S42&lt;&gt;"Ready",AO42,IF(AF42&lt;&gt;"Approved","Approval status is not Approved",IF(BF42&lt;&gt;"Aligned",BF42,"No final disposition"))))))</x:f>
      </x:c>
      <x:c r="BJ42" s="166" t="str">
        <x:f>IF(B42="","Candidate; ","")&amp;IF(C42="","Decision; ","")&amp;IF(E42="","Customer; ","")&amp;IF(F42="","Commercial result; ","")&amp;IF(BC42="","Offering; ","")&amp;IF(D42="","Market and geography; ","")&amp;IF(BD42="","Query group; ","")&amp;IF(G42="","Evidence date; ","")&amp;IF(AD42="","Owner; ","")&amp;IF(AE42="","Reviewer; ","")</x:f>
        <x:v>Candidate; Decision; Customer; Commercial result; Offering; Market and geography; Query group; Evidence date; Owner; Reviewer; </x:v>
      </x:c>
    </x:row>
    <x:row r="43">
      <x:c r="A43" s="140"/>
      <x:c r="B43" s="140"/>
      <x:c r="C43" s="140"/>
      <x:c r="D43" s="140"/>
      <x:c r="E43" s="140"/>
      <x:c r="F43" s="140"/>
      <x:c r="G43" s="192"/>
      <x:c r="H43" s="140"/>
      <x:c r="I43" s="140"/>
      <x:c r="J43" s="140"/>
      <x:c r="K43" s="140"/>
      <x:c r="L43" s="140"/>
      <x:c r="M43" s="140"/>
      <x:c r="N43" s="140"/>
      <x:c r="O43" s="140"/>
      <x:c r="P43" s="140"/>
      <x:c r="Q43" s="140"/>
      <x:c r="R43" s="140"/>
      <x:c r="S43" s="163" t="str">
        <x:f>IF(AP43="Yes","",IF(AQ43="No","Refused",IF(AS43="Yes","Review required",IF(AND(AU43="No",OR(L43="Supported",L43="Partial"),AT43="No",NOT(AND(AW43="Yes",AM43="",AN43&lt;&gt;""))),"Review required",IF(AND(AU43="No",AT43="Yes",AM43=""),"Review required",IF(AND(AW43="Yes",AN43=""),"Review required","Ready"))))))</x:f>
      </x:c>
      <x:c r="T43" s="163" t="str">
        <x:f>IF(AP43="Yes","",AY43&amp;"")</x:f>
      </x:c>
      <x:c r="U43" s="163" t="str">
        <x:f>IF(AP43="Yes","",AZ43&amp;"")</x:f>
      </x:c>
      <x:c r="V43" s="164"/>
      <x:c r="W43" s="164"/>
      <x:c r="X43" s="164"/>
      <x:c r="Y43" s="164"/>
      <x:c r="Z43" s="164"/>
      <x:c r="AA43" s="164"/>
      <x:c r="AB43" s="164"/>
      <x:c r="AC43" s="164"/>
      <x:c r="AD43" s="164"/>
      <x:c r="AE43" s="164"/>
      <x:c r="AF43" s="164"/>
      <x:c r="AG43" s="164"/>
      <x:c r="AH43" s="164"/>
      <x:c r="AI43" s="165"/>
      <x:c r="AJ43" s="164"/>
      <x:c r="AK43" s="164"/>
      <x:c r="AL43" s="164"/>
      <x:c r="AM43" s="140"/>
      <x:c r="AN43" s="140"/>
      <x:c r="AO43" s="163" t="str">
        <x:f>IF(AP43="Yes","",IF(S43="Refused","Missing required details: "&amp;LEFT(BJ43,LEN(BJ43)-2)&amp;".",SUBSTITUTE(SUBSTITUTE(SUBSTITUTE(SUBSTITUTE(SUBSTITUTE(SUBSTITUTE(SUBSTITUTE(SUBSTITUTE(IF(S43="Review required",IFERROR(MID(BA43,FIND(": ",BA43)+2,999),BA43),IFERROR(MID(BB43,FIND(": ",BB43)+2,999),BB43)),"Material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43" s="166" t="str">
        <x:f>IF(AND(B43="",C43="",D43="",E43="",F43="",G43="",H43="",I43="",J43="",K43="",L43="",M43="",N43="",O43="",P43="",Q43="",R43="",AD43="",AE43="",AM43="",AN43="",BC43="",BD43=""),"Yes","No")</x:f>
        <x:v>Yes</x:v>
      </x:c>
      <x:c r="AQ43" s="166" t="str">
        <x:f>IF(AND(B43&lt;&gt;"",C43&lt;&gt;"",E43&lt;&gt;"",F43&lt;&gt;"",BC43&lt;&gt;"",D43&lt;&gt;"",BD43&lt;&gt;"",G43&lt;&gt;"",AD43&lt;&gt;"",AE43&lt;&gt;""),"Yes","No")</x:f>
        <x:v>No</x:v>
      </x:c>
      <x:c r="AR43" s="166" t="str">
        <x:f>IF(OR(AND(I43="Supported",OR(H43="No",J43="No")),AND(R43="Yes",J43="No"),AND(P43="Yes",M43="No"),AND(I43="No",R43="Yes")),"Yes","No")</x:f>
        <x:v>No</x:v>
      </x:c>
      <x:c r="AS43" s="166" t="str">
        <x:f>IF(OR(H43="Unknown",I43="Unknown",J43="Unknown",I43="Partial",AND(I43="Supported",OR(H43="Partial",J43="Partial")),AR43="Yes"),"Yes","No")</x:f>
        <x:v>No</x:v>
      </x:c>
      <x:c r="AT43" s="166" t="str">
        <x:f>IF(OR(P43="Yes",O43="Yes",Q43="Yes",AND(N43="Yes",OR(L43="Supported",L43="Partial"))),"Yes","No")</x:f>
        <x:v>No</x:v>
      </x:c>
      <x:c r="AU43" s="166" t="str">
        <x:f>IF(AND(H43="Supported",I43="Supported",J43="Supported"),"Yes","No")</x:f>
        <x:v>No</x:v>
      </x:c>
      <x:c r="AV43" s="166" t="str">
        <x:f>IF(AND(AU43="Yes",R43="Yes",AT43="Yes"),"Yes","No")</x:f>
        <x:v>No</x:v>
      </x:c>
      <x:c r="AW43" s="166" t="str">
        <x:f>IF(AND(AU43="No",I43="No",J43="No",AT43="No"),"Yes","No")</x:f>
        <x:v>No</x:v>
      </x:c>
      <x:c r="AX43" s="166" t="str">
        <x:f>IF(P43="Yes","Transaction intermediary",IF(O43="Yes","Decision intermediary",IF(Q43="Yes","Market infrastructure",IF(AND(N43="Yes",OR(L43="Supported",L43="Partial")),"Visibility competitor",""))))</x:f>
      </x:c>
      <x:c r="AY43" s="166" t="str">
        <x:f>IF(AP43="Yes","",IF(AQ43="No","",IF(AV43="Yes","Dual-role domain",IF(AU43="Yes","Direct commercial competitor",IF(AX43&lt;&gt;"",AX43,IF(AND(I43="Supported",OR(H43="Partial",J43="Partial")),"Direct commercial competitor",IF(AND(AW43="Yes",AN43&lt;&gt;"",AM43=""),"Non-comparable ranking domain","")))))))</x:f>
      </x:c>
      <x:c r="AZ43" s="166" t="str">
        <x:f>IF(S43&lt;&gt;"Ready","",IF(OR(AY43="Direct commercial competitor",AY43="Dual-role domain"),"Core",IF(AND(OR(AY43="Transaction intermediary",AY43="Decision intermediary",AY43="Market infrastructure",AY43="Visibility competitor"),AM43&lt;&gt;""),"Context",IF(AND(AY43="Non-comparable ranking domain",AN43&lt;&gt;""),"Exclude",""))))</x:f>
      </x:c>
      <x:c r="BA43" s="166" t="str">
        <x:f>IF(AP43="Yes","",IF(AR43="Yes","A20-F04: Material contradiction prevents a Ready result.",IF(OR(H43="Unknown",I43="Unknown",J43="Unknown"),"A20-S04: Critical evidence is Unknown and remains Unknown.",IF(OR(I43="Partial",AND(I43="Supported",OR(H43="Partial",J43="Partial"))),"A20-P04: Partial direct evidence cannot approve Core.",IF(AND(AU43="No",OR(L43="Supported",L43="Partial"),AT43="No"),"A20-P17: A20-E05 is evidence only and does not establish Visibility competitor.",IF(AND(AU43="No",AT43="Yes",AM43=""),"A20-D02: Context requires a named purpose.",IF(AND(AW43="Yes",AN43=""),"A20-D03: Exclude requires a decision-specific reason.","The current evidence does not support a final role and disposition.")))))))</x:f>
      </x:c>
      <x:c r="BB43" s="166" t="str">
        <x:f>IF(AP43="Yes","",IF(AZ43="Core","A20-D01: Direct-commercial conditions support Core.",IF(AZ43="Context","A20-D02: The named Context purpose is supported: "&amp;AM43&amp;".",IF(AZ43="Exclude","A20-P19/A20-D03: No role supports the decision and the exclusion reason is recorded.","The current evidence does not support a final role and disposition."))))</x:f>
      </x:c>
      <x:c r="BC43" s="166"/>
      <x:c r="BD43" s="166"/>
      <x:c r="BE43" s="163" t="str">
        <x:f>IF(AP43="Yes","",IF(LEN(IF(OR(AY43="Dual-role domain",AY43="Direct commercial competitor"),IF(P43="Yes","Transaction intermediary; ","")&amp;IF(O43="Yes","Decision intermediary; ","")&amp;IF(Q43="Yes","Market infrastructure; ","")&amp;IF(AND(N43="Yes",OR(L43="Supported",L43="Partial")),"Visibility competitor; ",""),IF(AND(P43="Yes",AY43&lt;&gt;"Transaction intermediary"),"Transaction intermediary; ","")&amp;IF(AND(O43="Yes",AY43&lt;&gt;"Decision intermediary"),"Decision intermediary; ","")&amp;IF(AND(Q43="Yes",AY43&lt;&gt;"Market infrastructure"),"Market infrastructure; ","")&amp;IF(AND(N43="Yes",OR(L43="Supported",L43="Partial"),AY43&lt;&gt;"Visibility competitor"),"Visibility competitor; ","")))=0,"",LEFT(IF(OR(AY43="Dual-role domain",AY43="Direct commercial competitor"),IF(P43="Yes","Transaction intermediary; ","")&amp;IF(O43="Yes","Decision intermediary; ","")&amp;IF(Q43="Yes","Market infrastructure; ","")&amp;IF(AND(N43="Yes",OR(L43="Supported",L43="Partial")),"Visibility competitor; ",""),IF(AND(P43="Yes",AY43&lt;&gt;"Transaction intermediary"),"Transaction intermediary; ","")&amp;IF(AND(O43="Yes",AY43&lt;&gt;"Decision intermediary"),"Decision intermediary; ","")&amp;IF(AND(Q43="Yes",AY43&lt;&gt;"Market infrastructure"),"Market infrastructure; ","")&amp;IF(AND(N43="Yes",OR(L43="Supported",L43="Partial"),AY43&lt;&gt;"Visibility competitor"),"Visibility competitor; ","")),LEN(IF(OR(AY43="Dual-role domain",AY43="Direct commercial competitor"),IF(P43="Yes","Transaction intermediary; ","")&amp;IF(O43="Yes","Decision intermediary; ","")&amp;IF(Q43="Yes","Market infrastructure; ","")&amp;IF(AND(N43="Yes",OR(L43="Supported",L43="Partial")),"Visibility competitor; ",""),IF(AND(P43="Yes",AY43&lt;&gt;"Transaction intermediary"),"Transaction intermediary; ","")&amp;IF(AND(O43="Yes",AY43&lt;&gt;"Decision intermediary"),"Decision intermediary; ","")&amp;IF(AND(Q43="Yes",AY43&lt;&gt;"Market infrastructure"),"Market infrastructure; ","")&amp;IF(AND(N43="Yes",OR(L43="Supported",L43="Partial"),AY43&lt;&gt;"Visibility competitor"),"Visibility competitor; ","")))-2)))</x:f>
      </x:c>
      <x:c r="BF43" s="163" t="str">
        <x:f>IF(AP43="Yes","",IF(AND(V43="",W43="",X43="",Y43=""),"Not reviewed",IF(OR(S43&lt;&gt;"Ready",V43&lt;&gt;S43,W43&lt;&gt;T43,X43&lt;&gt;BE43,Y43&lt;&gt;U43),"Requires re-review","Aligned")))</x:f>
      </x:c>
      <x:c r="BG43" s="163" t="str">
        <x:f>IF(AP43="Yes","",IF(AQ43="Yes","","A20-F01 Missing: "&amp;LEFT(BJ43,LEN(BJ43)-2)&amp;"."))</x:f>
      </x:c>
      <x:c r="BH43" s="163" t="str">
        <x:f>IF(AP43="Yes","",IF(S43="Refused","Complete the exact missing fields listed above, then classify again.",IF(S43="Review required",IF(BA43="A20-P17: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43" s="163" t="str">
        <x:f>IF(AP43="Yes","",IF(AND(AQ43="Yes",S43="Ready",V43="Ready",AF43="Approved",BF43="Aligned",U43&lt;&gt;""),"Eligible for handoff","Excluded from handoff - "&amp;IF(AQ43&lt;&gt;"Yes",BG43,IF(S43&lt;&gt;"Ready",AO43,IF(AF43&lt;&gt;"Approved","Approval status is not Approved",IF(BF43&lt;&gt;"Aligned",BF43,"No final disposition"))))))</x:f>
      </x:c>
      <x:c r="BJ43" s="166" t="str">
        <x:f>IF(B43="","Candidate; ","")&amp;IF(C43="","Decision; ","")&amp;IF(E43="","Customer; ","")&amp;IF(F43="","Commercial result; ","")&amp;IF(BC43="","Offering; ","")&amp;IF(D43="","Market and geography; ","")&amp;IF(BD43="","Query group; ","")&amp;IF(G43="","Evidence date; ","")&amp;IF(AD43="","Owner; ","")&amp;IF(AE43="","Reviewer; ","")</x:f>
        <x:v>Candidate; Decision; Customer; Commercial result; Offering; Market and geography; Query group; Evidence date; Owner; Reviewer; </x:v>
      </x:c>
    </x:row>
    <x:row r="44">
      <x:c r="A44" s="140"/>
      <x:c r="B44" s="140"/>
      <x:c r="C44" s="140"/>
      <x:c r="D44" s="140"/>
      <x:c r="E44" s="140"/>
      <x:c r="F44" s="140"/>
      <x:c r="G44" s="192"/>
      <x:c r="H44" s="140"/>
      <x:c r="I44" s="140"/>
      <x:c r="J44" s="140"/>
      <x:c r="K44" s="140"/>
      <x:c r="L44" s="140"/>
      <x:c r="M44" s="140"/>
      <x:c r="N44" s="140"/>
      <x:c r="O44" s="140"/>
      <x:c r="P44" s="140"/>
      <x:c r="Q44" s="140"/>
      <x:c r="R44" s="140"/>
      <x:c r="S44" s="163" t="str">
        <x:f>IF(AP44="Yes","",IF(AQ44="No","Refused",IF(AS44="Yes","Review required",IF(AND(AU44="No",OR(L44="Supported",L44="Partial"),AT44="No",NOT(AND(AW44="Yes",AM44="",AN44&lt;&gt;""))),"Review required",IF(AND(AU44="No",AT44="Yes",AM44=""),"Review required",IF(AND(AW44="Yes",AN44=""),"Review required","Ready"))))))</x:f>
      </x:c>
      <x:c r="T44" s="163" t="str">
        <x:f>IF(AP44="Yes","",AY44&amp;"")</x:f>
      </x:c>
      <x:c r="U44" s="163" t="str">
        <x:f>IF(AP44="Yes","",AZ44&amp;"")</x:f>
      </x:c>
      <x:c r="V44" s="164"/>
      <x:c r="W44" s="164"/>
      <x:c r="X44" s="164"/>
      <x:c r="Y44" s="164"/>
      <x:c r="Z44" s="164"/>
      <x:c r="AA44" s="164"/>
      <x:c r="AB44" s="164"/>
      <x:c r="AC44" s="164"/>
      <x:c r="AD44" s="164"/>
      <x:c r="AE44" s="164"/>
      <x:c r="AF44" s="164"/>
      <x:c r="AG44" s="164"/>
      <x:c r="AH44" s="164"/>
      <x:c r="AI44" s="165"/>
      <x:c r="AJ44" s="164"/>
      <x:c r="AK44" s="164"/>
      <x:c r="AL44" s="164"/>
      <x:c r="AM44" s="140"/>
      <x:c r="AN44" s="140"/>
      <x:c r="AO44" s="163" t="str">
        <x:f>IF(AP44="Yes","",IF(S44="Refused","Missing required details: "&amp;LEFT(BJ44,LEN(BJ44)-2)&amp;".",SUBSTITUTE(SUBSTITUTE(SUBSTITUTE(SUBSTITUTE(SUBSTITUTE(SUBSTITUTE(SUBSTITUTE(SUBSTITUTE(IF(S44="Review required",IFERROR(MID(BA44,FIND(": ",BA44)+2,999),BA44),IFERROR(MID(BB44,FIND(": ",BB44)+2,999),BB44)),"Material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44" s="166" t="str">
        <x:f>IF(AND(B44="",C44="",D44="",E44="",F44="",G44="",H44="",I44="",J44="",K44="",L44="",M44="",N44="",O44="",P44="",Q44="",R44="",AD44="",AE44="",AM44="",AN44="",BC44="",BD44=""),"Yes","No")</x:f>
        <x:v>Yes</x:v>
      </x:c>
      <x:c r="AQ44" s="166" t="str">
        <x:f>IF(AND(B44&lt;&gt;"",C44&lt;&gt;"",E44&lt;&gt;"",F44&lt;&gt;"",BC44&lt;&gt;"",D44&lt;&gt;"",BD44&lt;&gt;"",G44&lt;&gt;"",AD44&lt;&gt;"",AE44&lt;&gt;""),"Yes","No")</x:f>
        <x:v>No</x:v>
      </x:c>
      <x:c r="AR44" s="166" t="str">
        <x:f>IF(OR(AND(I44="Supported",OR(H44="No",J44="No")),AND(R44="Yes",J44="No"),AND(P44="Yes",M44="No"),AND(I44="No",R44="Yes")),"Yes","No")</x:f>
        <x:v>No</x:v>
      </x:c>
      <x:c r="AS44" s="166" t="str">
        <x:f>IF(OR(H44="Unknown",I44="Unknown",J44="Unknown",I44="Partial",AND(I44="Supported",OR(H44="Partial",J44="Partial")),AR44="Yes"),"Yes","No")</x:f>
        <x:v>No</x:v>
      </x:c>
      <x:c r="AT44" s="166" t="str">
        <x:f>IF(OR(P44="Yes",O44="Yes",Q44="Yes",AND(N44="Yes",OR(L44="Supported",L44="Partial"))),"Yes","No")</x:f>
        <x:v>No</x:v>
      </x:c>
      <x:c r="AU44" s="166" t="str">
        <x:f>IF(AND(H44="Supported",I44="Supported",J44="Supported"),"Yes","No")</x:f>
        <x:v>No</x:v>
      </x:c>
      <x:c r="AV44" s="166" t="str">
        <x:f>IF(AND(AU44="Yes",R44="Yes",AT44="Yes"),"Yes","No")</x:f>
        <x:v>No</x:v>
      </x:c>
      <x:c r="AW44" s="166" t="str">
        <x:f>IF(AND(AU44="No",I44="No",J44="No",AT44="No"),"Yes","No")</x:f>
        <x:v>No</x:v>
      </x:c>
      <x:c r="AX44" s="166" t="str">
        <x:f>IF(P44="Yes","Transaction intermediary",IF(O44="Yes","Decision intermediary",IF(Q44="Yes","Market infrastructure",IF(AND(N44="Yes",OR(L44="Supported",L44="Partial")),"Visibility competitor",""))))</x:f>
      </x:c>
      <x:c r="AY44" s="166" t="str">
        <x:f>IF(AP44="Yes","",IF(AQ44="No","",IF(AV44="Yes","Dual-role domain",IF(AU44="Yes","Direct commercial competitor",IF(AX44&lt;&gt;"",AX44,IF(AND(I44="Supported",OR(H44="Partial",J44="Partial")),"Direct commercial competitor",IF(AND(AW44="Yes",AN44&lt;&gt;"",AM44=""),"Non-comparable ranking domain","")))))))</x:f>
      </x:c>
      <x:c r="AZ44" s="166" t="str">
        <x:f>IF(S44&lt;&gt;"Ready","",IF(OR(AY44="Direct commercial competitor",AY44="Dual-role domain"),"Core",IF(AND(OR(AY44="Transaction intermediary",AY44="Decision intermediary",AY44="Market infrastructure",AY44="Visibility competitor"),AM44&lt;&gt;""),"Context",IF(AND(AY44="Non-comparable ranking domain",AN44&lt;&gt;""),"Exclude",""))))</x:f>
      </x:c>
      <x:c r="BA44" s="166" t="str">
        <x:f>IF(AP44="Yes","",IF(AR44="Yes","A20-F04: Material contradiction prevents a Ready result.",IF(OR(H44="Unknown",I44="Unknown",J44="Unknown"),"A20-S04: Critical evidence is Unknown and remains Unknown.",IF(OR(I44="Partial",AND(I44="Supported",OR(H44="Partial",J44="Partial"))),"A20-P04: Partial direct evidence cannot approve Core.",IF(AND(AU44="No",OR(L44="Supported",L44="Partial"),AT44="No"),"A20-P17: A20-E05 is evidence only and does not establish Visibility competitor.",IF(AND(AU44="No",AT44="Yes",AM44=""),"A20-D02: Context requires a named purpose.",IF(AND(AW44="Yes",AN44=""),"A20-D03: Exclude requires a decision-specific reason.","The current evidence does not support a final role and disposition.")))))))</x:f>
      </x:c>
      <x:c r="BB44" s="166" t="str">
        <x:f>IF(AP44="Yes","",IF(AZ44="Core","A20-D01: Direct-commercial conditions support Core.",IF(AZ44="Context","A20-D02: The named Context purpose is supported: "&amp;AM44&amp;".",IF(AZ44="Exclude","A20-P19/A20-D03: No role supports the decision and the exclusion reason is recorded.","The current evidence does not support a final role and disposition."))))</x:f>
      </x:c>
      <x:c r="BC44" s="166"/>
      <x:c r="BD44" s="166"/>
      <x:c r="BE44" s="163" t="str">
        <x:f>IF(AP44="Yes","",IF(LEN(IF(OR(AY44="Dual-role domain",AY44="Direct commercial competitor"),IF(P44="Yes","Transaction intermediary; ","")&amp;IF(O44="Yes","Decision intermediary; ","")&amp;IF(Q44="Yes","Market infrastructure; ","")&amp;IF(AND(N44="Yes",OR(L44="Supported",L44="Partial")),"Visibility competitor; ",""),IF(AND(P44="Yes",AY44&lt;&gt;"Transaction intermediary"),"Transaction intermediary; ","")&amp;IF(AND(O44="Yes",AY44&lt;&gt;"Decision intermediary"),"Decision intermediary; ","")&amp;IF(AND(Q44="Yes",AY44&lt;&gt;"Market infrastructure"),"Market infrastructure; ","")&amp;IF(AND(N44="Yes",OR(L44="Supported",L44="Partial"),AY44&lt;&gt;"Visibility competitor"),"Visibility competitor; ","")))=0,"",LEFT(IF(OR(AY44="Dual-role domain",AY44="Direct commercial competitor"),IF(P44="Yes","Transaction intermediary; ","")&amp;IF(O44="Yes","Decision intermediary; ","")&amp;IF(Q44="Yes","Market infrastructure; ","")&amp;IF(AND(N44="Yes",OR(L44="Supported",L44="Partial")),"Visibility competitor; ",""),IF(AND(P44="Yes",AY44&lt;&gt;"Transaction intermediary"),"Transaction intermediary; ","")&amp;IF(AND(O44="Yes",AY44&lt;&gt;"Decision intermediary"),"Decision intermediary; ","")&amp;IF(AND(Q44="Yes",AY44&lt;&gt;"Market infrastructure"),"Market infrastructure; ","")&amp;IF(AND(N44="Yes",OR(L44="Supported",L44="Partial"),AY44&lt;&gt;"Visibility competitor"),"Visibility competitor; ","")),LEN(IF(OR(AY44="Dual-role domain",AY44="Direct commercial competitor"),IF(P44="Yes","Transaction intermediary; ","")&amp;IF(O44="Yes","Decision intermediary; ","")&amp;IF(Q44="Yes","Market infrastructure; ","")&amp;IF(AND(N44="Yes",OR(L44="Supported",L44="Partial")),"Visibility competitor; ",""),IF(AND(P44="Yes",AY44&lt;&gt;"Transaction intermediary"),"Transaction intermediary; ","")&amp;IF(AND(O44="Yes",AY44&lt;&gt;"Decision intermediary"),"Decision intermediary; ","")&amp;IF(AND(Q44="Yes",AY44&lt;&gt;"Market infrastructure"),"Market infrastructure; ","")&amp;IF(AND(N44="Yes",OR(L44="Supported",L44="Partial"),AY44&lt;&gt;"Visibility competitor"),"Visibility competitor; ","")))-2)))</x:f>
      </x:c>
      <x:c r="BF44" s="163" t="str">
        <x:f>IF(AP44="Yes","",IF(AND(V44="",W44="",X44="",Y44=""),"Not reviewed",IF(OR(S44&lt;&gt;"Ready",V44&lt;&gt;S44,W44&lt;&gt;T44,X44&lt;&gt;BE44,Y44&lt;&gt;U44),"Requires re-review","Aligned")))</x:f>
      </x:c>
      <x:c r="BG44" s="163" t="str">
        <x:f>IF(AP44="Yes","",IF(AQ44="Yes","","A20-F01 Missing: "&amp;LEFT(BJ44,LEN(BJ44)-2)&amp;"."))</x:f>
      </x:c>
      <x:c r="BH44" s="163" t="str">
        <x:f>IF(AP44="Yes","",IF(S44="Refused","Complete the exact missing fields listed above, then classify again.",IF(S44="Review required",IF(BA44="A20-P17: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44" s="163" t="str">
        <x:f>IF(AP44="Yes","",IF(AND(AQ44="Yes",S44="Ready",V44="Ready",AF44="Approved",BF44="Aligned",U44&lt;&gt;""),"Eligible for handoff","Excluded from handoff - "&amp;IF(AQ44&lt;&gt;"Yes",BG44,IF(S44&lt;&gt;"Ready",AO44,IF(AF44&lt;&gt;"Approved","Approval status is not Approved",IF(BF44&lt;&gt;"Aligned",BF44,"No final disposition"))))))</x:f>
      </x:c>
      <x:c r="BJ44" s="166" t="str">
        <x:f>IF(B44="","Candidate; ","")&amp;IF(C44="","Decision; ","")&amp;IF(E44="","Customer; ","")&amp;IF(F44="","Commercial result; ","")&amp;IF(BC44="","Offering; ","")&amp;IF(D44="","Market and geography; ","")&amp;IF(BD44="","Query group; ","")&amp;IF(G44="","Evidence date; ","")&amp;IF(AD44="","Owner; ","")&amp;IF(AE44="","Reviewer; ","")</x:f>
        <x:v>Candidate; Decision; Customer; Commercial result; Offering; Market and geography; Query group; Evidence date; Owner; Reviewer; </x:v>
      </x:c>
    </x:row>
    <x:row r="45">
      <x:c r="A45" s="140"/>
      <x:c r="B45" s="140"/>
      <x:c r="C45" s="140"/>
      <x:c r="D45" s="140"/>
      <x:c r="E45" s="140"/>
      <x:c r="F45" s="140"/>
      <x:c r="G45" s="192"/>
      <x:c r="H45" s="140"/>
      <x:c r="I45" s="140"/>
      <x:c r="J45" s="140"/>
      <x:c r="K45" s="140"/>
      <x:c r="L45" s="140"/>
      <x:c r="M45" s="140"/>
      <x:c r="N45" s="140"/>
      <x:c r="O45" s="140"/>
      <x:c r="P45" s="140"/>
      <x:c r="Q45" s="140"/>
      <x:c r="R45" s="140"/>
      <x:c r="S45" s="163" t="str">
        <x:f>IF(AP45="Yes","",IF(AQ45="No","Refused",IF(AS45="Yes","Review required",IF(AND(AU45="No",OR(L45="Supported",L45="Partial"),AT45="No",NOT(AND(AW45="Yes",AM45="",AN45&lt;&gt;""))),"Review required",IF(AND(AU45="No",AT45="Yes",AM45=""),"Review required",IF(AND(AW45="Yes",AN45=""),"Review required","Ready"))))))</x:f>
      </x:c>
      <x:c r="T45" s="163" t="str">
        <x:f>IF(AP45="Yes","",AY45&amp;"")</x:f>
      </x:c>
      <x:c r="U45" s="163" t="str">
        <x:f>IF(AP45="Yes","",AZ45&amp;"")</x:f>
      </x:c>
      <x:c r="V45" s="164"/>
      <x:c r="W45" s="164"/>
      <x:c r="X45" s="164"/>
      <x:c r="Y45" s="164"/>
      <x:c r="Z45" s="164"/>
      <x:c r="AA45" s="164"/>
      <x:c r="AB45" s="164"/>
      <x:c r="AC45" s="164"/>
      <x:c r="AD45" s="164"/>
      <x:c r="AE45" s="164"/>
      <x:c r="AF45" s="164"/>
      <x:c r="AG45" s="164"/>
      <x:c r="AH45" s="164"/>
      <x:c r="AI45" s="165"/>
      <x:c r="AJ45" s="164"/>
      <x:c r="AK45" s="164"/>
      <x:c r="AL45" s="164"/>
      <x:c r="AM45" s="140"/>
      <x:c r="AN45" s="140"/>
      <x:c r="AO45" s="163" t="str">
        <x:f>IF(AP45="Yes","",IF(S45="Refused","Missing required details: "&amp;LEFT(BJ45,LEN(BJ45)-2)&amp;".",SUBSTITUTE(SUBSTITUTE(SUBSTITUTE(SUBSTITUTE(SUBSTITUTE(SUBSTITUTE(SUBSTITUTE(SUBSTITUTE(IF(S45="Review required",IFERROR(MID(BA45,FIND(": ",BA45)+2,999),BA45),IFERROR(MID(BB45,FIND(": ",BB45)+2,999),BB45)),"Material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45" s="166" t="str">
        <x:f>IF(AND(B45="",C45="",D45="",E45="",F45="",G45="",H45="",I45="",J45="",K45="",L45="",M45="",N45="",O45="",P45="",Q45="",R45="",AD45="",AE45="",AM45="",AN45="",BC45="",BD45=""),"Yes","No")</x:f>
        <x:v>Yes</x:v>
      </x:c>
      <x:c r="AQ45" s="166" t="str">
        <x:f>IF(AND(B45&lt;&gt;"",C45&lt;&gt;"",E45&lt;&gt;"",F45&lt;&gt;"",BC45&lt;&gt;"",D45&lt;&gt;"",BD45&lt;&gt;"",G45&lt;&gt;"",AD45&lt;&gt;"",AE45&lt;&gt;""),"Yes","No")</x:f>
        <x:v>No</x:v>
      </x:c>
      <x:c r="AR45" s="166" t="str">
        <x:f>IF(OR(AND(I45="Supported",OR(H45="No",J45="No")),AND(R45="Yes",J45="No"),AND(P45="Yes",M45="No"),AND(I45="No",R45="Yes")),"Yes","No")</x:f>
        <x:v>No</x:v>
      </x:c>
      <x:c r="AS45" s="166" t="str">
        <x:f>IF(OR(H45="Unknown",I45="Unknown",J45="Unknown",I45="Partial",AND(I45="Supported",OR(H45="Partial",J45="Partial")),AR45="Yes"),"Yes","No")</x:f>
        <x:v>No</x:v>
      </x:c>
      <x:c r="AT45" s="166" t="str">
        <x:f>IF(OR(P45="Yes",O45="Yes",Q45="Yes",AND(N45="Yes",OR(L45="Supported",L45="Partial"))),"Yes","No")</x:f>
        <x:v>No</x:v>
      </x:c>
      <x:c r="AU45" s="166" t="str">
        <x:f>IF(AND(H45="Supported",I45="Supported",J45="Supported"),"Yes","No")</x:f>
        <x:v>No</x:v>
      </x:c>
      <x:c r="AV45" s="166" t="str">
        <x:f>IF(AND(AU45="Yes",R45="Yes",AT45="Yes"),"Yes","No")</x:f>
        <x:v>No</x:v>
      </x:c>
      <x:c r="AW45" s="166" t="str">
        <x:f>IF(AND(AU45="No",I45="No",J45="No",AT45="No"),"Yes","No")</x:f>
        <x:v>No</x:v>
      </x:c>
      <x:c r="AX45" s="166" t="str">
        <x:f>IF(P45="Yes","Transaction intermediary",IF(O45="Yes","Decision intermediary",IF(Q45="Yes","Market infrastructure",IF(AND(N45="Yes",OR(L45="Supported",L45="Partial")),"Visibility competitor",""))))</x:f>
      </x:c>
      <x:c r="AY45" s="166" t="str">
        <x:f>IF(AP45="Yes","",IF(AQ45="No","",IF(AV45="Yes","Dual-role domain",IF(AU45="Yes","Direct commercial competitor",IF(AX45&lt;&gt;"",AX45,IF(AND(I45="Supported",OR(H45="Partial",J45="Partial")),"Direct commercial competitor",IF(AND(AW45="Yes",AN45&lt;&gt;"",AM45=""),"Non-comparable ranking domain","")))))))</x:f>
      </x:c>
      <x:c r="AZ45" s="166" t="str">
        <x:f>IF(S45&lt;&gt;"Ready","",IF(OR(AY45="Direct commercial competitor",AY45="Dual-role domain"),"Core",IF(AND(OR(AY45="Transaction intermediary",AY45="Decision intermediary",AY45="Market infrastructure",AY45="Visibility competitor"),AM45&lt;&gt;""),"Context",IF(AND(AY45="Non-comparable ranking domain",AN45&lt;&gt;""),"Exclude",""))))</x:f>
      </x:c>
      <x:c r="BA45" s="166" t="str">
        <x:f>IF(AP45="Yes","",IF(AR45="Yes","A20-F04: Material contradiction prevents a Ready result.",IF(OR(H45="Unknown",I45="Unknown",J45="Unknown"),"A20-S04: Critical evidence is Unknown and remains Unknown.",IF(OR(I45="Partial",AND(I45="Supported",OR(H45="Partial",J45="Partial"))),"A20-P04: Partial direct evidence cannot approve Core.",IF(AND(AU45="No",OR(L45="Supported",L45="Partial"),AT45="No"),"A20-P17: A20-E05 is evidence only and does not establish Visibility competitor.",IF(AND(AU45="No",AT45="Yes",AM45=""),"A20-D02: Context requires a named purpose.",IF(AND(AW45="Yes",AN45=""),"A20-D03: Exclude requires a decision-specific reason.","The current evidence does not support a final role and disposition.")))))))</x:f>
      </x:c>
      <x:c r="BB45" s="166" t="str">
        <x:f>IF(AP45="Yes","",IF(AZ45="Core","A20-D01: Direct-commercial conditions support Core.",IF(AZ45="Context","A20-D02: The named Context purpose is supported: "&amp;AM45&amp;".",IF(AZ45="Exclude","A20-P19/A20-D03: No role supports the decision and the exclusion reason is recorded.","The current evidence does not support a final role and disposition."))))</x:f>
      </x:c>
      <x:c r="BC45" s="166"/>
      <x:c r="BD45" s="166"/>
      <x:c r="BE45" s="163" t="str">
        <x:f>IF(AP45="Yes","",IF(LEN(IF(OR(AY45="Dual-role domain",AY45="Direct commercial competitor"),IF(P45="Yes","Transaction intermediary; ","")&amp;IF(O45="Yes","Decision intermediary; ","")&amp;IF(Q45="Yes","Market infrastructure; ","")&amp;IF(AND(N45="Yes",OR(L45="Supported",L45="Partial")),"Visibility competitor; ",""),IF(AND(P45="Yes",AY45&lt;&gt;"Transaction intermediary"),"Transaction intermediary; ","")&amp;IF(AND(O45="Yes",AY45&lt;&gt;"Decision intermediary"),"Decision intermediary; ","")&amp;IF(AND(Q45="Yes",AY45&lt;&gt;"Market infrastructure"),"Market infrastructure; ","")&amp;IF(AND(N45="Yes",OR(L45="Supported",L45="Partial"),AY45&lt;&gt;"Visibility competitor"),"Visibility competitor; ","")))=0,"",LEFT(IF(OR(AY45="Dual-role domain",AY45="Direct commercial competitor"),IF(P45="Yes","Transaction intermediary; ","")&amp;IF(O45="Yes","Decision intermediary; ","")&amp;IF(Q45="Yes","Market infrastructure; ","")&amp;IF(AND(N45="Yes",OR(L45="Supported",L45="Partial")),"Visibility competitor; ",""),IF(AND(P45="Yes",AY45&lt;&gt;"Transaction intermediary"),"Transaction intermediary; ","")&amp;IF(AND(O45="Yes",AY45&lt;&gt;"Decision intermediary"),"Decision intermediary; ","")&amp;IF(AND(Q45="Yes",AY45&lt;&gt;"Market infrastructure"),"Market infrastructure; ","")&amp;IF(AND(N45="Yes",OR(L45="Supported",L45="Partial"),AY45&lt;&gt;"Visibility competitor"),"Visibility competitor; ","")),LEN(IF(OR(AY45="Dual-role domain",AY45="Direct commercial competitor"),IF(P45="Yes","Transaction intermediary; ","")&amp;IF(O45="Yes","Decision intermediary; ","")&amp;IF(Q45="Yes","Market infrastructure; ","")&amp;IF(AND(N45="Yes",OR(L45="Supported",L45="Partial")),"Visibility competitor; ",""),IF(AND(P45="Yes",AY45&lt;&gt;"Transaction intermediary"),"Transaction intermediary; ","")&amp;IF(AND(O45="Yes",AY45&lt;&gt;"Decision intermediary"),"Decision intermediary; ","")&amp;IF(AND(Q45="Yes",AY45&lt;&gt;"Market infrastructure"),"Market infrastructure; ","")&amp;IF(AND(N45="Yes",OR(L45="Supported",L45="Partial"),AY45&lt;&gt;"Visibility competitor"),"Visibility competitor; ","")))-2)))</x:f>
      </x:c>
      <x:c r="BF45" s="163" t="str">
        <x:f>IF(AP45="Yes","",IF(AND(V45="",W45="",X45="",Y45=""),"Not reviewed",IF(OR(S45&lt;&gt;"Ready",V45&lt;&gt;S45,W45&lt;&gt;T45,X45&lt;&gt;BE45,Y45&lt;&gt;U45),"Requires re-review","Aligned")))</x:f>
      </x:c>
      <x:c r="BG45" s="163" t="str">
        <x:f>IF(AP45="Yes","",IF(AQ45="Yes","","A20-F01 Missing: "&amp;LEFT(BJ45,LEN(BJ45)-2)&amp;"."))</x:f>
      </x:c>
      <x:c r="BH45" s="163" t="str">
        <x:f>IF(AP45="Yes","",IF(S45="Refused","Complete the exact missing fields listed above, then classify again.",IF(S45="Review required",IF(BA45="A20-P17: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45" s="163" t="str">
        <x:f>IF(AP45="Yes","",IF(AND(AQ45="Yes",S45="Ready",V45="Ready",AF45="Approved",BF45="Aligned",U45&lt;&gt;""),"Eligible for handoff","Excluded from handoff - "&amp;IF(AQ45&lt;&gt;"Yes",BG45,IF(S45&lt;&gt;"Ready",AO45,IF(AF45&lt;&gt;"Approved","Approval status is not Approved",IF(BF45&lt;&gt;"Aligned",BF45,"No final disposition"))))))</x:f>
      </x:c>
      <x:c r="BJ45" s="166" t="str">
        <x:f>IF(B45="","Candidate; ","")&amp;IF(C45="","Decision; ","")&amp;IF(E45="","Customer; ","")&amp;IF(F45="","Commercial result; ","")&amp;IF(BC45="","Offering; ","")&amp;IF(D45="","Market and geography; ","")&amp;IF(BD45="","Query group; ","")&amp;IF(G45="","Evidence date; ","")&amp;IF(AD45="","Owner; ","")&amp;IF(AE45="","Reviewer; ","")</x:f>
        <x:v>Candidate; Decision; Customer; Commercial result; Offering; Market and geography; Query group; Evidence date; Owner; Reviewer; </x:v>
      </x:c>
    </x:row>
    <x:row r="46">
      <x:c r="A46" s="140"/>
      <x:c r="B46" s="140"/>
      <x:c r="C46" s="140"/>
      <x:c r="D46" s="140"/>
      <x:c r="E46" s="140"/>
      <x:c r="F46" s="140"/>
      <x:c r="G46" s="192"/>
      <x:c r="H46" s="140"/>
      <x:c r="I46" s="140"/>
      <x:c r="J46" s="140"/>
      <x:c r="K46" s="140"/>
      <x:c r="L46" s="140"/>
      <x:c r="M46" s="140"/>
      <x:c r="N46" s="140"/>
      <x:c r="O46" s="140"/>
      <x:c r="P46" s="140"/>
      <x:c r="Q46" s="140"/>
      <x:c r="R46" s="140"/>
      <x:c r="S46" s="163" t="str">
        <x:f>IF(AP46="Yes","",IF(AQ46="No","Refused",IF(AS46="Yes","Review required",IF(AND(AU46="No",OR(L46="Supported",L46="Partial"),AT46="No",NOT(AND(AW46="Yes",AM46="",AN46&lt;&gt;""))),"Review required",IF(AND(AU46="No",AT46="Yes",AM46=""),"Review required",IF(AND(AW46="Yes",AN46=""),"Review required","Ready"))))))</x:f>
      </x:c>
      <x:c r="T46" s="163" t="str">
        <x:f>IF(AP46="Yes","",AY46&amp;"")</x:f>
      </x:c>
      <x:c r="U46" s="163" t="str">
        <x:f>IF(AP46="Yes","",AZ46&amp;"")</x:f>
      </x:c>
      <x:c r="V46" s="164"/>
      <x:c r="W46" s="164"/>
      <x:c r="X46" s="164"/>
      <x:c r="Y46" s="164"/>
      <x:c r="Z46" s="164"/>
      <x:c r="AA46" s="164"/>
      <x:c r="AB46" s="164"/>
      <x:c r="AC46" s="164"/>
      <x:c r="AD46" s="164"/>
      <x:c r="AE46" s="164"/>
      <x:c r="AF46" s="164"/>
      <x:c r="AG46" s="164"/>
      <x:c r="AH46" s="164"/>
      <x:c r="AI46" s="165"/>
      <x:c r="AJ46" s="164"/>
      <x:c r="AK46" s="164"/>
      <x:c r="AL46" s="164"/>
      <x:c r="AM46" s="140"/>
      <x:c r="AN46" s="140"/>
      <x:c r="AO46" s="163" t="str">
        <x:f>IF(AP46="Yes","",IF(S46="Refused","Missing required details: "&amp;LEFT(BJ46,LEN(BJ46)-2)&amp;".",SUBSTITUTE(SUBSTITUTE(SUBSTITUTE(SUBSTITUTE(SUBSTITUTE(SUBSTITUTE(SUBSTITUTE(SUBSTITUTE(IF(S46="Review required",IFERROR(MID(BA46,FIND(": ",BA46)+2,999),BA46),IFERROR(MID(BB46,FIND(": ",BB46)+2,999),BB46)),"Material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46" s="166" t="str">
        <x:f>IF(AND(B46="",C46="",D46="",E46="",F46="",G46="",H46="",I46="",J46="",K46="",L46="",M46="",N46="",O46="",P46="",Q46="",R46="",AD46="",AE46="",AM46="",AN46="",BC46="",BD46=""),"Yes","No")</x:f>
        <x:v>Yes</x:v>
      </x:c>
      <x:c r="AQ46" s="166" t="str">
        <x:f>IF(AND(B46&lt;&gt;"",C46&lt;&gt;"",E46&lt;&gt;"",F46&lt;&gt;"",BC46&lt;&gt;"",D46&lt;&gt;"",BD46&lt;&gt;"",G46&lt;&gt;"",AD46&lt;&gt;"",AE46&lt;&gt;""),"Yes","No")</x:f>
        <x:v>No</x:v>
      </x:c>
      <x:c r="AR46" s="166" t="str">
        <x:f>IF(OR(AND(I46="Supported",OR(H46="No",J46="No")),AND(R46="Yes",J46="No"),AND(P46="Yes",M46="No"),AND(I46="No",R46="Yes")),"Yes","No")</x:f>
        <x:v>No</x:v>
      </x:c>
      <x:c r="AS46" s="166" t="str">
        <x:f>IF(OR(H46="Unknown",I46="Unknown",J46="Unknown",I46="Partial",AND(I46="Supported",OR(H46="Partial",J46="Partial")),AR46="Yes"),"Yes","No")</x:f>
        <x:v>No</x:v>
      </x:c>
      <x:c r="AT46" s="166" t="str">
        <x:f>IF(OR(P46="Yes",O46="Yes",Q46="Yes",AND(N46="Yes",OR(L46="Supported",L46="Partial"))),"Yes","No")</x:f>
        <x:v>No</x:v>
      </x:c>
      <x:c r="AU46" s="166" t="str">
        <x:f>IF(AND(H46="Supported",I46="Supported",J46="Supported"),"Yes","No")</x:f>
        <x:v>No</x:v>
      </x:c>
      <x:c r="AV46" s="166" t="str">
        <x:f>IF(AND(AU46="Yes",R46="Yes",AT46="Yes"),"Yes","No")</x:f>
        <x:v>No</x:v>
      </x:c>
      <x:c r="AW46" s="166" t="str">
        <x:f>IF(AND(AU46="No",I46="No",J46="No",AT46="No"),"Yes","No")</x:f>
        <x:v>No</x:v>
      </x:c>
      <x:c r="AX46" s="166" t="str">
        <x:f>IF(P46="Yes","Transaction intermediary",IF(O46="Yes","Decision intermediary",IF(Q46="Yes","Market infrastructure",IF(AND(N46="Yes",OR(L46="Supported",L46="Partial")),"Visibility competitor",""))))</x:f>
      </x:c>
      <x:c r="AY46" s="166" t="str">
        <x:f>IF(AP46="Yes","",IF(AQ46="No","",IF(AV46="Yes","Dual-role domain",IF(AU46="Yes","Direct commercial competitor",IF(AX46&lt;&gt;"",AX46,IF(AND(I46="Supported",OR(H46="Partial",J46="Partial")),"Direct commercial competitor",IF(AND(AW46="Yes",AN46&lt;&gt;"",AM46=""),"Non-comparable ranking domain","")))))))</x:f>
      </x:c>
      <x:c r="AZ46" s="166" t="str">
        <x:f>IF(S46&lt;&gt;"Ready","",IF(OR(AY46="Direct commercial competitor",AY46="Dual-role domain"),"Core",IF(AND(OR(AY46="Transaction intermediary",AY46="Decision intermediary",AY46="Market infrastructure",AY46="Visibility competitor"),AM46&lt;&gt;""),"Context",IF(AND(AY46="Non-comparable ranking domain",AN46&lt;&gt;""),"Exclude",""))))</x:f>
      </x:c>
      <x:c r="BA46" s="166" t="str">
        <x:f>IF(AP46="Yes","",IF(AR46="Yes","A20-F04: Material contradiction prevents a Ready result.",IF(OR(H46="Unknown",I46="Unknown",J46="Unknown"),"A20-S04: Critical evidence is Unknown and remains Unknown.",IF(OR(I46="Partial",AND(I46="Supported",OR(H46="Partial",J46="Partial"))),"A20-P04: Partial direct evidence cannot approve Core.",IF(AND(AU46="No",OR(L46="Supported",L46="Partial"),AT46="No"),"A20-P17: A20-E05 is evidence only and does not establish Visibility competitor.",IF(AND(AU46="No",AT46="Yes",AM46=""),"A20-D02: Context requires a named purpose.",IF(AND(AW46="Yes",AN46=""),"A20-D03: Exclude requires a decision-specific reason.","The current evidence does not support a final role and disposition.")))))))</x:f>
      </x:c>
      <x:c r="BB46" s="166" t="str">
        <x:f>IF(AP46="Yes","",IF(AZ46="Core","A20-D01: Direct-commercial conditions support Core.",IF(AZ46="Context","A20-D02: The named Context purpose is supported: "&amp;AM46&amp;".",IF(AZ46="Exclude","A20-P19/A20-D03: No role supports the decision and the exclusion reason is recorded.","The current evidence does not support a final role and disposition."))))</x:f>
      </x:c>
      <x:c r="BC46" s="166"/>
      <x:c r="BD46" s="166"/>
      <x:c r="BE46" s="163" t="str">
        <x:f>IF(AP46="Yes","",IF(LEN(IF(OR(AY46="Dual-role domain",AY46="Direct commercial competitor"),IF(P46="Yes","Transaction intermediary; ","")&amp;IF(O46="Yes","Decision intermediary; ","")&amp;IF(Q46="Yes","Market infrastructure; ","")&amp;IF(AND(N46="Yes",OR(L46="Supported",L46="Partial")),"Visibility competitor; ",""),IF(AND(P46="Yes",AY46&lt;&gt;"Transaction intermediary"),"Transaction intermediary; ","")&amp;IF(AND(O46="Yes",AY46&lt;&gt;"Decision intermediary"),"Decision intermediary; ","")&amp;IF(AND(Q46="Yes",AY46&lt;&gt;"Market infrastructure"),"Market infrastructure; ","")&amp;IF(AND(N46="Yes",OR(L46="Supported",L46="Partial"),AY46&lt;&gt;"Visibility competitor"),"Visibility competitor; ","")))=0,"",LEFT(IF(OR(AY46="Dual-role domain",AY46="Direct commercial competitor"),IF(P46="Yes","Transaction intermediary; ","")&amp;IF(O46="Yes","Decision intermediary; ","")&amp;IF(Q46="Yes","Market infrastructure; ","")&amp;IF(AND(N46="Yes",OR(L46="Supported",L46="Partial")),"Visibility competitor; ",""),IF(AND(P46="Yes",AY46&lt;&gt;"Transaction intermediary"),"Transaction intermediary; ","")&amp;IF(AND(O46="Yes",AY46&lt;&gt;"Decision intermediary"),"Decision intermediary; ","")&amp;IF(AND(Q46="Yes",AY46&lt;&gt;"Market infrastructure"),"Market infrastructure; ","")&amp;IF(AND(N46="Yes",OR(L46="Supported",L46="Partial"),AY46&lt;&gt;"Visibility competitor"),"Visibility competitor; ","")),LEN(IF(OR(AY46="Dual-role domain",AY46="Direct commercial competitor"),IF(P46="Yes","Transaction intermediary; ","")&amp;IF(O46="Yes","Decision intermediary; ","")&amp;IF(Q46="Yes","Market infrastructure; ","")&amp;IF(AND(N46="Yes",OR(L46="Supported",L46="Partial")),"Visibility competitor; ",""),IF(AND(P46="Yes",AY46&lt;&gt;"Transaction intermediary"),"Transaction intermediary; ","")&amp;IF(AND(O46="Yes",AY46&lt;&gt;"Decision intermediary"),"Decision intermediary; ","")&amp;IF(AND(Q46="Yes",AY46&lt;&gt;"Market infrastructure"),"Market infrastructure; ","")&amp;IF(AND(N46="Yes",OR(L46="Supported",L46="Partial"),AY46&lt;&gt;"Visibility competitor"),"Visibility competitor; ","")))-2)))</x:f>
      </x:c>
      <x:c r="BF46" s="163" t="str">
        <x:f>IF(AP46="Yes","",IF(AND(V46="",W46="",X46="",Y46=""),"Not reviewed",IF(OR(S46&lt;&gt;"Ready",V46&lt;&gt;S46,W46&lt;&gt;T46,X46&lt;&gt;BE46,Y46&lt;&gt;U46),"Requires re-review","Aligned")))</x:f>
      </x:c>
      <x:c r="BG46" s="163" t="str">
        <x:f>IF(AP46="Yes","",IF(AQ46="Yes","","A20-F01 Missing: "&amp;LEFT(BJ46,LEN(BJ46)-2)&amp;"."))</x:f>
      </x:c>
      <x:c r="BH46" s="163" t="str">
        <x:f>IF(AP46="Yes","",IF(S46="Refused","Complete the exact missing fields listed above, then classify again.",IF(S46="Review required",IF(BA46="A20-P17: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46" s="163" t="str">
        <x:f>IF(AP46="Yes","",IF(AND(AQ46="Yes",S46="Ready",V46="Ready",AF46="Approved",BF46="Aligned",U46&lt;&gt;""),"Eligible for handoff","Excluded from handoff - "&amp;IF(AQ46&lt;&gt;"Yes",BG46,IF(S46&lt;&gt;"Ready",AO46,IF(AF46&lt;&gt;"Approved","Approval status is not Approved",IF(BF46&lt;&gt;"Aligned",BF46,"No final disposition"))))))</x:f>
      </x:c>
      <x:c r="BJ46" s="166" t="str">
        <x:f>IF(B46="","Candidate; ","")&amp;IF(C46="","Decision; ","")&amp;IF(E46="","Customer; ","")&amp;IF(F46="","Commercial result; ","")&amp;IF(BC46="","Offering; ","")&amp;IF(D46="","Market and geography; ","")&amp;IF(BD46="","Query group; ","")&amp;IF(G46="","Evidence date; ","")&amp;IF(AD46="","Owner; ","")&amp;IF(AE46="","Reviewer; ","")</x:f>
        <x:v>Candidate; Decision; Customer; Commercial result; Offering; Market and geography; Query group; Evidence date; Owner; Reviewer; </x:v>
      </x:c>
    </x:row>
    <x:row r="47">
      <x:c r="A47" s="140"/>
      <x:c r="B47" s="140"/>
      <x:c r="C47" s="140"/>
      <x:c r="D47" s="140"/>
      <x:c r="E47" s="140"/>
      <x:c r="F47" s="140"/>
      <x:c r="G47" s="192"/>
      <x:c r="H47" s="140"/>
      <x:c r="I47" s="140"/>
      <x:c r="J47" s="140"/>
      <x:c r="K47" s="140"/>
      <x:c r="L47" s="140"/>
      <x:c r="M47" s="140"/>
      <x:c r="N47" s="140"/>
      <x:c r="O47" s="140"/>
      <x:c r="P47" s="140"/>
      <x:c r="Q47" s="140"/>
      <x:c r="R47" s="140"/>
      <x:c r="S47" s="163" t="str">
        <x:f>IF(AP47="Yes","",IF(AQ47="No","Refused",IF(AS47="Yes","Review required",IF(AND(AU47="No",OR(L47="Supported",L47="Partial"),AT47="No",NOT(AND(AW47="Yes",AM47="",AN47&lt;&gt;""))),"Review required",IF(AND(AU47="No",AT47="Yes",AM47=""),"Review required",IF(AND(AW47="Yes",AN47=""),"Review required","Ready"))))))</x:f>
      </x:c>
      <x:c r="T47" s="163" t="str">
        <x:f>IF(AP47="Yes","",AY47&amp;"")</x:f>
      </x:c>
      <x:c r="U47" s="163" t="str">
        <x:f>IF(AP47="Yes","",AZ47&amp;"")</x:f>
      </x:c>
      <x:c r="V47" s="164"/>
      <x:c r="W47" s="164"/>
      <x:c r="X47" s="164"/>
      <x:c r="Y47" s="164"/>
      <x:c r="Z47" s="164"/>
      <x:c r="AA47" s="164"/>
      <x:c r="AB47" s="164"/>
      <x:c r="AC47" s="164"/>
      <x:c r="AD47" s="164"/>
      <x:c r="AE47" s="164"/>
      <x:c r="AF47" s="164"/>
      <x:c r="AG47" s="164"/>
      <x:c r="AH47" s="164"/>
      <x:c r="AI47" s="165"/>
      <x:c r="AJ47" s="164"/>
      <x:c r="AK47" s="164"/>
      <x:c r="AL47" s="164"/>
      <x:c r="AM47" s="140"/>
      <x:c r="AN47" s="140"/>
      <x:c r="AO47" s="163" t="str">
        <x:f>IF(AP47="Yes","",IF(S47="Refused","Missing required details: "&amp;LEFT(BJ47,LEN(BJ47)-2)&amp;".",SUBSTITUTE(SUBSTITUTE(SUBSTITUTE(SUBSTITUTE(SUBSTITUTE(SUBSTITUTE(SUBSTITUTE(SUBSTITUTE(IF(S47="Review required",IFERROR(MID(BA47,FIND(": ",BA47)+2,999),BA47),IFERROR(MID(BB47,FIND(": ",BB47)+2,999),BB47)),"Material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47" s="166" t="str">
        <x:f>IF(AND(B47="",C47="",D47="",E47="",F47="",G47="",H47="",I47="",J47="",K47="",L47="",M47="",N47="",O47="",P47="",Q47="",R47="",AD47="",AE47="",AM47="",AN47="",BC47="",BD47=""),"Yes","No")</x:f>
        <x:v>Yes</x:v>
      </x:c>
      <x:c r="AQ47" s="166" t="str">
        <x:f>IF(AND(B47&lt;&gt;"",C47&lt;&gt;"",E47&lt;&gt;"",F47&lt;&gt;"",BC47&lt;&gt;"",D47&lt;&gt;"",BD47&lt;&gt;"",G47&lt;&gt;"",AD47&lt;&gt;"",AE47&lt;&gt;""),"Yes","No")</x:f>
        <x:v>No</x:v>
      </x:c>
      <x:c r="AR47" s="166" t="str">
        <x:f>IF(OR(AND(I47="Supported",OR(H47="No",J47="No")),AND(R47="Yes",J47="No"),AND(P47="Yes",M47="No"),AND(I47="No",R47="Yes")),"Yes","No")</x:f>
        <x:v>No</x:v>
      </x:c>
      <x:c r="AS47" s="166" t="str">
        <x:f>IF(OR(H47="Unknown",I47="Unknown",J47="Unknown",I47="Partial",AND(I47="Supported",OR(H47="Partial",J47="Partial")),AR47="Yes"),"Yes","No")</x:f>
        <x:v>No</x:v>
      </x:c>
      <x:c r="AT47" s="166" t="str">
        <x:f>IF(OR(P47="Yes",O47="Yes",Q47="Yes",AND(N47="Yes",OR(L47="Supported",L47="Partial"))),"Yes","No")</x:f>
        <x:v>No</x:v>
      </x:c>
      <x:c r="AU47" s="166" t="str">
        <x:f>IF(AND(H47="Supported",I47="Supported",J47="Supported"),"Yes","No")</x:f>
        <x:v>No</x:v>
      </x:c>
      <x:c r="AV47" s="166" t="str">
        <x:f>IF(AND(AU47="Yes",R47="Yes",AT47="Yes"),"Yes","No")</x:f>
        <x:v>No</x:v>
      </x:c>
      <x:c r="AW47" s="166" t="str">
        <x:f>IF(AND(AU47="No",I47="No",J47="No",AT47="No"),"Yes","No")</x:f>
        <x:v>No</x:v>
      </x:c>
      <x:c r="AX47" s="166" t="str">
        <x:f>IF(P47="Yes","Transaction intermediary",IF(O47="Yes","Decision intermediary",IF(Q47="Yes","Market infrastructure",IF(AND(N47="Yes",OR(L47="Supported",L47="Partial")),"Visibility competitor",""))))</x:f>
      </x:c>
      <x:c r="AY47" s="166" t="str">
        <x:f>IF(AP47="Yes","",IF(AQ47="No","",IF(AV47="Yes","Dual-role domain",IF(AU47="Yes","Direct commercial competitor",IF(AX47&lt;&gt;"",AX47,IF(AND(I47="Supported",OR(H47="Partial",J47="Partial")),"Direct commercial competitor",IF(AND(AW47="Yes",AN47&lt;&gt;"",AM47=""),"Non-comparable ranking domain","")))))))</x:f>
      </x:c>
      <x:c r="AZ47" s="166" t="str">
        <x:f>IF(S47&lt;&gt;"Ready","",IF(OR(AY47="Direct commercial competitor",AY47="Dual-role domain"),"Core",IF(AND(OR(AY47="Transaction intermediary",AY47="Decision intermediary",AY47="Market infrastructure",AY47="Visibility competitor"),AM47&lt;&gt;""),"Context",IF(AND(AY47="Non-comparable ranking domain",AN47&lt;&gt;""),"Exclude",""))))</x:f>
      </x:c>
      <x:c r="BA47" s="166" t="str">
        <x:f>IF(AP47="Yes","",IF(AR47="Yes","A20-F04: Material contradiction prevents a Ready result.",IF(OR(H47="Unknown",I47="Unknown",J47="Unknown"),"A20-S04: Critical evidence is Unknown and remains Unknown.",IF(OR(I47="Partial",AND(I47="Supported",OR(H47="Partial",J47="Partial"))),"A20-P04: Partial direct evidence cannot approve Core.",IF(AND(AU47="No",OR(L47="Supported",L47="Partial"),AT47="No"),"A20-P17: A20-E05 is evidence only and does not establish Visibility competitor.",IF(AND(AU47="No",AT47="Yes",AM47=""),"A20-D02: Context requires a named purpose.",IF(AND(AW47="Yes",AN47=""),"A20-D03: Exclude requires a decision-specific reason.","The current evidence does not support a final role and disposition.")))))))</x:f>
      </x:c>
      <x:c r="BB47" s="166" t="str">
        <x:f>IF(AP47="Yes","",IF(AZ47="Core","A20-D01: Direct-commercial conditions support Core.",IF(AZ47="Context","A20-D02: The named Context purpose is supported: "&amp;AM47&amp;".",IF(AZ47="Exclude","A20-P19/A20-D03: No role supports the decision and the exclusion reason is recorded.","The current evidence does not support a final role and disposition."))))</x:f>
      </x:c>
      <x:c r="BC47" s="166"/>
      <x:c r="BD47" s="166"/>
      <x:c r="BE47" s="163" t="str">
        <x:f>IF(AP47="Yes","",IF(LEN(IF(OR(AY47="Dual-role domain",AY47="Direct commercial competitor"),IF(P47="Yes","Transaction intermediary; ","")&amp;IF(O47="Yes","Decision intermediary; ","")&amp;IF(Q47="Yes","Market infrastructure; ","")&amp;IF(AND(N47="Yes",OR(L47="Supported",L47="Partial")),"Visibility competitor; ",""),IF(AND(P47="Yes",AY47&lt;&gt;"Transaction intermediary"),"Transaction intermediary; ","")&amp;IF(AND(O47="Yes",AY47&lt;&gt;"Decision intermediary"),"Decision intermediary; ","")&amp;IF(AND(Q47="Yes",AY47&lt;&gt;"Market infrastructure"),"Market infrastructure; ","")&amp;IF(AND(N47="Yes",OR(L47="Supported",L47="Partial"),AY47&lt;&gt;"Visibility competitor"),"Visibility competitor; ","")))=0,"",LEFT(IF(OR(AY47="Dual-role domain",AY47="Direct commercial competitor"),IF(P47="Yes","Transaction intermediary; ","")&amp;IF(O47="Yes","Decision intermediary; ","")&amp;IF(Q47="Yes","Market infrastructure; ","")&amp;IF(AND(N47="Yes",OR(L47="Supported",L47="Partial")),"Visibility competitor; ",""),IF(AND(P47="Yes",AY47&lt;&gt;"Transaction intermediary"),"Transaction intermediary; ","")&amp;IF(AND(O47="Yes",AY47&lt;&gt;"Decision intermediary"),"Decision intermediary; ","")&amp;IF(AND(Q47="Yes",AY47&lt;&gt;"Market infrastructure"),"Market infrastructure; ","")&amp;IF(AND(N47="Yes",OR(L47="Supported",L47="Partial"),AY47&lt;&gt;"Visibility competitor"),"Visibility competitor; ","")),LEN(IF(OR(AY47="Dual-role domain",AY47="Direct commercial competitor"),IF(P47="Yes","Transaction intermediary; ","")&amp;IF(O47="Yes","Decision intermediary; ","")&amp;IF(Q47="Yes","Market infrastructure; ","")&amp;IF(AND(N47="Yes",OR(L47="Supported",L47="Partial")),"Visibility competitor; ",""),IF(AND(P47="Yes",AY47&lt;&gt;"Transaction intermediary"),"Transaction intermediary; ","")&amp;IF(AND(O47="Yes",AY47&lt;&gt;"Decision intermediary"),"Decision intermediary; ","")&amp;IF(AND(Q47="Yes",AY47&lt;&gt;"Market infrastructure"),"Market infrastructure; ","")&amp;IF(AND(N47="Yes",OR(L47="Supported",L47="Partial"),AY47&lt;&gt;"Visibility competitor"),"Visibility competitor; ","")))-2)))</x:f>
      </x:c>
      <x:c r="BF47" s="163" t="str">
        <x:f>IF(AP47="Yes","",IF(AND(V47="",W47="",X47="",Y47=""),"Not reviewed",IF(OR(S47&lt;&gt;"Ready",V47&lt;&gt;S47,W47&lt;&gt;T47,X47&lt;&gt;BE47,Y47&lt;&gt;U47),"Requires re-review","Aligned")))</x:f>
      </x:c>
      <x:c r="BG47" s="163" t="str">
        <x:f>IF(AP47="Yes","",IF(AQ47="Yes","","A20-F01 Missing: "&amp;LEFT(BJ47,LEN(BJ47)-2)&amp;"."))</x:f>
      </x:c>
      <x:c r="BH47" s="163" t="str">
        <x:f>IF(AP47="Yes","",IF(S47="Refused","Complete the exact missing fields listed above, then classify again.",IF(S47="Review required",IF(BA47="A20-P17: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47" s="163" t="str">
        <x:f>IF(AP47="Yes","",IF(AND(AQ47="Yes",S47="Ready",V47="Ready",AF47="Approved",BF47="Aligned",U47&lt;&gt;""),"Eligible for handoff","Excluded from handoff - "&amp;IF(AQ47&lt;&gt;"Yes",BG47,IF(S47&lt;&gt;"Ready",AO47,IF(AF47&lt;&gt;"Approved","Approval status is not Approved",IF(BF47&lt;&gt;"Aligned",BF47,"No final disposition"))))))</x:f>
      </x:c>
      <x:c r="BJ47" s="166" t="str">
        <x:f>IF(B47="","Candidate; ","")&amp;IF(C47="","Decision; ","")&amp;IF(E47="","Customer; ","")&amp;IF(F47="","Commercial result; ","")&amp;IF(BC47="","Offering; ","")&amp;IF(D47="","Market and geography; ","")&amp;IF(BD47="","Query group; ","")&amp;IF(G47="","Evidence date; ","")&amp;IF(AD47="","Owner; ","")&amp;IF(AE47="","Reviewer; ","")</x:f>
        <x:v>Candidate; Decision; Customer; Commercial result; Offering; Market and geography; Query group; Evidence date; Owner; Reviewer; </x:v>
      </x:c>
    </x:row>
    <x:row r="48">
      <x:c r="A48" s="140"/>
      <x:c r="B48" s="140"/>
      <x:c r="C48" s="140"/>
      <x:c r="D48" s="140"/>
      <x:c r="E48" s="140"/>
      <x:c r="F48" s="140"/>
      <x:c r="G48" s="192"/>
      <x:c r="H48" s="140"/>
      <x:c r="I48" s="140"/>
      <x:c r="J48" s="140"/>
      <x:c r="K48" s="140"/>
      <x:c r="L48" s="140"/>
      <x:c r="M48" s="140"/>
      <x:c r="N48" s="140"/>
      <x:c r="O48" s="140"/>
      <x:c r="P48" s="140"/>
      <x:c r="Q48" s="140"/>
      <x:c r="R48" s="140"/>
      <x:c r="S48" s="163" t="str">
        <x:f>IF(AP48="Yes","",IF(AQ48="No","Refused",IF(AS48="Yes","Review required",IF(AND(AU48="No",OR(L48="Supported",L48="Partial"),AT48="No",NOT(AND(AW48="Yes",AM48="",AN48&lt;&gt;""))),"Review required",IF(AND(AU48="No",AT48="Yes",AM48=""),"Review required",IF(AND(AW48="Yes",AN48=""),"Review required","Ready"))))))</x:f>
      </x:c>
      <x:c r="T48" s="163" t="str">
        <x:f>IF(AP48="Yes","",AY48&amp;"")</x:f>
      </x:c>
      <x:c r="U48" s="163" t="str">
        <x:f>IF(AP48="Yes","",AZ48&amp;"")</x:f>
      </x:c>
      <x:c r="V48" s="164"/>
      <x:c r="W48" s="164"/>
      <x:c r="X48" s="164"/>
      <x:c r="Y48" s="164"/>
      <x:c r="Z48" s="164"/>
      <x:c r="AA48" s="164"/>
      <x:c r="AB48" s="164"/>
      <x:c r="AC48" s="164"/>
      <x:c r="AD48" s="164"/>
      <x:c r="AE48" s="164"/>
      <x:c r="AF48" s="164"/>
      <x:c r="AG48" s="164"/>
      <x:c r="AH48" s="164"/>
      <x:c r="AI48" s="165"/>
      <x:c r="AJ48" s="164"/>
      <x:c r="AK48" s="164"/>
      <x:c r="AL48" s="164"/>
      <x:c r="AM48" s="140"/>
      <x:c r="AN48" s="140"/>
      <x:c r="AO48" s="163" t="str">
        <x:f>IF(AP48="Yes","",IF(S48="Refused","Missing required details: "&amp;LEFT(BJ48,LEN(BJ48)-2)&amp;".",SUBSTITUTE(SUBSTITUTE(SUBSTITUTE(SUBSTITUTE(SUBSTITUTE(SUBSTITUTE(SUBSTITUTE(SUBSTITUTE(IF(S48="Review required",IFERROR(MID(BA48,FIND(": ",BA48)+2,999),BA48),IFERROR(MID(BB48,FIND(": ",BB48)+2,999),BB48)),"Material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48" s="166" t="str">
        <x:f>IF(AND(B48="",C48="",D48="",E48="",F48="",G48="",H48="",I48="",J48="",K48="",L48="",M48="",N48="",O48="",P48="",Q48="",R48="",AD48="",AE48="",AM48="",AN48="",BC48="",BD48=""),"Yes","No")</x:f>
        <x:v>Yes</x:v>
      </x:c>
      <x:c r="AQ48" s="166" t="str">
        <x:f>IF(AND(B48&lt;&gt;"",C48&lt;&gt;"",E48&lt;&gt;"",F48&lt;&gt;"",BC48&lt;&gt;"",D48&lt;&gt;"",BD48&lt;&gt;"",G48&lt;&gt;"",AD48&lt;&gt;"",AE48&lt;&gt;""),"Yes","No")</x:f>
        <x:v>No</x:v>
      </x:c>
      <x:c r="AR48" s="166" t="str">
        <x:f>IF(OR(AND(I48="Supported",OR(H48="No",J48="No")),AND(R48="Yes",J48="No"),AND(P48="Yes",M48="No"),AND(I48="No",R48="Yes")),"Yes","No")</x:f>
        <x:v>No</x:v>
      </x:c>
      <x:c r="AS48" s="166" t="str">
        <x:f>IF(OR(H48="Unknown",I48="Unknown",J48="Unknown",I48="Partial",AND(I48="Supported",OR(H48="Partial",J48="Partial")),AR48="Yes"),"Yes","No")</x:f>
        <x:v>No</x:v>
      </x:c>
      <x:c r="AT48" s="166" t="str">
        <x:f>IF(OR(P48="Yes",O48="Yes",Q48="Yes",AND(N48="Yes",OR(L48="Supported",L48="Partial"))),"Yes","No")</x:f>
        <x:v>No</x:v>
      </x:c>
      <x:c r="AU48" s="166" t="str">
        <x:f>IF(AND(H48="Supported",I48="Supported",J48="Supported"),"Yes","No")</x:f>
        <x:v>No</x:v>
      </x:c>
      <x:c r="AV48" s="166" t="str">
        <x:f>IF(AND(AU48="Yes",R48="Yes",AT48="Yes"),"Yes","No")</x:f>
        <x:v>No</x:v>
      </x:c>
      <x:c r="AW48" s="166" t="str">
        <x:f>IF(AND(AU48="No",I48="No",J48="No",AT48="No"),"Yes","No")</x:f>
        <x:v>No</x:v>
      </x:c>
      <x:c r="AX48" s="166" t="str">
        <x:f>IF(P48="Yes","Transaction intermediary",IF(O48="Yes","Decision intermediary",IF(Q48="Yes","Market infrastructure",IF(AND(N48="Yes",OR(L48="Supported",L48="Partial")),"Visibility competitor",""))))</x:f>
      </x:c>
      <x:c r="AY48" s="166" t="str">
        <x:f>IF(AP48="Yes","",IF(AQ48="No","",IF(AV48="Yes","Dual-role domain",IF(AU48="Yes","Direct commercial competitor",IF(AX48&lt;&gt;"",AX48,IF(AND(I48="Supported",OR(H48="Partial",J48="Partial")),"Direct commercial competitor",IF(AND(AW48="Yes",AN48&lt;&gt;"",AM48=""),"Non-comparable ranking domain","")))))))</x:f>
      </x:c>
      <x:c r="AZ48" s="166" t="str">
        <x:f>IF(S48&lt;&gt;"Ready","",IF(OR(AY48="Direct commercial competitor",AY48="Dual-role domain"),"Core",IF(AND(OR(AY48="Transaction intermediary",AY48="Decision intermediary",AY48="Market infrastructure",AY48="Visibility competitor"),AM48&lt;&gt;""),"Context",IF(AND(AY48="Non-comparable ranking domain",AN48&lt;&gt;""),"Exclude",""))))</x:f>
      </x:c>
      <x:c r="BA48" s="166" t="str">
        <x:f>IF(AP48="Yes","",IF(AR48="Yes","A20-F04: Material contradiction prevents a Ready result.",IF(OR(H48="Unknown",I48="Unknown",J48="Unknown"),"A20-S04: Critical evidence is Unknown and remains Unknown.",IF(OR(I48="Partial",AND(I48="Supported",OR(H48="Partial",J48="Partial"))),"A20-P04: Partial direct evidence cannot approve Core.",IF(AND(AU48="No",OR(L48="Supported",L48="Partial"),AT48="No"),"A20-P17: A20-E05 is evidence only and does not establish Visibility competitor.",IF(AND(AU48="No",AT48="Yes",AM48=""),"A20-D02: Context requires a named purpose.",IF(AND(AW48="Yes",AN48=""),"A20-D03: Exclude requires a decision-specific reason.","The current evidence does not support a final role and disposition.")))))))</x:f>
      </x:c>
      <x:c r="BB48" s="166" t="str">
        <x:f>IF(AP48="Yes","",IF(AZ48="Core","A20-D01: Direct-commercial conditions support Core.",IF(AZ48="Context","A20-D02: The named Context purpose is supported: "&amp;AM48&amp;".",IF(AZ48="Exclude","A20-P19/A20-D03: No role supports the decision and the exclusion reason is recorded.","The current evidence does not support a final role and disposition."))))</x:f>
      </x:c>
      <x:c r="BC48" s="166"/>
      <x:c r="BD48" s="166"/>
      <x:c r="BE48" s="163" t="str">
        <x:f>IF(AP48="Yes","",IF(LEN(IF(OR(AY48="Dual-role domain",AY48="Direct commercial competitor"),IF(P48="Yes","Transaction intermediary; ","")&amp;IF(O48="Yes","Decision intermediary; ","")&amp;IF(Q48="Yes","Market infrastructure; ","")&amp;IF(AND(N48="Yes",OR(L48="Supported",L48="Partial")),"Visibility competitor; ",""),IF(AND(P48="Yes",AY48&lt;&gt;"Transaction intermediary"),"Transaction intermediary; ","")&amp;IF(AND(O48="Yes",AY48&lt;&gt;"Decision intermediary"),"Decision intermediary; ","")&amp;IF(AND(Q48="Yes",AY48&lt;&gt;"Market infrastructure"),"Market infrastructure; ","")&amp;IF(AND(N48="Yes",OR(L48="Supported",L48="Partial"),AY48&lt;&gt;"Visibility competitor"),"Visibility competitor; ","")))=0,"",LEFT(IF(OR(AY48="Dual-role domain",AY48="Direct commercial competitor"),IF(P48="Yes","Transaction intermediary; ","")&amp;IF(O48="Yes","Decision intermediary; ","")&amp;IF(Q48="Yes","Market infrastructure; ","")&amp;IF(AND(N48="Yes",OR(L48="Supported",L48="Partial")),"Visibility competitor; ",""),IF(AND(P48="Yes",AY48&lt;&gt;"Transaction intermediary"),"Transaction intermediary; ","")&amp;IF(AND(O48="Yes",AY48&lt;&gt;"Decision intermediary"),"Decision intermediary; ","")&amp;IF(AND(Q48="Yes",AY48&lt;&gt;"Market infrastructure"),"Market infrastructure; ","")&amp;IF(AND(N48="Yes",OR(L48="Supported",L48="Partial"),AY48&lt;&gt;"Visibility competitor"),"Visibility competitor; ","")),LEN(IF(OR(AY48="Dual-role domain",AY48="Direct commercial competitor"),IF(P48="Yes","Transaction intermediary; ","")&amp;IF(O48="Yes","Decision intermediary; ","")&amp;IF(Q48="Yes","Market infrastructure; ","")&amp;IF(AND(N48="Yes",OR(L48="Supported",L48="Partial")),"Visibility competitor; ",""),IF(AND(P48="Yes",AY48&lt;&gt;"Transaction intermediary"),"Transaction intermediary; ","")&amp;IF(AND(O48="Yes",AY48&lt;&gt;"Decision intermediary"),"Decision intermediary; ","")&amp;IF(AND(Q48="Yes",AY48&lt;&gt;"Market infrastructure"),"Market infrastructure; ","")&amp;IF(AND(N48="Yes",OR(L48="Supported",L48="Partial"),AY48&lt;&gt;"Visibility competitor"),"Visibility competitor; ","")))-2)))</x:f>
      </x:c>
      <x:c r="BF48" s="163" t="str">
        <x:f>IF(AP48="Yes","",IF(AND(V48="",W48="",X48="",Y48=""),"Not reviewed",IF(OR(S48&lt;&gt;"Ready",V48&lt;&gt;S48,W48&lt;&gt;T48,X48&lt;&gt;BE48,Y48&lt;&gt;U48),"Requires re-review","Aligned")))</x:f>
      </x:c>
      <x:c r="BG48" s="163" t="str">
        <x:f>IF(AP48="Yes","",IF(AQ48="Yes","","A20-F01 Missing: "&amp;LEFT(BJ48,LEN(BJ48)-2)&amp;"."))</x:f>
      </x:c>
      <x:c r="BH48" s="163" t="str">
        <x:f>IF(AP48="Yes","",IF(S48="Refused","Complete the exact missing fields listed above, then classify again.",IF(S48="Review required",IF(BA48="A20-P17: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48" s="163" t="str">
        <x:f>IF(AP48="Yes","",IF(AND(AQ48="Yes",S48="Ready",V48="Ready",AF48="Approved",BF48="Aligned",U48&lt;&gt;""),"Eligible for handoff","Excluded from handoff - "&amp;IF(AQ48&lt;&gt;"Yes",BG48,IF(S48&lt;&gt;"Ready",AO48,IF(AF48&lt;&gt;"Approved","Approval status is not Approved",IF(BF48&lt;&gt;"Aligned",BF48,"No final disposition"))))))</x:f>
      </x:c>
      <x:c r="BJ48" s="166" t="str">
        <x:f>IF(B48="","Candidate; ","")&amp;IF(C48="","Decision; ","")&amp;IF(E48="","Customer; ","")&amp;IF(F48="","Commercial result; ","")&amp;IF(BC48="","Offering; ","")&amp;IF(D48="","Market and geography; ","")&amp;IF(BD48="","Query group; ","")&amp;IF(G48="","Evidence date; ","")&amp;IF(AD48="","Owner; ","")&amp;IF(AE48="","Reviewer; ","")</x:f>
        <x:v>Candidate; Decision; Customer; Commercial result; Offering; Market and geography; Query group; Evidence date; Owner; Reviewer; </x:v>
      </x:c>
    </x:row>
    <x:row r="49">
      <x:c r="A49" s="140"/>
      <x:c r="B49" s="140"/>
      <x:c r="C49" s="140"/>
      <x:c r="D49" s="140"/>
      <x:c r="E49" s="140"/>
      <x:c r="F49" s="140"/>
      <x:c r="G49" s="192"/>
      <x:c r="H49" s="140"/>
      <x:c r="I49" s="140"/>
      <x:c r="J49" s="140"/>
      <x:c r="K49" s="140"/>
      <x:c r="L49" s="140"/>
      <x:c r="M49" s="140"/>
      <x:c r="N49" s="140"/>
      <x:c r="O49" s="140"/>
      <x:c r="P49" s="140"/>
      <x:c r="Q49" s="140"/>
      <x:c r="R49" s="140"/>
      <x:c r="S49" s="163" t="str">
        <x:f>IF(AP49="Yes","",IF(AQ49="No","Refused",IF(AS49="Yes","Review required",IF(AND(AU49="No",OR(L49="Supported",L49="Partial"),AT49="No",NOT(AND(AW49="Yes",AM49="",AN49&lt;&gt;""))),"Review required",IF(AND(AU49="No",AT49="Yes",AM49=""),"Review required",IF(AND(AW49="Yes",AN49=""),"Review required","Ready"))))))</x:f>
      </x:c>
      <x:c r="T49" s="163" t="str">
        <x:f>IF(AP49="Yes","",AY49&amp;"")</x:f>
      </x:c>
      <x:c r="U49" s="163" t="str">
        <x:f>IF(AP49="Yes","",AZ49&amp;"")</x:f>
      </x:c>
      <x:c r="V49" s="164"/>
      <x:c r="W49" s="164"/>
      <x:c r="X49" s="164"/>
      <x:c r="Y49" s="164"/>
      <x:c r="Z49" s="164"/>
      <x:c r="AA49" s="164"/>
      <x:c r="AB49" s="164"/>
      <x:c r="AC49" s="164"/>
      <x:c r="AD49" s="164"/>
      <x:c r="AE49" s="164"/>
      <x:c r="AF49" s="164"/>
      <x:c r="AG49" s="164"/>
      <x:c r="AH49" s="164"/>
      <x:c r="AI49" s="165"/>
      <x:c r="AJ49" s="164"/>
      <x:c r="AK49" s="164"/>
      <x:c r="AL49" s="164"/>
      <x:c r="AM49" s="140"/>
      <x:c r="AN49" s="140"/>
      <x:c r="AO49" s="163" t="str">
        <x:f>IF(AP49="Yes","",IF(S49="Refused","Missing required details: "&amp;LEFT(BJ49,LEN(BJ49)-2)&amp;".",SUBSTITUTE(SUBSTITUTE(SUBSTITUTE(SUBSTITUTE(SUBSTITUTE(SUBSTITUTE(SUBSTITUTE(SUBSTITUTE(IF(S49="Review required",IFERROR(MID(BA49,FIND(": ",BA49)+2,999),BA49),IFERROR(MID(BB49,FIND(": ",BB49)+2,999),BB49)),"Material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49" s="166" t="str">
        <x:f>IF(AND(B49="",C49="",D49="",E49="",F49="",G49="",H49="",I49="",J49="",K49="",L49="",M49="",N49="",O49="",P49="",Q49="",R49="",AD49="",AE49="",AM49="",AN49="",BC49="",BD49=""),"Yes","No")</x:f>
        <x:v>Yes</x:v>
      </x:c>
      <x:c r="AQ49" s="166" t="str">
        <x:f>IF(AND(B49&lt;&gt;"",C49&lt;&gt;"",E49&lt;&gt;"",F49&lt;&gt;"",BC49&lt;&gt;"",D49&lt;&gt;"",BD49&lt;&gt;"",G49&lt;&gt;"",AD49&lt;&gt;"",AE49&lt;&gt;""),"Yes","No")</x:f>
        <x:v>No</x:v>
      </x:c>
      <x:c r="AR49" s="166" t="str">
        <x:f>IF(OR(AND(I49="Supported",OR(H49="No",J49="No")),AND(R49="Yes",J49="No"),AND(P49="Yes",M49="No"),AND(I49="No",R49="Yes")),"Yes","No")</x:f>
        <x:v>No</x:v>
      </x:c>
      <x:c r="AS49" s="166" t="str">
        <x:f>IF(OR(H49="Unknown",I49="Unknown",J49="Unknown",I49="Partial",AND(I49="Supported",OR(H49="Partial",J49="Partial")),AR49="Yes"),"Yes","No")</x:f>
        <x:v>No</x:v>
      </x:c>
      <x:c r="AT49" s="166" t="str">
        <x:f>IF(OR(P49="Yes",O49="Yes",Q49="Yes",AND(N49="Yes",OR(L49="Supported",L49="Partial"))),"Yes","No")</x:f>
        <x:v>No</x:v>
      </x:c>
      <x:c r="AU49" s="166" t="str">
        <x:f>IF(AND(H49="Supported",I49="Supported",J49="Supported"),"Yes","No")</x:f>
        <x:v>No</x:v>
      </x:c>
      <x:c r="AV49" s="166" t="str">
        <x:f>IF(AND(AU49="Yes",R49="Yes",AT49="Yes"),"Yes","No")</x:f>
        <x:v>No</x:v>
      </x:c>
      <x:c r="AW49" s="166" t="str">
        <x:f>IF(AND(AU49="No",I49="No",J49="No",AT49="No"),"Yes","No")</x:f>
        <x:v>No</x:v>
      </x:c>
      <x:c r="AX49" s="166" t="str">
        <x:f>IF(P49="Yes","Transaction intermediary",IF(O49="Yes","Decision intermediary",IF(Q49="Yes","Market infrastructure",IF(AND(N49="Yes",OR(L49="Supported",L49="Partial")),"Visibility competitor",""))))</x:f>
      </x:c>
      <x:c r="AY49" s="166" t="str">
        <x:f>IF(AP49="Yes","",IF(AQ49="No","",IF(AV49="Yes","Dual-role domain",IF(AU49="Yes","Direct commercial competitor",IF(AX49&lt;&gt;"",AX49,IF(AND(I49="Supported",OR(H49="Partial",J49="Partial")),"Direct commercial competitor",IF(AND(AW49="Yes",AN49&lt;&gt;"",AM49=""),"Non-comparable ranking domain","")))))))</x:f>
      </x:c>
      <x:c r="AZ49" s="166" t="str">
        <x:f>IF(S49&lt;&gt;"Ready","",IF(OR(AY49="Direct commercial competitor",AY49="Dual-role domain"),"Core",IF(AND(OR(AY49="Transaction intermediary",AY49="Decision intermediary",AY49="Market infrastructure",AY49="Visibility competitor"),AM49&lt;&gt;""),"Context",IF(AND(AY49="Non-comparable ranking domain",AN49&lt;&gt;""),"Exclude",""))))</x:f>
      </x:c>
      <x:c r="BA49" s="166" t="str">
        <x:f>IF(AP49="Yes","",IF(AR49="Yes","A20-F04: Material contradiction prevents a Ready result.",IF(OR(H49="Unknown",I49="Unknown",J49="Unknown"),"A20-S04: Critical evidence is Unknown and remains Unknown.",IF(OR(I49="Partial",AND(I49="Supported",OR(H49="Partial",J49="Partial"))),"A20-P04: Partial direct evidence cannot approve Core.",IF(AND(AU49="No",OR(L49="Supported",L49="Partial"),AT49="No"),"A20-P17: A20-E05 is evidence only and does not establish Visibility competitor.",IF(AND(AU49="No",AT49="Yes",AM49=""),"A20-D02: Context requires a named purpose.",IF(AND(AW49="Yes",AN49=""),"A20-D03: Exclude requires a decision-specific reason.","The current evidence does not support a final role and disposition.")))))))</x:f>
      </x:c>
      <x:c r="BB49" s="166" t="str">
        <x:f>IF(AP49="Yes","",IF(AZ49="Core","A20-D01: Direct-commercial conditions support Core.",IF(AZ49="Context","A20-D02: The named Context purpose is supported: "&amp;AM49&amp;".",IF(AZ49="Exclude","A20-P19/A20-D03: No role supports the decision and the exclusion reason is recorded.","The current evidence does not support a final role and disposition."))))</x:f>
      </x:c>
      <x:c r="BC49" s="166"/>
      <x:c r="BD49" s="166"/>
      <x:c r="BE49" s="163" t="str">
        <x:f>IF(AP49="Yes","",IF(LEN(IF(OR(AY49="Dual-role domain",AY49="Direct commercial competitor"),IF(P49="Yes","Transaction intermediary; ","")&amp;IF(O49="Yes","Decision intermediary; ","")&amp;IF(Q49="Yes","Market infrastructure; ","")&amp;IF(AND(N49="Yes",OR(L49="Supported",L49="Partial")),"Visibility competitor; ",""),IF(AND(P49="Yes",AY49&lt;&gt;"Transaction intermediary"),"Transaction intermediary; ","")&amp;IF(AND(O49="Yes",AY49&lt;&gt;"Decision intermediary"),"Decision intermediary; ","")&amp;IF(AND(Q49="Yes",AY49&lt;&gt;"Market infrastructure"),"Market infrastructure; ","")&amp;IF(AND(N49="Yes",OR(L49="Supported",L49="Partial"),AY49&lt;&gt;"Visibility competitor"),"Visibility competitor; ","")))=0,"",LEFT(IF(OR(AY49="Dual-role domain",AY49="Direct commercial competitor"),IF(P49="Yes","Transaction intermediary; ","")&amp;IF(O49="Yes","Decision intermediary; ","")&amp;IF(Q49="Yes","Market infrastructure; ","")&amp;IF(AND(N49="Yes",OR(L49="Supported",L49="Partial")),"Visibility competitor; ",""),IF(AND(P49="Yes",AY49&lt;&gt;"Transaction intermediary"),"Transaction intermediary; ","")&amp;IF(AND(O49="Yes",AY49&lt;&gt;"Decision intermediary"),"Decision intermediary; ","")&amp;IF(AND(Q49="Yes",AY49&lt;&gt;"Market infrastructure"),"Market infrastructure; ","")&amp;IF(AND(N49="Yes",OR(L49="Supported",L49="Partial"),AY49&lt;&gt;"Visibility competitor"),"Visibility competitor; ","")),LEN(IF(OR(AY49="Dual-role domain",AY49="Direct commercial competitor"),IF(P49="Yes","Transaction intermediary; ","")&amp;IF(O49="Yes","Decision intermediary; ","")&amp;IF(Q49="Yes","Market infrastructure; ","")&amp;IF(AND(N49="Yes",OR(L49="Supported",L49="Partial")),"Visibility competitor; ",""),IF(AND(P49="Yes",AY49&lt;&gt;"Transaction intermediary"),"Transaction intermediary; ","")&amp;IF(AND(O49="Yes",AY49&lt;&gt;"Decision intermediary"),"Decision intermediary; ","")&amp;IF(AND(Q49="Yes",AY49&lt;&gt;"Market infrastructure"),"Market infrastructure; ","")&amp;IF(AND(N49="Yes",OR(L49="Supported",L49="Partial"),AY49&lt;&gt;"Visibility competitor"),"Visibility competitor; ","")))-2)))</x:f>
      </x:c>
      <x:c r="BF49" s="163" t="str">
        <x:f>IF(AP49="Yes","",IF(AND(V49="",W49="",X49="",Y49=""),"Not reviewed",IF(OR(S49&lt;&gt;"Ready",V49&lt;&gt;S49,W49&lt;&gt;T49,X49&lt;&gt;BE49,Y49&lt;&gt;U49),"Requires re-review","Aligned")))</x:f>
      </x:c>
      <x:c r="BG49" s="163" t="str">
        <x:f>IF(AP49="Yes","",IF(AQ49="Yes","","A20-F01 Missing: "&amp;LEFT(BJ49,LEN(BJ49)-2)&amp;"."))</x:f>
      </x:c>
      <x:c r="BH49" s="163" t="str">
        <x:f>IF(AP49="Yes","",IF(S49="Refused","Complete the exact missing fields listed above, then classify again.",IF(S49="Review required",IF(BA49="A20-P17: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49" s="163" t="str">
        <x:f>IF(AP49="Yes","",IF(AND(AQ49="Yes",S49="Ready",V49="Ready",AF49="Approved",BF49="Aligned",U49&lt;&gt;""),"Eligible for handoff","Excluded from handoff - "&amp;IF(AQ49&lt;&gt;"Yes",BG49,IF(S49&lt;&gt;"Ready",AO49,IF(AF49&lt;&gt;"Approved","Approval status is not Approved",IF(BF49&lt;&gt;"Aligned",BF49,"No final disposition"))))))</x:f>
      </x:c>
      <x:c r="BJ49" s="166" t="str">
        <x:f>IF(B49="","Candidate; ","")&amp;IF(C49="","Decision; ","")&amp;IF(E49="","Customer; ","")&amp;IF(F49="","Commercial result; ","")&amp;IF(BC49="","Offering; ","")&amp;IF(D49="","Market and geography; ","")&amp;IF(BD49="","Query group; ","")&amp;IF(G49="","Evidence date; ","")&amp;IF(AD49="","Owner; ","")&amp;IF(AE49="","Reviewer; ","")</x:f>
        <x:v>Candidate; Decision; Customer; Commercial result; Offering; Market and geography; Query group; Evidence date; Owner; Reviewer; </x:v>
      </x:c>
    </x:row>
    <x:row r="50">
      <x:c r="A50" s="140"/>
      <x:c r="B50" s="140"/>
      <x:c r="C50" s="140"/>
      <x:c r="D50" s="140"/>
      <x:c r="E50" s="140"/>
      <x:c r="F50" s="140"/>
      <x:c r="G50" s="192"/>
      <x:c r="H50" s="140"/>
      <x:c r="I50" s="140"/>
      <x:c r="J50" s="140"/>
      <x:c r="K50" s="140"/>
      <x:c r="L50" s="140"/>
      <x:c r="M50" s="140"/>
      <x:c r="N50" s="140"/>
      <x:c r="O50" s="140"/>
      <x:c r="P50" s="140"/>
      <x:c r="Q50" s="140"/>
      <x:c r="R50" s="140"/>
      <x:c r="S50" s="163" t="str">
        <x:f>IF(AP50="Yes","",IF(AQ50="No","Refused",IF(AS50="Yes","Review required",IF(AND(AU50="No",OR(L50="Supported",L50="Partial"),AT50="No",NOT(AND(AW50="Yes",AM50="",AN50&lt;&gt;""))),"Review required",IF(AND(AU50="No",AT50="Yes",AM50=""),"Review required",IF(AND(AW50="Yes",AN50=""),"Review required","Ready"))))))</x:f>
      </x:c>
      <x:c r="T50" s="163" t="str">
        <x:f>IF(AP50="Yes","",AY50&amp;"")</x:f>
      </x:c>
      <x:c r="U50" s="163" t="str">
        <x:f>IF(AP50="Yes","",AZ50&amp;"")</x:f>
      </x:c>
      <x:c r="V50" s="164"/>
      <x:c r="W50" s="164"/>
      <x:c r="X50" s="164"/>
      <x:c r="Y50" s="164"/>
      <x:c r="Z50" s="164"/>
      <x:c r="AA50" s="164"/>
      <x:c r="AB50" s="164"/>
      <x:c r="AC50" s="164"/>
      <x:c r="AD50" s="164"/>
      <x:c r="AE50" s="164"/>
      <x:c r="AF50" s="164"/>
      <x:c r="AG50" s="164"/>
      <x:c r="AH50" s="164"/>
      <x:c r="AI50" s="165"/>
      <x:c r="AJ50" s="164"/>
      <x:c r="AK50" s="164"/>
      <x:c r="AL50" s="164"/>
      <x:c r="AM50" s="140"/>
      <x:c r="AN50" s="140"/>
      <x:c r="AO50" s="163" t="str">
        <x:f>IF(AP50="Yes","",IF(S50="Refused","Missing required details: "&amp;LEFT(BJ50,LEN(BJ50)-2)&amp;".",SUBSTITUTE(SUBSTITUTE(SUBSTITUTE(SUBSTITUTE(SUBSTITUTE(SUBSTITUTE(SUBSTITUTE(SUBSTITUTE(IF(S50="Review required",IFERROR(MID(BA50,FIND(": ",BA50)+2,999),BA50),IFERROR(MID(BB50,FIND(": ",BB50)+2,999),BB50)),"Material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50" s="166" t="str">
        <x:f>IF(AND(B50="",C50="",D50="",E50="",F50="",G50="",H50="",I50="",J50="",K50="",L50="",M50="",N50="",O50="",P50="",Q50="",R50="",AD50="",AE50="",AM50="",AN50="",BC50="",BD50=""),"Yes","No")</x:f>
        <x:v>Yes</x:v>
      </x:c>
      <x:c r="AQ50" s="166" t="str">
        <x:f>IF(AND(B50&lt;&gt;"",C50&lt;&gt;"",E50&lt;&gt;"",F50&lt;&gt;"",BC50&lt;&gt;"",D50&lt;&gt;"",BD50&lt;&gt;"",G50&lt;&gt;"",AD50&lt;&gt;"",AE50&lt;&gt;""),"Yes","No")</x:f>
        <x:v>No</x:v>
      </x:c>
      <x:c r="AR50" s="166" t="str">
        <x:f>IF(OR(AND(I50="Supported",OR(H50="No",J50="No")),AND(R50="Yes",J50="No"),AND(P50="Yes",M50="No"),AND(I50="No",R50="Yes")),"Yes","No")</x:f>
        <x:v>No</x:v>
      </x:c>
      <x:c r="AS50" s="166" t="str">
        <x:f>IF(OR(H50="Unknown",I50="Unknown",J50="Unknown",I50="Partial",AND(I50="Supported",OR(H50="Partial",J50="Partial")),AR50="Yes"),"Yes","No")</x:f>
        <x:v>No</x:v>
      </x:c>
      <x:c r="AT50" s="166" t="str">
        <x:f>IF(OR(P50="Yes",O50="Yes",Q50="Yes",AND(N50="Yes",OR(L50="Supported",L50="Partial"))),"Yes","No")</x:f>
        <x:v>No</x:v>
      </x:c>
      <x:c r="AU50" s="166" t="str">
        <x:f>IF(AND(H50="Supported",I50="Supported",J50="Supported"),"Yes","No")</x:f>
        <x:v>No</x:v>
      </x:c>
      <x:c r="AV50" s="166" t="str">
        <x:f>IF(AND(AU50="Yes",R50="Yes",AT50="Yes"),"Yes","No")</x:f>
        <x:v>No</x:v>
      </x:c>
      <x:c r="AW50" s="166" t="str">
        <x:f>IF(AND(AU50="No",I50="No",J50="No",AT50="No"),"Yes","No")</x:f>
        <x:v>No</x:v>
      </x:c>
      <x:c r="AX50" s="166" t="str">
        <x:f>IF(P50="Yes","Transaction intermediary",IF(O50="Yes","Decision intermediary",IF(Q50="Yes","Market infrastructure",IF(AND(N50="Yes",OR(L50="Supported",L50="Partial")),"Visibility competitor",""))))</x:f>
      </x:c>
      <x:c r="AY50" s="166" t="str">
        <x:f>IF(AP50="Yes","",IF(AQ50="No","",IF(AV50="Yes","Dual-role domain",IF(AU50="Yes","Direct commercial competitor",IF(AX50&lt;&gt;"",AX50,IF(AND(I50="Supported",OR(H50="Partial",J50="Partial")),"Direct commercial competitor",IF(AND(AW50="Yes",AN50&lt;&gt;"",AM50=""),"Non-comparable ranking domain","")))))))</x:f>
      </x:c>
      <x:c r="AZ50" s="166" t="str">
        <x:f>IF(S50&lt;&gt;"Ready","",IF(OR(AY50="Direct commercial competitor",AY50="Dual-role domain"),"Core",IF(AND(OR(AY50="Transaction intermediary",AY50="Decision intermediary",AY50="Market infrastructure",AY50="Visibility competitor"),AM50&lt;&gt;""),"Context",IF(AND(AY50="Non-comparable ranking domain",AN50&lt;&gt;""),"Exclude",""))))</x:f>
      </x:c>
      <x:c r="BA50" s="166" t="str">
        <x:f>IF(AP50="Yes","",IF(AR50="Yes","A20-F04: Material contradiction prevents a Ready result.",IF(OR(H50="Unknown",I50="Unknown",J50="Unknown"),"A20-S04: Critical evidence is Unknown and remains Unknown.",IF(OR(I50="Partial",AND(I50="Supported",OR(H50="Partial",J50="Partial"))),"A20-P04: Partial direct evidence cannot approve Core.",IF(AND(AU50="No",OR(L50="Supported",L50="Partial"),AT50="No"),"A20-P17: A20-E05 is evidence only and does not establish Visibility competitor.",IF(AND(AU50="No",AT50="Yes",AM50=""),"A20-D02: Context requires a named purpose.",IF(AND(AW50="Yes",AN50=""),"A20-D03: Exclude requires a decision-specific reason.","The current evidence does not support a final role and disposition.")))))))</x:f>
      </x:c>
      <x:c r="BB50" s="166" t="str">
        <x:f>IF(AP50="Yes","",IF(AZ50="Core","A20-D01: Direct-commercial conditions support Core.",IF(AZ50="Context","A20-D02: The named Context purpose is supported: "&amp;AM50&amp;".",IF(AZ50="Exclude","A20-P19/A20-D03: No role supports the decision and the exclusion reason is recorded.","The current evidence does not support a final role and disposition."))))</x:f>
      </x:c>
      <x:c r="BC50" s="166"/>
      <x:c r="BD50" s="166"/>
      <x:c r="BE50" s="163" t="str">
        <x:f>IF(AP50="Yes","",IF(LEN(IF(OR(AY50="Dual-role domain",AY50="Direct commercial competitor"),IF(P50="Yes","Transaction intermediary; ","")&amp;IF(O50="Yes","Decision intermediary; ","")&amp;IF(Q50="Yes","Market infrastructure; ","")&amp;IF(AND(N50="Yes",OR(L50="Supported",L50="Partial")),"Visibility competitor; ",""),IF(AND(P50="Yes",AY50&lt;&gt;"Transaction intermediary"),"Transaction intermediary; ","")&amp;IF(AND(O50="Yes",AY50&lt;&gt;"Decision intermediary"),"Decision intermediary; ","")&amp;IF(AND(Q50="Yes",AY50&lt;&gt;"Market infrastructure"),"Market infrastructure; ","")&amp;IF(AND(N50="Yes",OR(L50="Supported",L50="Partial"),AY50&lt;&gt;"Visibility competitor"),"Visibility competitor; ","")))=0,"",LEFT(IF(OR(AY50="Dual-role domain",AY50="Direct commercial competitor"),IF(P50="Yes","Transaction intermediary; ","")&amp;IF(O50="Yes","Decision intermediary; ","")&amp;IF(Q50="Yes","Market infrastructure; ","")&amp;IF(AND(N50="Yes",OR(L50="Supported",L50="Partial")),"Visibility competitor; ",""),IF(AND(P50="Yes",AY50&lt;&gt;"Transaction intermediary"),"Transaction intermediary; ","")&amp;IF(AND(O50="Yes",AY50&lt;&gt;"Decision intermediary"),"Decision intermediary; ","")&amp;IF(AND(Q50="Yes",AY50&lt;&gt;"Market infrastructure"),"Market infrastructure; ","")&amp;IF(AND(N50="Yes",OR(L50="Supported",L50="Partial"),AY50&lt;&gt;"Visibility competitor"),"Visibility competitor; ","")),LEN(IF(OR(AY50="Dual-role domain",AY50="Direct commercial competitor"),IF(P50="Yes","Transaction intermediary; ","")&amp;IF(O50="Yes","Decision intermediary; ","")&amp;IF(Q50="Yes","Market infrastructure; ","")&amp;IF(AND(N50="Yes",OR(L50="Supported",L50="Partial")),"Visibility competitor; ",""),IF(AND(P50="Yes",AY50&lt;&gt;"Transaction intermediary"),"Transaction intermediary; ","")&amp;IF(AND(O50="Yes",AY50&lt;&gt;"Decision intermediary"),"Decision intermediary; ","")&amp;IF(AND(Q50="Yes",AY50&lt;&gt;"Market infrastructure"),"Market infrastructure; ","")&amp;IF(AND(N50="Yes",OR(L50="Supported",L50="Partial"),AY50&lt;&gt;"Visibility competitor"),"Visibility competitor; ","")))-2)))</x:f>
      </x:c>
      <x:c r="BF50" s="163" t="str">
        <x:f>IF(AP50="Yes","",IF(AND(V50="",W50="",X50="",Y50=""),"Not reviewed",IF(OR(S50&lt;&gt;"Ready",V50&lt;&gt;S50,W50&lt;&gt;T50,X50&lt;&gt;BE50,Y50&lt;&gt;U50),"Requires re-review","Aligned")))</x:f>
      </x:c>
      <x:c r="BG50" s="163" t="str">
        <x:f>IF(AP50="Yes","",IF(AQ50="Yes","","A20-F01 Missing: "&amp;LEFT(BJ50,LEN(BJ50)-2)&amp;"."))</x:f>
      </x:c>
      <x:c r="BH50" s="163" t="str">
        <x:f>IF(AP50="Yes","",IF(S50="Refused","Complete the exact missing fields listed above, then classify again.",IF(S50="Review required",IF(BA50="A20-P17: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50" s="163" t="str">
        <x:f>IF(AP50="Yes","",IF(AND(AQ50="Yes",S50="Ready",V50="Ready",AF50="Approved",BF50="Aligned",U50&lt;&gt;""),"Eligible for handoff","Excluded from handoff - "&amp;IF(AQ50&lt;&gt;"Yes",BG50,IF(S50&lt;&gt;"Ready",AO50,IF(AF50&lt;&gt;"Approved","Approval status is not Approved",IF(BF50&lt;&gt;"Aligned",BF50,"No final disposition"))))))</x:f>
      </x:c>
      <x:c r="BJ50" s="166" t="str">
        <x:f>IF(B50="","Candidate; ","")&amp;IF(C50="","Decision; ","")&amp;IF(E50="","Customer; ","")&amp;IF(F50="","Commercial result; ","")&amp;IF(BC50="","Offering; ","")&amp;IF(D50="","Market and geography; ","")&amp;IF(BD50="","Query group; ","")&amp;IF(G50="","Evidence date; ","")&amp;IF(AD50="","Owner; ","")&amp;IF(AE50="","Reviewer; ","")</x:f>
        <x:v>Candidate; Decision; Customer; Commercial result; Offering; Market and geography; Query group; Evidence date; Owner; Reviewer; </x:v>
      </x:c>
    </x:row>
    <x:row r="51">
      <x:c r="A51" s="140"/>
      <x:c r="B51" s="140"/>
      <x:c r="C51" s="140"/>
      <x:c r="D51" s="140"/>
      <x:c r="E51" s="140"/>
      <x:c r="F51" s="140"/>
      <x:c r="G51" s="192"/>
      <x:c r="H51" s="140"/>
      <x:c r="I51" s="140"/>
      <x:c r="J51" s="140"/>
      <x:c r="K51" s="140"/>
      <x:c r="L51" s="140"/>
      <x:c r="M51" s="140"/>
      <x:c r="N51" s="140"/>
      <x:c r="O51" s="140"/>
      <x:c r="P51" s="140"/>
      <x:c r="Q51" s="140"/>
      <x:c r="R51" s="140"/>
      <x:c r="S51" s="163" t="str">
        <x:f>IF(AP51="Yes","",IF(AQ51="No","Refused",IF(AS51="Yes","Review required",IF(AND(AU51="No",OR(L51="Supported",L51="Partial"),AT51="No",NOT(AND(AW51="Yes",AM51="",AN51&lt;&gt;""))),"Review required",IF(AND(AU51="No",AT51="Yes",AM51=""),"Review required",IF(AND(AW51="Yes",AN51=""),"Review required","Ready"))))))</x:f>
      </x:c>
      <x:c r="T51" s="163" t="str">
        <x:f>IF(AP51="Yes","",AY51&amp;"")</x:f>
      </x:c>
      <x:c r="U51" s="163" t="str">
        <x:f>IF(AP51="Yes","",AZ51&amp;"")</x:f>
      </x:c>
      <x:c r="V51" s="164"/>
      <x:c r="W51" s="164"/>
      <x:c r="X51" s="164"/>
      <x:c r="Y51" s="164"/>
      <x:c r="Z51" s="164"/>
      <x:c r="AA51" s="164"/>
      <x:c r="AB51" s="164"/>
      <x:c r="AC51" s="164"/>
      <x:c r="AD51" s="164"/>
      <x:c r="AE51" s="164"/>
      <x:c r="AF51" s="164"/>
      <x:c r="AG51" s="164"/>
      <x:c r="AH51" s="164"/>
      <x:c r="AI51" s="165"/>
      <x:c r="AJ51" s="164"/>
      <x:c r="AK51" s="164"/>
      <x:c r="AL51" s="164"/>
      <x:c r="AM51" s="140"/>
      <x:c r="AN51" s="140"/>
      <x:c r="AO51" s="163" t="str">
        <x:f>IF(AP51="Yes","",IF(S51="Refused","Missing required details: "&amp;LEFT(BJ51,LEN(BJ51)-2)&amp;".",SUBSTITUTE(SUBSTITUTE(SUBSTITUTE(SUBSTITUTE(SUBSTITUTE(SUBSTITUTE(SUBSTITUTE(SUBSTITUTE(IF(S51="Review required",IFERROR(MID(BA51,FIND(": ",BA51)+2,999),BA51),IFERROR(MID(BB51,FIND(": ",BB51)+2,999),BB51)),"Material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51" s="166" t="str">
        <x:f>IF(AND(B51="",C51="",D51="",E51="",F51="",G51="",H51="",I51="",J51="",K51="",L51="",M51="",N51="",O51="",P51="",Q51="",R51="",AD51="",AE51="",AM51="",AN51="",BC51="",BD51=""),"Yes","No")</x:f>
        <x:v>Yes</x:v>
      </x:c>
      <x:c r="AQ51" s="166" t="str">
        <x:f>IF(AND(B51&lt;&gt;"",C51&lt;&gt;"",E51&lt;&gt;"",F51&lt;&gt;"",BC51&lt;&gt;"",D51&lt;&gt;"",BD51&lt;&gt;"",G51&lt;&gt;"",AD51&lt;&gt;"",AE51&lt;&gt;""),"Yes","No")</x:f>
        <x:v>No</x:v>
      </x:c>
      <x:c r="AR51" s="166" t="str">
        <x:f>IF(OR(AND(I51="Supported",OR(H51="No",J51="No")),AND(R51="Yes",J51="No"),AND(P51="Yes",M51="No"),AND(I51="No",R51="Yes")),"Yes","No")</x:f>
        <x:v>No</x:v>
      </x:c>
      <x:c r="AS51" s="166" t="str">
        <x:f>IF(OR(H51="Unknown",I51="Unknown",J51="Unknown",I51="Partial",AND(I51="Supported",OR(H51="Partial",J51="Partial")),AR51="Yes"),"Yes","No")</x:f>
        <x:v>No</x:v>
      </x:c>
      <x:c r="AT51" s="166" t="str">
        <x:f>IF(OR(P51="Yes",O51="Yes",Q51="Yes",AND(N51="Yes",OR(L51="Supported",L51="Partial"))),"Yes","No")</x:f>
        <x:v>No</x:v>
      </x:c>
      <x:c r="AU51" s="166" t="str">
        <x:f>IF(AND(H51="Supported",I51="Supported",J51="Supported"),"Yes","No")</x:f>
        <x:v>No</x:v>
      </x:c>
      <x:c r="AV51" s="166" t="str">
        <x:f>IF(AND(AU51="Yes",R51="Yes",AT51="Yes"),"Yes","No")</x:f>
        <x:v>No</x:v>
      </x:c>
      <x:c r="AW51" s="166" t="str">
        <x:f>IF(AND(AU51="No",I51="No",J51="No",AT51="No"),"Yes","No")</x:f>
        <x:v>No</x:v>
      </x:c>
      <x:c r="AX51" s="166" t="str">
        <x:f>IF(P51="Yes","Transaction intermediary",IF(O51="Yes","Decision intermediary",IF(Q51="Yes","Market infrastructure",IF(AND(N51="Yes",OR(L51="Supported",L51="Partial")),"Visibility competitor",""))))</x:f>
      </x:c>
      <x:c r="AY51" s="166" t="str">
        <x:f>IF(AP51="Yes","",IF(AQ51="No","",IF(AV51="Yes","Dual-role domain",IF(AU51="Yes","Direct commercial competitor",IF(AX51&lt;&gt;"",AX51,IF(AND(I51="Supported",OR(H51="Partial",J51="Partial")),"Direct commercial competitor",IF(AND(AW51="Yes",AN51&lt;&gt;"",AM51=""),"Non-comparable ranking domain","")))))))</x:f>
      </x:c>
      <x:c r="AZ51" s="166" t="str">
        <x:f>IF(S51&lt;&gt;"Ready","",IF(OR(AY51="Direct commercial competitor",AY51="Dual-role domain"),"Core",IF(AND(OR(AY51="Transaction intermediary",AY51="Decision intermediary",AY51="Market infrastructure",AY51="Visibility competitor"),AM51&lt;&gt;""),"Context",IF(AND(AY51="Non-comparable ranking domain",AN51&lt;&gt;""),"Exclude",""))))</x:f>
      </x:c>
      <x:c r="BA51" s="166" t="str">
        <x:f>IF(AP51="Yes","",IF(AR51="Yes","A20-F04: Material contradiction prevents a Ready result.",IF(OR(H51="Unknown",I51="Unknown",J51="Unknown"),"A20-S04: Critical evidence is Unknown and remains Unknown.",IF(OR(I51="Partial",AND(I51="Supported",OR(H51="Partial",J51="Partial"))),"A20-P04: Partial direct evidence cannot approve Core.",IF(AND(AU51="No",OR(L51="Supported",L51="Partial"),AT51="No"),"A20-P17: A20-E05 is evidence only and does not establish Visibility competitor.",IF(AND(AU51="No",AT51="Yes",AM51=""),"A20-D02: Context requires a named purpose.",IF(AND(AW51="Yes",AN51=""),"A20-D03: Exclude requires a decision-specific reason.","The current evidence does not support a final role and disposition.")))))))</x:f>
      </x:c>
      <x:c r="BB51" s="166" t="str">
        <x:f>IF(AP51="Yes","",IF(AZ51="Core","A20-D01: Direct-commercial conditions support Core.",IF(AZ51="Context","A20-D02: The named Context purpose is supported: "&amp;AM51&amp;".",IF(AZ51="Exclude","A20-P19/A20-D03: No role supports the decision and the exclusion reason is recorded.","The current evidence does not support a final role and disposition."))))</x:f>
      </x:c>
      <x:c r="BC51" s="166"/>
      <x:c r="BD51" s="166"/>
      <x:c r="BE51" s="163" t="str">
        <x:f>IF(AP51="Yes","",IF(LEN(IF(OR(AY51="Dual-role domain",AY51="Direct commercial competitor"),IF(P51="Yes","Transaction intermediary; ","")&amp;IF(O51="Yes","Decision intermediary; ","")&amp;IF(Q51="Yes","Market infrastructure; ","")&amp;IF(AND(N51="Yes",OR(L51="Supported",L51="Partial")),"Visibility competitor; ",""),IF(AND(P51="Yes",AY51&lt;&gt;"Transaction intermediary"),"Transaction intermediary; ","")&amp;IF(AND(O51="Yes",AY51&lt;&gt;"Decision intermediary"),"Decision intermediary; ","")&amp;IF(AND(Q51="Yes",AY51&lt;&gt;"Market infrastructure"),"Market infrastructure; ","")&amp;IF(AND(N51="Yes",OR(L51="Supported",L51="Partial"),AY51&lt;&gt;"Visibility competitor"),"Visibility competitor; ","")))=0,"",LEFT(IF(OR(AY51="Dual-role domain",AY51="Direct commercial competitor"),IF(P51="Yes","Transaction intermediary; ","")&amp;IF(O51="Yes","Decision intermediary; ","")&amp;IF(Q51="Yes","Market infrastructure; ","")&amp;IF(AND(N51="Yes",OR(L51="Supported",L51="Partial")),"Visibility competitor; ",""),IF(AND(P51="Yes",AY51&lt;&gt;"Transaction intermediary"),"Transaction intermediary; ","")&amp;IF(AND(O51="Yes",AY51&lt;&gt;"Decision intermediary"),"Decision intermediary; ","")&amp;IF(AND(Q51="Yes",AY51&lt;&gt;"Market infrastructure"),"Market infrastructure; ","")&amp;IF(AND(N51="Yes",OR(L51="Supported",L51="Partial"),AY51&lt;&gt;"Visibility competitor"),"Visibility competitor; ","")),LEN(IF(OR(AY51="Dual-role domain",AY51="Direct commercial competitor"),IF(P51="Yes","Transaction intermediary; ","")&amp;IF(O51="Yes","Decision intermediary; ","")&amp;IF(Q51="Yes","Market infrastructure; ","")&amp;IF(AND(N51="Yes",OR(L51="Supported",L51="Partial")),"Visibility competitor; ",""),IF(AND(P51="Yes",AY51&lt;&gt;"Transaction intermediary"),"Transaction intermediary; ","")&amp;IF(AND(O51="Yes",AY51&lt;&gt;"Decision intermediary"),"Decision intermediary; ","")&amp;IF(AND(Q51="Yes",AY51&lt;&gt;"Market infrastructure"),"Market infrastructure; ","")&amp;IF(AND(N51="Yes",OR(L51="Supported",L51="Partial"),AY51&lt;&gt;"Visibility competitor"),"Visibility competitor; ","")))-2)))</x:f>
      </x:c>
      <x:c r="BF51" s="163" t="str">
        <x:f>IF(AP51="Yes","",IF(AND(V51="",W51="",X51="",Y51=""),"Not reviewed",IF(OR(S51&lt;&gt;"Ready",V51&lt;&gt;S51,W51&lt;&gt;T51,X51&lt;&gt;BE51,Y51&lt;&gt;U51),"Requires re-review","Aligned")))</x:f>
      </x:c>
      <x:c r="BG51" s="163" t="str">
        <x:f>IF(AP51="Yes","",IF(AQ51="Yes","","A20-F01 Missing: "&amp;LEFT(BJ51,LEN(BJ51)-2)&amp;"."))</x:f>
      </x:c>
      <x:c r="BH51" s="163" t="str">
        <x:f>IF(AP51="Yes","",IF(S51="Refused","Complete the exact missing fields listed above, then classify again.",IF(S51="Review required",IF(BA51="A20-P17: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51" s="163" t="str">
        <x:f>IF(AP51="Yes","",IF(AND(AQ51="Yes",S51="Ready",V51="Ready",AF51="Approved",BF51="Aligned",U51&lt;&gt;""),"Eligible for handoff","Excluded from handoff - "&amp;IF(AQ51&lt;&gt;"Yes",BG51,IF(S51&lt;&gt;"Ready",AO51,IF(AF51&lt;&gt;"Approved","Approval status is not Approved",IF(BF51&lt;&gt;"Aligned",BF51,"No final disposition"))))))</x:f>
      </x:c>
      <x:c r="BJ51" s="166" t="str">
        <x:f>IF(B51="","Candidate; ","")&amp;IF(C51="","Decision; ","")&amp;IF(E51="","Customer; ","")&amp;IF(F51="","Commercial result; ","")&amp;IF(BC51="","Offering; ","")&amp;IF(D51="","Market and geography; ","")&amp;IF(BD51="","Query group; ","")&amp;IF(G51="","Evidence date; ","")&amp;IF(AD51="","Owner; ","")&amp;IF(AE51="","Reviewer; ","")</x:f>
        <x:v>Candidate; Decision; Customer; Commercial result; Offering; Market and geography; Query group; Evidence date; Owner; Reviewer; </x:v>
      </x:c>
    </x:row>
    <x:row r="52">
      <x:c r="A52" s="140"/>
      <x:c r="B52" s="140"/>
      <x:c r="C52" s="140"/>
      <x:c r="D52" s="140"/>
      <x:c r="E52" s="140"/>
      <x:c r="F52" s="140"/>
      <x:c r="G52" s="192"/>
      <x:c r="H52" s="140"/>
      <x:c r="I52" s="140"/>
      <x:c r="J52" s="140"/>
      <x:c r="K52" s="140"/>
      <x:c r="L52" s="140"/>
      <x:c r="M52" s="140"/>
      <x:c r="N52" s="140"/>
      <x:c r="O52" s="140"/>
      <x:c r="P52" s="140"/>
      <x:c r="Q52" s="140"/>
      <x:c r="R52" s="140"/>
      <x:c r="S52" s="163" t="str">
        <x:f>IF(AP52="Yes","",IF(AQ52="No","Refused",IF(AS52="Yes","Review required",IF(AND(AU52="No",OR(L52="Supported",L52="Partial"),AT52="No",NOT(AND(AW52="Yes",AM52="",AN52&lt;&gt;""))),"Review required",IF(AND(AU52="No",AT52="Yes",AM52=""),"Review required",IF(AND(AW52="Yes",AN52=""),"Review required","Ready"))))))</x:f>
      </x:c>
      <x:c r="T52" s="163" t="str">
        <x:f>IF(AP52="Yes","",AY52&amp;"")</x:f>
      </x:c>
      <x:c r="U52" s="163" t="str">
        <x:f>IF(AP52="Yes","",AZ52&amp;"")</x:f>
      </x:c>
      <x:c r="V52" s="164"/>
      <x:c r="W52" s="164"/>
      <x:c r="X52" s="164"/>
      <x:c r="Y52" s="164"/>
      <x:c r="Z52" s="164"/>
      <x:c r="AA52" s="164"/>
      <x:c r="AB52" s="164"/>
      <x:c r="AC52" s="164"/>
      <x:c r="AD52" s="164"/>
      <x:c r="AE52" s="164"/>
      <x:c r="AF52" s="164"/>
      <x:c r="AG52" s="164"/>
      <x:c r="AH52" s="164"/>
      <x:c r="AI52" s="165"/>
      <x:c r="AJ52" s="164"/>
      <x:c r="AK52" s="164"/>
      <x:c r="AL52" s="164"/>
      <x:c r="AM52" s="140"/>
      <x:c r="AN52" s="140"/>
      <x:c r="AO52" s="163" t="str">
        <x:f>IF(AP52="Yes","",IF(S52="Refused","Missing required details: "&amp;LEFT(BJ52,LEN(BJ52)-2)&amp;".",SUBSTITUTE(SUBSTITUTE(SUBSTITUTE(SUBSTITUTE(SUBSTITUTE(SUBSTITUTE(SUBSTITUTE(SUBSTITUTE(IF(S52="Review required",IFERROR(MID(BA52,FIND(": ",BA52)+2,999),BA52),IFERROR(MID(BB52,FIND(": ",BB52)+2,999),BB52)),"Material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52" s="166" t="str">
        <x:f>IF(AND(B52="",C52="",D52="",E52="",F52="",G52="",H52="",I52="",J52="",K52="",L52="",M52="",N52="",O52="",P52="",Q52="",R52="",AD52="",AE52="",AM52="",AN52="",BC52="",BD52=""),"Yes","No")</x:f>
        <x:v>Yes</x:v>
      </x:c>
      <x:c r="AQ52" s="166" t="str">
        <x:f>IF(AND(B52&lt;&gt;"",C52&lt;&gt;"",E52&lt;&gt;"",F52&lt;&gt;"",BC52&lt;&gt;"",D52&lt;&gt;"",BD52&lt;&gt;"",G52&lt;&gt;"",AD52&lt;&gt;"",AE52&lt;&gt;""),"Yes","No")</x:f>
        <x:v>No</x:v>
      </x:c>
      <x:c r="AR52" s="166" t="str">
        <x:f>IF(OR(AND(I52="Supported",OR(H52="No",J52="No")),AND(R52="Yes",J52="No"),AND(P52="Yes",M52="No"),AND(I52="No",R52="Yes")),"Yes","No")</x:f>
        <x:v>No</x:v>
      </x:c>
      <x:c r="AS52" s="166" t="str">
        <x:f>IF(OR(H52="Unknown",I52="Unknown",J52="Unknown",I52="Partial",AND(I52="Supported",OR(H52="Partial",J52="Partial")),AR52="Yes"),"Yes","No")</x:f>
        <x:v>No</x:v>
      </x:c>
      <x:c r="AT52" s="166" t="str">
        <x:f>IF(OR(P52="Yes",O52="Yes",Q52="Yes",AND(N52="Yes",OR(L52="Supported",L52="Partial"))),"Yes","No")</x:f>
        <x:v>No</x:v>
      </x:c>
      <x:c r="AU52" s="166" t="str">
        <x:f>IF(AND(H52="Supported",I52="Supported",J52="Supported"),"Yes","No")</x:f>
        <x:v>No</x:v>
      </x:c>
      <x:c r="AV52" s="166" t="str">
        <x:f>IF(AND(AU52="Yes",R52="Yes",AT52="Yes"),"Yes","No")</x:f>
        <x:v>No</x:v>
      </x:c>
      <x:c r="AW52" s="166" t="str">
        <x:f>IF(AND(AU52="No",I52="No",J52="No",AT52="No"),"Yes","No")</x:f>
        <x:v>No</x:v>
      </x:c>
      <x:c r="AX52" s="166" t="str">
        <x:f>IF(P52="Yes","Transaction intermediary",IF(O52="Yes","Decision intermediary",IF(Q52="Yes","Market infrastructure",IF(AND(N52="Yes",OR(L52="Supported",L52="Partial")),"Visibility competitor",""))))</x:f>
      </x:c>
      <x:c r="AY52" s="166" t="str">
        <x:f>IF(AP52="Yes","",IF(AQ52="No","",IF(AV52="Yes","Dual-role domain",IF(AU52="Yes","Direct commercial competitor",IF(AX52&lt;&gt;"",AX52,IF(AND(I52="Supported",OR(H52="Partial",J52="Partial")),"Direct commercial competitor",IF(AND(AW52="Yes",AN52&lt;&gt;"",AM52=""),"Non-comparable ranking domain","")))))))</x:f>
      </x:c>
      <x:c r="AZ52" s="166" t="str">
        <x:f>IF(S52&lt;&gt;"Ready","",IF(OR(AY52="Direct commercial competitor",AY52="Dual-role domain"),"Core",IF(AND(OR(AY52="Transaction intermediary",AY52="Decision intermediary",AY52="Market infrastructure",AY52="Visibility competitor"),AM52&lt;&gt;""),"Context",IF(AND(AY52="Non-comparable ranking domain",AN52&lt;&gt;""),"Exclude",""))))</x:f>
      </x:c>
      <x:c r="BA52" s="166" t="str">
        <x:f>IF(AP52="Yes","",IF(AR52="Yes","A20-F04: Material contradiction prevents a Ready result.",IF(OR(H52="Unknown",I52="Unknown",J52="Unknown"),"A20-S04: Critical evidence is Unknown and remains Unknown.",IF(OR(I52="Partial",AND(I52="Supported",OR(H52="Partial",J52="Partial"))),"A20-P04: Partial direct evidence cannot approve Core.",IF(AND(AU52="No",OR(L52="Supported",L52="Partial"),AT52="No"),"A20-P17: A20-E05 is evidence only and does not establish Visibility competitor.",IF(AND(AU52="No",AT52="Yes",AM52=""),"A20-D02: Context requires a named purpose.",IF(AND(AW52="Yes",AN52=""),"A20-D03: Exclude requires a decision-specific reason.","The current evidence does not support a final role and disposition.")))))))</x:f>
      </x:c>
      <x:c r="BB52" s="166" t="str">
        <x:f>IF(AP52="Yes","",IF(AZ52="Core","A20-D01: Direct-commercial conditions support Core.",IF(AZ52="Context","A20-D02: The named Context purpose is supported: "&amp;AM52&amp;".",IF(AZ52="Exclude","A20-P19/A20-D03: No role supports the decision and the exclusion reason is recorded.","The current evidence does not support a final role and disposition."))))</x:f>
      </x:c>
      <x:c r="BC52" s="166"/>
      <x:c r="BD52" s="166"/>
      <x:c r="BE52" s="163" t="str">
        <x:f>IF(AP52="Yes","",IF(LEN(IF(OR(AY52="Dual-role domain",AY52="Direct commercial competitor"),IF(P52="Yes","Transaction intermediary; ","")&amp;IF(O52="Yes","Decision intermediary; ","")&amp;IF(Q52="Yes","Market infrastructure; ","")&amp;IF(AND(N52="Yes",OR(L52="Supported",L52="Partial")),"Visibility competitor; ",""),IF(AND(P52="Yes",AY52&lt;&gt;"Transaction intermediary"),"Transaction intermediary; ","")&amp;IF(AND(O52="Yes",AY52&lt;&gt;"Decision intermediary"),"Decision intermediary; ","")&amp;IF(AND(Q52="Yes",AY52&lt;&gt;"Market infrastructure"),"Market infrastructure; ","")&amp;IF(AND(N52="Yes",OR(L52="Supported",L52="Partial"),AY52&lt;&gt;"Visibility competitor"),"Visibility competitor; ","")))=0,"",LEFT(IF(OR(AY52="Dual-role domain",AY52="Direct commercial competitor"),IF(P52="Yes","Transaction intermediary; ","")&amp;IF(O52="Yes","Decision intermediary; ","")&amp;IF(Q52="Yes","Market infrastructure; ","")&amp;IF(AND(N52="Yes",OR(L52="Supported",L52="Partial")),"Visibility competitor; ",""),IF(AND(P52="Yes",AY52&lt;&gt;"Transaction intermediary"),"Transaction intermediary; ","")&amp;IF(AND(O52="Yes",AY52&lt;&gt;"Decision intermediary"),"Decision intermediary; ","")&amp;IF(AND(Q52="Yes",AY52&lt;&gt;"Market infrastructure"),"Market infrastructure; ","")&amp;IF(AND(N52="Yes",OR(L52="Supported",L52="Partial"),AY52&lt;&gt;"Visibility competitor"),"Visibility competitor; ","")),LEN(IF(OR(AY52="Dual-role domain",AY52="Direct commercial competitor"),IF(P52="Yes","Transaction intermediary; ","")&amp;IF(O52="Yes","Decision intermediary; ","")&amp;IF(Q52="Yes","Market infrastructure; ","")&amp;IF(AND(N52="Yes",OR(L52="Supported",L52="Partial")),"Visibility competitor; ",""),IF(AND(P52="Yes",AY52&lt;&gt;"Transaction intermediary"),"Transaction intermediary; ","")&amp;IF(AND(O52="Yes",AY52&lt;&gt;"Decision intermediary"),"Decision intermediary; ","")&amp;IF(AND(Q52="Yes",AY52&lt;&gt;"Market infrastructure"),"Market infrastructure; ","")&amp;IF(AND(N52="Yes",OR(L52="Supported",L52="Partial"),AY52&lt;&gt;"Visibility competitor"),"Visibility competitor; ","")))-2)))</x:f>
      </x:c>
      <x:c r="BF52" s="163" t="str">
        <x:f>IF(AP52="Yes","",IF(AND(V52="",W52="",X52="",Y52=""),"Not reviewed",IF(OR(S52&lt;&gt;"Ready",V52&lt;&gt;S52,W52&lt;&gt;T52,X52&lt;&gt;BE52,Y52&lt;&gt;U52),"Requires re-review","Aligned")))</x:f>
      </x:c>
      <x:c r="BG52" s="163" t="str">
        <x:f>IF(AP52="Yes","",IF(AQ52="Yes","","A20-F01 Missing: "&amp;LEFT(BJ52,LEN(BJ52)-2)&amp;"."))</x:f>
      </x:c>
      <x:c r="BH52" s="163" t="str">
        <x:f>IF(AP52="Yes","",IF(S52="Refused","Complete the exact missing fields listed above, then classify again.",IF(S52="Review required",IF(BA52="A20-P17: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52" s="163" t="str">
        <x:f>IF(AP52="Yes","",IF(AND(AQ52="Yes",S52="Ready",V52="Ready",AF52="Approved",BF52="Aligned",U52&lt;&gt;""),"Eligible for handoff","Excluded from handoff - "&amp;IF(AQ52&lt;&gt;"Yes",BG52,IF(S52&lt;&gt;"Ready",AO52,IF(AF52&lt;&gt;"Approved","Approval status is not Approved",IF(BF52&lt;&gt;"Aligned",BF52,"No final disposition"))))))</x:f>
      </x:c>
      <x:c r="BJ52" s="166" t="str">
        <x:f>IF(B52="","Candidate; ","")&amp;IF(C52="","Decision; ","")&amp;IF(E52="","Customer; ","")&amp;IF(F52="","Commercial result; ","")&amp;IF(BC52="","Offering; ","")&amp;IF(D52="","Market and geography; ","")&amp;IF(BD52="","Query group; ","")&amp;IF(G52="","Evidence date; ","")&amp;IF(AD52="","Owner; ","")&amp;IF(AE52="","Reviewer; ","")</x:f>
        <x:v>Candidate; Decision; Customer; Commercial result; Offering; Market and geography; Query group; Evidence date; Owner; Reviewer; </x:v>
      </x:c>
    </x:row>
    <x:row r="53">
      <x:c r="A53" s="140"/>
      <x:c r="B53" s="140"/>
      <x:c r="C53" s="140"/>
      <x:c r="D53" s="140"/>
      <x:c r="E53" s="140"/>
      <x:c r="F53" s="140"/>
      <x:c r="G53" s="192"/>
      <x:c r="H53" s="140"/>
      <x:c r="I53" s="140"/>
      <x:c r="J53" s="140"/>
      <x:c r="K53" s="140"/>
      <x:c r="L53" s="140"/>
      <x:c r="M53" s="140"/>
      <x:c r="N53" s="140"/>
      <x:c r="O53" s="140"/>
      <x:c r="P53" s="140"/>
      <x:c r="Q53" s="140"/>
      <x:c r="R53" s="140"/>
      <x:c r="S53" s="163" t="str">
        <x:f>IF(AP53="Yes","",IF(AQ53="No","Refused",IF(AS53="Yes","Review required",IF(AND(AU53="No",OR(L53="Supported",L53="Partial"),AT53="No",NOT(AND(AW53="Yes",AM53="",AN53&lt;&gt;""))),"Review required",IF(AND(AU53="No",AT53="Yes",AM53=""),"Review required",IF(AND(AW53="Yes",AN53=""),"Review required","Ready"))))))</x:f>
      </x:c>
      <x:c r="T53" s="163" t="str">
        <x:f>IF(AP53="Yes","",AY53&amp;"")</x:f>
      </x:c>
      <x:c r="U53" s="163" t="str">
        <x:f>IF(AP53="Yes","",AZ53&amp;"")</x:f>
      </x:c>
      <x:c r="V53" s="164"/>
      <x:c r="W53" s="164"/>
      <x:c r="X53" s="164"/>
      <x:c r="Y53" s="164"/>
      <x:c r="Z53" s="164"/>
      <x:c r="AA53" s="164"/>
      <x:c r="AB53" s="164"/>
      <x:c r="AC53" s="164"/>
      <x:c r="AD53" s="164"/>
      <x:c r="AE53" s="164"/>
      <x:c r="AF53" s="164"/>
      <x:c r="AG53" s="164"/>
      <x:c r="AH53" s="164"/>
      <x:c r="AI53" s="165"/>
      <x:c r="AJ53" s="164"/>
      <x:c r="AK53" s="164"/>
      <x:c r="AL53" s="164"/>
      <x:c r="AM53" s="140"/>
      <x:c r="AN53" s="140"/>
      <x:c r="AO53" s="163" t="str">
        <x:f>IF(AP53="Yes","",IF(S53="Refused","Missing required details: "&amp;LEFT(BJ53,LEN(BJ53)-2)&amp;".",SUBSTITUTE(SUBSTITUTE(SUBSTITUTE(SUBSTITUTE(SUBSTITUTE(SUBSTITUTE(SUBSTITUTE(SUBSTITUTE(IF(S53="Review required",IFERROR(MID(BA53,FIND(": ",BA53)+2,999),BA53),IFERROR(MID(BB53,FIND(": ",BB53)+2,999),BB53)),"Material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53" s="166" t="str">
        <x:f>IF(AND(B53="",C53="",D53="",E53="",F53="",G53="",H53="",I53="",J53="",K53="",L53="",M53="",N53="",O53="",P53="",Q53="",R53="",AD53="",AE53="",AM53="",AN53="",BC53="",BD53=""),"Yes","No")</x:f>
        <x:v>Yes</x:v>
      </x:c>
      <x:c r="AQ53" s="166" t="str">
        <x:f>IF(AND(B53&lt;&gt;"",C53&lt;&gt;"",E53&lt;&gt;"",F53&lt;&gt;"",BC53&lt;&gt;"",D53&lt;&gt;"",BD53&lt;&gt;"",G53&lt;&gt;"",AD53&lt;&gt;"",AE53&lt;&gt;""),"Yes","No")</x:f>
        <x:v>No</x:v>
      </x:c>
      <x:c r="AR53" s="166" t="str">
        <x:f>IF(OR(AND(I53="Supported",OR(H53="No",J53="No")),AND(R53="Yes",J53="No"),AND(P53="Yes",M53="No"),AND(I53="No",R53="Yes")),"Yes","No")</x:f>
        <x:v>No</x:v>
      </x:c>
      <x:c r="AS53" s="166" t="str">
        <x:f>IF(OR(H53="Unknown",I53="Unknown",J53="Unknown",I53="Partial",AND(I53="Supported",OR(H53="Partial",J53="Partial")),AR53="Yes"),"Yes","No")</x:f>
        <x:v>No</x:v>
      </x:c>
      <x:c r="AT53" s="166" t="str">
        <x:f>IF(OR(P53="Yes",O53="Yes",Q53="Yes",AND(N53="Yes",OR(L53="Supported",L53="Partial"))),"Yes","No")</x:f>
        <x:v>No</x:v>
      </x:c>
      <x:c r="AU53" s="166" t="str">
        <x:f>IF(AND(H53="Supported",I53="Supported",J53="Supported"),"Yes","No")</x:f>
        <x:v>No</x:v>
      </x:c>
      <x:c r="AV53" s="166" t="str">
        <x:f>IF(AND(AU53="Yes",R53="Yes",AT53="Yes"),"Yes","No")</x:f>
        <x:v>No</x:v>
      </x:c>
      <x:c r="AW53" s="166" t="str">
        <x:f>IF(AND(AU53="No",I53="No",J53="No",AT53="No"),"Yes","No")</x:f>
        <x:v>No</x:v>
      </x:c>
      <x:c r="AX53" s="166" t="str">
        <x:f>IF(P53="Yes","Transaction intermediary",IF(O53="Yes","Decision intermediary",IF(Q53="Yes","Market infrastructure",IF(AND(N53="Yes",OR(L53="Supported",L53="Partial")),"Visibility competitor",""))))</x:f>
      </x:c>
      <x:c r="AY53" s="166" t="str">
        <x:f>IF(AP53="Yes","",IF(AQ53="No","",IF(AV53="Yes","Dual-role domain",IF(AU53="Yes","Direct commercial competitor",IF(AX53&lt;&gt;"",AX53,IF(AND(I53="Supported",OR(H53="Partial",J53="Partial")),"Direct commercial competitor",IF(AND(AW53="Yes",AN53&lt;&gt;"",AM53=""),"Non-comparable ranking domain","")))))))</x:f>
      </x:c>
      <x:c r="AZ53" s="166" t="str">
        <x:f>IF(S53&lt;&gt;"Ready","",IF(OR(AY53="Direct commercial competitor",AY53="Dual-role domain"),"Core",IF(AND(OR(AY53="Transaction intermediary",AY53="Decision intermediary",AY53="Market infrastructure",AY53="Visibility competitor"),AM53&lt;&gt;""),"Context",IF(AND(AY53="Non-comparable ranking domain",AN53&lt;&gt;""),"Exclude",""))))</x:f>
      </x:c>
      <x:c r="BA53" s="166" t="str">
        <x:f>IF(AP53="Yes","",IF(AR53="Yes","A20-F04: Material contradiction prevents a Ready result.",IF(OR(H53="Unknown",I53="Unknown",J53="Unknown"),"A20-S04: Critical evidence is Unknown and remains Unknown.",IF(OR(I53="Partial",AND(I53="Supported",OR(H53="Partial",J53="Partial"))),"A20-P04: Partial direct evidence cannot approve Core.",IF(AND(AU53="No",OR(L53="Supported",L53="Partial"),AT53="No"),"A20-P17: A20-E05 is evidence only and does not establish Visibility competitor.",IF(AND(AU53="No",AT53="Yes",AM53=""),"A20-D02: Context requires a named purpose.",IF(AND(AW53="Yes",AN53=""),"A20-D03: Exclude requires a decision-specific reason.","The current evidence does not support a final role and disposition.")))))))</x:f>
      </x:c>
      <x:c r="BB53" s="166" t="str">
        <x:f>IF(AP53="Yes","",IF(AZ53="Core","A20-D01: Direct-commercial conditions support Core.",IF(AZ53="Context","A20-D02: The named Context purpose is supported: "&amp;AM53&amp;".",IF(AZ53="Exclude","A20-P19/A20-D03: No role supports the decision and the exclusion reason is recorded.","The current evidence does not support a final role and disposition."))))</x:f>
      </x:c>
      <x:c r="BC53" s="166"/>
      <x:c r="BD53" s="166"/>
      <x:c r="BE53" s="163" t="str">
        <x:f>IF(AP53="Yes","",IF(LEN(IF(OR(AY53="Dual-role domain",AY53="Direct commercial competitor"),IF(P53="Yes","Transaction intermediary; ","")&amp;IF(O53="Yes","Decision intermediary; ","")&amp;IF(Q53="Yes","Market infrastructure; ","")&amp;IF(AND(N53="Yes",OR(L53="Supported",L53="Partial")),"Visibility competitor; ",""),IF(AND(P53="Yes",AY53&lt;&gt;"Transaction intermediary"),"Transaction intermediary; ","")&amp;IF(AND(O53="Yes",AY53&lt;&gt;"Decision intermediary"),"Decision intermediary; ","")&amp;IF(AND(Q53="Yes",AY53&lt;&gt;"Market infrastructure"),"Market infrastructure; ","")&amp;IF(AND(N53="Yes",OR(L53="Supported",L53="Partial"),AY53&lt;&gt;"Visibility competitor"),"Visibility competitor; ","")))=0,"",LEFT(IF(OR(AY53="Dual-role domain",AY53="Direct commercial competitor"),IF(P53="Yes","Transaction intermediary; ","")&amp;IF(O53="Yes","Decision intermediary; ","")&amp;IF(Q53="Yes","Market infrastructure; ","")&amp;IF(AND(N53="Yes",OR(L53="Supported",L53="Partial")),"Visibility competitor; ",""),IF(AND(P53="Yes",AY53&lt;&gt;"Transaction intermediary"),"Transaction intermediary; ","")&amp;IF(AND(O53="Yes",AY53&lt;&gt;"Decision intermediary"),"Decision intermediary; ","")&amp;IF(AND(Q53="Yes",AY53&lt;&gt;"Market infrastructure"),"Market infrastructure; ","")&amp;IF(AND(N53="Yes",OR(L53="Supported",L53="Partial"),AY53&lt;&gt;"Visibility competitor"),"Visibility competitor; ","")),LEN(IF(OR(AY53="Dual-role domain",AY53="Direct commercial competitor"),IF(P53="Yes","Transaction intermediary; ","")&amp;IF(O53="Yes","Decision intermediary; ","")&amp;IF(Q53="Yes","Market infrastructure; ","")&amp;IF(AND(N53="Yes",OR(L53="Supported",L53="Partial")),"Visibility competitor; ",""),IF(AND(P53="Yes",AY53&lt;&gt;"Transaction intermediary"),"Transaction intermediary; ","")&amp;IF(AND(O53="Yes",AY53&lt;&gt;"Decision intermediary"),"Decision intermediary; ","")&amp;IF(AND(Q53="Yes",AY53&lt;&gt;"Market infrastructure"),"Market infrastructure; ","")&amp;IF(AND(N53="Yes",OR(L53="Supported",L53="Partial"),AY53&lt;&gt;"Visibility competitor"),"Visibility competitor; ","")))-2)))</x:f>
      </x:c>
      <x:c r="BF53" s="163" t="str">
        <x:f>IF(AP53="Yes","",IF(AND(V53="",W53="",X53="",Y53=""),"Not reviewed",IF(OR(S53&lt;&gt;"Ready",V53&lt;&gt;S53,W53&lt;&gt;T53,X53&lt;&gt;BE53,Y53&lt;&gt;U53),"Requires re-review","Aligned")))</x:f>
      </x:c>
      <x:c r="BG53" s="163" t="str">
        <x:f>IF(AP53="Yes","",IF(AQ53="Yes","","A20-F01 Missing: "&amp;LEFT(BJ53,LEN(BJ53)-2)&amp;"."))</x:f>
      </x:c>
      <x:c r="BH53" s="163" t="str">
        <x:f>IF(AP53="Yes","",IF(S53="Refused","Complete the exact missing fields listed above, then classify again.",IF(S53="Review required",IF(BA53="A20-P17: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53" s="163" t="str">
        <x:f>IF(AP53="Yes","",IF(AND(AQ53="Yes",S53="Ready",V53="Ready",AF53="Approved",BF53="Aligned",U53&lt;&gt;""),"Eligible for handoff","Excluded from handoff - "&amp;IF(AQ53&lt;&gt;"Yes",BG53,IF(S53&lt;&gt;"Ready",AO53,IF(AF53&lt;&gt;"Approved","Approval status is not Approved",IF(BF53&lt;&gt;"Aligned",BF53,"No final disposition"))))))</x:f>
      </x:c>
      <x:c r="BJ53" s="166" t="str">
        <x:f>IF(B53="","Candidate; ","")&amp;IF(C53="","Decision; ","")&amp;IF(E53="","Customer; ","")&amp;IF(F53="","Commercial result; ","")&amp;IF(BC53="","Offering; ","")&amp;IF(D53="","Market and geography; ","")&amp;IF(BD53="","Query group; ","")&amp;IF(G53="","Evidence date; ","")&amp;IF(AD53="","Owner; ","")&amp;IF(AE53="","Reviewer; ","")</x:f>
        <x:v>Candidate; Decision; Customer; Commercial result; Offering; Market and geography; Query group; Evidence date; Owner; Reviewer; </x:v>
      </x:c>
    </x:row>
    <x:row r="54">
      <x:c r="A54" s="140"/>
      <x:c r="B54" s="140"/>
      <x:c r="C54" s="140"/>
      <x:c r="D54" s="140"/>
      <x:c r="E54" s="140"/>
      <x:c r="F54" s="140"/>
      <x:c r="G54" s="192"/>
      <x:c r="H54" s="140"/>
      <x:c r="I54" s="140"/>
      <x:c r="J54" s="140"/>
      <x:c r="K54" s="140"/>
      <x:c r="L54" s="140"/>
      <x:c r="M54" s="140"/>
      <x:c r="N54" s="140"/>
      <x:c r="O54" s="140"/>
      <x:c r="P54" s="140"/>
      <x:c r="Q54" s="140"/>
      <x:c r="R54" s="140"/>
      <x:c r="S54" s="163" t="str">
        <x:f>IF(AP54="Yes","",IF(AQ54="No","Refused",IF(AS54="Yes","Review required",IF(AND(AU54="No",OR(L54="Supported",L54="Partial"),AT54="No",NOT(AND(AW54="Yes",AM54="",AN54&lt;&gt;""))),"Review required",IF(AND(AU54="No",AT54="Yes",AM54=""),"Review required",IF(AND(AW54="Yes",AN54=""),"Review required","Ready"))))))</x:f>
      </x:c>
      <x:c r="T54" s="163" t="str">
        <x:f>IF(AP54="Yes","",AY54&amp;"")</x:f>
      </x:c>
      <x:c r="U54" s="163" t="str">
        <x:f>IF(AP54="Yes","",AZ54&amp;"")</x:f>
      </x:c>
      <x:c r="V54" s="164"/>
      <x:c r="W54" s="164"/>
      <x:c r="X54" s="164"/>
      <x:c r="Y54" s="164"/>
      <x:c r="Z54" s="164"/>
      <x:c r="AA54" s="164"/>
      <x:c r="AB54" s="164"/>
      <x:c r="AC54" s="164"/>
      <x:c r="AD54" s="164"/>
      <x:c r="AE54" s="164"/>
      <x:c r="AF54" s="164"/>
      <x:c r="AG54" s="164"/>
      <x:c r="AH54" s="164"/>
      <x:c r="AI54" s="165"/>
      <x:c r="AJ54" s="164"/>
      <x:c r="AK54" s="164"/>
      <x:c r="AL54" s="164"/>
      <x:c r="AM54" s="140"/>
      <x:c r="AN54" s="140"/>
      <x:c r="AO54" s="163" t="str">
        <x:f>IF(AP54="Yes","",IF(S54="Refused","Missing required details: "&amp;LEFT(BJ54,LEN(BJ54)-2)&amp;".",SUBSTITUTE(SUBSTITUTE(SUBSTITUTE(SUBSTITUTE(SUBSTITUTE(SUBSTITUTE(SUBSTITUTE(SUBSTITUTE(IF(S54="Review required",IFERROR(MID(BA54,FIND(": ",BA54)+2,999),BA54),IFERROR(MID(BB54,FIND(": ",BB54)+2,999),BB54)),"Material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54" s="166" t="str">
        <x:f>IF(AND(B54="",C54="",D54="",E54="",F54="",G54="",H54="",I54="",J54="",K54="",L54="",M54="",N54="",O54="",P54="",Q54="",R54="",AD54="",AE54="",AM54="",AN54="",BC54="",BD54=""),"Yes","No")</x:f>
        <x:v>Yes</x:v>
      </x:c>
      <x:c r="AQ54" s="166" t="str">
        <x:f>IF(AND(B54&lt;&gt;"",C54&lt;&gt;"",E54&lt;&gt;"",F54&lt;&gt;"",BC54&lt;&gt;"",D54&lt;&gt;"",BD54&lt;&gt;"",G54&lt;&gt;"",AD54&lt;&gt;"",AE54&lt;&gt;""),"Yes","No")</x:f>
        <x:v>No</x:v>
      </x:c>
      <x:c r="AR54" s="166" t="str">
        <x:f>IF(OR(AND(I54="Supported",OR(H54="No",J54="No")),AND(R54="Yes",J54="No"),AND(P54="Yes",M54="No"),AND(I54="No",R54="Yes")),"Yes","No")</x:f>
        <x:v>No</x:v>
      </x:c>
      <x:c r="AS54" s="166" t="str">
        <x:f>IF(OR(H54="Unknown",I54="Unknown",J54="Unknown",I54="Partial",AND(I54="Supported",OR(H54="Partial",J54="Partial")),AR54="Yes"),"Yes","No")</x:f>
        <x:v>No</x:v>
      </x:c>
      <x:c r="AT54" s="166" t="str">
        <x:f>IF(OR(P54="Yes",O54="Yes",Q54="Yes",AND(N54="Yes",OR(L54="Supported",L54="Partial"))),"Yes","No")</x:f>
        <x:v>No</x:v>
      </x:c>
      <x:c r="AU54" s="166" t="str">
        <x:f>IF(AND(H54="Supported",I54="Supported",J54="Supported"),"Yes","No")</x:f>
        <x:v>No</x:v>
      </x:c>
      <x:c r="AV54" s="166" t="str">
        <x:f>IF(AND(AU54="Yes",R54="Yes",AT54="Yes"),"Yes","No")</x:f>
        <x:v>No</x:v>
      </x:c>
      <x:c r="AW54" s="166" t="str">
        <x:f>IF(AND(AU54="No",I54="No",J54="No",AT54="No"),"Yes","No")</x:f>
        <x:v>No</x:v>
      </x:c>
      <x:c r="AX54" s="166" t="str">
        <x:f>IF(P54="Yes","Transaction intermediary",IF(O54="Yes","Decision intermediary",IF(Q54="Yes","Market infrastructure",IF(AND(N54="Yes",OR(L54="Supported",L54="Partial")),"Visibility competitor",""))))</x:f>
      </x:c>
      <x:c r="AY54" s="166" t="str">
        <x:f>IF(AP54="Yes","",IF(AQ54="No","",IF(AV54="Yes","Dual-role domain",IF(AU54="Yes","Direct commercial competitor",IF(AX54&lt;&gt;"",AX54,IF(AND(I54="Supported",OR(H54="Partial",J54="Partial")),"Direct commercial competitor",IF(AND(AW54="Yes",AN54&lt;&gt;"",AM54=""),"Non-comparable ranking domain","")))))))</x:f>
      </x:c>
      <x:c r="AZ54" s="166" t="str">
        <x:f>IF(S54&lt;&gt;"Ready","",IF(OR(AY54="Direct commercial competitor",AY54="Dual-role domain"),"Core",IF(AND(OR(AY54="Transaction intermediary",AY54="Decision intermediary",AY54="Market infrastructure",AY54="Visibility competitor"),AM54&lt;&gt;""),"Context",IF(AND(AY54="Non-comparable ranking domain",AN54&lt;&gt;""),"Exclude",""))))</x:f>
      </x:c>
      <x:c r="BA54" s="166" t="str">
        <x:f>IF(AP54="Yes","",IF(AR54="Yes","A20-F04: Material contradiction prevents a Ready result.",IF(OR(H54="Unknown",I54="Unknown",J54="Unknown"),"A20-S04: Critical evidence is Unknown and remains Unknown.",IF(OR(I54="Partial",AND(I54="Supported",OR(H54="Partial",J54="Partial"))),"A20-P04: Partial direct evidence cannot approve Core.",IF(AND(AU54="No",OR(L54="Supported",L54="Partial"),AT54="No"),"A20-P17: A20-E05 is evidence only and does not establish Visibility competitor.",IF(AND(AU54="No",AT54="Yes",AM54=""),"A20-D02: Context requires a named purpose.",IF(AND(AW54="Yes",AN54=""),"A20-D03: Exclude requires a decision-specific reason.","The current evidence does not support a final role and disposition.")))))))</x:f>
      </x:c>
      <x:c r="BB54" s="166" t="str">
        <x:f>IF(AP54="Yes","",IF(AZ54="Core","A20-D01: Direct-commercial conditions support Core.",IF(AZ54="Context","A20-D02: The named Context purpose is supported: "&amp;AM54&amp;".",IF(AZ54="Exclude","A20-P19/A20-D03: No role supports the decision and the exclusion reason is recorded.","The current evidence does not support a final role and disposition."))))</x:f>
      </x:c>
      <x:c r="BC54" s="166"/>
      <x:c r="BD54" s="166"/>
      <x:c r="BE54" s="163" t="str">
        <x:f>IF(AP54="Yes","",IF(LEN(IF(OR(AY54="Dual-role domain",AY54="Direct commercial competitor"),IF(P54="Yes","Transaction intermediary; ","")&amp;IF(O54="Yes","Decision intermediary; ","")&amp;IF(Q54="Yes","Market infrastructure; ","")&amp;IF(AND(N54="Yes",OR(L54="Supported",L54="Partial")),"Visibility competitor; ",""),IF(AND(P54="Yes",AY54&lt;&gt;"Transaction intermediary"),"Transaction intermediary; ","")&amp;IF(AND(O54="Yes",AY54&lt;&gt;"Decision intermediary"),"Decision intermediary; ","")&amp;IF(AND(Q54="Yes",AY54&lt;&gt;"Market infrastructure"),"Market infrastructure; ","")&amp;IF(AND(N54="Yes",OR(L54="Supported",L54="Partial"),AY54&lt;&gt;"Visibility competitor"),"Visibility competitor; ","")))=0,"",LEFT(IF(OR(AY54="Dual-role domain",AY54="Direct commercial competitor"),IF(P54="Yes","Transaction intermediary; ","")&amp;IF(O54="Yes","Decision intermediary; ","")&amp;IF(Q54="Yes","Market infrastructure; ","")&amp;IF(AND(N54="Yes",OR(L54="Supported",L54="Partial")),"Visibility competitor; ",""),IF(AND(P54="Yes",AY54&lt;&gt;"Transaction intermediary"),"Transaction intermediary; ","")&amp;IF(AND(O54="Yes",AY54&lt;&gt;"Decision intermediary"),"Decision intermediary; ","")&amp;IF(AND(Q54="Yes",AY54&lt;&gt;"Market infrastructure"),"Market infrastructure; ","")&amp;IF(AND(N54="Yes",OR(L54="Supported",L54="Partial"),AY54&lt;&gt;"Visibility competitor"),"Visibility competitor; ","")),LEN(IF(OR(AY54="Dual-role domain",AY54="Direct commercial competitor"),IF(P54="Yes","Transaction intermediary; ","")&amp;IF(O54="Yes","Decision intermediary; ","")&amp;IF(Q54="Yes","Market infrastructure; ","")&amp;IF(AND(N54="Yes",OR(L54="Supported",L54="Partial")),"Visibility competitor; ",""),IF(AND(P54="Yes",AY54&lt;&gt;"Transaction intermediary"),"Transaction intermediary; ","")&amp;IF(AND(O54="Yes",AY54&lt;&gt;"Decision intermediary"),"Decision intermediary; ","")&amp;IF(AND(Q54="Yes",AY54&lt;&gt;"Market infrastructure"),"Market infrastructure; ","")&amp;IF(AND(N54="Yes",OR(L54="Supported",L54="Partial"),AY54&lt;&gt;"Visibility competitor"),"Visibility competitor; ","")))-2)))</x:f>
      </x:c>
      <x:c r="BF54" s="163" t="str">
        <x:f>IF(AP54="Yes","",IF(AND(V54="",W54="",X54="",Y54=""),"Not reviewed",IF(OR(S54&lt;&gt;"Ready",V54&lt;&gt;S54,W54&lt;&gt;T54,X54&lt;&gt;BE54,Y54&lt;&gt;U54),"Requires re-review","Aligned")))</x:f>
      </x:c>
      <x:c r="BG54" s="163" t="str">
        <x:f>IF(AP54="Yes","",IF(AQ54="Yes","","A20-F01 Missing: "&amp;LEFT(BJ54,LEN(BJ54)-2)&amp;"."))</x:f>
      </x:c>
      <x:c r="BH54" s="163" t="str">
        <x:f>IF(AP54="Yes","",IF(S54="Refused","Complete the exact missing fields listed above, then classify again.",IF(S54="Review required",IF(BA54="A20-P17: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54" s="163" t="str">
        <x:f>IF(AP54="Yes","",IF(AND(AQ54="Yes",S54="Ready",V54="Ready",AF54="Approved",BF54="Aligned",U54&lt;&gt;""),"Eligible for handoff","Excluded from handoff - "&amp;IF(AQ54&lt;&gt;"Yes",BG54,IF(S54&lt;&gt;"Ready",AO54,IF(AF54&lt;&gt;"Approved","Approval status is not Approved",IF(BF54&lt;&gt;"Aligned",BF54,"No final disposition"))))))</x:f>
      </x:c>
      <x:c r="BJ54" s="166" t="str">
        <x:f>IF(B54="","Candidate; ","")&amp;IF(C54="","Decision; ","")&amp;IF(E54="","Customer; ","")&amp;IF(F54="","Commercial result; ","")&amp;IF(BC54="","Offering; ","")&amp;IF(D54="","Market and geography; ","")&amp;IF(BD54="","Query group; ","")&amp;IF(G54="","Evidence date; ","")&amp;IF(AD54="","Owner; ","")&amp;IF(AE54="","Reviewer; ","")</x:f>
        <x:v>Candidate; Decision; Customer; Commercial result; Offering; Market and geography; Query group; Evidence date; Owner; Reviewer; </x:v>
      </x:c>
    </x:row>
    <x:row r="55">
      <x:c r="A55" s="140"/>
      <x:c r="B55" s="140"/>
      <x:c r="C55" s="140"/>
      <x:c r="D55" s="140"/>
      <x:c r="E55" s="140"/>
      <x:c r="F55" s="140"/>
      <x:c r="G55" s="192"/>
      <x:c r="H55" s="140"/>
      <x:c r="I55" s="140"/>
      <x:c r="J55" s="140"/>
      <x:c r="K55" s="140"/>
      <x:c r="L55" s="140"/>
      <x:c r="M55" s="140"/>
      <x:c r="N55" s="140"/>
      <x:c r="O55" s="140"/>
      <x:c r="P55" s="140"/>
      <x:c r="Q55" s="140"/>
      <x:c r="R55" s="140"/>
      <x:c r="S55" s="163" t="str">
        <x:f>IF(AP55="Yes","",IF(AQ55="No","Refused",IF(AS55="Yes","Review required",IF(AND(AU55="No",OR(L55="Supported",L55="Partial"),AT55="No",NOT(AND(AW55="Yes",AM55="",AN55&lt;&gt;""))),"Review required",IF(AND(AU55="No",AT55="Yes",AM55=""),"Review required",IF(AND(AW55="Yes",AN55=""),"Review required","Ready"))))))</x:f>
      </x:c>
      <x:c r="T55" s="163" t="str">
        <x:f>IF(AP55="Yes","",AY55&amp;"")</x:f>
      </x:c>
      <x:c r="U55" s="163" t="str">
        <x:f>IF(AP55="Yes","",AZ55&amp;"")</x:f>
      </x:c>
      <x:c r="V55" s="164"/>
      <x:c r="W55" s="164"/>
      <x:c r="X55" s="164"/>
      <x:c r="Y55" s="164"/>
      <x:c r="Z55" s="164"/>
      <x:c r="AA55" s="164"/>
      <x:c r="AB55" s="164"/>
      <x:c r="AC55" s="164"/>
      <x:c r="AD55" s="164"/>
      <x:c r="AE55" s="164"/>
      <x:c r="AF55" s="164"/>
      <x:c r="AG55" s="164"/>
      <x:c r="AH55" s="164"/>
      <x:c r="AI55" s="165"/>
      <x:c r="AJ55" s="164"/>
      <x:c r="AK55" s="164"/>
      <x:c r="AL55" s="164"/>
      <x:c r="AM55" s="140"/>
      <x:c r="AN55" s="140"/>
      <x:c r="AO55" s="163" t="str">
        <x:f>IF(AP55="Yes","",IF(S55="Refused","Missing required details: "&amp;LEFT(BJ55,LEN(BJ55)-2)&amp;".",SUBSTITUTE(SUBSTITUTE(SUBSTITUTE(SUBSTITUTE(SUBSTITUTE(SUBSTITUTE(SUBSTITUTE(SUBSTITUTE(IF(S55="Review required",IFERROR(MID(BA55,FIND(": ",BA55)+2,999),BA55),IFERROR(MID(BB55,FIND(": ",BB55)+2,999),BB55)),"Material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55" s="166" t="str">
        <x:f>IF(AND(B55="",C55="",D55="",E55="",F55="",G55="",H55="",I55="",J55="",K55="",L55="",M55="",N55="",O55="",P55="",Q55="",R55="",AD55="",AE55="",AM55="",AN55="",BC55="",BD55=""),"Yes","No")</x:f>
        <x:v>Yes</x:v>
      </x:c>
      <x:c r="AQ55" s="166" t="str">
        <x:f>IF(AND(B55&lt;&gt;"",C55&lt;&gt;"",E55&lt;&gt;"",F55&lt;&gt;"",BC55&lt;&gt;"",D55&lt;&gt;"",BD55&lt;&gt;"",G55&lt;&gt;"",AD55&lt;&gt;"",AE55&lt;&gt;""),"Yes","No")</x:f>
        <x:v>No</x:v>
      </x:c>
      <x:c r="AR55" s="166" t="str">
        <x:f>IF(OR(AND(I55="Supported",OR(H55="No",J55="No")),AND(R55="Yes",J55="No"),AND(P55="Yes",M55="No"),AND(I55="No",R55="Yes")),"Yes","No")</x:f>
        <x:v>No</x:v>
      </x:c>
      <x:c r="AS55" s="166" t="str">
        <x:f>IF(OR(H55="Unknown",I55="Unknown",J55="Unknown",I55="Partial",AND(I55="Supported",OR(H55="Partial",J55="Partial")),AR55="Yes"),"Yes","No")</x:f>
        <x:v>No</x:v>
      </x:c>
      <x:c r="AT55" s="166" t="str">
        <x:f>IF(OR(P55="Yes",O55="Yes",Q55="Yes",AND(N55="Yes",OR(L55="Supported",L55="Partial"))),"Yes","No")</x:f>
        <x:v>No</x:v>
      </x:c>
      <x:c r="AU55" s="166" t="str">
        <x:f>IF(AND(H55="Supported",I55="Supported",J55="Supported"),"Yes","No")</x:f>
        <x:v>No</x:v>
      </x:c>
      <x:c r="AV55" s="166" t="str">
        <x:f>IF(AND(AU55="Yes",R55="Yes",AT55="Yes"),"Yes","No")</x:f>
        <x:v>No</x:v>
      </x:c>
      <x:c r="AW55" s="166" t="str">
        <x:f>IF(AND(AU55="No",I55="No",J55="No",AT55="No"),"Yes","No")</x:f>
        <x:v>No</x:v>
      </x:c>
      <x:c r="AX55" s="166" t="str">
        <x:f>IF(P55="Yes","Transaction intermediary",IF(O55="Yes","Decision intermediary",IF(Q55="Yes","Market infrastructure",IF(AND(N55="Yes",OR(L55="Supported",L55="Partial")),"Visibility competitor",""))))</x:f>
      </x:c>
      <x:c r="AY55" s="166" t="str">
        <x:f>IF(AP55="Yes","",IF(AQ55="No","",IF(AV55="Yes","Dual-role domain",IF(AU55="Yes","Direct commercial competitor",IF(AX55&lt;&gt;"",AX55,IF(AND(I55="Supported",OR(H55="Partial",J55="Partial")),"Direct commercial competitor",IF(AND(AW55="Yes",AN55&lt;&gt;"",AM55=""),"Non-comparable ranking domain","")))))))</x:f>
      </x:c>
      <x:c r="AZ55" s="166" t="str">
        <x:f>IF(S55&lt;&gt;"Ready","",IF(OR(AY55="Direct commercial competitor",AY55="Dual-role domain"),"Core",IF(AND(OR(AY55="Transaction intermediary",AY55="Decision intermediary",AY55="Market infrastructure",AY55="Visibility competitor"),AM55&lt;&gt;""),"Context",IF(AND(AY55="Non-comparable ranking domain",AN55&lt;&gt;""),"Exclude",""))))</x:f>
      </x:c>
      <x:c r="BA55" s="166" t="str">
        <x:f>IF(AP55="Yes","",IF(AR55="Yes","A20-F04: Material contradiction prevents a Ready result.",IF(OR(H55="Unknown",I55="Unknown",J55="Unknown"),"A20-S04: Critical evidence is Unknown and remains Unknown.",IF(OR(I55="Partial",AND(I55="Supported",OR(H55="Partial",J55="Partial"))),"A20-P04: Partial direct evidence cannot approve Core.",IF(AND(AU55="No",OR(L55="Supported",L55="Partial"),AT55="No"),"A20-P17: A20-E05 is evidence only and does not establish Visibility competitor.",IF(AND(AU55="No",AT55="Yes",AM55=""),"A20-D02: Context requires a named purpose.",IF(AND(AW55="Yes",AN55=""),"A20-D03: Exclude requires a decision-specific reason.","The current evidence does not support a final role and disposition.")))))))</x:f>
      </x:c>
      <x:c r="BB55" s="166" t="str">
        <x:f>IF(AP55="Yes","",IF(AZ55="Core","A20-D01: Direct-commercial conditions support Core.",IF(AZ55="Context","A20-D02: The named Context purpose is supported: "&amp;AM55&amp;".",IF(AZ55="Exclude","A20-P19/A20-D03: No role supports the decision and the exclusion reason is recorded.","The current evidence does not support a final role and disposition."))))</x:f>
      </x:c>
      <x:c r="BC55" s="166"/>
      <x:c r="BD55" s="166"/>
      <x:c r="BE55" s="163" t="str">
        <x:f>IF(AP55="Yes","",IF(LEN(IF(OR(AY55="Dual-role domain",AY55="Direct commercial competitor"),IF(P55="Yes","Transaction intermediary; ","")&amp;IF(O55="Yes","Decision intermediary; ","")&amp;IF(Q55="Yes","Market infrastructure; ","")&amp;IF(AND(N55="Yes",OR(L55="Supported",L55="Partial")),"Visibility competitor; ",""),IF(AND(P55="Yes",AY55&lt;&gt;"Transaction intermediary"),"Transaction intermediary; ","")&amp;IF(AND(O55="Yes",AY55&lt;&gt;"Decision intermediary"),"Decision intermediary; ","")&amp;IF(AND(Q55="Yes",AY55&lt;&gt;"Market infrastructure"),"Market infrastructure; ","")&amp;IF(AND(N55="Yes",OR(L55="Supported",L55="Partial"),AY55&lt;&gt;"Visibility competitor"),"Visibility competitor; ","")))=0,"",LEFT(IF(OR(AY55="Dual-role domain",AY55="Direct commercial competitor"),IF(P55="Yes","Transaction intermediary; ","")&amp;IF(O55="Yes","Decision intermediary; ","")&amp;IF(Q55="Yes","Market infrastructure; ","")&amp;IF(AND(N55="Yes",OR(L55="Supported",L55="Partial")),"Visibility competitor; ",""),IF(AND(P55="Yes",AY55&lt;&gt;"Transaction intermediary"),"Transaction intermediary; ","")&amp;IF(AND(O55="Yes",AY55&lt;&gt;"Decision intermediary"),"Decision intermediary; ","")&amp;IF(AND(Q55="Yes",AY55&lt;&gt;"Market infrastructure"),"Market infrastructure; ","")&amp;IF(AND(N55="Yes",OR(L55="Supported",L55="Partial"),AY55&lt;&gt;"Visibility competitor"),"Visibility competitor; ","")),LEN(IF(OR(AY55="Dual-role domain",AY55="Direct commercial competitor"),IF(P55="Yes","Transaction intermediary; ","")&amp;IF(O55="Yes","Decision intermediary; ","")&amp;IF(Q55="Yes","Market infrastructure; ","")&amp;IF(AND(N55="Yes",OR(L55="Supported",L55="Partial")),"Visibility competitor; ",""),IF(AND(P55="Yes",AY55&lt;&gt;"Transaction intermediary"),"Transaction intermediary; ","")&amp;IF(AND(O55="Yes",AY55&lt;&gt;"Decision intermediary"),"Decision intermediary; ","")&amp;IF(AND(Q55="Yes",AY55&lt;&gt;"Market infrastructure"),"Market infrastructure; ","")&amp;IF(AND(N55="Yes",OR(L55="Supported",L55="Partial"),AY55&lt;&gt;"Visibility competitor"),"Visibility competitor; ","")))-2)))</x:f>
      </x:c>
      <x:c r="BF55" s="163" t="str">
        <x:f>IF(AP55="Yes","",IF(AND(V55="",W55="",X55="",Y55=""),"Not reviewed",IF(OR(S55&lt;&gt;"Ready",V55&lt;&gt;S55,W55&lt;&gt;T55,X55&lt;&gt;BE55,Y55&lt;&gt;U55),"Requires re-review","Aligned")))</x:f>
      </x:c>
      <x:c r="BG55" s="163" t="str">
        <x:f>IF(AP55="Yes","",IF(AQ55="Yes","","A20-F01 Missing: "&amp;LEFT(BJ55,LEN(BJ55)-2)&amp;"."))</x:f>
      </x:c>
      <x:c r="BH55" s="163" t="str">
        <x:f>IF(AP55="Yes","",IF(S55="Refused","Complete the exact missing fields listed above, then classify again.",IF(S55="Review required",IF(BA55="A20-P17: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55" s="163" t="str">
        <x:f>IF(AP55="Yes","",IF(AND(AQ55="Yes",S55="Ready",V55="Ready",AF55="Approved",BF55="Aligned",U55&lt;&gt;""),"Eligible for handoff","Excluded from handoff - "&amp;IF(AQ55&lt;&gt;"Yes",BG55,IF(S55&lt;&gt;"Ready",AO55,IF(AF55&lt;&gt;"Approved","Approval status is not Approved",IF(BF55&lt;&gt;"Aligned",BF55,"No final disposition"))))))</x:f>
      </x:c>
      <x:c r="BJ55" s="166" t="str">
        <x:f>IF(B55="","Candidate; ","")&amp;IF(C55="","Decision; ","")&amp;IF(E55="","Customer; ","")&amp;IF(F55="","Commercial result; ","")&amp;IF(BC55="","Offering; ","")&amp;IF(D55="","Market and geography; ","")&amp;IF(BD55="","Query group; ","")&amp;IF(G55="","Evidence date; ","")&amp;IF(AD55="","Owner; ","")&amp;IF(AE55="","Reviewer; ","")</x:f>
        <x:v>Candidate; Decision; Customer; Commercial result; Offering; Market and geography; Query group; Evidence date; Owner; Reviewer; </x:v>
      </x:c>
    </x:row>
    <x:row r="56">
      <x:c r="A56" s="140"/>
      <x:c r="B56" s="140"/>
      <x:c r="C56" s="140"/>
      <x:c r="D56" s="140"/>
      <x:c r="E56" s="140"/>
      <x:c r="F56" s="140"/>
      <x:c r="G56" s="192"/>
      <x:c r="H56" s="140"/>
      <x:c r="I56" s="140"/>
      <x:c r="J56" s="140"/>
      <x:c r="K56" s="140"/>
      <x:c r="L56" s="140"/>
      <x:c r="M56" s="140"/>
      <x:c r="N56" s="140"/>
      <x:c r="O56" s="140"/>
      <x:c r="P56" s="140"/>
      <x:c r="Q56" s="140"/>
      <x:c r="R56" s="140"/>
      <x:c r="S56" s="163" t="str">
        <x:f>IF(AP56="Yes","",IF(AQ56="No","Refused",IF(AS56="Yes","Review required",IF(AND(AU56="No",OR(L56="Supported",L56="Partial"),AT56="No",NOT(AND(AW56="Yes",AM56="",AN56&lt;&gt;""))),"Review required",IF(AND(AU56="No",AT56="Yes",AM56=""),"Review required",IF(AND(AW56="Yes",AN56=""),"Review required","Ready"))))))</x:f>
      </x:c>
      <x:c r="T56" s="163" t="str">
        <x:f>IF(AP56="Yes","",AY56&amp;"")</x:f>
      </x:c>
      <x:c r="U56" s="163" t="str">
        <x:f>IF(AP56="Yes","",AZ56&amp;"")</x:f>
      </x:c>
      <x:c r="V56" s="164"/>
      <x:c r="W56" s="164"/>
      <x:c r="X56" s="164"/>
      <x:c r="Y56" s="164"/>
      <x:c r="Z56" s="164"/>
      <x:c r="AA56" s="164"/>
      <x:c r="AB56" s="164"/>
      <x:c r="AC56" s="164"/>
      <x:c r="AD56" s="164"/>
      <x:c r="AE56" s="164"/>
      <x:c r="AF56" s="164"/>
      <x:c r="AG56" s="164"/>
      <x:c r="AH56" s="164"/>
      <x:c r="AI56" s="165"/>
      <x:c r="AJ56" s="164"/>
      <x:c r="AK56" s="164"/>
      <x:c r="AL56" s="164"/>
      <x:c r="AM56" s="140"/>
      <x:c r="AN56" s="140"/>
      <x:c r="AO56" s="163" t="str">
        <x:f>IF(AP56="Yes","",IF(S56="Refused","Missing required details: "&amp;LEFT(BJ56,LEN(BJ56)-2)&amp;".",SUBSTITUTE(SUBSTITUTE(SUBSTITUTE(SUBSTITUTE(SUBSTITUTE(SUBSTITUTE(SUBSTITUTE(SUBSTITUTE(IF(S56="Review required",IFERROR(MID(BA56,FIND(": ",BA56)+2,999),BA56),IFERROR(MID(BB56,FIND(": ",BB56)+2,999),BB56)),"Material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56" s="166" t="str">
        <x:f>IF(AND(B56="",C56="",D56="",E56="",F56="",G56="",H56="",I56="",J56="",K56="",L56="",M56="",N56="",O56="",P56="",Q56="",R56="",AD56="",AE56="",AM56="",AN56="",BC56="",BD56=""),"Yes","No")</x:f>
        <x:v>Yes</x:v>
      </x:c>
      <x:c r="AQ56" s="166" t="str">
        <x:f>IF(AND(B56&lt;&gt;"",C56&lt;&gt;"",E56&lt;&gt;"",F56&lt;&gt;"",BC56&lt;&gt;"",D56&lt;&gt;"",BD56&lt;&gt;"",G56&lt;&gt;"",AD56&lt;&gt;"",AE56&lt;&gt;""),"Yes","No")</x:f>
        <x:v>No</x:v>
      </x:c>
      <x:c r="AR56" s="166" t="str">
        <x:f>IF(OR(AND(I56="Supported",OR(H56="No",J56="No")),AND(R56="Yes",J56="No"),AND(P56="Yes",M56="No"),AND(I56="No",R56="Yes")),"Yes","No")</x:f>
        <x:v>No</x:v>
      </x:c>
      <x:c r="AS56" s="166" t="str">
        <x:f>IF(OR(H56="Unknown",I56="Unknown",J56="Unknown",I56="Partial",AND(I56="Supported",OR(H56="Partial",J56="Partial")),AR56="Yes"),"Yes","No")</x:f>
        <x:v>No</x:v>
      </x:c>
      <x:c r="AT56" s="166" t="str">
        <x:f>IF(OR(P56="Yes",O56="Yes",Q56="Yes",AND(N56="Yes",OR(L56="Supported",L56="Partial"))),"Yes","No")</x:f>
        <x:v>No</x:v>
      </x:c>
      <x:c r="AU56" s="166" t="str">
        <x:f>IF(AND(H56="Supported",I56="Supported",J56="Supported"),"Yes","No")</x:f>
        <x:v>No</x:v>
      </x:c>
      <x:c r="AV56" s="166" t="str">
        <x:f>IF(AND(AU56="Yes",R56="Yes",AT56="Yes"),"Yes","No")</x:f>
        <x:v>No</x:v>
      </x:c>
      <x:c r="AW56" s="166" t="str">
        <x:f>IF(AND(AU56="No",I56="No",J56="No",AT56="No"),"Yes","No")</x:f>
        <x:v>No</x:v>
      </x:c>
      <x:c r="AX56" s="166" t="str">
        <x:f>IF(P56="Yes","Transaction intermediary",IF(O56="Yes","Decision intermediary",IF(Q56="Yes","Market infrastructure",IF(AND(N56="Yes",OR(L56="Supported",L56="Partial")),"Visibility competitor",""))))</x:f>
      </x:c>
      <x:c r="AY56" s="166" t="str">
        <x:f>IF(AP56="Yes","",IF(AQ56="No","",IF(AV56="Yes","Dual-role domain",IF(AU56="Yes","Direct commercial competitor",IF(AX56&lt;&gt;"",AX56,IF(AND(I56="Supported",OR(H56="Partial",J56="Partial")),"Direct commercial competitor",IF(AND(AW56="Yes",AN56&lt;&gt;"",AM56=""),"Non-comparable ranking domain","")))))))</x:f>
      </x:c>
      <x:c r="AZ56" s="166" t="str">
        <x:f>IF(S56&lt;&gt;"Ready","",IF(OR(AY56="Direct commercial competitor",AY56="Dual-role domain"),"Core",IF(AND(OR(AY56="Transaction intermediary",AY56="Decision intermediary",AY56="Market infrastructure",AY56="Visibility competitor"),AM56&lt;&gt;""),"Context",IF(AND(AY56="Non-comparable ranking domain",AN56&lt;&gt;""),"Exclude",""))))</x:f>
      </x:c>
      <x:c r="BA56" s="166" t="str">
        <x:f>IF(AP56="Yes","",IF(AR56="Yes","A20-F04: Material contradiction prevents a Ready result.",IF(OR(H56="Unknown",I56="Unknown",J56="Unknown"),"A20-S04: Critical evidence is Unknown and remains Unknown.",IF(OR(I56="Partial",AND(I56="Supported",OR(H56="Partial",J56="Partial"))),"A20-P04: Partial direct evidence cannot approve Core.",IF(AND(AU56="No",OR(L56="Supported",L56="Partial"),AT56="No"),"A20-P17: A20-E05 is evidence only and does not establish Visibility competitor.",IF(AND(AU56="No",AT56="Yes",AM56=""),"A20-D02: Context requires a named purpose.",IF(AND(AW56="Yes",AN56=""),"A20-D03: Exclude requires a decision-specific reason.","The current evidence does not support a final role and disposition.")))))))</x:f>
      </x:c>
      <x:c r="BB56" s="166" t="str">
        <x:f>IF(AP56="Yes","",IF(AZ56="Core","A20-D01: Direct-commercial conditions support Core.",IF(AZ56="Context","A20-D02: The named Context purpose is supported: "&amp;AM56&amp;".",IF(AZ56="Exclude","A20-P19/A20-D03: No role supports the decision and the exclusion reason is recorded.","The current evidence does not support a final role and disposition."))))</x:f>
      </x:c>
      <x:c r="BC56" s="166"/>
      <x:c r="BD56" s="166"/>
      <x:c r="BE56" s="163" t="str">
        <x:f>IF(AP56="Yes","",IF(LEN(IF(OR(AY56="Dual-role domain",AY56="Direct commercial competitor"),IF(P56="Yes","Transaction intermediary; ","")&amp;IF(O56="Yes","Decision intermediary; ","")&amp;IF(Q56="Yes","Market infrastructure; ","")&amp;IF(AND(N56="Yes",OR(L56="Supported",L56="Partial")),"Visibility competitor; ",""),IF(AND(P56="Yes",AY56&lt;&gt;"Transaction intermediary"),"Transaction intermediary; ","")&amp;IF(AND(O56="Yes",AY56&lt;&gt;"Decision intermediary"),"Decision intermediary; ","")&amp;IF(AND(Q56="Yes",AY56&lt;&gt;"Market infrastructure"),"Market infrastructure; ","")&amp;IF(AND(N56="Yes",OR(L56="Supported",L56="Partial"),AY56&lt;&gt;"Visibility competitor"),"Visibility competitor; ","")))=0,"",LEFT(IF(OR(AY56="Dual-role domain",AY56="Direct commercial competitor"),IF(P56="Yes","Transaction intermediary; ","")&amp;IF(O56="Yes","Decision intermediary; ","")&amp;IF(Q56="Yes","Market infrastructure; ","")&amp;IF(AND(N56="Yes",OR(L56="Supported",L56="Partial")),"Visibility competitor; ",""),IF(AND(P56="Yes",AY56&lt;&gt;"Transaction intermediary"),"Transaction intermediary; ","")&amp;IF(AND(O56="Yes",AY56&lt;&gt;"Decision intermediary"),"Decision intermediary; ","")&amp;IF(AND(Q56="Yes",AY56&lt;&gt;"Market infrastructure"),"Market infrastructure; ","")&amp;IF(AND(N56="Yes",OR(L56="Supported",L56="Partial"),AY56&lt;&gt;"Visibility competitor"),"Visibility competitor; ","")),LEN(IF(OR(AY56="Dual-role domain",AY56="Direct commercial competitor"),IF(P56="Yes","Transaction intermediary; ","")&amp;IF(O56="Yes","Decision intermediary; ","")&amp;IF(Q56="Yes","Market infrastructure; ","")&amp;IF(AND(N56="Yes",OR(L56="Supported",L56="Partial")),"Visibility competitor; ",""),IF(AND(P56="Yes",AY56&lt;&gt;"Transaction intermediary"),"Transaction intermediary; ","")&amp;IF(AND(O56="Yes",AY56&lt;&gt;"Decision intermediary"),"Decision intermediary; ","")&amp;IF(AND(Q56="Yes",AY56&lt;&gt;"Market infrastructure"),"Market infrastructure; ","")&amp;IF(AND(N56="Yes",OR(L56="Supported",L56="Partial"),AY56&lt;&gt;"Visibility competitor"),"Visibility competitor; ","")))-2)))</x:f>
      </x:c>
      <x:c r="BF56" s="163" t="str">
        <x:f>IF(AP56="Yes","",IF(AND(V56="",W56="",X56="",Y56=""),"Not reviewed",IF(OR(S56&lt;&gt;"Ready",V56&lt;&gt;S56,W56&lt;&gt;T56,X56&lt;&gt;BE56,Y56&lt;&gt;U56),"Requires re-review","Aligned")))</x:f>
      </x:c>
      <x:c r="BG56" s="163" t="str">
        <x:f>IF(AP56="Yes","",IF(AQ56="Yes","","A20-F01 Missing: "&amp;LEFT(BJ56,LEN(BJ56)-2)&amp;"."))</x:f>
      </x:c>
      <x:c r="BH56" s="163" t="str">
        <x:f>IF(AP56="Yes","",IF(S56="Refused","Complete the exact missing fields listed above, then classify again.",IF(S56="Review required",IF(BA56="A20-P17: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56" s="163" t="str">
        <x:f>IF(AP56="Yes","",IF(AND(AQ56="Yes",S56="Ready",V56="Ready",AF56="Approved",BF56="Aligned",U56&lt;&gt;""),"Eligible for handoff","Excluded from handoff - "&amp;IF(AQ56&lt;&gt;"Yes",BG56,IF(S56&lt;&gt;"Ready",AO56,IF(AF56&lt;&gt;"Approved","Approval status is not Approved",IF(BF56&lt;&gt;"Aligned",BF56,"No final disposition"))))))</x:f>
      </x:c>
      <x:c r="BJ56" s="166" t="str">
        <x:f>IF(B56="","Candidate; ","")&amp;IF(C56="","Decision; ","")&amp;IF(E56="","Customer; ","")&amp;IF(F56="","Commercial result; ","")&amp;IF(BC56="","Offering; ","")&amp;IF(D56="","Market and geography; ","")&amp;IF(BD56="","Query group; ","")&amp;IF(G56="","Evidence date; ","")&amp;IF(AD56="","Owner; ","")&amp;IF(AE56="","Reviewer; ","")</x:f>
        <x:v>Candidate; Decision; Customer; Commercial result; Offering; Market and geography; Query group; Evidence date; Owner; Reviewer; </x:v>
      </x:c>
    </x:row>
    <x:row r="57">
      <x:c r="A57" s="140"/>
      <x:c r="B57" s="140"/>
      <x:c r="C57" s="140"/>
      <x:c r="D57" s="140"/>
      <x:c r="E57" s="140"/>
      <x:c r="F57" s="140"/>
      <x:c r="G57" s="192"/>
      <x:c r="H57" s="140"/>
      <x:c r="I57" s="140"/>
      <x:c r="J57" s="140"/>
      <x:c r="K57" s="140"/>
      <x:c r="L57" s="140"/>
      <x:c r="M57" s="140"/>
      <x:c r="N57" s="140"/>
      <x:c r="O57" s="140"/>
      <x:c r="P57" s="140"/>
      <x:c r="Q57" s="140"/>
      <x:c r="R57" s="140"/>
      <x:c r="S57" s="163" t="str">
        <x:f>IF(AP57="Yes","",IF(AQ57="No","Refused",IF(AS57="Yes","Review required",IF(AND(AU57="No",OR(L57="Supported",L57="Partial"),AT57="No",NOT(AND(AW57="Yes",AM57="",AN57&lt;&gt;""))),"Review required",IF(AND(AU57="No",AT57="Yes",AM57=""),"Review required",IF(AND(AW57="Yes",AN57=""),"Review required","Ready"))))))</x:f>
      </x:c>
      <x:c r="T57" s="163" t="str">
        <x:f>IF(AP57="Yes","",AY57&amp;"")</x:f>
      </x:c>
      <x:c r="U57" s="163" t="str">
        <x:f>IF(AP57="Yes","",AZ57&amp;"")</x:f>
      </x:c>
      <x:c r="V57" s="164"/>
      <x:c r="W57" s="164"/>
      <x:c r="X57" s="164"/>
      <x:c r="Y57" s="164"/>
      <x:c r="Z57" s="164"/>
      <x:c r="AA57" s="164"/>
      <x:c r="AB57" s="164"/>
      <x:c r="AC57" s="164"/>
      <x:c r="AD57" s="164"/>
      <x:c r="AE57" s="164"/>
      <x:c r="AF57" s="164"/>
      <x:c r="AG57" s="164"/>
      <x:c r="AH57" s="164"/>
      <x:c r="AI57" s="165"/>
      <x:c r="AJ57" s="164"/>
      <x:c r="AK57" s="164"/>
      <x:c r="AL57" s="164"/>
      <x:c r="AM57" s="140"/>
      <x:c r="AN57" s="140"/>
      <x:c r="AO57" s="163" t="str">
        <x:f>IF(AP57="Yes","",IF(S57="Refused","Missing required details: "&amp;LEFT(BJ57,LEN(BJ57)-2)&amp;".",SUBSTITUTE(SUBSTITUTE(SUBSTITUTE(SUBSTITUTE(SUBSTITUTE(SUBSTITUTE(SUBSTITUTE(SUBSTITUTE(IF(S57="Review required",IFERROR(MID(BA57,FIND(": ",BA57)+2,999),BA57),IFERROR(MID(BB57,FIND(": ",BB57)+2,999),BB57)),"Material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57" s="166" t="str">
        <x:f>IF(AND(B57="",C57="",D57="",E57="",F57="",G57="",H57="",I57="",J57="",K57="",L57="",M57="",N57="",O57="",P57="",Q57="",R57="",AD57="",AE57="",AM57="",AN57="",BC57="",BD57=""),"Yes","No")</x:f>
        <x:v>Yes</x:v>
      </x:c>
      <x:c r="AQ57" s="166" t="str">
        <x:f>IF(AND(B57&lt;&gt;"",C57&lt;&gt;"",E57&lt;&gt;"",F57&lt;&gt;"",BC57&lt;&gt;"",D57&lt;&gt;"",BD57&lt;&gt;"",G57&lt;&gt;"",AD57&lt;&gt;"",AE57&lt;&gt;""),"Yes","No")</x:f>
        <x:v>No</x:v>
      </x:c>
      <x:c r="AR57" s="166" t="str">
        <x:f>IF(OR(AND(I57="Supported",OR(H57="No",J57="No")),AND(R57="Yes",J57="No"),AND(P57="Yes",M57="No"),AND(I57="No",R57="Yes")),"Yes","No")</x:f>
        <x:v>No</x:v>
      </x:c>
      <x:c r="AS57" s="166" t="str">
        <x:f>IF(OR(H57="Unknown",I57="Unknown",J57="Unknown",I57="Partial",AND(I57="Supported",OR(H57="Partial",J57="Partial")),AR57="Yes"),"Yes","No")</x:f>
        <x:v>No</x:v>
      </x:c>
      <x:c r="AT57" s="166" t="str">
        <x:f>IF(OR(P57="Yes",O57="Yes",Q57="Yes",AND(N57="Yes",OR(L57="Supported",L57="Partial"))),"Yes","No")</x:f>
        <x:v>No</x:v>
      </x:c>
      <x:c r="AU57" s="166" t="str">
        <x:f>IF(AND(H57="Supported",I57="Supported",J57="Supported"),"Yes","No")</x:f>
        <x:v>No</x:v>
      </x:c>
      <x:c r="AV57" s="166" t="str">
        <x:f>IF(AND(AU57="Yes",R57="Yes",AT57="Yes"),"Yes","No")</x:f>
        <x:v>No</x:v>
      </x:c>
      <x:c r="AW57" s="166" t="str">
        <x:f>IF(AND(AU57="No",I57="No",J57="No",AT57="No"),"Yes","No")</x:f>
        <x:v>No</x:v>
      </x:c>
      <x:c r="AX57" s="166" t="str">
        <x:f>IF(P57="Yes","Transaction intermediary",IF(O57="Yes","Decision intermediary",IF(Q57="Yes","Market infrastructure",IF(AND(N57="Yes",OR(L57="Supported",L57="Partial")),"Visibility competitor",""))))</x:f>
      </x:c>
      <x:c r="AY57" s="166" t="str">
        <x:f>IF(AP57="Yes","",IF(AQ57="No","",IF(AV57="Yes","Dual-role domain",IF(AU57="Yes","Direct commercial competitor",IF(AX57&lt;&gt;"",AX57,IF(AND(I57="Supported",OR(H57="Partial",J57="Partial")),"Direct commercial competitor",IF(AND(AW57="Yes",AN57&lt;&gt;"",AM57=""),"Non-comparable ranking domain","")))))))</x:f>
      </x:c>
      <x:c r="AZ57" s="166" t="str">
        <x:f>IF(S57&lt;&gt;"Ready","",IF(OR(AY57="Direct commercial competitor",AY57="Dual-role domain"),"Core",IF(AND(OR(AY57="Transaction intermediary",AY57="Decision intermediary",AY57="Market infrastructure",AY57="Visibility competitor"),AM57&lt;&gt;""),"Context",IF(AND(AY57="Non-comparable ranking domain",AN57&lt;&gt;""),"Exclude",""))))</x:f>
      </x:c>
      <x:c r="BA57" s="166" t="str">
        <x:f>IF(AP57="Yes","",IF(AR57="Yes","A20-F04: Material contradiction prevents a Ready result.",IF(OR(H57="Unknown",I57="Unknown",J57="Unknown"),"A20-S04: Critical evidence is Unknown and remains Unknown.",IF(OR(I57="Partial",AND(I57="Supported",OR(H57="Partial",J57="Partial"))),"A20-P04: Partial direct evidence cannot approve Core.",IF(AND(AU57="No",OR(L57="Supported",L57="Partial"),AT57="No"),"A20-P17: A20-E05 is evidence only and does not establish Visibility competitor.",IF(AND(AU57="No",AT57="Yes",AM57=""),"A20-D02: Context requires a named purpose.",IF(AND(AW57="Yes",AN57=""),"A20-D03: Exclude requires a decision-specific reason.","The current evidence does not support a final role and disposition.")))))))</x:f>
      </x:c>
      <x:c r="BB57" s="166" t="str">
        <x:f>IF(AP57="Yes","",IF(AZ57="Core","A20-D01: Direct-commercial conditions support Core.",IF(AZ57="Context","A20-D02: The named Context purpose is supported: "&amp;AM57&amp;".",IF(AZ57="Exclude","A20-P19/A20-D03: No role supports the decision and the exclusion reason is recorded.","The current evidence does not support a final role and disposition."))))</x:f>
      </x:c>
      <x:c r="BC57" s="166"/>
      <x:c r="BD57" s="166"/>
      <x:c r="BE57" s="163" t="str">
        <x:f>IF(AP57="Yes","",IF(LEN(IF(OR(AY57="Dual-role domain",AY57="Direct commercial competitor"),IF(P57="Yes","Transaction intermediary; ","")&amp;IF(O57="Yes","Decision intermediary; ","")&amp;IF(Q57="Yes","Market infrastructure; ","")&amp;IF(AND(N57="Yes",OR(L57="Supported",L57="Partial")),"Visibility competitor; ",""),IF(AND(P57="Yes",AY57&lt;&gt;"Transaction intermediary"),"Transaction intermediary; ","")&amp;IF(AND(O57="Yes",AY57&lt;&gt;"Decision intermediary"),"Decision intermediary; ","")&amp;IF(AND(Q57="Yes",AY57&lt;&gt;"Market infrastructure"),"Market infrastructure; ","")&amp;IF(AND(N57="Yes",OR(L57="Supported",L57="Partial"),AY57&lt;&gt;"Visibility competitor"),"Visibility competitor; ","")))=0,"",LEFT(IF(OR(AY57="Dual-role domain",AY57="Direct commercial competitor"),IF(P57="Yes","Transaction intermediary; ","")&amp;IF(O57="Yes","Decision intermediary; ","")&amp;IF(Q57="Yes","Market infrastructure; ","")&amp;IF(AND(N57="Yes",OR(L57="Supported",L57="Partial")),"Visibility competitor; ",""),IF(AND(P57="Yes",AY57&lt;&gt;"Transaction intermediary"),"Transaction intermediary; ","")&amp;IF(AND(O57="Yes",AY57&lt;&gt;"Decision intermediary"),"Decision intermediary; ","")&amp;IF(AND(Q57="Yes",AY57&lt;&gt;"Market infrastructure"),"Market infrastructure; ","")&amp;IF(AND(N57="Yes",OR(L57="Supported",L57="Partial"),AY57&lt;&gt;"Visibility competitor"),"Visibility competitor; ","")),LEN(IF(OR(AY57="Dual-role domain",AY57="Direct commercial competitor"),IF(P57="Yes","Transaction intermediary; ","")&amp;IF(O57="Yes","Decision intermediary; ","")&amp;IF(Q57="Yes","Market infrastructure; ","")&amp;IF(AND(N57="Yes",OR(L57="Supported",L57="Partial")),"Visibility competitor; ",""),IF(AND(P57="Yes",AY57&lt;&gt;"Transaction intermediary"),"Transaction intermediary; ","")&amp;IF(AND(O57="Yes",AY57&lt;&gt;"Decision intermediary"),"Decision intermediary; ","")&amp;IF(AND(Q57="Yes",AY57&lt;&gt;"Market infrastructure"),"Market infrastructure; ","")&amp;IF(AND(N57="Yes",OR(L57="Supported",L57="Partial"),AY57&lt;&gt;"Visibility competitor"),"Visibility competitor; ","")))-2)))</x:f>
      </x:c>
      <x:c r="BF57" s="163" t="str">
        <x:f>IF(AP57="Yes","",IF(AND(V57="",W57="",X57="",Y57=""),"Not reviewed",IF(OR(S57&lt;&gt;"Ready",V57&lt;&gt;S57,W57&lt;&gt;T57,X57&lt;&gt;BE57,Y57&lt;&gt;U57),"Requires re-review","Aligned")))</x:f>
      </x:c>
      <x:c r="BG57" s="163" t="str">
        <x:f>IF(AP57="Yes","",IF(AQ57="Yes","","A20-F01 Missing: "&amp;LEFT(BJ57,LEN(BJ57)-2)&amp;"."))</x:f>
      </x:c>
      <x:c r="BH57" s="163" t="str">
        <x:f>IF(AP57="Yes","",IF(S57="Refused","Complete the exact missing fields listed above, then classify again.",IF(S57="Review required",IF(BA57="A20-P17: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57" s="163" t="str">
        <x:f>IF(AP57="Yes","",IF(AND(AQ57="Yes",S57="Ready",V57="Ready",AF57="Approved",BF57="Aligned",U57&lt;&gt;""),"Eligible for handoff","Excluded from handoff - "&amp;IF(AQ57&lt;&gt;"Yes",BG57,IF(S57&lt;&gt;"Ready",AO57,IF(AF57&lt;&gt;"Approved","Approval status is not Approved",IF(BF57&lt;&gt;"Aligned",BF57,"No final disposition"))))))</x:f>
      </x:c>
      <x:c r="BJ57" s="166" t="str">
        <x:f>IF(B57="","Candidate; ","")&amp;IF(C57="","Decision; ","")&amp;IF(E57="","Customer; ","")&amp;IF(F57="","Commercial result; ","")&amp;IF(BC57="","Offering; ","")&amp;IF(D57="","Market and geography; ","")&amp;IF(BD57="","Query group; ","")&amp;IF(G57="","Evidence date; ","")&amp;IF(AD57="","Owner; ","")&amp;IF(AE57="","Reviewer; ","")</x:f>
        <x:v>Candidate; Decision; Customer; Commercial result; Offering; Market and geography; Query group; Evidence date; Owner; Reviewer; </x:v>
      </x:c>
    </x:row>
    <x:row r="58">
      <x:c r="A58" s="140"/>
      <x:c r="B58" s="140"/>
      <x:c r="C58" s="140"/>
      <x:c r="D58" s="140"/>
      <x:c r="E58" s="140"/>
      <x:c r="F58" s="140"/>
      <x:c r="G58" s="192"/>
      <x:c r="H58" s="140"/>
      <x:c r="I58" s="140"/>
      <x:c r="J58" s="140"/>
      <x:c r="K58" s="140"/>
      <x:c r="L58" s="140"/>
      <x:c r="M58" s="140"/>
      <x:c r="N58" s="140"/>
      <x:c r="O58" s="140"/>
      <x:c r="P58" s="140"/>
      <x:c r="Q58" s="140"/>
      <x:c r="R58" s="140"/>
      <x:c r="S58" s="163" t="str">
        <x:f>IF(AP58="Yes","",IF(AQ58="No","Refused",IF(AS58="Yes","Review required",IF(AND(AU58="No",OR(L58="Supported",L58="Partial"),AT58="No",NOT(AND(AW58="Yes",AM58="",AN58&lt;&gt;""))),"Review required",IF(AND(AU58="No",AT58="Yes",AM58=""),"Review required",IF(AND(AW58="Yes",AN58=""),"Review required","Ready"))))))</x:f>
      </x:c>
      <x:c r="T58" s="163" t="str">
        <x:f>IF(AP58="Yes","",AY58&amp;"")</x:f>
      </x:c>
      <x:c r="U58" s="163" t="str">
        <x:f>IF(AP58="Yes","",AZ58&amp;"")</x:f>
      </x:c>
      <x:c r="V58" s="164"/>
      <x:c r="W58" s="164"/>
      <x:c r="X58" s="164"/>
      <x:c r="Y58" s="164"/>
      <x:c r="Z58" s="164"/>
      <x:c r="AA58" s="164"/>
      <x:c r="AB58" s="164"/>
      <x:c r="AC58" s="164"/>
      <x:c r="AD58" s="164"/>
      <x:c r="AE58" s="164"/>
      <x:c r="AF58" s="164"/>
      <x:c r="AG58" s="164"/>
      <x:c r="AH58" s="164"/>
      <x:c r="AI58" s="165"/>
      <x:c r="AJ58" s="164"/>
      <x:c r="AK58" s="164"/>
      <x:c r="AL58" s="164"/>
      <x:c r="AM58" s="140"/>
      <x:c r="AN58" s="140"/>
      <x:c r="AO58" s="163" t="str">
        <x:f>IF(AP58="Yes","",IF(S58="Refused","Missing required details: "&amp;LEFT(BJ58,LEN(BJ58)-2)&amp;".",SUBSTITUTE(SUBSTITUTE(SUBSTITUTE(SUBSTITUTE(SUBSTITUTE(SUBSTITUTE(SUBSTITUTE(SUBSTITUTE(IF(S58="Review required",IFERROR(MID(BA58,FIND(": ",BA58)+2,999),BA58),IFERROR(MID(BB58,FIND(": ",BB58)+2,999),BB58)),"Material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58" s="166" t="str">
        <x:f>IF(AND(B58="",C58="",D58="",E58="",F58="",G58="",H58="",I58="",J58="",K58="",L58="",M58="",N58="",O58="",P58="",Q58="",R58="",AD58="",AE58="",AM58="",AN58="",BC58="",BD58=""),"Yes","No")</x:f>
        <x:v>Yes</x:v>
      </x:c>
      <x:c r="AQ58" s="166" t="str">
        <x:f>IF(AND(B58&lt;&gt;"",C58&lt;&gt;"",E58&lt;&gt;"",F58&lt;&gt;"",BC58&lt;&gt;"",D58&lt;&gt;"",BD58&lt;&gt;"",G58&lt;&gt;"",AD58&lt;&gt;"",AE58&lt;&gt;""),"Yes","No")</x:f>
        <x:v>No</x:v>
      </x:c>
      <x:c r="AR58" s="166" t="str">
        <x:f>IF(OR(AND(I58="Supported",OR(H58="No",J58="No")),AND(R58="Yes",J58="No"),AND(P58="Yes",M58="No"),AND(I58="No",R58="Yes")),"Yes","No")</x:f>
        <x:v>No</x:v>
      </x:c>
      <x:c r="AS58" s="166" t="str">
        <x:f>IF(OR(H58="Unknown",I58="Unknown",J58="Unknown",I58="Partial",AND(I58="Supported",OR(H58="Partial",J58="Partial")),AR58="Yes"),"Yes","No")</x:f>
        <x:v>No</x:v>
      </x:c>
      <x:c r="AT58" s="166" t="str">
        <x:f>IF(OR(P58="Yes",O58="Yes",Q58="Yes",AND(N58="Yes",OR(L58="Supported",L58="Partial"))),"Yes","No")</x:f>
        <x:v>No</x:v>
      </x:c>
      <x:c r="AU58" s="166" t="str">
        <x:f>IF(AND(H58="Supported",I58="Supported",J58="Supported"),"Yes","No")</x:f>
        <x:v>No</x:v>
      </x:c>
      <x:c r="AV58" s="166" t="str">
        <x:f>IF(AND(AU58="Yes",R58="Yes",AT58="Yes"),"Yes","No")</x:f>
        <x:v>No</x:v>
      </x:c>
      <x:c r="AW58" s="166" t="str">
        <x:f>IF(AND(AU58="No",I58="No",J58="No",AT58="No"),"Yes","No")</x:f>
        <x:v>No</x:v>
      </x:c>
      <x:c r="AX58" s="166" t="str">
        <x:f>IF(P58="Yes","Transaction intermediary",IF(O58="Yes","Decision intermediary",IF(Q58="Yes","Market infrastructure",IF(AND(N58="Yes",OR(L58="Supported",L58="Partial")),"Visibility competitor",""))))</x:f>
      </x:c>
      <x:c r="AY58" s="166" t="str">
        <x:f>IF(AP58="Yes","",IF(AQ58="No","",IF(AV58="Yes","Dual-role domain",IF(AU58="Yes","Direct commercial competitor",IF(AX58&lt;&gt;"",AX58,IF(AND(I58="Supported",OR(H58="Partial",J58="Partial")),"Direct commercial competitor",IF(AND(AW58="Yes",AN58&lt;&gt;"",AM58=""),"Non-comparable ranking domain","")))))))</x:f>
      </x:c>
      <x:c r="AZ58" s="166" t="str">
        <x:f>IF(S58&lt;&gt;"Ready","",IF(OR(AY58="Direct commercial competitor",AY58="Dual-role domain"),"Core",IF(AND(OR(AY58="Transaction intermediary",AY58="Decision intermediary",AY58="Market infrastructure",AY58="Visibility competitor"),AM58&lt;&gt;""),"Context",IF(AND(AY58="Non-comparable ranking domain",AN58&lt;&gt;""),"Exclude",""))))</x:f>
      </x:c>
      <x:c r="BA58" s="166" t="str">
        <x:f>IF(AP58="Yes","",IF(AR58="Yes","A20-F04: Material contradiction prevents a Ready result.",IF(OR(H58="Unknown",I58="Unknown",J58="Unknown"),"A20-S04: Critical evidence is Unknown and remains Unknown.",IF(OR(I58="Partial",AND(I58="Supported",OR(H58="Partial",J58="Partial"))),"A20-P04: Partial direct evidence cannot approve Core.",IF(AND(AU58="No",OR(L58="Supported",L58="Partial"),AT58="No"),"A20-P17: A20-E05 is evidence only and does not establish Visibility competitor.",IF(AND(AU58="No",AT58="Yes",AM58=""),"A20-D02: Context requires a named purpose.",IF(AND(AW58="Yes",AN58=""),"A20-D03: Exclude requires a decision-specific reason.","The current evidence does not support a final role and disposition.")))))))</x:f>
      </x:c>
      <x:c r="BB58" s="166" t="str">
        <x:f>IF(AP58="Yes","",IF(AZ58="Core","A20-D01: Direct-commercial conditions support Core.",IF(AZ58="Context","A20-D02: The named Context purpose is supported: "&amp;AM58&amp;".",IF(AZ58="Exclude","A20-P19/A20-D03: No role supports the decision and the exclusion reason is recorded.","The current evidence does not support a final role and disposition."))))</x:f>
      </x:c>
      <x:c r="BC58" s="166"/>
      <x:c r="BD58" s="166"/>
      <x:c r="BE58" s="163" t="str">
        <x:f>IF(AP58="Yes","",IF(LEN(IF(OR(AY58="Dual-role domain",AY58="Direct commercial competitor"),IF(P58="Yes","Transaction intermediary; ","")&amp;IF(O58="Yes","Decision intermediary; ","")&amp;IF(Q58="Yes","Market infrastructure; ","")&amp;IF(AND(N58="Yes",OR(L58="Supported",L58="Partial")),"Visibility competitor; ",""),IF(AND(P58="Yes",AY58&lt;&gt;"Transaction intermediary"),"Transaction intermediary; ","")&amp;IF(AND(O58="Yes",AY58&lt;&gt;"Decision intermediary"),"Decision intermediary; ","")&amp;IF(AND(Q58="Yes",AY58&lt;&gt;"Market infrastructure"),"Market infrastructure; ","")&amp;IF(AND(N58="Yes",OR(L58="Supported",L58="Partial"),AY58&lt;&gt;"Visibility competitor"),"Visibility competitor; ","")))=0,"",LEFT(IF(OR(AY58="Dual-role domain",AY58="Direct commercial competitor"),IF(P58="Yes","Transaction intermediary; ","")&amp;IF(O58="Yes","Decision intermediary; ","")&amp;IF(Q58="Yes","Market infrastructure; ","")&amp;IF(AND(N58="Yes",OR(L58="Supported",L58="Partial")),"Visibility competitor; ",""),IF(AND(P58="Yes",AY58&lt;&gt;"Transaction intermediary"),"Transaction intermediary; ","")&amp;IF(AND(O58="Yes",AY58&lt;&gt;"Decision intermediary"),"Decision intermediary; ","")&amp;IF(AND(Q58="Yes",AY58&lt;&gt;"Market infrastructure"),"Market infrastructure; ","")&amp;IF(AND(N58="Yes",OR(L58="Supported",L58="Partial"),AY58&lt;&gt;"Visibility competitor"),"Visibility competitor; ","")),LEN(IF(OR(AY58="Dual-role domain",AY58="Direct commercial competitor"),IF(P58="Yes","Transaction intermediary; ","")&amp;IF(O58="Yes","Decision intermediary; ","")&amp;IF(Q58="Yes","Market infrastructure; ","")&amp;IF(AND(N58="Yes",OR(L58="Supported",L58="Partial")),"Visibility competitor; ",""),IF(AND(P58="Yes",AY58&lt;&gt;"Transaction intermediary"),"Transaction intermediary; ","")&amp;IF(AND(O58="Yes",AY58&lt;&gt;"Decision intermediary"),"Decision intermediary; ","")&amp;IF(AND(Q58="Yes",AY58&lt;&gt;"Market infrastructure"),"Market infrastructure; ","")&amp;IF(AND(N58="Yes",OR(L58="Supported",L58="Partial"),AY58&lt;&gt;"Visibility competitor"),"Visibility competitor; ","")))-2)))</x:f>
      </x:c>
      <x:c r="BF58" s="163" t="str">
        <x:f>IF(AP58="Yes","",IF(AND(V58="",W58="",X58="",Y58=""),"Not reviewed",IF(OR(S58&lt;&gt;"Ready",V58&lt;&gt;S58,W58&lt;&gt;T58,X58&lt;&gt;BE58,Y58&lt;&gt;U58),"Requires re-review","Aligned")))</x:f>
      </x:c>
      <x:c r="BG58" s="163" t="str">
        <x:f>IF(AP58="Yes","",IF(AQ58="Yes","","A20-F01 Missing: "&amp;LEFT(BJ58,LEN(BJ58)-2)&amp;"."))</x:f>
      </x:c>
      <x:c r="BH58" s="163" t="str">
        <x:f>IF(AP58="Yes","",IF(S58="Refused","Complete the exact missing fields listed above, then classify again.",IF(S58="Review required",IF(BA58="A20-P17: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58" s="163" t="str">
        <x:f>IF(AP58="Yes","",IF(AND(AQ58="Yes",S58="Ready",V58="Ready",AF58="Approved",BF58="Aligned",U58&lt;&gt;""),"Eligible for handoff","Excluded from handoff - "&amp;IF(AQ58&lt;&gt;"Yes",BG58,IF(S58&lt;&gt;"Ready",AO58,IF(AF58&lt;&gt;"Approved","Approval status is not Approved",IF(BF58&lt;&gt;"Aligned",BF58,"No final disposition"))))))</x:f>
      </x:c>
      <x:c r="BJ58" s="166" t="str">
        <x:f>IF(B58="","Candidate; ","")&amp;IF(C58="","Decision; ","")&amp;IF(E58="","Customer; ","")&amp;IF(F58="","Commercial result; ","")&amp;IF(BC58="","Offering; ","")&amp;IF(D58="","Market and geography; ","")&amp;IF(BD58="","Query group; ","")&amp;IF(G58="","Evidence date; ","")&amp;IF(AD58="","Owner; ","")&amp;IF(AE58="","Reviewer; ","")</x:f>
        <x:v>Candidate; Decision; Customer; Commercial result; Offering; Market and geography; Query group; Evidence date; Owner; Reviewer; </x:v>
      </x:c>
    </x:row>
    <x:row r="59">
      <x:c r="A59" s="140"/>
      <x:c r="B59" s="140"/>
      <x:c r="C59" s="140"/>
      <x:c r="D59" s="140"/>
      <x:c r="E59" s="140"/>
      <x:c r="F59" s="140"/>
      <x:c r="G59" s="192"/>
      <x:c r="H59" s="140"/>
      <x:c r="I59" s="140"/>
      <x:c r="J59" s="140"/>
      <x:c r="K59" s="140"/>
      <x:c r="L59" s="140"/>
      <x:c r="M59" s="140"/>
      <x:c r="N59" s="140"/>
      <x:c r="O59" s="140"/>
      <x:c r="P59" s="140"/>
      <x:c r="Q59" s="140"/>
      <x:c r="R59" s="140"/>
      <x:c r="S59" s="163" t="str">
        <x:f>IF(AP59="Yes","",IF(AQ59="No","Refused",IF(AS59="Yes","Review required",IF(AND(AU59="No",OR(L59="Supported",L59="Partial"),AT59="No",NOT(AND(AW59="Yes",AM59="",AN59&lt;&gt;""))),"Review required",IF(AND(AU59="No",AT59="Yes",AM59=""),"Review required",IF(AND(AW59="Yes",AN59=""),"Review required","Ready"))))))</x:f>
      </x:c>
      <x:c r="T59" s="163" t="str">
        <x:f>IF(AP59="Yes","",AY59&amp;"")</x:f>
      </x:c>
      <x:c r="U59" s="163" t="str">
        <x:f>IF(AP59="Yes","",AZ59&amp;"")</x:f>
      </x:c>
      <x:c r="V59" s="164"/>
      <x:c r="W59" s="164"/>
      <x:c r="X59" s="164"/>
      <x:c r="Y59" s="164"/>
      <x:c r="Z59" s="164"/>
      <x:c r="AA59" s="164"/>
      <x:c r="AB59" s="164"/>
      <x:c r="AC59" s="164"/>
      <x:c r="AD59" s="164"/>
      <x:c r="AE59" s="164"/>
      <x:c r="AF59" s="164"/>
      <x:c r="AG59" s="164"/>
      <x:c r="AH59" s="164"/>
      <x:c r="AI59" s="165"/>
      <x:c r="AJ59" s="164"/>
      <x:c r="AK59" s="164"/>
      <x:c r="AL59" s="164"/>
      <x:c r="AM59" s="140"/>
      <x:c r="AN59" s="140"/>
      <x:c r="AO59" s="163" t="str">
        <x:f>IF(AP59="Yes","",IF(S59="Refused","Missing required details: "&amp;LEFT(BJ59,LEN(BJ59)-2)&amp;".",SUBSTITUTE(SUBSTITUTE(SUBSTITUTE(SUBSTITUTE(SUBSTITUTE(SUBSTITUTE(SUBSTITUTE(SUBSTITUTE(IF(S59="Review required",IFERROR(MID(BA59,FIND(": ",BA59)+2,999),BA59),IFERROR(MID(BB59,FIND(": ",BB59)+2,999),BB59)),"Material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59" s="166" t="str">
        <x:f>IF(AND(B59="",C59="",D59="",E59="",F59="",G59="",H59="",I59="",J59="",K59="",L59="",M59="",N59="",O59="",P59="",Q59="",R59="",AD59="",AE59="",AM59="",AN59="",BC59="",BD59=""),"Yes","No")</x:f>
        <x:v>Yes</x:v>
      </x:c>
      <x:c r="AQ59" s="166" t="str">
        <x:f>IF(AND(B59&lt;&gt;"",C59&lt;&gt;"",E59&lt;&gt;"",F59&lt;&gt;"",BC59&lt;&gt;"",D59&lt;&gt;"",BD59&lt;&gt;"",G59&lt;&gt;"",AD59&lt;&gt;"",AE59&lt;&gt;""),"Yes","No")</x:f>
        <x:v>No</x:v>
      </x:c>
      <x:c r="AR59" s="166" t="str">
        <x:f>IF(OR(AND(I59="Supported",OR(H59="No",J59="No")),AND(R59="Yes",J59="No"),AND(P59="Yes",M59="No"),AND(I59="No",R59="Yes")),"Yes","No")</x:f>
        <x:v>No</x:v>
      </x:c>
      <x:c r="AS59" s="166" t="str">
        <x:f>IF(OR(H59="Unknown",I59="Unknown",J59="Unknown",I59="Partial",AND(I59="Supported",OR(H59="Partial",J59="Partial")),AR59="Yes"),"Yes","No")</x:f>
        <x:v>No</x:v>
      </x:c>
      <x:c r="AT59" s="166" t="str">
        <x:f>IF(OR(P59="Yes",O59="Yes",Q59="Yes",AND(N59="Yes",OR(L59="Supported",L59="Partial"))),"Yes","No")</x:f>
        <x:v>No</x:v>
      </x:c>
      <x:c r="AU59" s="166" t="str">
        <x:f>IF(AND(H59="Supported",I59="Supported",J59="Supported"),"Yes","No")</x:f>
        <x:v>No</x:v>
      </x:c>
      <x:c r="AV59" s="166" t="str">
        <x:f>IF(AND(AU59="Yes",R59="Yes",AT59="Yes"),"Yes","No")</x:f>
        <x:v>No</x:v>
      </x:c>
      <x:c r="AW59" s="166" t="str">
        <x:f>IF(AND(AU59="No",I59="No",J59="No",AT59="No"),"Yes","No")</x:f>
        <x:v>No</x:v>
      </x:c>
      <x:c r="AX59" s="166" t="str">
        <x:f>IF(P59="Yes","Transaction intermediary",IF(O59="Yes","Decision intermediary",IF(Q59="Yes","Market infrastructure",IF(AND(N59="Yes",OR(L59="Supported",L59="Partial")),"Visibility competitor",""))))</x:f>
      </x:c>
      <x:c r="AY59" s="166" t="str">
        <x:f>IF(AP59="Yes","",IF(AQ59="No","",IF(AV59="Yes","Dual-role domain",IF(AU59="Yes","Direct commercial competitor",IF(AX59&lt;&gt;"",AX59,IF(AND(I59="Supported",OR(H59="Partial",J59="Partial")),"Direct commercial competitor",IF(AND(AW59="Yes",AN59&lt;&gt;"",AM59=""),"Non-comparable ranking domain","")))))))</x:f>
      </x:c>
      <x:c r="AZ59" s="166" t="str">
        <x:f>IF(S59&lt;&gt;"Ready","",IF(OR(AY59="Direct commercial competitor",AY59="Dual-role domain"),"Core",IF(AND(OR(AY59="Transaction intermediary",AY59="Decision intermediary",AY59="Market infrastructure",AY59="Visibility competitor"),AM59&lt;&gt;""),"Context",IF(AND(AY59="Non-comparable ranking domain",AN59&lt;&gt;""),"Exclude",""))))</x:f>
      </x:c>
      <x:c r="BA59" s="166" t="str">
        <x:f>IF(AP59="Yes","",IF(AR59="Yes","A20-F04: Material contradiction prevents a Ready result.",IF(OR(H59="Unknown",I59="Unknown",J59="Unknown"),"A20-S04: Critical evidence is Unknown and remains Unknown.",IF(OR(I59="Partial",AND(I59="Supported",OR(H59="Partial",J59="Partial"))),"A20-P04: Partial direct evidence cannot approve Core.",IF(AND(AU59="No",OR(L59="Supported",L59="Partial"),AT59="No"),"A20-P17: A20-E05 is evidence only and does not establish Visibility competitor.",IF(AND(AU59="No",AT59="Yes",AM59=""),"A20-D02: Context requires a named purpose.",IF(AND(AW59="Yes",AN59=""),"A20-D03: Exclude requires a decision-specific reason.","The current evidence does not support a final role and disposition.")))))))</x:f>
      </x:c>
      <x:c r="BB59" s="166" t="str">
        <x:f>IF(AP59="Yes","",IF(AZ59="Core","A20-D01: Direct-commercial conditions support Core.",IF(AZ59="Context","A20-D02: The named Context purpose is supported: "&amp;AM59&amp;".",IF(AZ59="Exclude","A20-P19/A20-D03: No role supports the decision and the exclusion reason is recorded.","The current evidence does not support a final role and disposition."))))</x:f>
      </x:c>
      <x:c r="BC59" s="166"/>
      <x:c r="BD59" s="166"/>
      <x:c r="BE59" s="163" t="str">
        <x:f>IF(AP59="Yes","",IF(LEN(IF(OR(AY59="Dual-role domain",AY59="Direct commercial competitor"),IF(P59="Yes","Transaction intermediary; ","")&amp;IF(O59="Yes","Decision intermediary; ","")&amp;IF(Q59="Yes","Market infrastructure; ","")&amp;IF(AND(N59="Yes",OR(L59="Supported",L59="Partial")),"Visibility competitor; ",""),IF(AND(P59="Yes",AY59&lt;&gt;"Transaction intermediary"),"Transaction intermediary; ","")&amp;IF(AND(O59="Yes",AY59&lt;&gt;"Decision intermediary"),"Decision intermediary; ","")&amp;IF(AND(Q59="Yes",AY59&lt;&gt;"Market infrastructure"),"Market infrastructure; ","")&amp;IF(AND(N59="Yes",OR(L59="Supported",L59="Partial"),AY59&lt;&gt;"Visibility competitor"),"Visibility competitor; ","")))=0,"",LEFT(IF(OR(AY59="Dual-role domain",AY59="Direct commercial competitor"),IF(P59="Yes","Transaction intermediary; ","")&amp;IF(O59="Yes","Decision intermediary; ","")&amp;IF(Q59="Yes","Market infrastructure; ","")&amp;IF(AND(N59="Yes",OR(L59="Supported",L59="Partial")),"Visibility competitor; ",""),IF(AND(P59="Yes",AY59&lt;&gt;"Transaction intermediary"),"Transaction intermediary; ","")&amp;IF(AND(O59="Yes",AY59&lt;&gt;"Decision intermediary"),"Decision intermediary; ","")&amp;IF(AND(Q59="Yes",AY59&lt;&gt;"Market infrastructure"),"Market infrastructure; ","")&amp;IF(AND(N59="Yes",OR(L59="Supported",L59="Partial"),AY59&lt;&gt;"Visibility competitor"),"Visibility competitor; ","")),LEN(IF(OR(AY59="Dual-role domain",AY59="Direct commercial competitor"),IF(P59="Yes","Transaction intermediary; ","")&amp;IF(O59="Yes","Decision intermediary; ","")&amp;IF(Q59="Yes","Market infrastructure; ","")&amp;IF(AND(N59="Yes",OR(L59="Supported",L59="Partial")),"Visibility competitor; ",""),IF(AND(P59="Yes",AY59&lt;&gt;"Transaction intermediary"),"Transaction intermediary; ","")&amp;IF(AND(O59="Yes",AY59&lt;&gt;"Decision intermediary"),"Decision intermediary; ","")&amp;IF(AND(Q59="Yes",AY59&lt;&gt;"Market infrastructure"),"Market infrastructure; ","")&amp;IF(AND(N59="Yes",OR(L59="Supported",L59="Partial"),AY59&lt;&gt;"Visibility competitor"),"Visibility competitor; ","")))-2)))</x:f>
      </x:c>
      <x:c r="BF59" s="163" t="str">
        <x:f>IF(AP59="Yes","",IF(AND(V59="",W59="",X59="",Y59=""),"Not reviewed",IF(OR(S59&lt;&gt;"Ready",V59&lt;&gt;S59,W59&lt;&gt;T59,X59&lt;&gt;BE59,Y59&lt;&gt;U59),"Requires re-review","Aligned")))</x:f>
      </x:c>
      <x:c r="BG59" s="163" t="str">
        <x:f>IF(AP59="Yes","",IF(AQ59="Yes","","A20-F01 Missing: "&amp;LEFT(BJ59,LEN(BJ59)-2)&amp;"."))</x:f>
      </x:c>
      <x:c r="BH59" s="163" t="str">
        <x:f>IF(AP59="Yes","",IF(S59="Refused","Complete the exact missing fields listed above, then classify again.",IF(S59="Review required",IF(BA59="A20-P17: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59" s="163" t="str">
        <x:f>IF(AP59="Yes","",IF(AND(AQ59="Yes",S59="Ready",V59="Ready",AF59="Approved",BF59="Aligned",U59&lt;&gt;""),"Eligible for handoff","Excluded from handoff - "&amp;IF(AQ59&lt;&gt;"Yes",BG59,IF(S59&lt;&gt;"Ready",AO59,IF(AF59&lt;&gt;"Approved","Approval status is not Approved",IF(BF59&lt;&gt;"Aligned",BF59,"No final disposition"))))))</x:f>
      </x:c>
      <x:c r="BJ59" s="166" t="str">
        <x:f>IF(B59="","Candidate; ","")&amp;IF(C59="","Decision; ","")&amp;IF(E59="","Customer; ","")&amp;IF(F59="","Commercial result; ","")&amp;IF(BC59="","Offering; ","")&amp;IF(D59="","Market and geography; ","")&amp;IF(BD59="","Query group; ","")&amp;IF(G59="","Evidence date; ","")&amp;IF(AD59="","Owner; ","")&amp;IF(AE59="","Reviewer; ","")</x:f>
        <x:v>Candidate; Decision; Customer; Commercial result; Offering; Market and geography; Query group; Evidence date; Owner; Reviewer; </x:v>
      </x:c>
    </x:row>
    <x:row r="60">
      <x:c r="A60" s="140"/>
      <x:c r="B60" s="140"/>
      <x:c r="C60" s="140"/>
      <x:c r="D60" s="140"/>
      <x:c r="E60" s="140"/>
      <x:c r="F60" s="140"/>
      <x:c r="G60" s="192"/>
      <x:c r="H60" s="140"/>
      <x:c r="I60" s="140"/>
      <x:c r="J60" s="140"/>
      <x:c r="K60" s="140"/>
      <x:c r="L60" s="140"/>
      <x:c r="M60" s="140"/>
      <x:c r="N60" s="140"/>
      <x:c r="O60" s="140"/>
      <x:c r="P60" s="140"/>
      <x:c r="Q60" s="140"/>
      <x:c r="R60" s="140"/>
      <x:c r="S60" s="163" t="str">
        <x:f>IF(AP60="Yes","",IF(AQ60="No","Refused",IF(AS60="Yes","Review required",IF(AND(AU60="No",OR(L60="Supported",L60="Partial"),AT60="No",NOT(AND(AW60="Yes",AM60="",AN60&lt;&gt;""))),"Review required",IF(AND(AU60="No",AT60="Yes",AM60=""),"Review required",IF(AND(AW60="Yes",AN60=""),"Review required","Ready"))))))</x:f>
      </x:c>
      <x:c r="T60" s="163" t="str">
        <x:f>IF(AP60="Yes","",AY60&amp;"")</x:f>
      </x:c>
      <x:c r="U60" s="163" t="str">
        <x:f>IF(AP60="Yes","",AZ60&amp;"")</x:f>
      </x:c>
      <x:c r="V60" s="164"/>
      <x:c r="W60" s="164"/>
      <x:c r="X60" s="164"/>
      <x:c r="Y60" s="164"/>
      <x:c r="Z60" s="164"/>
      <x:c r="AA60" s="164"/>
      <x:c r="AB60" s="164"/>
      <x:c r="AC60" s="164"/>
      <x:c r="AD60" s="164"/>
      <x:c r="AE60" s="164"/>
      <x:c r="AF60" s="164"/>
      <x:c r="AG60" s="164"/>
      <x:c r="AH60" s="164"/>
      <x:c r="AI60" s="165"/>
      <x:c r="AJ60" s="164"/>
      <x:c r="AK60" s="164"/>
      <x:c r="AL60" s="164"/>
      <x:c r="AM60" s="140"/>
      <x:c r="AN60" s="140"/>
      <x:c r="AO60" s="163" t="str">
        <x:f>IF(AP60="Yes","",IF(S60="Refused","Missing required details: "&amp;LEFT(BJ60,LEN(BJ60)-2)&amp;".",SUBSTITUTE(SUBSTITUTE(SUBSTITUTE(SUBSTITUTE(SUBSTITUTE(SUBSTITUTE(SUBSTITUTE(SUBSTITUTE(IF(S60="Review required",IFERROR(MID(BA60,FIND(": ",BA60)+2,999),BA60),IFERROR(MID(BB60,FIND(": ",BB60)+2,999),BB60)),"Material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60" s="166" t="str">
        <x:f>IF(AND(B60="",C60="",D60="",E60="",F60="",G60="",H60="",I60="",J60="",K60="",L60="",M60="",N60="",O60="",P60="",Q60="",R60="",AD60="",AE60="",AM60="",AN60="",BC60="",BD60=""),"Yes","No")</x:f>
        <x:v>Yes</x:v>
      </x:c>
      <x:c r="AQ60" s="166" t="str">
        <x:f>IF(AND(B60&lt;&gt;"",C60&lt;&gt;"",E60&lt;&gt;"",F60&lt;&gt;"",BC60&lt;&gt;"",D60&lt;&gt;"",BD60&lt;&gt;"",G60&lt;&gt;"",AD60&lt;&gt;"",AE60&lt;&gt;""),"Yes","No")</x:f>
        <x:v>No</x:v>
      </x:c>
      <x:c r="AR60" s="166" t="str">
        <x:f>IF(OR(AND(I60="Supported",OR(H60="No",J60="No")),AND(R60="Yes",J60="No"),AND(P60="Yes",M60="No"),AND(I60="No",R60="Yes")),"Yes","No")</x:f>
        <x:v>No</x:v>
      </x:c>
      <x:c r="AS60" s="166" t="str">
        <x:f>IF(OR(H60="Unknown",I60="Unknown",J60="Unknown",I60="Partial",AND(I60="Supported",OR(H60="Partial",J60="Partial")),AR60="Yes"),"Yes","No")</x:f>
        <x:v>No</x:v>
      </x:c>
      <x:c r="AT60" s="166" t="str">
        <x:f>IF(OR(P60="Yes",O60="Yes",Q60="Yes",AND(N60="Yes",OR(L60="Supported",L60="Partial"))),"Yes","No")</x:f>
        <x:v>No</x:v>
      </x:c>
      <x:c r="AU60" s="166" t="str">
        <x:f>IF(AND(H60="Supported",I60="Supported",J60="Supported"),"Yes","No")</x:f>
        <x:v>No</x:v>
      </x:c>
      <x:c r="AV60" s="166" t="str">
        <x:f>IF(AND(AU60="Yes",R60="Yes",AT60="Yes"),"Yes","No")</x:f>
        <x:v>No</x:v>
      </x:c>
      <x:c r="AW60" s="166" t="str">
        <x:f>IF(AND(AU60="No",I60="No",J60="No",AT60="No"),"Yes","No")</x:f>
        <x:v>No</x:v>
      </x:c>
      <x:c r="AX60" s="166" t="str">
        <x:f>IF(P60="Yes","Transaction intermediary",IF(O60="Yes","Decision intermediary",IF(Q60="Yes","Market infrastructure",IF(AND(N60="Yes",OR(L60="Supported",L60="Partial")),"Visibility competitor",""))))</x:f>
      </x:c>
      <x:c r="AY60" s="166" t="str">
        <x:f>IF(AP60="Yes","",IF(AQ60="No","",IF(AV60="Yes","Dual-role domain",IF(AU60="Yes","Direct commercial competitor",IF(AX60&lt;&gt;"",AX60,IF(AND(I60="Supported",OR(H60="Partial",J60="Partial")),"Direct commercial competitor",IF(AND(AW60="Yes",AN60&lt;&gt;"",AM60=""),"Non-comparable ranking domain","")))))))</x:f>
      </x:c>
      <x:c r="AZ60" s="166" t="str">
        <x:f>IF(S60&lt;&gt;"Ready","",IF(OR(AY60="Direct commercial competitor",AY60="Dual-role domain"),"Core",IF(AND(OR(AY60="Transaction intermediary",AY60="Decision intermediary",AY60="Market infrastructure",AY60="Visibility competitor"),AM60&lt;&gt;""),"Context",IF(AND(AY60="Non-comparable ranking domain",AN60&lt;&gt;""),"Exclude",""))))</x:f>
      </x:c>
      <x:c r="BA60" s="166" t="str">
        <x:f>IF(AP60="Yes","",IF(AR60="Yes","A20-F04: Material contradiction prevents a Ready result.",IF(OR(H60="Unknown",I60="Unknown",J60="Unknown"),"A20-S04: Critical evidence is Unknown and remains Unknown.",IF(OR(I60="Partial",AND(I60="Supported",OR(H60="Partial",J60="Partial"))),"A20-P04: Partial direct evidence cannot approve Core.",IF(AND(AU60="No",OR(L60="Supported",L60="Partial"),AT60="No"),"A20-P17: A20-E05 is evidence only and does not establish Visibility competitor.",IF(AND(AU60="No",AT60="Yes",AM60=""),"A20-D02: Context requires a named purpose.",IF(AND(AW60="Yes",AN60=""),"A20-D03: Exclude requires a decision-specific reason.","The current evidence does not support a final role and disposition.")))))))</x:f>
      </x:c>
      <x:c r="BB60" s="166" t="str">
        <x:f>IF(AP60="Yes","",IF(AZ60="Core","A20-D01: Direct-commercial conditions support Core.",IF(AZ60="Context","A20-D02: The named Context purpose is supported: "&amp;AM60&amp;".",IF(AZ60="Exclude","A20-P19/A20-D03: No role supports the decision and the exclusion reason is recorded.","The current evidence does not support a final role and disposition."))))</x:f>
      </x:c>
      <x:c r="BC60" s="166"/>
      <x:c r="BD60" s="166"/>
      <x:c r="BE60" s="163" t="str">
        <x:f>IF(AP60="Yes","",IF(LEN(IF(OR(AY60="Dual-role domain",AY60="Direct commercial competitor"),IF(P60="Yes","Transaction intermediary; ","")&amp;IF(O60="Yes","Decision intermediary; ","")&amp;IF(Q60="Yes","Market infrastructure; ","")&amp;IF(AND(N60="Yes",OR(L60="Supported",L60="Partial")),"Visibility competitor; ",""),IF(AND(P60="Yes",AY60&lt;&gt;"Transaction intermediary"),"Transaction intermediary; ","")&amp;IF(AND(O60="Yes",AY60&lt;&gt;"Decision intermediary"),"Decision intermediary; ","")&amp;IF(AND(Q60="Yes",AY60&lt;&gt;"Market infrastructure"),"Market infrastructure; ","")&amp;IF(AND(N60="Yes",OR(L60="Supported",L60="Partial"),AY60&lt;&gt;"Visibility competitor"),"Visibility competitor; ","")))=0,"",LEFT(IF(OR(AY60="Dual-role domain",AY60="Direct commercial competitor"),IF(P60="Yes","Transaction intermediary; ","")&amp;IF(O60="Yes","Decision intermediary; ","")&amp;IF(Q60="Yes","Market infrastructure; ","")&amp;IF(AND(N60="Yes",OR(L60="Supported",L60="Partial")),"Visibility competitor; ",""),IF(AND(P60="Yes",AY60&lt;&gt;"Transaction intermediary"),"Transaction intermediary; ","")&amp;IF(AND(O60="Yes",AY60&lt;&gt;"Decision intermediary"),"Decision intermediary; ","")&amp;IF(AND(Q60="Yes",AY60&lt;&gt;"Market infrastructure"),"Market infrastructure; ","")&amp;IF(AND(N60="Yes",OR(L60="Supported",L60="Partial"),AY60&lt;&gt;"Visibility competitor"),"Visibility competitor; ","")),LEN(IF(OR(AY60="Dual-role domain",AY60="Direct commercial competitor"),IF(P60="Yes","Transaction intermediary; ","")&amp;IF(O60="Yes","Decision intermediary; ","")&amp;IF(Q60="Yes","Market infrastructure; ","")&amp;IF(AND(N60="Yes",OR(L60="Supported",L60="Partial")),"Visibility competitor; ",""),IF(AND(P60="Yes",AY60&lt;&gt;"Transaction intermediary"),"Transaction intermediary; ","")&amp;IF(AND(O60="Yes",AY60&lt;&gt;"Decision intermediary"),"Decision intermediary; ","")&amp;IF(AND(Q60="Yes",AY60&lt;&gt;"Market infrastructure"),"Market infrastructure; ","")&amp;IF(AND(N60="Yes",OR(L60="Supported",L60="Partial"),AY60&lt;&gt;"Visibility competitor"),"Visibility competitor; ","")))-2)))</x:f>
      </x:c>
      <x:c r="BF60" s="163" t="str">
        <x:f>IF(AP60="Yes","",IF(AND(V60="",W60="",X60="",Y60=""),"Not reviewed",IF(OR(S60&lt;&gt;"Ready",V60&lt;&gt;S60,W60&lt;&gt;T60,X60&lt;&gt;BE60,Y60&lt;&gt;U60),"Requires re-review","Aligned")))</x:f>
      </x:c>
      <x:c r="BG60" s="163" t="str">
        <x:f>IF(AP60="Yes","",IF(AQ60="Yes","","A20-F01 Missing: "&amp;LEFT(BJ60,LEN(BJ60)-2)&amp;"."))</x:f>
      </x:c>
      <x:c r="BH60" s="163" t="str">
        <x:f>IF(AP60="Yes","",IF(S60="Refused","Complete the exact missing fields listed above, then classify again.",IF(S60="Review required",IF(BA60="A20-P17: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60" s="163" t="str">
        <x:f>IF(AP60="Yes","",IF(AND(AQ60="Yes",S60="Ready",V60="Ready",AF60="Approved",BF60="Aligned",U60&lt;&gt;""),"Eligible for handoff","Excluded from handoff - "&amp;IF(AQ60&lt;&gt;"Yes",BG60,IF(S60&lt;&gt;"Ready",AO60,IF(AF60&lt;&gt;"Approved","Approval status is not Approved",IF(BF60&lt;&gt;"Aligned",BF60,"No final disposition"))))))</x:f>
      </x:c>
      <x:c r="BJ60" s="166" t="str">
        <x:f>IF(B60="","Candidate; ","")&amp;IF(C60="","Decision; ","")&amp;IF(E60="","Customer; ","")&amp;IF(F60="","Commercial result; ","")&amp;IF(BC60="","Offering; ","")&amp;IF(D60="","Market and geography; ","")&amp;IF(BD60="","Query group; ","")&amp;IF(G60="","Evidence date; ","")&amp;IF(AD60="","Owner; ","")&amp;IF(AE60="","Reviewer; ","")</x:f>
        <x:v>Candidate; Decision; Customer; Commercial result; Offering; Market and geography; Query group; Evidence date; Owner; Reviewer; </x:v>
      </x:c>
    </x:row>
    <x:row r="61">
      <x:c r="A61" s="140"/>
      <x:c r="B61" s="140"/>
      <x:c r="C61" s="140"/>
      <x:c r="D61" s="140"/>
      <x:c r="E61" s="140"/>
      <x:c r="F61" s="140"/>
      <x:c r="G61" s="192"/>
      <x:c r="H61" s="140"/>
      <x:c r="I61" s="140"/>
      <x:c r="J61" s="140"/>
      <x:c r="K61" s="140"/>
      <x:c r="L61" s="140"/>
      <x:c r="M61" s="140"/>
      <x:c r="N61" s="140"/>
      <x:c r="O61" s="140"/>
      <x:c r="P61" s="140"/>
      <x:c r="Q61" s="140"/>
      <x:c r="R61" s="140"/>
      <x:c r="S61" s="163" t="str">
        <x:f>IF(AP61="Yes","",IF(AQ61="No","Refused",IF(AS61="Yes","Review required",IF(AND(AU61="No",OR(L61="Supported",L61="Partial"),AT61="No",NOT(AND(AW61="Yes",AM61="",AN61&lt;&gt;""))),"Review required",IF(AND(AU61="No",AT61="Yes",AM61=""),"Review required",IF(AND(AW61="Yes",AN61=""),"Review required","Ready"))))))</x:f>
      </x:c>
      <x:c r="T61" s="163" t="str">
        <x:f>IF(AP61="Yes","",AY61&amp;"")</x:f>
      </x:c>
      <x:c r="U61" s="163" t="str">
        <x:f>IF(AP61="Yes","",AZ61&amp;"")</x:f>
      </x:c>
      <x:c r="V61" s="164"/>
      <x:c r="W61" s="164"/>
      <x:c r="X61" s="164"/>
      <x:c r="Y61" s="164"/>
      <x:c r="Z61" s="164"/>
      <x:c r="AA61" s="164"/>
      <x:c r="AB61" s="164"/>
      <x:c r="AC61" s="164"/>
      <x:c r="AD61" s="164"/>
      <x:c r="AE61" s="164"/>
      <x:c r="AF61" s="164"/>
      <x:c r="AG61" s="164"/>
      <x:c r="AH61" s="164"/>
      <x:c r="AI61" s="165"/>
      <x:c r="AJ61" s="164"/>
      <x:c r="AK61" s="164"/>
      <x:c r="AL61" s="164"/>
      <x:c r="AM61" s="140"/>
      <x:c r="AN61" s="140"/>
      <x:c r="AO61" s="163" t="str">
        <x:f>IF(AP61="Yes","",IF(S61="Refused","Missing required details: "&amp;LEFT(BJ61,LEN(BJ61)-2)&amp;".",SUBSTITUTE(SUBSTITUTE(SUBSTITUTE(SUBSTITUTE(SUBSTITUTE(SUBSTITUTE(SUBSTITUTE(SUBSTITUTE(IF(S61="Review required",IFERROR(MID(BA61,FIND(": ",BA61)+2,999),BA61),IFERROR(MID(BB61,FIND(": ",BB61)+2,999),BB61)),"Material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61" s="166" t="str">
        <x:f>IF(AND(B61="",C61="",D61="",E61="",F61="",G61="",H61="",I61="",J61="",K61="",L61="",M61="",N61="",O61="",P61="",Q61="",R61="",AD61="",AE61="",AM61="",AN61="",BC61="",BD61=""),"Yes","No")</x:f>
        <x:v>Yes</x:v>
      </x:c>
      <x:c r="AQ61" s="166" t="str">
        <x:f>IF(AND(B61&lt;&gt;"",C61&lt;&gt;"",E61&lt;&gt;"",F61&lt;&gt;"",BC61&lt;&gt;"",D61&lt;&gt;"",BD61&lt;&gt;"",G61&lt;&gt;"",AD61&lt;&gt;"",AE61&lt;&gt;""),"Yes","No")</x:f>
        <x:v>No</x:v>
      </x:c>
      <x:c r="AR61" s="166" t="str">
        <x:f>IF(OR(AND(I61="Supported",OR(H61="No",J61="No")),AND(R61="Yes",J61="No"),AND(P61="Yes",M61="No"),AND(I61="No",R61="Yes")),"Yes","No")</x:f>
        <x:v>No</x:v>
      </x:c>
      <x:c r="AS61" s="166" t="str">
        <x:f>IF(OR(H61="Unknown",I61="Unknown",J61="Unknown",I61="Partial",AND(I61="Supported",OR(H61="Partial",J61="Partial")),AR61="Yes"),"Yes","No")</x:f>
        <x:v>No</x:v>
      </x:c>
      <x:c r="AT61" s="166" t="str">
        <x:f>IF(OR(P61="Yes",O61="Yes",Q61="Yes",AND(N61="Yes",OR(L61="Supported",L61="Partial"))),"Yes","No")</x:f>
        <x:v>No</x:v>
      </x:c>
      <x:c r="AU61" s="166" t="str">
        <x:f>IF(AND(H61="Supported",I61="Supported",J61="Supported"),"Yes","No")</x:f>
        <x:v>No</x:v>
      </x:c>
      <x:c r="AV61" s="166" t="str">
        <x:f>IF(AND(AU61="Yes",R61="Yes",AT61="Yes"),"Yes","No")</x:f>
        <x:v>No</x:v>
      </x:c>
      <x:c r="AW61" s="166" t="str">
        <x:f>IF(AND(AU61="No",I61="No",J61="No",AT61="No"),"Yes","No")</x:f>
        <x:v>No</x:v>
      </x:c>
      <x:c r="AX61" s="166" t="str">
        <x:f>IF(P61="Yes","Transaction intermediary",IF(O61="Yes","Decision intermediary",IF(Q61="Yes","Market infrastructure",IF(AND(N61="Yes",OR(L61="Supported",L61="Partial")),"Visibility competitor",""))))</x:f>
      </x:c>
      <x:c r="AY61" s="166" t="str">
        <x:f>IF(AP61="Yes","",IF(AQ61="No","",IF(AV61="Yes","Dual-role domain",IF(AU61="Yes","Direct commercial competitor",IF(AX61&lt;&gt;"",AX61,IF(AND(I61="Supported",OR(H61="Partial",J61="Partial")),"Direct commercial competitor",IF(AND(AW61="Yes",AN61&lt;&gt;"",AM61=""),"Non-comparable ranking domain","")))))))</x:f>
      </x:c>
      <x:c r="AZ61" s="166" t="str">
        <x:f>IF(S61&lt;&gt;"Ready","",IF(OR(AY61="Direct commercial competitor",AY61="Dual-role domain"),"Core",IF(AND(OR(AY61="Transaction intermediary",AY61="Decision intermediary",AY61="Market infrastructure",AY61="Visibility competitor"),AM61&lt;&gt;""),"Context",IF(AND(AY61="Non-comparable ranking domain",AN61&lt;&gt;""),"Exclude",""))))</x:f>
      </x:c>
      <x:c r="BA61" s="166" t="str">
        <x:f>IF(AP61="Yes","",IF(AR61="Yes","A20-F04: Material contradiction prevents a Ready result.",IF(OR(H61="Unknown",I61="Unknown",J61="Unknown"),"A20-S04: Critical evidence is Unknown and remains Unknown.",IF(OR(I61="Partial",AND(I61="Supported",OR(H61="Partial",J61="Partial"))),"A20-P04: Partial direct evidence cannot approve Core.",IF(AND(AU61="No",OR(L61="Supported",L61="Partial"),AT61="No"),"A20-P17: A20-E05 is evidence only and does not establish Visibility competitor.",IF(AND(AU61="No",AT61="Yes",AM61=""),"A20-D02: Context requires a named purpose.",IF(AND(AW61="Yes",AN61=""),"A20-D03: Exclude requires a decision-specific reason.","The current evidence does not support a final role and disposition.")))))))</x:f>
      </x:c>
      <x:c r="BB61" s="166" t="str">
        <x:f>IF(AP61="Yes","",IF(AZ61="Core","A20-D01: Direct-commercial conditions support Core.",IF(AZ61="Context","A20-D02: The named Context purpose is supported: "&amp;AM61&amp;".",IF(AZ61="Exclude","A20-P19/A20-D03: No role supports the decision and the exclusion reason is recorded.","The current evidence does not support a final role and disposition."))))</x:f>
      </x:c>
      <x:c r="BC61" s="166"/>
      <x:c r="BD61" s="166"/>
      <x:c r="BE61" s="163" t="str">
        <x:f>IF(AP61="Yes","",IF(LEN(IF(OR(AY61="Dual-role domain",AY61="Direct commercial competitor"),IF(P61="Yes","Transaction intermediary; ","")&amp;IF(O61="Yes","Decision intermediary; ","")&amp;IF(Q61="Yes","Market infrastructure; ","")&amp;IF(AND(N61="Yes",OR(L61="Supported",L61="Partial")),"Visibility competitor; ",""),IF(AND(P61="Yes",AY61&lt;&gt;"Transaction intermediary"),"Transaction intermediary; ","")&amp;IF(AND(O61="Yes",AY61&lt;&gt;"Decision intermediary"),"Decision intermediary; ","")&amp;IF(AND(Q61="Yes",AY61&lt;&gt;"Market infrastructure"),"Market infrastructure; ","")&amp;IF(AND(N61="Yes",OR(L61="Supported",L61="Partial"),AY61&lt;&gt;"Visibility competitor"),"Visibility competitor; ","")))=0,"",LEFT(IF(OR(AY61="Dual-role domain",AY61="Direct commercial competitor"),IF(P61="Yes","Transaction intermediary; ","")&amp;IF(O61="Yes","Decision intermediary; ","")&amp;IF(Q61="Yes","Market infrastructure; ","")&amp;IF(AND(N61="Yes",OR(L61="Supported",L61="Partial")),"Visibility competitor; ",""),IF(AND(P61="Yes",AY61&lt;&gt;"Transaction intermediary"),"Transaction intermediary; ","")&amp;IF(AND(O61="Yes",AY61&lt;&gt;"Decision intermediary"),"Decision intermediary; ","")&amp;IF(AND(Q61="Yes",AY61&lt;&gt;"Market infrastructure"),"Market infrastructure; ","")&amp;IF(AND(N61="Yes",OR(L61="Supported",L61="Partial"),AY61&lt;&gt;"Visibility competitor"),"Visibility competitor; ","")),LEN(IF(OR(AY61="Dual-role domain",AY61="Direct commercial competitor"),IF(P61="Yes","Transaction intermediary; ","")&amp;IF(O61="Yes","Decision intermediary; ","")&amp;IF(Q61="Yes","Market infrastructure; ","")&amp;IF(AND(N61="Yes",OR(L61="Supported",L61="Partial")),"Visibility competitor; ",""),IF(AND(P61="Yes",AY61&lt;&gt;"Transaction intermediary"),"Transaction intermediary; ","")&amp;IF(AND(O61="Yes",AY61&lt;&gt;"Decision intermediary"),"Decision intermediary; ","")&amp;IF(AND(Q61="Yes",AY61&lt;&gt;"Market infrastructure"),"Market infrastructure; ","")&amp;IF(AND(N61="Yes",OR(L61="Supported",L61="Partial"),AY61&lt;&gt;"Visibility competitor"),"Visibility competitor; ","")))-2)))</x:f>
      </x:c>
      <x:c r="BF61" s="163" t="str">
        <x:f>IF(AP61="Yes","",IF(AND(V61="",W61="",X61="",Y61=""),"Not reviewed",IF(OR(S61&lt;&gt;"Ready",V61&lt;&gt;S61,W61&lt;&gt;T61,X61&lt;&gt;BE61,Y61&lt;&gt;U61),"Requires re-review","Aligned")))</x:f>
      </x:c>
      <x:c r="BG61" s="163" t="str">
        <x:f>IF(AP61="Yes","",IF(AQ61="Yes","","A20-F01 Missing: "&amp;LEFT(BJ61,LEN(BJ61)-2)&amp;"."))</x:f>
      </x:c>
      <x:c r="BH61" s="163" t="str">
        <x:f>IF(AP61="Yes","",IF(S61="Refused","Complete the exact missing fields listed above, then classify again.",IF(S61="Review required",IF(BA61="A20-P17: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61" s="163" t="str">
        <x:f>IF(AP61="Yes","",IF(AND(AQ61="Yes",S61="Ready",V61="Ready",AF61="Approved",BF61="Aligned",U61&lt;&gt;""),"Eligible for handoff","Excluded from handoff - "&amp;IF(AQ61&lt;&gt;"Yes",BG61,IF(S61&lt;&gt;"Ready",AO61,IF(AF61&lt;&gt;"Approved","Approval status is not Approved",IF(BF61&lt;&gt;"Aligned",BF61,"No final disposition"))))))</x:f>
      </x:c>
      <x:c r="BJ61" s="166" t="str">
        <x:f>IF(B61="","Candidate; ","")&amp;IF(C61="","Decision; ","")&amp;IF(E61="","Customer; ","")&amp;IF(F61="","Commercial result; ","")&amp;IF(BC61="","Offering; ","")&amp;IF(D61="","Market and geography; ","")&amp;IF(BD61="","Query group; ","")&amp;IF(G61="","Evidence date; ","")&amp;IF(AD61="","Owner; ","")&amp;IF(AE61="","Reviewer; ","")</x:f>
        <x:v>Candidate; Decision; Customer; Commercial result; Offering; Market and geography; Query group; Evidence date; Owner; Reviewer; </x:v>
      </x:c>
    </x:row>
    <x:row r="62">
      <x:c r="A62" s="140"/>
      <x:c r="B62" s="140"/>
      <x:c r="C62" s="140"/>
      <x:c r="D62" s="140"/>
      <x:c r="E62" s="140"/>
      <x:c r="F62" s="140"/>
      <x:c r="G62" s="192"/>
      <x:c r="H62" s="140"/>
      <x:c r="I62" s="140"/>
      <x:c r="J62" s="140"/>
      <x:c r="K62" s="140"/>
      <x:c r="L62" s="140"/>
      <x:c r="M62" s="140"/>
      <x:c r="N62" s="140"/>
      <x:c r="O62" s="140"/>
      <x:c r="P62" s="140"/>
      <x:c r="Q62" s="140"/>
      <x:c r="R62" s="140"/>
      <x:c r="S62" s="163" t="str">
        <x:f>IF(AP62="Yes","",IF(AQ62="No","Refused",IF(AS62="Yes","Review required",IF(AND(AU62="No",OR(L62="Supported",L62="Partial"),AT62="No",NOT(AND(AW62="Yes",AM62="",AN62&lt;&gt;""))),"Review required",IF(AND(AU62="No",AT62="Yes",AM62=""),"Review required",IF(AND(AW62="Yes",AN62=""),"Review required","Ready"))))))</x:f>
      </x:c>
      <x:c r="T62" s="163" t="str">
        <x:f>IF(AP62="Yes","",AY62&amp;"")</x:f>
      </x:c>
      <x:c r="U62" s="163" t="str">
        <x:f>IF(AP62="Yes","",AZ62&amp;"")</x:f>
      </x:c>
      <x:c r="V62" s="164"/>
      <x:c r="W62" s="164"/>
      <x:c r="X62" s="164"/>
      <x:c r="Y62" s="164"/>
      <x:c r="Z62" s="164"/>
      <x:c r="AA62" s="164"/>
      <x:c r="AB62" s="164"/>
      <x:c r="AC62" s="164"/>
      <x:c r="AD62" s="164"/>
      <x:c r="AE62" s="164"/>
      <x:c r="AF62" s="164"/>
      <x:c r="AG62" s="164"/>
      <x:c r="AH62" s="164"/>
      <x:c r="AI62" s="165"/>
      <x:c r="AJ62" s="164"/>
      <x:c r="AK62" s="164"/>
      <x:c r="AL62" s="164"/>
      <x:c r="AM62" s="140"/>
      <x:c r="AN62" s="140"/>
      <x:c r="AO62" s="163" t="str">
        <x:f>IF(AP62="Yes","",IF(S62="Refused","Missing required details: "&amp;LEFT(BJ62,LEN(BJ62)-2)&amp;".",SUBSTITUTE(SUBSTITUTE(SUBSTITUTE(SUBSTITUTE(SUBSTITUTE(SUBSTITUTE(SUBSTITUTE(SUBSTITUTE(IF(S62="Review required",IFERROR(MID(BA62,FIND(": ",BA62)+2,999),BA62),IFERROR(MID(BB62,FIND(": ",BB62)+2,999),BB62)),"Material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62" s="166" t="str">
        <x:f>IF(AND(B62="",C62="",D62="",E62="",F62="",G62="",H62="",I62="",J62="",K62="",L62="",M62="",N62="",O62="",P62="",Q62="",R62="",AD62="",AE62="",AM62="",AN62="",BC62="",BD62=""),"Yes","No")</x:f>
        <x:v>Yes</x:v>
      </x:c>
      <x:c r="AQ62" s="166" t="str">
        <x:f>IF(AND(B62&lt;&gt;"",C62&lt;&gt;"",E62&lt;&gt;"",F62&lt;&gt;"",BC62&lt;&gt;"",D62&lt;&gt;"",BD62&lt;&gt;"",G62&lt;&gt;"",AD62&lt;&gt;"",AE62&lt;&gt;""),"Yes","No")</x:f>
        <x:v>No</x:v>
      </x:c>
      <x:c r="AR62" s="166" t="str">
        <x:f>IF(OR(AND(I62="Supported",OR(H62="No",J62="No")),AND(R62="Yes",J62="No"),AND(P62="Yes",M62="No"),AND(I62="No",R62="Yes")),"Yes","No")</x:f>
        <x:v>No</x:v>
      </x:c>
      <x:c r="AS62" s="166" t="str">
        <x:f>IF(OR(H62="Unknown",I62="Unknown",J62="Unknown",I62="Partial",AND(I62="Supported",OR(H62="Partial",J62="Partial")),AR62="Yes"),"Yes","No")</x:f>
        <x:v>No</x:v>
      </x:c>
      <x:c r="AT62" s="166" t="str">
        <x:f>IF(OR(P62="Yes",O62="Yes",Q62="Yes",AND(N62="Yes",OR(L62="Supported",L62="Partial"))),"Yes","No")</x:f>
        <x:v>No</x:v>
      </x:c>
      <x:c r="AU62" s="166" t="str">
        <x:f>IF(AND(H62="Supported",I62="Supported",J62="Supported"),"Yes","No")</x:f>
        <x:v>No</x:v>
      </x:c>
      <x:c r="AV62" s="166" t="str">
        <x:f>IF(AND(AU62="Yes",R62="Yes",AT62="Yes"),"Yes","No")</x:f>
        <x:v>No</x:v>
      </x:c>
      <x:c r="AW62" s="166" t="str">
        <x:f>IF(AND(AU62="No",I62="No",J62="No",AT62="No"),"Yes","No")</x:f>
        <x:v>No</x:v>
      </x:c>
      <x:c r="AX62" s="166" t="str">
        <x:f>IF(P62="Yes","Transaction intermediary",IF(O62="Yes","Decision intermediary",IF(Q62="Yes","Market infrastructure",IF(AND(N62="Yes",OR(L62="Supported",L62="Partial")),"Visibility competitor",""))))</x:f>
      </x:c>
      <x:c r="AY62" s="166" t="str">
        <x:f>IF(AP62="Yes","",IF(AQ62="No","",IF(AV62="Yes","Dual-role domain",IF(AU62="Yes","Direct commercial competitor",IF(AX62&lt;&gt;"",AX62,IF(AND(I62="Supported",OR(H62="Partial",J62="Partial")),"Direct commercial competitor",IF(AND(AW62="Yes",AN62&lt;&gt;"",AM62=""),"Non-comparable ranking domain","")))))))</x:f>
      </x:c>
      <x:c r="AZ62" s="166" t="str">
        <x:f>IF(S62&lt;&gt;"Ready","",IF(OR(AY62="Direct commercial competitor",AY62="Dual-role domain"),"Core",IF(AND(OR(AY62="Transaction intermediary",AY62="Decision intermediary",AY62="Market infrastructure",AY62="Visibility competitor"),AM62&lt;&gt;""),"Context",IF(AND(AY62="Non-comparable ranking domain",AN62&lt;&gt;""),"Exclude",""))))</x:f>
      </x:c>
      <x:c r="BA62" s="166" t="str">
        <x:f>IF(AP62="Yes","",IF(AR62="Yes","A20-F04: Material contradiction prevents a Ready result.",IF(OR(H62="Unknown",I62="Unknown",J62="Unknown"),"A20-S04: Critical evidence is Unknown and remains Unknown.",IF(OR(I62="Partial",AND(I62="Supported",OR(H62="Partial",J62="Partial"))),"A20-P04: Partial direct evidence cannot approve Core.",IF(AND(AU62="No",OR(L62="Supported",L62="Partial"),AT62="No"),"A20-P17: A20-E05 is evidence only and does not establish Visibility competitor.",IF(AND(AU62="No",AT62="Yes",AM62=""),"A20-D02: Context requires a named purpose.",IF(AND(AW62="Yes",AN62=""),"A20-D03: Exclude requires a decision-specific reason.","The current evidence does not support a final role and disposition.")))))))</x:f>
      </x:c>
      <x:c r="BB62" s="166" t="str">
        <x:f>IF(AP62="Yes","",IF(AZ62="Core","A20-D01: Direct-commercial conditions support Core.",IF(AZ62="Context","A20-D02: The named Context purpose is supported: "&amp;AM62&amp;".",IF(AZ62="Exclude","A20-P19/A20-D03: No role supports the decision and the exclusion reason is recorded.","The current evidence does not support a final role and disposition."))))</x:f>
      </x:c>
      <x:c r="BC62" s="166"/>
      <x:c r="BD62" s="166"/>
      <x:c r="BE62" s="163" t="str">
        <x:f>IF(AP62="Yes","",IF(LEN(IF(OR(AY62="Dual-role domain",AY62="Direct commercial competitor"),IF(P62="Yes","Transaction intermediary; ","")&amp;IF(O62="Yes","Decision intermediary; ","")&amp;IF(Q62="Yes","Market infrastructure; ","")&amp;IF(AND(N62="Yes",OR(L62="Supported",L62="Partial")),"Visibility competitor; ",""),IF(AND(P62="Yes",AY62&lt;&gt;"Transaction intermediary"),"Transaction intermediary; ","")&amp;IF(AND(O62="Yes",AY62&lt;&gt;"Decision intermediary"),"Decision intermediary; ","")&amp;IF(AND(Q62="Yes",AY62&lt;&gt;"Market infrastructure"),"Market infrastructure; ","")&amp;IF(AND(N62="Yes",OR(L62="Supported",L62="Partial"),AY62&lt;&gt;"Visibility competitor"),"Visibility competitor; ","")))=0,"",LEFT(IF(OR(AY62="Dual-role domain",AY62="Direct commercial competitor"),IF(P62="Yes","Transaction intermediary; ","")&amp;IF(O62="Yes","Decision intermediary; ","")&amp;IF(Q62="Yes","Market infrastructure; ","")&amp;IF(AND(N62="Yes",OR(L62="Supported",L62="Partial")),"Visibility competitor; ",""),IF(AND(P62="Yes",AY62&lt;&gt;"Transaction intermediary"),"Transaction intermediary; ","")&amp;IF(AND(O62="Yes",AY62&lt;&gt;"Decision intermediary"),"Decision intermediary; ","")&amp;IF(AND(Q62="Yes",AY62&lt;&gt;"Market infrastructure"),"Market infrastructure; ","")&amp;IF(AND(N62="Yes",OR(L62="Supported",L62="Partial"),AY62&lt;&gt;"Visibility competitor"),"Visibility competitor; ","")),LEN(IF(OR(AY62="Dual-role domain",AY62="Direct commercial competitor"),IF(P62="Yes","Transaction intermediary; ","")&amp;IF(O62="Yes","Decision intermediary; ","")&amp;IF(Q62="Yes","Market infrastructure; ","")&amp;IF(AND(N62="Yes",OR(L62="Supported",L62="Partial")),"Visibility competitor; ",""),IF(AND(P62="Yes",AY62&lt;&gt;"Transaction intermediary"),"Transaction intermediary; ","")&amp;IF(AND(O62="Yes",AY62&lt;&gt;"Decision intermediary"),"Decision intermediary; ","")&amp;IF(AND(Q62="Yes",AY62&lt;&gt;"Market infrastructure"),"Market infrastructure; ","")&amp;IF(AND(N62="Yes",OR(L62="Supported",L62="Partial"),AY62&lt;&gt;"Visibility competitor"),"Visibility competitor; ","")))-2)))</x:f>
      </x:c>
      <x:c r="BF62" s="163" t="str">
        <x:f>IF(AP62="Yes","",IF(AND(V62="",W62="",X62="",Y62=""),"Not reviewed",IF(OR(S62&lt;&gt;"Ready",V62&lt;&gt;S62,W62&lt;&gt;T62,X62&lt;&gt;BE62,Y62&lt;&gt;U62),"Requires re-review","Aligned")))</x:f>
      </x:c>
      <x:c r="BG62" s="163" t="str">
        <x:f>IF(AP62="Yes","",IF(AQ62="Yes","","A20-F01 Missing: "&amp;LEFT(BJ62,LEN(BJ62)-2)&amp;"."))</x:f>
      </x:c>
      <x:c r="BH62" s="163" t="str">
        <x:f>IF(AP62="Yes","",IF(S62="Refused","Complete the exact missing fields listed above, then classify again.",IF(S62="Review required",IF(BA62="A20-P17: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62" s="163" t="str">
        <x:f>IF(AP62="Yes","",IF(AND(AQ62="Yes",S62="Ready",V62="Ready",AF62="Approved",BF62="Aligned",U62&lt;&gt;""),"Eligible for handoff","Excluded from handoff - "&amp;IF(AQ62&lt;&gt;"Yes",BG62,IF(S62&lt;&gt;"Ready",AO62,IF(AF62&lt;&gt;"Approved","Approval status is not Approved",IF(BF62&lt;&gt;"Aligned",BF62,"No final disposition"))))))</x:f>
      </x:c>
      <x:c r="BJ62" s="166" t="str">
        <x:f>IF(B62="","Candidate; ","")&amp;IF(C62="","Decision; ","")&amp;IF(E62="","Customer; ","")&amp;IF(F62="","Commercial result; ","")&amp;IF(BC62="","Offering; ","")&amp;IF(D62="","Market and geography; ","")&amp;IF(BD62="","Query group; ","")&amp;IF(G62="","Evidence date; ","")&amp;IF(AD62="","Owner; ","")&amp;IF(AE62="","Reviewer; ","")</x:f>
        <x:v>Candidate; Decision; Customer; Commercial result; Offering; Market and geography; Query group; Evidence date; Owner; Reviewer; </x:v>
      </x:c>
    </x:row>
    <x:row r="63">
      <x:c r="A63" s="140"/>
      <x:c r="B63" s="140"/>
      <x:c r="C63" s="140"/>
      <x:c r="D63" s="140"/>
      <x:c r="E63" s="140"/>
      <x:c r="F63" s="140"/>
      <x:c r="G63" s="192"/>
      <x:c r="H63" s="140"/>
      <x:c r="I63" s="140"/>
      <x:c r="J63" s="140"/>
      <x:c r="K63" s="140"/>
      <x:c r="L63" s="140"/>
      <x:c r="M63" s="140"/>
      <x:c r="N63" s="140"/>
      <x:c r="O63" s="140"/>
      <x:c r="P63" s="140"/>
      <x:c r="Q63" s="140"/>
      <x:c r="R63" s="140"/>
      <x:c r="S63" s="163" t="str">
        <x:f>IF(AP63="Yes","",IF(AQ63="No","Refused",IF(AS63="Yes","Review required",IF(AND(AU63="No",OR(L63="Supported",L63="Partial"),AT63="No",NOT(AND(AW63="Yes",AM63="",AN63&lt;&gt;""))),"Review required",IF(AND(AU63="No",AT63="Yes",AM63=""),"Review required",IF(AND(AW63="Yes",AN63=""),"Review required","Ready"))))))</x:f>
      </x:c>
      <x:c r="T63" s="163" t="str">
        <x:f>IF(AP63="Yes","",AY63&amp;"")</x:f>
      </x:c>
      <x:c r="U63" s="163" t="str">
        <x:f>IF(AP63="Yes","",AZ63&amp;"")</x:f>
      </x:c>
      <x:c r="V63" s="164"/>
      <x:c r="W63" s="164"/>
      <x:c r="X63" s="164"/>
      <x:c r="Y63" s="164"/>
      <x:c r="Z63" s="164"/>
      <x:c r="AA63" s="164"/>
      <x:c r="AB63" s="164"/>
      <x:c r="AC63" s="164"/>
      <x:c r="AD63" s="164"/>
      <x:c r="AE63" s="164"/>
      <x:c r="AF63" s="164"/>
      <x:c r="AG63" s="164"/>
      <x:c r="AH63" s="164"/>
      <x:c r="AI63" s="165"/>
      <x:c r="AJ63" s="164"/>
      <x:c r="AK63" s="164"/>
      <x:c r="AL63" s="164"/>
      <x:c r="AM63" s="140"/>
      <x:c r="AN63" s="140"/>
      <x:c r="AO63" s="163" t="str">
        <x:f>IF(AP63="Yes","",IF(S63="Refused","Missing required details: "&amp;LEFT(BJ63,LEN(BJ63)-2)&amp;".",SUBSTITUTE(SUBSTITUTE(SUBSTITUTE(SUBSTITUTE(SUBSTITUTE(SUBSTITUTE(SUBSTITUTE(SUBSTITUTE(IF(S63="Review required",IFERROR(MID(BA63,FIND(": ",BA63)+2,999),BA63),IFERROR(MID(BB63,FIND(": ",BB63)+2,999),BB63)),"Material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63" s="166" t="str">
        <x:f>IF(AND(B63="",C63="",D63="",E63="",F63="",G63="",H63="",I63="",J63="",K63="",L63="",M63="",N63="",O63="",P63="",Q63="",R63="",AD63="",AE63="",AM63="",AN63="",BC63="",BD63=""),"Yes","No")</x:f>
        <x:v>Yes</x:v>
      </x:c>
      <x:c r="AQ63" s="166" t="str">
        <x:f>IF(AND(B63&lt;&gt;"",C63&lt;&gt;"",E63&lt;&gt;"",F63&lt;&gt;"",BC63&lt;&gt;"",D63&lt;&gt;"",BD63&lt;&gt;"",G63&lt;&gt;"",AD63&lt;&gt;"",AE63&lt;&gt;""),"Yes","No")</x:f>
        <x:v>No</x:v>
      </x:c>
      <x:c r="AR63" s="166" t="str">
        <x:f>IF(OR(AND(I63="Supported",OR(H63="No",J63="No")),AND(R63="Yes",J63="No"),AND(P63="Yes",M63="No"),AND(I63="No",R63="Yes")),"Yes","No")</x:f>
        <x:v>No</x:v>
      </x:c>
      <x:c r="AS63" s="166" t="str">
        <x:f>IF(OR(H63="Unknown",I63="Unknown",J63="Unknown",I63="Partial",AND(I63="Supported",OR(H63="Partial",J63="Partial")),AR63="Yes"),"Yes","No")</x:f>
        <x:v>No</x:v>
      </x:c>
      <x:c r="AT63" s="166" t="str">
        <x:f>IF(OR(P63="Yes",O63="Yes",Q63="Yes",AND(N63="Yes",OR(L63="Supported",L63="Partial"))),"Yes","No")</x:f>
        <x:v>No</x:v>
      </x:c>
      <x:c r="AU63" s="166" t="str">
        <x:f>IF(AND(H63="Supported",I63="Supported",J63="Supported"),"Yes","No")</x:f>
        <x:v>No</x:v>
      </x:c>
      <x:c r="AV63" s="166" t="str">
        <x:f>IF(AND(AU63="Yes",R63="Yes",AT63="Yes"),"Yes","No")</x:f>
        <x:v>No</x:v>
      </x:c>
      <x:c r="AW63" s="166" t="str">
        <x:f>IF(AND(AU63="No",I63="No",J63="No",AT63="No"),"Yes","No")</x:f>
        <x:v>No</x:v>
      </x:c>
      <x:c r="AX63" s="166" t="str">
        <x:f>IF(P63="Yes","Transaction intermediary",IF(O63="Yes","Decision intermediary",IF(Q63="Yes","Market infrastructure",IF(AND(N63="Yes",OR(L63="Supported",L63="Partial")),"Visibility competitor",""))))</x:f>
      </x:c>
      <x:c r="AY63" s="166" t="str">
        <x:f>IF(AP63="Yes","",IF(AQ63="No","",IF(AV63="Yes","Dual-role domain",IF(AU63="Yes","Direct commercial competitor",IF(AX63&lt;&gt;"",AX63,IF(AND(I63="Supported",OR(H63="Partial",J63="Partial")),"Direct commercial competitor",IF(AND(AW63="Yes",AN63&lt;&gt;"",AM63=""),"Non-comparable ranking domain","")))))))</x:f>
      </x:c>
      <x:c r="AZ63" s="166" t="str">
        <x:f>IF(S63&lt;&gt;"Ready","",IF(OR(AY63="Direct commercial competitor",AY63="Dual-role domain"),"Core",IF(AND(OR(AY63="Transaction intermediary",AY63="Decision intermediary",AY63="Market infrastructure",AY63="Visibility competitor"),AM63&lt;&gt;""),"Context",IF(AND(AY63="Non-comparable ranking domain",AN63&lt;&gt;""),"Exclude",""))))</x:f>
      </x:c>
      <x:c r="BA63" s="166" t="str">
        <x:f>IF(AP63="Yes","",IF(AR63="Yes","A20-F04: Material contradiction prevents a Ready result.",IF(OR(H63="Unknown",I63="Unknown",J63="Unknown"),"A20-S04: Critical evidence is Unknown and remains Unknown.",IF(OR(I63="Partial",AND(I63="Supported",OR(H63="Partial",J63="Partial"))),"A20-P04: Partial direct evidence cannot approve Core.",IF(AND(AU63="No",OR(L63="Supported",L63="Partial"),AT63="No"),"A20-P17: A20-E05 is evidence only and does not establish Visibility competitor.",IF(AND(AU63="No",AT63="Yes",AM63=""),"A20-D02: Context requires a named purpose.",IF(AND(AW63="Yes",AN63=""),"A20-D03: Exclude requires a decision-specific reason.","The current evidence does not support a final role and disposition.")))))))</x:f>
      </x:c>
      <x:c r="BB63" s="166" t="str">
        <x:f>IF(AP63="Yes","",IF(AZ63="Core","A20-D01: Direct-commercial conditions support Core.",IF(AZ63="Context","A20-D02: The named Context purpose is supported: "&amp;AM63&amp;".",IF(AZ63="Exclude","A20-P19/A20-D03: No role supports the decision and the exclusion reason is recorded.","The current evidence does not support a final role and disposition."))))</x:f>
      </x:c>
      <x:c r="BC63" s="166"/>
      <x:c r="BD63" s="166"/>
      <x:c r="BE63" s="163" t="str">
        <x:f>IF(AP63="Yes","",IF(LEN(IF(OR(AY63="Dual-role domain",AY63="Direct commercial competitor"),IF(P63="Yes","Transaction intermediary; ","")&amp;IF(O63="Yes","Decision intermediary; ","")&amp;IF(Q63="Yes","Market infrastructure; ","")&amp;IF(AND(N63="Yes",OR(L63="Supported",L63="Partial")),"Visibility competitor; ",""),IF(AND(P63="Yes",AY63&lt;&gt;"Transaction intermediary"),"Transaction intermediary; ","")&amp;IF(AND(O63="Yes",AY63&lt;&gt;"Decision intermediary"),"Decision intermediary; ","")&amp;IF(AND(Q63="Yes",AY63&lt;&gt;"Market infrastructure"),"Market infrastructure; ","")&amp;IF(AND(N63="Yes",OR(L63="Supported",L63="Partial"),AY63&lt;&gt;"Visibility competitor"),"Visibility competitor; ","")))=0,"",LEFT(IF(OR(AY63="Dual-role domain",AY63="Direct commercial competitor"),IF(P63="Yes","Transaction intermediary; ","")&amp;IF(O63="Yes","Decision intermediary; ","")&amp;IF(Q63="Yes","Market infrastructure; ","")&amp;IF(AND(N63="Yes",OR(L63="Supported",L63="Partial")),"Visibility competitor; ",""),IF(AND(P63="Yes",AY63&lt;&gt;"Transaction intermediary"),"Transaction intermediary; ","")&amp;IF(AND(O63="Yes",AY63&lt;&gt;"Decision intermediary"),"Decision intermediary; ","")&amp;IF(AND(Q63="Yes",AY63&lt;&gt;"Market infrastructure"),"Market infrastructure; ","")&amp;IF(AND(N63="Yes",OR(L63="Supported",L63="Partial"),AY63&lt;&gt;"Visibility competitor"),"Visibility competitor; ","")),LEN(IF(OR(AY63="Dual-role domain",AY63="Direct commercial competitor"),IF(P63="Yes","Transaction intermediary; ","")&amp;IF(O63="Yes","Decision intermediary; ","")&amp;IF(Q63="Yes","Market infrastructure; ","")&amp;IF(AND(N63="Yes",OR(L63="Supported",L63="Partial")),"Visibility competitor; ",""),IF(AND(P63="Yes",AY63&lt;&gt;"Transaction intermediary"),"Transaction intermediary; ","")&amp;IF(AND(O63="Yes",AY63&lt;&gt;"Decision intermediary"),"Decision intermediary; ","")&amp;IF(AND(Q63="Yes",AY63&lt;&gt;"Market infrastructure"),"Market infrastructure; ","")&amp;IF(AND(N63="Yes",OR(L63="Supported",L63="Partial"),AY63&lt;&gt;"Visibility competitor"),"Visibility competitor; ","")))-2)))</x:f>
      </x:c>
      <x:c r="BF63" s="163" t="str">
        <x:f>IF(AP63="Yes","",IF(AND(V63="",W63="",X63="",Y63=""),"Not reviewed",IF(OR(S63&lt;&gt;"Ready",V63&lt;&gt;S63,W63&lt;&gt;T63,X63&lt;&gt;BE63,Y63&lt;&gt;U63),"Requires re-review","Aligned")))</x:f>
      </x:c>
      <x:c r="BG63" s="163" t="str">
        <x:f>IF(AP63="Yes","",IF(AQ63="Yes","","A20-F01 Missing: "&amp;LEFT(BJ63,LEN(BJ63)-2)&amp;"."))</x:f>
      </x:c>
      <x:c r="BH63" s="163" t="str">
        <x:f>IF(AP63="Yes","",IF(S63="Refused","Complete the exact missing fields listed above, then classify again.",IF(S63="Review required",IF(BA63="A20-P17: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63" s="163" t="str">
        <x:f>IF(AP63="Yes","",IF(AND(AQ63="Yes",S63="Ready",V63="Ready",AF63="Approved",BF63="Aligned",U63&lt;&gt;""),"Eligible for handoff","Excluded from handoff - "&amp;IF(AQ63&lt;&gt;"Yes",BG63,IF(S63&lt;&gt;"Ready",AO63,IF(AF63&lt;&gt;"Approved","Approval status is not Approved",IF(BF63&lt;&gt;"Aligned",BF63,"No final disposition"))))))</x:f>
      </x:c>
      <x:c r="BJ63" s="166" t="str">
        <x:f>IF(B63="","Candidate; ","")&amp;IF(C63="","Decision; ","")&amp;IF(E63="","Customer; ","")&amp;IF(F63="","Commercial result; ","")&amp;IF(BC63="","Offering; ","")&amp;IF(D63="","Market and geography; ","")&amp;IF(BD63="","Query group; ","")&amp;IF(G63="","Evidence date; ","")&amp;IF(AD63="","Owner; ","")&amp;IF(AE63="","Reviewer; ","")</x:f>
        <x:v>Candidate; Decision; Customer; Commercial result; Offering; Market and geography; Query group; Evidence date; Owner; Reviewer; </x:v>
      </x:c>
    </x:row>
    <x:row r="64">
      <x:c r="A64" s="140"/>
      <x:c r="B64" s="140"/>
      <x:c r="C64" s="140"/>
      <x:c r="D64" s="140"/>
      <x:c r="E64" s="140"/>
      <x:c r="F64" s="140"/>
      <x:c r="G64" s="192"/>
      <x:c r="H64" s="140"/>
      <x:c r="I64" s="140"/>
      <x:c r="J64" s="140"/>
      <x:c r="K64" s="140"/>
      <x:c r="L64" s="140"/>
      <x:c r="M64" s="140"/>
      <x:c r="N64" s="140"/>
      <x:c r="O64" s="140"/>
      <x:c r="P64" s="140"/>
      <x:c r="Q64" s="140"/>
      <x:c r="R64" s="140"/>
      <x:c r="S64" s="163" t="str">
        <x:f>IF(AP64="Yes","",IF(AQ64="No","Refused",IF(AS64="Yes","Review required",IF(AND(AU64="No",OR(L64="Supported",L64="Partial"),AT64="No",NOT(AND(AW64="Yes",AM64="",AN64&lt;&gt;""))),"Review required",IF(AND(AU64="No",AT64="Yes",AM64=""),"Review required",IF(AND(AW64="Yes",AN64=""),"Review required","Ready"))))))</x:f>
      </x:c>
      <x:c r="T64" s="163" t="str">
        <x:f>IF(AP64="Yes","",AY64&amp;"")</x:f>
      </x:c>
      <x:c r="U64" s="163" t="str">
        <x:f>IF(AP64="Yes","",AZ64&amp;"")</x:f>
      </x:c>
      <x:c r="V64" s="164"/>
      <x:c r="W64" s="164"/>
      <x:c r="X64" s="164"/>
      <x:c r="Y64" s="164"/>
      <x:c r="Z64" s="164"/>
      <x:c r="AA64" s="164"/>
      <x:c r="AB64" s="164"/>
      <x:c r="AC64" s="164"/>
      <x:c r="AD64" s="164"/>
      <x:c r="AE64" s="164"/>
      <x:c r="AF64" s="164"/>
      <x:c r="AG64" s="164"/>
      <x:c r="AH64" s="164"/>
      <x:c r="AI64" s="165"/>
      <x:c r="AJ64" s="164"/>
      <x:c r="AK64" s="164"/>
      <x:c r="AL64" s="164"/>
      <x:c r="AM64" s="140"/>
      <x:c r="AN64" s="140"/>
      <x:c r="AO64" s="163" t="str">
        <x:f>IF(AP64="Yes","",IF(S64="Refused","Missing required details: "&amp;LEFT(BJ64,LEN(BJ64)-2)&amp;".",SUBSTITUTE(SUBSTITUTE(SUBSTITUTE(SUBSTITUTE(SUBSTITUTE(SUBSTITUTE(SUBSTITUTE(SUBSTITUTE(IF(S64="Review required",IFERROR(MID(BA64,FIND(": ",BA64)+2,999),BA64),IFERROR(MID(BB64,FIND(": ",BB64)+2,999),BB64)),"Material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64" s="166" t="str">
        <x:f>IF(AND(B64="",C64="",D64="",E64="",F64="",G64="",H64="",I64="",J64="",K64="",L64="",M64="",N64="",O64="",P64="",Q64="",R64="",AD64="",AE64="",AM64="",AN64="",BC64="",BD64=""),"Yes","No")</x:f>
        <x:v>Yes</x:v>
      </x:c>
      <x:c r="AQ64" s="166" t="str">
        <x:f>IF(AND(B64&lt;&gt;"",C64&lt;&gt;"",E64&lt;&gt;"",F64&lt;&gt;"",BC64&lt;&gt;"",D64&lt;&gt;"",BD64&lt;&gt;"",G64&lt;&gt;"",AD64&lt;&gt;"",AE64&lt;&gt;""),"Yes","No")</x:f>
        <x:v>No</x:v>
      </x:c>
      <x:c r="AR64" s="166" t="str">
        <x:f>IF(OR(AND(I64="Supported",OR(H64="No",J64="No")),AND(R64="Yes",J64="No"),AND(P64="Yes",M64="No"),AND(I64="No",R64="Yes")),"Yes","No")</x:f>
        <x:v>No</x:v>
      </x:c>
      <x:c r="AS64" s="166" t="str">
        <x:f>IF(OR(H64="Unknown",I64="Unknown",J64="Unknown",I64="Partial",AND(I64="Supported",OR(H64="Partial",J64="Partial")),AR64="Yes"),"Yes","No")</x:f>
        <x:v>No</x:v>
      </x:c>
      <x:c r="AT64" s="166" t="str">
        <x:f>IF(OR(P64="Yes",O64="Yes",Q64="Yes",AND(N64="Yes",OR(L64="Supported",L64="Partial"))),"Yes","No")</x:f>
        <x:v>No</x:v>
      </x:c>
      <x:c r="AU64" s="166" t="str">
        <x:f>IF(AND(H64="Supported",I64="Supported",J64="Supported"),"Yes","No")</x:f>
        <x:v>No</x:v>
      </x:c>
      <x:c r="AV64" s="166" t="str">
        <x:f>IF(AND(AU64="Yes",R64="Yes",AT64="Yes"),"Yes","No")</x:f>
        <x:v>No</x:v>
      </x:c>
      <x:c r="AW64" s="166" t="str">
        <x:f>IF(AND(AU64="No",I64="No",J64="No",AT64="No"),"Yes","No")</x:f>
        <x:v>No</x:v>
      </x:c>
      <x:c r="AX64" s="166" t="str">
        <x:f>IF(P64="Yes","Transaction intermediary",IF(O64="Yes","Decision intermediary",IF(Q64="Yes","Market infrastructure",IF(AND(N64="Yes",OR(L64="Supported",L64="Partial")),"Visibility competitor",""))))</x:f>
      </x:c>
      <x:c r="AY64" s="166" t="str">
        <x:f>IF(AP64="Yes","",IF(AQ64="No","",IF(AV64="Yes","Dual-role domain",IF(AU64="Yes","Direct commercial competitor",IF(AX64&lt;&gt;"",AX64,IF(AND(I64="Supported",OR(H64="Partial",J64="Partial")),"Direct commercial competitor",IF(AND(AW64="Yes",AN64&lt;&gt;"",AM64=""),"Non-comparable ranking domain","")))))))</x:f>
      </x:c>
      <x:c r="AZ64" s="166" t="str">
        <x:f>IF(S64&lt;&gt;"Ready","",IF(OR(AY64="Direct commercial competitor",AY64="Dual-role domain"),"Core",IF(AND(OR(AY64="Transaction intermediary",AY64="Decision intermediary",AY64="Market infrastructure",AY64="Visibility competitor"),AM64&lt;&gt;""),"Context",IF(AND(AY64="Non-comparable ranking domain",AN64&lt;&gt;""),"Exclude",""))))</x:f>
      </x:c>
      <x:c r="BA64" s="166" t="str">
        <x:f>IF(AP64="Yes","",IF(AR64="Yes","A20-F04: Material contradiction prevents a Ready result.",IF(OR(H64="Unknown",I64="Unknown",J64="Unknown"),"A20-S04: Critical evidence is Unknown and remains Unknown.",IF(OR(I64="Partial",AND(I64="Supported",OR(H64="Partial",J64="Partial"))),"A20-P04: Partial direct evidence cannot approve Core.",IF(AND(AU64="No",OR(L64="Supported",L64="Partial"),AT64="No"),"A20-P17: A20-E05 is evidence only and does not establish Visibility competitor.",IF(AND(AU64="No",AT64="Yes",AM64=""),"A20-D02: Context requires a named purpose.",IF(AND(AW64="Yes",AN64=""),"A20-D03: Exclude requires a decision-specific reason.","The current evidence does not support a final role and disposition.")))))))</x:f>
      </x:c>
      <x:c r="BB64" s="166" t="str">
        <x:f>IF(AP64="Yes","",IF(AZ64="Core","A20-D01: Direct-commercial conditions support Core.",IF(AZ64="Context","A20-D02: The named Context purpose is supported: "&amp;AM64&amp;".",IF(AZ64="Exclude","A20-P19/A20-D03: No role supports the decision and the exclusion reason is recorded.","The current evidence does not support a final role and disposition."))))</x:f>
      </x:c>
      <x:c r="BC64" s="166"/>
      <x:c r="BD64" s="166"/>
      <x:c r="BE64" s="163" t="str">
        <x:f>IF(AP64="Yes","",IF(LEN(IF(OR(AY64="Dual-role domain",AY64="Direct commercial competitor"),IF(P64="Yes","Transaction intermediary; ","")&amp;IF(O64="Yes","Decision intermediary; ","")&amp;IF(Q64="Yes","Market infrastructure; ","")&amp;IF(AND(N64="Yes",OR(L64="Supported",L64="Partial")),"Visibility competitor; ",""),IF(AND(P64="Yes",AY64&lt;&gt;"Transaction intermediary"),"Transaction intermediary; ","")&amp;IF(AND(O64="Yes",AY64&lt;&gt;"Decision intermediary"),"Decision intermediary; ","")&amp;IF(AND(Q64="Yes",AY64&lt;&gt;"Market infrastructure"),"Market infrastructure; ","")&amp;IF(AND(N64="Yes",OR(L64="Supported",L64="Partial"),AY64&lt;&gt;"Visibility competitor"),"Visibility competitor; ","")))=0,"",LEFT(IF(OR(AY64="Dual-role domain",AY64="Direct commercial competitor"),IF(P64="Yes","Transaction intermediary; ","")&amp;IF(O64="Yes","Decision intermediary; ","")&amp;IF(Q64="Yes","Market infrastructure; ","")&amp;IF(AND(N64="Yes",OR(L64="Supported",L64="Partial")),"Visibility competitor; ",""),IF(AND(P64="Yes",AY64&lt;&gt;"Transaction intermediary"),"Transaction intermediary; ","")&amp;IF(AND(O64="Yes",AY64&lt;&gt;"Decision intermediary"),"Decision intermediary; ","")&amp;IF(AND(Q64="Yes",AY64&lt;&gt;"Market infrastructure"),"Market infrastructure; ","")&amp;IF(AND(N64="Yes",OR(L64="Supported",L64="Partial"),AY64&lt;&gt;"Visibility competitor"),"Visibility competitor; ","")),LEN(IF(OR(AY64="Dual-role domain",AY64="Direct commercial competitor"),IF(P64="Yes","Transaction intermediary; ","")&amp;IF(O64="Yes","Decision intermediary; ","")&amp;IF(Q64="Yes","Market infrastructure; ","")&amp;IF(AND(N64="Yes",OR(L64="Supported",L64="Partial")),"Visibility competitor; ",""),IF(AND(P64="Yes",AY64&lt;&gt;"Transaction intermediary"),"Transaction intermediary; ","")&amp;IF(AND(O64="Yes",AY64&lt;&gt;"Decision intermediary"),"Decision intermediary; ","")&amp;IF(AND(Q64="Yes",AY64&lt;&gt;"Market infrastructure"),"Market infrastructure; ","")&amp;IF(AND(N64="Yes",OR(L64="Supported",L64="Partial"),AY64&lt;&gt;"Visibility competitor"),"Visibility competitor; ","")))-2)))</x:f>
      </x:c>
      <x:c r="BF64" s="163" t="str">
        <x:f>IF(AP64="Yes","",IF(AND(V64="",W64="",X64="",Y64=""),"Not reviewed",IF(OR(S64&lt;&gt;"Ready",V64&lt;&gt;S64,W64&lt;&gt;T64,X64&lt;&gt;BE64,Y64&lt;&gt;U64),"Requires re-review","Aligned")))</x:f>
      </x:c>
      <x:c r="BG64" s="163" t="str">
        <x:f>IF(AP64="Yes","",IF(AQ64="Yes","","A20-F01 Missing: "&amp;LEFT(BJ64,LEN(BJ64)-2)&amp;"."))</x:f>
      </x:c>
      <x:c r="BH64" s="163" t="str">
        <x:f>IF(AP64="Yes","",IF(S64="Refused","Complete the exact missing fields listed above, then classify again.",IF(S64="Review required",IF(BA64="A20-P17: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64" s="163" t="str">
        <x:f>IF(AP64="Yes","",IF(AND(AQ64="Yes",S64="Ready",V64="Ready",AF64="Approved",BF64="Aligned",U64&lt;&gt;""),"Eligible for handoff","Excluded from handoff - "&amp;IF(AQ64&lt;&gt;"Yes",BG64,IF(S64&lt;&gt;"Ready",AO64,IF(AF64&lt;&gt;"Approved","Approval status is not Approved",IF(BF64&lt;&gt;"Aligned",BF64,"No final disposition"))))))</x:f>
      </x:c>
      <x:c r="BJ64" s="166" t="str">
        <x:f>IF(B64="","Candidate; ","")&amp;IF(C64="","Decision; ","")&amp;IF(E64="","Customer; ","")&amp;IF(F64="","Commercial result; ","")&amp;IF(BC64="","Offering; ","")&amp;IF(D64="","Market and geography; ","")&amp;IF(BD64="","Query group; ","")&amp;IF(G64="","Evidence date; ","")&amp;IF(AD64="","Owner; ","")&amp;IF(AE64="","Reviewer; ","")</x:f>
        <x:v>Candidate; Decision; Customer; Commercial result; Offering; Market and geography; Query group; Evidence date; Owner; Reviewer; </x:v>
      </x:c>
    </x:row>
    <x:row r="65">
      <x:c r="A65" s="140"/>
      <x:c r="B65" s="140"/>
      <x:c r="C65" s="140"/>
      <x:c r="D65" s="140"/>
      <x:c r="E65" s="140"/>
      <x:c r="F65" s="140"/>
      <x:c r="G65" s="192"/>
      <x:c r="H65" s="140"/>
      <x:c r="I65" s="140"/>
      <x:c r="J65" s="140"/>
      <x:c r="K65" s="140"/>
      <x:c r="L65" s="140"/>
      <x:c r="M65" s="140"/>
      <x:c r="N65" s="140"/>
      <x:c r="O65" s="140"/>
      <x:c r="P65" s="140"/>
      <x:c r="Q65" s="140"/>
      <x:c r="R65" s="140"/>
      <x:c r="S65" s="163" t="str">
        <x:f>IF(AP65="Yes","",IF(AQ65="No","Refused",IF(AS65="Yes","Review required",IF(AND(AU65="No",OR(L65="Supported",L65="Partial"),AT65="No",NOT(AND(AW65="Yes",AM65="",AN65&lt;&gt;""))),"Review required",IF(AND(AU65="No",AT65="Yes",AM65=""),"Review required",IF(AND(AW65="Yes",AN65=""),"Review required","Ready"))))))</x:f>
      </x:c>
      <x:c r="T65" s="163" t="str">
        <x:f>IF(AP65="Yes","",AY65&amp;"")</x:f>
      </x:c>
      <x:c r="U65" s="163" t="str">
        <x:f>IF(AP65="Yes","",AZ65&amp;"")</x:f>
      </x:c>
      <x:c r="V65" s="164"/>
      <x:c r="W65" s="164"/>
      <x:c r="X65" s="164"/>
      <x:c r="Y65" s="164"/>
      <x:c r="Z65" s="164"/>
      <x:c r="AA65" s="164"/>
      <x:c r="AB65" s="164"/>
      <x:c r="AC65" s="164"/>
      <x:c r="AD65" s="164"/>
      <x:c r="AE65" s="164"/>
      <x:c r="AF65" s="164"/>
      <x:c r="AG65" s="164"/>
      <x:c r="AH65" s="164"/>
      <x:c r="AI65" s="165"/>
      <x:c r="AJ65" s="164"/>
      <x:c r="AK65" s="164"/>
      <x:c r="AL65" s="164"/>
      <x:c r="AM65" s="140"/>
      <x:c r="AN65" s="140"/>
      <x:c r="AO65" s="163" t="str">
        <x:f>IF(AP65="Yes","",IF(S65="Refused","Missing required details: "&amp;LEFT(BJ65,LEN(BJ65)-2)&amp;".",SUBSTITUTE(SUBSTITUTE(SUBSTITUTE(SUBSTITUTE(SUBSTITUTE(SUBSTITUTE(SUBSTITUTE(SUBSTITUTE(IF(S65="Review required",IFERROR(MID(BA65,FIND(": ",BA65)+2,999),BA65),IFERROR(MID(BB65,FIND(": ",BB65)+2,999),BB65)),"Material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65" s="166" t="str">
        <x:f>IF(AND(B65="",C65="",D65="",E65="",F65="",G65="",H65="",I65="",J65="",K65="",L65="",M65="",N65="",O65="",P65="",Q65="",R65="",AD65="",AE65="",AM65="",AN65="",BC65="",BD65=""),"Yes","No")</x:f>
        <x:v>Yes</x:v>
      </x:c>
      <x:c r="AQ65" s="166" t="str">
        <x:f>IF(AND(B65&lt;&gt;"",C65&lt;&gt;"",E65&lt;&gt;"",F65&lt;&gt;"",BC65&lt;&gt;"",D65&lt;&gt;"",BD65&lt;&gt;"",G65&lt;&gt;"",AD65&lt;&gt;"",AE65&lt;&gt;""),"Yes","No")</x:f>
        <x:v>No</x:v>
      </x:c>
      <x:c r="AR65" s="166" t="str">
        <x:f>IF(OR(AND(I65="Supported",OR(H65="No",J65="No")),AND(R65="Yes",J65="No"),AND(P65="Yes",M65="No"),AND(I65="No",R65="Yes")),"Yes","No")</x:f>
        <x:v>No</x:v>
      </x:c>
      <x:c r="AS65" s="166" t="str">
        <x:f>IF(OR(H65="Unknown",I65="Unknown",J65="Unknown",I65="Partial",AND(I65="Supported",OR(H65="Partial",J65="Partial")),AR65="Yes"),"Yes","No")</x:f>
        <x:v>No</x:v>
      </x:c>
      <x:c r="AT65" s="166" t="str">
        <x:f>IF(OR(P65="Yes",O65="Yes",Q65="Yes",AND(N65="Yes",OR(L65="Supported",L65="Partial"))),"Yes","No")</x:f>
        <x:v>No</x:v>
      </x:c>
      <x:c r="AU65" s="166" t="str">
        <x:f>IF(AND(H65="Supported",I65="Supported",J65="Supported"),"Yes","No")</x:f>
        <x:v>No</x:v>
      </x:c>
      <x:c r="AV65" s="166" t="str">
        <x:f>IF(AND(AU65="Yes",R65="Yes",AT65="Yes"),"Yes","No")</x:f>
        <x:v>No</x:v>
      </x:c>
      <x:c r="AW65" s="166" t="str">
        <x:f>IF(AND(AU65="No",I65="No",J65="No",AT65="No"),"Yes","No")</x:f>
        <x:v>No</x:v>
      </x:c>
      <x:c r="AX65" s="166" t="str">
        <x:f>IF(P65="Yes","Transaction intermediary",IF(O65="Yes","Decision intermediary",IF(Q65="Yes","Market infrastructure",IF(AND(N65="Yes",OR(L65="Supported",L65="Partial")),"Visibility competitor",""))))</x:f>
      </x:c>
      <x:c r="AY65" s="166" t="str">
        <x:f>IF(AP65="Yes","",IF(AQ65="No","",IF(AV65="Yes","Dual-role domain",IF(AU65="Yes","Direct commercial competitor",IF(AX65&lt;&gt;"",AX65,IF(AND(I65="Supported",OR(H65="Partial",J65="Partial")),"Direct commercial competitor",IF(AND(AW65="Yes",AN65&lt;&gt;"",AM65=""),"Non-comparable ranking domain","")))))))</x:f>
      </x:c>
      <x:c r="AZ65" s="166" t="str">
        <x:f>IF(S65&lt;&gt;"Ready","",IF(OR(AY65="Direct commercial competitor",AY65="Dual-role domain"),"Core",IF(AND(OR(AY65="Transaction intermediary",AY65="Decision intermediary",AY65="Market infrastructure",AY65="Visibility competitor"),AM65&lt;&gt;""),"Context",IF(AND(AY65="Non-comparable ranking domain",AN65&lt;&gt;""),"Exclude",""))))</x:f>
      </x:c>
      <x:c r="BA65" s="166" t="str">
        <x:f>IF(AP65="Yes","",IF(AR65="Yes","A20-F04: Material contradiction prevents a Ready result.",IF(OR(H65="Unknown",I65="Unknown",J65="Unknown"),"A20-S04: Critical evidence is Unknown and remains Unknown.",IF(OR(I65="Partial",AND(I65="Supported",OR(H65="Partial",J65="Partial"))),"A20-P04: Partial direct evidence cannot approve Core.",IF(AND(AU65="No",OR(L65="Supported",L65="Partial"),AT65="No"),"A20-P17: A20-E05 is evidence only and does not establish Visibility competitor.",IF(AND(AU65="No",AT65="Yes",AM65=""),"A20-D02: Context requires a named purpose.",IF(AND(AW65="Yes",AN65=""),"A20-D03: Exclude requires a decision-specific reason.","The current evidence does not support a final role and disposition.")))))))</x:f>
      </x:c>
      <x:c r="BB65" s="166" t="str">
        <x:f>IF(AP65="Yes","",IF(AZ65="Core","A20-D01: Direct-commercial conditions support Core.",IF(AZ65="Context","A20-D02: The named Context purpose is supported: "&amp;AM65&amp;".",IF(AZ65="Exclude","A20-P19/A20-D03: No role supports the decision and the exclusion reason is recorded.","The current evidence does not support a final role and disposition."))))</x:f>
      </x:c>
      <x:c r="BC65" s="166"/>
      <x:c r="BD65" s="166"/>
      <x:c r="BE65" s="163" t="str">
        <x:f>IF(AP65="Yes","",IF(LEN(IF(OR(AY65="Dual-role domain",AY65="Direct commercial competitor"),IF(P65="Yes","Transaction intermediary; ","")&amp;IF(O65="Yes","Decision intermediary; ","")&amp;IF(Q65="Yes","Market infrastructure; ","")&amp;IF(AND(N65="Yes",OR(L65="Supported",L65="Partial")),"Visibility competitor; ",""),IF(AND(P65="Yes",AY65&lt;&gt;"Transaction intermediary"),"Transaction intermediary; ","")&amp;IF(AND(O65="Yes",AY65&lt;&gt;"Decision intermediary"),"Decision intermediary; ","")&amp;IF(AND(Q65="Yes",AY65&lt;&gt;"Market infrastructure"),"Market infrastructure; ","")&amp;IF(AND(N65="Yes",OR(L65="Supported",L65="Partial"),AY65&lt;&gt;"Visibility competitor"),"Visibility competitor; ","")))=0,"",LEFT(IF(OR(AY65="Dual-role domain",AY65="Direct commercial competitor"),IF(P65="Yes","Transaction intermediary; ","")&amp;IF(O65="Yes","Decision intermediary; ","")&amp;IF(Q65="Yes","Market infrastructure; ","")&amp;IF(AND(N65="Yes",OR(L65="Supported",L65="Partial")),"Visibility competitor; ",""),IF(AND(P65="Yes",AY65&lt;&gt;"Transaction intermediary"),"Transaction intermediary; ","")&amp;IF(AND(O65="Yes",AY65&lt;&gt;"Decision intermediary"),"Decision intermediary; ","")&amp;IF(AND(Q65="Yes",AY65&lt;&gt;"Market infrastructure"),"Market infrastructure; ","")&amp;IF(AND(N65="Yes",OR(L65="Supported",L65="Partial"),AY65&lt;&gt;"Visibility competitor"),"Visibility competitor; ","")),LEN(IF(OR(AY65="Dual-role domain",AY65="Direct commercial competitor"),IF(P65="Yes","Transaction intermediary; ","")&amp;IF(O65="Yes","Decision intermediary; ","")&amp;IF(Q65="Yes","Market infrastructure; ","")&amp;IF(AND(N65="Yes",OR(L65="Supported",L65="Partial")),"Visibility competitor; ",""),IF(AND(P65="Yes",AY65&lt;&gt;"Transaction intermediary"),"Transaction intermediary; ","")&amp;IF(AND(O65="Yes",AY65&lt;&gt;"Decision intermediary"),"Decision intermediary; ","")&amp;IF(AND(Q65="Yes",AY65&lt;&gt;"Market infrastructure"),"Market infrastructure; ","")&amp;IF(AND(N65="Yes",OR(L65="Supported",L65="Partial"),AY65&lt;&gt;"Visibility competitor"),"Visibility competitor; ","")))-2)))</x:f>
      </x:c>
      <x:c r="BF65" s="163" t="str">
        <x:f>IF(AP65="Yes","",IF(AND(V65="",W65="",X65="",Y65=""),"Not reviewed",IF(OR(S65&lt;&gt;"Ready",V65&lt;&gt;S65,W65&lt;&gt;T65,X65&lt;&gt;BE65,Y65&lt;&gt;U65),"Requires re-review","Aligned")))</x:f>
      </x:c>
      <x:c r="BG65" s="163" t="str">
        <x:f>IF(AP65="Yes","",IF(AQ65="Yes","","A20-F01 Missing: "&amp;LEFT(BJ65,LEN(BJ65)-2)&amp;"."))</x:f>
      </x:c>
      <x:c r="BH65" s="163" t="str">
        <x:f>IF(AP65="Yes","",IF(S65="Refused","Complete the exact missing fields listed above, then classify again.",IF(S65="Review required",IF(BA65="A20-P17: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65" s="163" t="str">
        <x:f>IF(AP65="Yes","",IF(AND(AQ65="Yes",S65="Ready",V65="Ready",AF65="Approved",BF65="Aligned",U65&lt;&gt;""),"Eligible for handoff","Excluded from handoff - "&amp;IF(AQ65&lt;&gt;"Yes",BG65,IF(S65&lt;&gt;"Ready",AO65,IF(AF65&lt;&gt;"Approved","Approval status is not Approved",IF(BF65&lt;&gt;"Aligned",BF65,"No final disposition"))))))</x:f>
      </x:c>
      <x:c r="BJ65" s="166" t="str">
        <x:f>IF(B65="","Candidate; ","")&amp;IF(C65="","Decision; ","")&amp;IF(E65="","Customer; ","")&amp;IF(F65="","Commercial result; ","")&amp;IF(BC65="","Offering; ","")&amp;IF(D65="","Market and geography; ","")&amp;IF(BD65="","Query group; ","")&amp;IF(G65="","Evidence date; ","")&amp;IF(AD65="","Owner; ","")&amp;IF(AE65="","Reviewer; ","")</x:f>
        <x:v>Candidate; Decision; Customer; Commercial result; Offering; Market and geography; Query group; Evidence date; Owner; Reviewer; </x:v>
      </x:c>
    </x:row>
    <x:row r="66">
      <x:c r="A66" s="140"/>
      <x:c r="B66" s="140"/>
      <x:c r="C66" s="140"/>
      <x:c r="D66" s="140"/>
      <x:c r="E66" s="140"/>
      <x:c r="F66" s="140"/>
      <x:c r="G66" s="192"/>
      <x:c r="H66" s="140"/>
      <x:c r="I66" s="140"/>
      <x:c r="J66" s="140"/>
      <x:c r="K66" s="140"/>
      <x:c r="L66" s="140"/>
      <x:c r="M66" s="140"/>
      <x:c r="N66" s="140"/>
      <x:c r="O66" s="140"/>
      <x:c r="P66" s="140"/>
      <x:c r="Q66" s="140"/>
      <x:c r="R66" s="140"/>
      <x:c r="S66" s="163" t="str">
        <x:f>IF(AP66="Yes","",IF(AQ66="No","Refused",IF(AS66="Yes","Review required",IF(AND(AU66="No",OR(L66="Supported",L66="Partial"),AT66="No",NOT(AND(AW66="Yes",AM66="",AN66&lt;&gt;""))),"Review required",IF(AND(AU66="No",AT66="Yes",AM66=""),"Review required",IF(AND(AW66="Yes",AN66=""),"Review required","Ready"))))))</x:f>
      </x:c>
      <x:c r="T66" s="163" t="str">
        <x:f>IF(AP66="Yes","",AY66&amp;"")</x:f>
      </x:c>
      <x:c r="U66" s="163" t="str">
        <x:f>IF(AP66="Yes","",AZ66&amp;"")</x:f>
      </x:c>
      <x:c r="V66" s="164"/>
      <x:c r="W66" s="164"/>
      <x:c r="X66" s="164"/>
      <x:c r="Y66" s="164"/>
      <x:c r="Z66" s="164"/>
      <x:c r="AA66" s="164"/>
      <x:c r="AB66" s="164"/>
      <x:c r="AC66" s="164"/>
      <x:c r="AD66" s="164"/>
      <x:c r="AE66" s="164"/>
      <x:c r="AF66" s="164"/>
      <x:c r="AG66" s="164"/>
      <x:c r="AH66" s="164"/>
      <x:c r="AI66" s="165"/>
      <x:c r="AJ66" s="164"/>
      <x:c r="AK66" s="164"/>
      <x:c r="AL66" s="164"/>
      <x:c r="AM66" s="140"/>
      <x:c r="AN66" s="140"/>
      <x:c r="AO66" s="163" t="str">
        <x:f>IF(AP66="Yes","",IF(S66="Refused","Missing required details: "&amp;LEFT(BJ66,LEN(BJ66)-2)&amp;".",SUBSTITUTE(SUBSTITUTE(SUBSTITUTE(SUBSTITUTE(SUBSTITUTE(SUBSTITUTE(SUBSTITUTE(SUBSTITUTE(IF(S66="Review required",IFERROR(MID(BA66,FIND(": ",BA66)+2,999),BA66),IFERROR(MID(BB66,FIND(": ",BB66)+2,999),BB66)),"Material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66" s="166" t="str">
        <x:f>IF(AND(B66="",C66="",D66="",E66="",F66="",G66="",H66="",I66="",J66="",K66="",L66="",M66="",N66="",O66="",P66="",Q66="",R66="",AD66="",AE66="",AM66="",AN66="",BC66="",BD66=""),"Yes","No")</x:f>
        <x:v>Yes</x:v>
      </x:c>
      <x:c r="AQ66" s="166" t="str">
        <x:f>IF(AND(B66&lt;&gt;"",C66&lt;&gt;"",E66&lt;&gt;"",F66&lt;&gt;"",BC66&lt;&gt;"",D66&lt;&gt;"",BD66&lt;&gt;"",G66&lt;&gt;"",AD66&lt;&gt;"",AE66&lt;&gt;""),"Yes","No")</x:f>
        <x:v>No</x:v>
      </x:c>
      <x:c r="AR66" s="166" t="str">
        <x:f>IF(OR(AND(I66="Supported",OR(H66="No",J66="No")),AND(R66="Yes",J66="No"),AND(P66="Yes",M66="No"),AND(I66="No",R66="Yes")),"Yes","No")</x:f>
        <x:v>No</x:v>
      </x:c>
      <x:c r="AS66" s="166" t="str">
        <x:f>IF(OR(H66="Unknown",I66="Unknown",J66="Unknown",I66="Partial",AND(I66="Supported",OR(H66="Partial",J66="Partial")),AR66="Yes"),"Yes","No")</x:f>
        <x:v>No</x:v>
      </x:c>
      <x:c r="AT66" s="166" t="str">
        <x:f>IF(OR(P66="Yes",O66="Yes",Q66="Yes",AND(N66="Yes",OR(L66="Supported",L66="Partial"))),"Yes","No")</x:f>
        <x:v>No</x:v>
      </x:c>
      <x:c r="AU66" s="166" t="str">
        <x:f>IF(AND(H66="Supported",I66="Supported",J66="Supported"),"Yes","No")</x:f>
        <x:v>No</x:v>
      </x:c>
      <x:c r="AV66" s="166" t="str">
        <x:f>IF(AND(AU66="Yes",R66="Yes",AT66="Yes"),"Yes","No")</x:f>
        <x:v>No</x:v>
      </x:c>
      <x:c r="AW66" s="166" t="str">
        <x:f>IF(AND(AU66="No",I66="No",J66="No",AT66="No"),"Yes","No")</x:f>
        <x:v>No</x:v>
      </x:c>
      <x:c r="AX66" s="166" t="str">
        <x:f>IF(P66="Yes","Transaction intermediary",IF(O66="Yes","Decision intermediary",IF(Q66="Yes","Market infrastructure",IF(AND(N66="Yes",OR(L66="Supported",L66="Partial")),"Visibility competitor",""))))</x:f>
      </x:c>
      <x:c r="AY66" s="166" t="str">
        <x:f>IF(AP66="Yes","",IF(AQ66="No","",IF(AV66="Yes","Dual-role domain",IF(AU66="Yes","Direct commercial competitor",IF(AX66&lt;&gt;"",AX66,IF(AND(I66="Supported",OR(H66="Partial",J66="Partial")),"Direct commercial competitor",IF(AND(AW66="Yes",AN66&lt;&gt;"",AM66=""),"Non-comparable ranking domain","")))))))</x:f>
      </x:c>
      <x:c r="AZ66" s="166" t="str">
        <x:f>IF(S66&lt;&gt;"Ready","",IF(OR(AY66="Direct commercial competitor",AY66="Dual-role domain"),"Core",IF(AND(OR(AY66="Transaction intermediary",AY66="Decision intermediary",AY66="Market infrastructure",AY66="Visibility competitor"),AM66&lt;&gt;""),"Context",IF(AND(AY66="Non-comparable ranking domain",AN66&lt;&gt;""),"Exclude",""))))</x:f>
      </x:c>
      <x:c r="BA66" s="166" t="str">
        <x:f>IF(AP66="Yes","",IF(AR66="Yes","A20-F04: Material contradiction prevents a Ready result.",IF(OR(H66="Unknown",I66="Unknown",J66="Unknown"),"A20-S04: Critical evidence is Unknown and remains Unknown.",IF(OR(I66="Partial",AND(I66="Supported",OR(H66="Partial",J66="Partial"))),"A20-P04: Partial direct evidence cannot approve Core.",IF(AND(AU66="No",OR(L66="Supported",L66="Partial"),AT66="No"),"A20-P17: A20-E05 is evidence only and does not establish Visibility competitor.",IF(AND(AU66="No",AT66="Yes",AM66=""),"A20-D02: Context requires a named purpose.",IF(AND(AW66="Yes",AN66=""),"A20-D03: Exclude requires a decision-specific reason.","The current evidence does not support a final role and disposition.")))))))</x:f>
      </x:c>
      <x:c r="BB66" s="166" t="str">
        <x:f>IF(AP66="Yes","",IF(AZ66="Core","A20-D01: Direct-commercial conditions support Core.",IF(AZ66="Context","A20-D02: The named Context purpose is supported: "&amp;AM66&amp;".",IF(AZ66="Exclude","A20-P19/A20-D03: No role supports the decision and the exclusion reason is recorded.","The current evidence does not support a final role and disposition."))))</x:f>
      </x:c>
      <x:c r="BC66" s="166"/>
      <x:c r="BD66" s="166"/>
      <x:c r="BE66" s="163" t="str">
        <x:f>IF(AP66="Yes","",IF(LEN(IF(OR(AY66="Dual-role domain",AY66="Direct commercial competitor"),IF(P66="Yes","Transaction intermediary; ","")&amp;IF(O66="Yes","Decision intermediary; ","")&amp;IF(Q66="Yes","Market infrastructure; ","")&amp;IF(AND(N66="Yes",OR(L66="Supported",L66="Partial")),"Visibility competitor; ",""),IF(AND(P66="Yes",AY66&lt;&gt;"Transaction intermediary"),"Transaction intermediary; ","")&amp;IF(AND(O66="Yes",AY66&lt;&gt;"Decision intermediary"),"Decision intermediary; ","")&amp;IF(AND(Q66="Yes",AY66&lt;&gt;"Market infrastructure"),"Market infrastructure; ","")&amp;IF(AND(N66="Yes",OR(L66="Supported",L66="Partial"),AY66&lt;&gt;"Visibility competitor"),"Visibility competitor; ","")))=0,"",LEFT(IF(OR(AY66="Dual-role domain",AY66="Direct commercial competitor"),IF(P66="Yes","Transaction intermediary; ","")&amp;IF(O66="Yes","Decision intermediary; ","")&amp;IF(Q66="Yes","Market infrastructure; ","")&amp;IF(AND(N66="Yes",OR(L66="Supported",L66="Partial")),"Visibility competitor; ",""),IF(AND(P66="Yes",AY66&lt;&gt;"Transaction intermediary"),"Transaction intermediary; ","")&amp;IF(AND(O66="Yes",AY66&lt;&gt;"Decision intermediary"),"Decision intermediary; ","")&amp;IF(AND(Q66="Yes",AY66&lt;&gt;"Market infrastructure"),"Market infrastructure; ","")&amp;IF(AND(N66="Yes",OR(L66="Supported",L66="Partial"),AY66&lt;&gt;"Visibility competitor"),"Visibility competitor; ","")),LEN(IF(OR(AY66="Dual-role domain",AY66="Direct commercial competitor"),IF(P66="Yes","Transaction intermediary; ","")&amp;IF(O66="Yes","Decision intermediary; ","")&amp;IF(Q66="Yes","Market infrastructure; ","")&amp;IF(AND(N66="Yes",OR(L66="Supported",L66="Partial")),"Visibility competitor; ",""),IF(AND(P66="Yes",AY66&lt;&gt;"Transaction intermediary"),"Transaction intermediary; ","")&amp;IF(AND(O66="Yes",AY66&lt;&gt;"Decision intermediary"),"Decision intermediary; ","")&amp;IF(AND(Q66="Yes",AY66&lt;&gt;"Market infrastructure"),"Market infrastructure; ","")&amp;IF(AND(N66="Yes",OR(L66="Supported",L66="Partial"),AY66&lt;&gt;"Visibility competitor"),"Visibility competitor; ","")))-2)))</x:f>
      </x:c>
      <x:c r="BF66" s="163" t="str">
        <x:f>IF(AP66="Yes","",IF(AND(V66="",W66="",X66="",Y66=""),"Not reviewed",IF(OR(S66&lt;&gt;"Ready",V66&lt;&gt;S66,W66&lt;&gt;T66,X66&lt;&gt;BE66,Y66&lt;&gt;U66),"Requires re-review","Aligned")))</x:f>
      </x:c>
      <x:c r="BG66" s="163" t="str">
        <x:f>IF(AP66="Yes","",IF(AQ66="Yes","","A20-F01 Missing: "&amp;LEFT(BJ66,LEN(BJ66)-2)&amp;"."))</x:f>
      </x:c>
      <x:c r="BH66" s="163" t="str">
        <x:f>IF(AP66="Yes","",IF(S66="Refused","Complete the exact missing fields listed above, then classify again.",IF(S66="Review required",IF(BA66="A20-P17: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66" s="163" t="str">
        <x:f>IF(AP66="Yes","",IF(AND(AQ66="Yes",S66="Ready",V66="Ready",AF66="Approved",BF66="Aligned",U66&lt;&gt;""),"Eligible for handoff","Excluded from handoff - "&amp;IF(AQ66&lt;&gt;"Yes",BG66,IF(S66&lt;&gt;"Ready",AO66,IF(AF66&lt;&gt;"Approved","Approval status is not Approved",IF(BF66&lt;&gt;"Aligned",BF66,"No final disposition"))))))</x:f>
      </x:c>
      <x:c r="BJ66" s="166" t="str">
        <x:f>IF(B66="","Candidate; ","")&amp;IF(C66="","Decision; ","")&amp;IF(E66="","Customer; ","")&amp;IF(F66="","Commercial result; ","")&amp;IF(BC66="","Offering; ","")&amp;IF(D66="","Market and geography; ","")&amp;IF(BD66="","Query group; ","")&amp;IF(G66="","Evidence date; ","")&amp;IF(AD66="","Owner; ","")&amp;IF(AE66="","Reviewer; ","")</x:f>
        <x:v>Candidate; Decision; Customer; Commercial result; Offering; Market and geography; Query group; Evidence date; Owner; Reviewer; </x:v>
      </x:c>
    </x:row>
    <x:row r="67">
      <x:c r="A67" s="140"/>
      <x:c r="B67" s="140"/>
      <x:c r="C67" s="140"/>
      <x:c r="D67" s="140"/>
      <x:c r="E67" s="140"/>
      <x:c r="F67" s="140"/>
      <x:c r="G67" s="192"/>
      <x:c r="H67" s="140"/>
      <x:c r="I67" s="140"/>
      <x:c r="J67" s="140"/>
      <x:c r="K67" s="140"/>
      <x:c r="L67" s="140"/>
      <x:c r="M67" s="140"/>
      <x:c r="N67" s="140"/>
      <x:c r="O67" s="140"/>
      <x:c r="P67" s="140"/>
      <x:c r="Q67" s="140"/>
      <x:c r="R67" s="140"/>
      <x:c r="S67" s="163" t="str">
        <x:f>IF(AP67="Yes","",IF(AQ67="No","Refused",IF(AS67="Yes","Review required",IF(AND(AU67="No",OR(L67="Supported",L67="Partial"),AT67="No",NOT(AND(AW67="Yes",AM67="",AN67&lt;&gt;""))),"Review required",IF(AND(AU67="No",AT67="Yes",AM67=""),"Review required",IF(AND(AW67="Yes",AN67=""),"Review required","Ready"))))))</x:f>
      </x:c>
      <x:c r="T67" s="163" t="str">
        <x:f>IF(AP67="Yes","",AY67&amp;"")</x:f>
      </x:c>
      <x:c r="U67" s="163" t="str">
        <x:f>IF(AP67="Yes","",AZ67&amp;"")</x:f>
      </x:c>
      <x:c r="V67" s="164"/>
      <x:c r="W67" s="164"/>
      <x:c r="X67" s="164"/>
      <x:c r="Y67" s="164"/>
      <x:c r="Z67" s="164"/>
      <x:c r="AA67" s="164"/>
      <x:c r="AB67" s="164"/>
      <x:c r="AC67" s="164"/>
      <x:c r="AD67" s="164"/>
      <x:c r="AE67" s="164"/>
      <x:c r="AF67" s="164"/>
      <x:c r="AG67" s="164"/>
      <x:c r="AH67" s="164"/>
      <x:c r="AI67" s="165"/>
      <x:c r="AJ67" s="164"/>
      <x:c r="AK67" s="164"/>
      <x:c r="AL67" s="164"/>
      <x:c r="AM67" s="140"/>
      <x:c r="AN67" s="140"/>
      <x:c r="AO67" s="163" t="str">
        <x:f>IF(AP67="Yes","",IF(S67="Refused","Missing required details: "&amp;LEFT(BJ67,LEN(BJ67)-2)&amp;".",SUBSTITUTE(SUBSTITUTE(SUBSTITUTE(SUBSTITUTE(SUBSTITUTE(SUBSTITUTE(SUBSTITUTE(SUBSTITUTE(IF(S67="Review required",IFERROR(MID(BA67,FIND(": ",BA67)+2,999),BA67),IFERROR(MID(BB67,FIND(": ",BB67)+2,999),BB67)),"Material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67" s="166" t="str">
        <x:f>IF(AND(B67="",C67="",D67="",E67="",F67="",G67="",H67="",I67="",J67="",K67="",L67="",M67="",N67="",O67="",P67="",Q67="",R67="",AD67="",AE67="",AM67="",AN67="",BC67="",BD67=""),"Yes","No")</x:f>
        <x:v>Yes</x:v>
      </x:c>
      <x:c r="AQ67" s="166" t="str">
        <x:f>IF(AND(B67&lt;&gt;"",C67&lt;&gt;"",E67&lt;&gt;"",F67&lt;&gt;"",BC67&lt;&gt;"",D67&lt;&gt;"",BD67&lt;&gt;"",G67&lt;&gt;"",AD67&lt;&gt;"",AE67&lt;&gt;""),"Yes","No")</x:f>
        <x:v>No</x:v>
      </x:c>
      <x:c r="AR67" s="166" t="str">
        <x:f>IF(OR(AND(I67="Supported",OR(H67="No",J67="No")),AND(R67="Yes",J67="No"),AND(P67="Yes",M67="No"),AND(I67="No",R67="Yes")),"Yes","No")</x:f>
        <x:v>No</x:v>
      </x:c>
      <x:c r="AS67" s="166" t="str">
        <x:f>IF(OR(H67="Unknown",I67="Unknown",J67="Unknown",I67="Partial",AND(I67="Supported",OR(H67="Partial",J67="Partial")),AR67="Yes"),"Yes","No")</x:f>
        <x:v>No</x:v>
      </x:c>
      <x:c r="AT67" s="166" t="str">
        <x:f>IF(OR(P67="Yes",O67="Yes",Q67="Yes",AND(N67="Yes",OR(L67="Supported",L67="Partial"))),"Yes","No")</x:f>
        <x:v>No</x:v>
      </x:c>
      <x:c r="AU67" s="166" t="str">
        <x:f>IF(AND(H67="Supported",I67="Supported",J67="Supported"),"Yes","No")</x:f>
        <x:v>No</x:v>
      </x:c>
      <x:c r="AV67" s="166" t="str">
        <x:f>IF(AND(AU67="Yes",R67="Yes",AT67="Yes"),"Yes","No")</x:f>
        <x:v>No</x:v>
      </x:c>
      <x:c r="AW67" s="166" t="str">
        <x:f>IF(AND(AU67="No",I67="No",J67="No",AT67="No"),"Yes","No")</x:f>
        <x:v>No</x:v>
      </x:c>
      <x:c r="AX67" s="166" t="str">
        <x:f>IF(P67="Yes","Transaction intermediary",IF(O67="Yes","Decision intermediary",IF(Q67="Yes","Market infrastructure",IF(AND(N67="Yes",OR(L67="Supported",L67="Partial")),"Visibility competitor",""))))</x:f>
      </x:c>
      <x:c r="AY67" s="166" t="str">
        <x:f>IF(AP67="Yes","",IF(AQ67="No","",IF(AV67="Yes","Dual-role domain",IF(AU67="Yes","Direct commercial competitor",IF(AX67&lt;&gt;"",AX67,IF(AND(I67="Supported",OR(H67="Partial",J67="Partial")),"Direct commercial competitor",IF(AND(AW67="Yes",AN67&lt;&gt;"",AM67=""),"Non-comparable ranking domain","")))))))</x:f>
      </x:c>
      <x:c r="AZ67" s="166" t="str">
        <x:f>IF(S67&lt;&gt;"Ready","",IF(OR(AY67="Direct commercial competitor",AY67="Dual-role domain"),"Core",IF(AND(OR(AY67="Transaction intermediary",AY67="Decision intermediary",AY67="Market infrastructure",AY67="Visibility competitor"),AM67&lt;&gt;""),"Context",IF(AND(AY67="Non-comparable ranking domain",AN67&lt;&gt;""),"Exclude",""))))</x:f>
      </x:c>
      <x:c r="BA67" s="166" t="str">
        <x:f>IF(AP67="Yes","",IF(AR67="Yes","A20-F04: Material contradiction prevents a Ready result.",IF(OR(H67="Unknown",I67="Unknown",J67="Unknown"),"A20-S04: Critical evidence is Unknown and remains Unknown.",IF(OR(I67="Partial",AND(I67="Supported",OR(H67="Partial",J67="Partial"))),"A20-P04: Partial direct evidence cannot approve Core.",IF(AND(AU67="No",OR(L67="Supported",L67="Partial"),AT67="No"),"A20-P17: A20-E05 is evidence only and does not establish Visibility competitor.",IF(AND(AU67="No",AT67="Yes",AM67=""),"A20-D02: Context requires a named purpose.",IF(AND(AW67="Yes",AN67=""),"A20-D03: Exclude requires a decision-specific reason.","The current evidence does not support a final role and disposition.")))))))</x:f>
      </x:c>
      <x:c r="BB67" s="166" t="str">
        <x:f>IF(AP67="Yes","",IF(AZ67="Core","A20-D01: Direct-commercial conditions support Core.",IF(AZ67="Context","A20-D02: The named Context purpose is supported: "&amp;AM67&amp;".",IF(AZ67="Exclude","A20-P19/A20-D03: No role supports the decision and the exclusion reason is recorded.","The current evidence does not support a final role and disposition."))))</x:f>
      </x:c>
      <x:c r="BC67" s="166"/>
      <x:c r="BD67" s="166"/>
      <x:c r="BE67" s="163" t="str">
        <x:f>IF(AP67="Yes","",IF(LEN(IF(OR(AY67="Dual-role domain",AY67="Direct commercial competitor"),IF(P67="Yes","Transaction intermediary; ","")&amp;IF(O67="Yes","Decision intermediary; ","")&amp;IF(Q67="Yes","Market infrastructure; ","")&amp;IF(AND(N67="Yes",OR(L67="Supported",L67="Partial")),"Visibility competitor; ",""),IF(AND(P67="Yes",AY67&lt;&gt;"Transaction intermediary"),"Transaction intermediary; ","")&amp;IF(AND(O67="Yes",AY67&lt;&gt;"Decision intermediary"),"Decision intermediary; ","")&amp;IF(AND(Q67="Yes",AY67&lt;&gt;"Market infrastructure"),"Market infrastructure; ","")&amp;IF(AND(N67="Yes",OR(L67="Supported",L67="Partial"),AY67&lt;&gt;"Visibility competitor"),"Visibility competitor; ","")))=0,"",LEFT(IF(OR(AY67="Dual-role domain",AY67="Direct commercial competitor"),IF(P67="Yes","Transaction intermediary; ","")&amp;IF(O67="Yes","Decision intermediary; ","")&amp;IF(Q67="Yes","Market infrastructure; ","")&amp;IF(AND(N67="Yes",OR(L67="Supported",L67="Partial")),"Visibility competitor; ",""),IF(AND(P67="Yes",AY67&lt;&gt;"Transaction intermediary"),"Transaction intermediary; ","")&amp;IF(AND(O67="Yes",AY67&lt;&gt;"Decision intermediary"),"Decision intermediary; ","")&amp;IF(AND(Q67="Yes",AY67&lt;&gt;"Market infrastructure"),"Market infrastructure; ","")&amp;IF(AND(N67="Yes",OR(L67="Supported",L67="Partial"),AY67&lt;&gt;"Visibility competitor"),"Visibility competitor; ","")),LEN(IF(OR(AY67="Dual-role domain",AY67="Direct commercial competitor"),IF(P67="Yes","Transaction intermediary; ","")&amp;IF(O67="Yes","Decision intermediary; ","")&amp;IF(Q67="Yes","Market infrastructure; ","")&amp;IF(AND(N67="Yes",OR(L67="Supported",L67="Partial")),"Visibility competitor; ",""),IF(AND(P67="Yes",AY67&lt;&gt;"Transaction intermediary"),"Transaction intermediary; ","")&amp;IF(AND(O67="Yes",AY67&lt;&gt;"Decision intermediary"),"Decision intermediary; ","")&amp;IF(AND(Q67="Yes",AY67&lt;&gt;"Market infrastructure"),"Market infrastructure; ","")&amp;IF(AND(N67="Yes",OR(L67="Supported",L67="Partial"),AY67&lt;&gt;"Visibility competitor"),"Visibility competitor; ","")))-2)))</x:f>
      </x:c>
      <x:c r="BF67" s="163" t="str">
        <x:f>IF(AP67="Yes","",IF(AND(V67="",W67="",X67="",Y67=""),"Not reviewed",IF(OR(S67&lt;&gt;"Ready",V67&lt;&gt;S67,W67&lt;&gt;T67,X67&lt;&gt;BE67,Y67&lt;&gt;U67),"Requires re-review","Aligned")))</x:f>
      </x:c>
      <x:c r="BG67" s="163" t="str">
        <x:f>IF(AP67="Yes","",IF(AQ67="Yes","","A20-F01 Missing: "&amp;LEFT(BJ67,LEN(BJ67)-2)&amp;"."))</x:f>
      </x:c>
      <x:c r="BH67" s="163" t="str">
        <x:f>IF(AP67="Yes","",IF(S67="Refused","Complete the exact missing fields listed above, then classify again.",IF(S67="Review required",IF(BA67="A20-P17: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67" s="163" t="str">
        <x:f>IF(AP67="Yes","",IF(AND(AQ67="Yes",S67="Ready",V67="Ready",AF67="Approved",BF67="Aligned",U67&lt;&gt;""),"Eligible for handoff","Excluded from handoff - "&amp;IF(AQ67&lt;&gt;"Yes",BG67,IF(S67&lt;&gt;"Ready",AO67,IF(AF67&lt;&gt;"Approved","Approval status is not Approved",IF(BF67&lt;&gt;"Aligned",BF67,"No final disposition"))))))</x:f>
      </x:c>
      <x:c r="BJ67" s="166" t="str">
        <x:f>IF(B67="","Candidate; ","")&amp;IF(C67="","Decision; ","")&amp;IF(E67="","Customer; ","")&amp;IF(F67="","Commercial result; ","")&amp;IF(BC67="","Offering; ","")&amp;IF(D67="","Market and geography; ","")&amp;IF(BD67="","Query group; ","")&amp;IF(G67="","Evidence date; ","")&amp;IF(AD67="","Owner; ","")&amp;IF(AE67="","Reviewer; ","")</x:f>
        <x:v>Candidate; Decision; Customer; Commercial result; Offering; Market and geography; Query group; Evidence date; Owner; Reviewer; </x:v>
      </x:c>
    </x:row>
    <x:row r="68">
      <x:c r="A68" s="140"/>
      <x:c r="B68" s="140"/>
      <x:c r="C68" s="140"/>
      <x:c r="D68" s="140"/>
      <x:c r="E68" s="140"/>
      <x:c r="F68" s="140"/>
      <x:c r="G68" s="192"/>
      <x:c r="H68" s="140"/>
      <x:c r="I68" s="140"/>
      <x:c r="J68" s="140"/>
      <x:c r="K68" s="140"/>
      <x:c r="L68" s="140"/>
      <x:c r="M68" s="140"/>
      <x:c r="N68" s="140"/>
      <x:c r="O68" s="140"/>
      <x:c r="P68" s="140"/>
      <x:c r="Q68" s="140"/>
      <x:c r="R68" s="140"/>
      <x:c r="S68" s="163" t="str">
        <x:f>IF(AP68="Yes","",IF(AQ68="No","Refused",IF(AS68="Yes","Review required",IF(AND(AU68="No",OR(L68="Supported",L68="Partial"),AT68="No",NOT(AND(AW68="Yes",AM68="",AN68&lt;&gt;""))),"Review required",IF(AND(AU68="No",AT68="Yes",AM68=""),"Review required",IF(AND(AW68="Yes",AN68=""),"Review required","Ready"))))))</x:f>
      </x:c>
      <x:c r="T68" s="163" t="str">
        <x:f>IF(AP68="Yes","",AY68&amp;"")</x:f>
      </x:c>
      <x:c r="U68" s="163" t="str">
        <x:f>IF(AP68="Yes","",AZ68&amp;"")</x:f>
      </x:c>
      <x:c r="V68" s="164"/>
      <x:c r="W68" s="164"/>
      <x:c r="X68" s="164"/>
      <x:c r="Y68" s="164"/>
      <x:c r="Z68" s="164"/>
      <x:c r="AA68" s="164"/>
      <x:c r="AB68" s="164"/>
      <x:c r="AC68" s="164"/>
      <x:c r="AD68" s="164"/>
      <x:c r="AE68" s="164"/>
      <x:c r="AF68" s="164"/>
      <x:c r="AG68" s="164"/>
      <x:c r="AH68" s="164"/>
      <x:c r="AI68" s="165"/>
      <x:c r="AJ68" s="164"/>
      <x:c r="AK68" s="164"/>
      <x:c r="AL68" s="164"/>
      <x:c r="AM68" s="140"/>
      <x:c r="AN68" s="140"/>
      <x:c r="AO68" s="163" t="str">
        <x:f>IF(AP68="Yes","",IF(S68="Refused","Missing required details: "&amp;LEFT(BJ68,LEN(BJ68)-2)&amp;".",SUBSTITUTE(SUBSTITUTE(SUBSTITUTE(SUBSTITUTE(SUBSTITUTE(SUBSTITUTE(SUBSTITUTE(SUBSTITUTE(IF(S68="Review required",IFERROR(MID(BA68,FIND(": ",BA68)+2,999),BA68),IFERROR(MID(BB68,FIND(": ",BB68)+2,999),BB68)),"Material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68" s="166" t="str">
        <x:f>IF(AND(B68="",C68="",D68="",E68="",F68="",G68="",H68="",I68="",J68="",K68="",L68="",M68="",N68="",O68="",P68="",Q68="",R68="",AD68="",AE68="",AM68="",AN68="",BC68="",BD68=""),"Yes","No")</x:f>
        <x:v>Yes</x:v>
      </x:c>
      <x:c r="AQ68" s="166" t="str">
        <x:f>IF(AND(B68&lt;&gt;"",C68&lt;&gt;"",E68&lt;&gt;"",F68&lt;&gt;"",BC68&lt;&gt;"",D68&lt;&gt;"",BD68&lt;&gt;"",G68&lt;&gt;"",AD68&lt;&gt;"",AE68&lt;&gt;""),"Yes","No")</x:f>
        <x:v>No</x:v>
      </x:c>
      <x:c r="AR68" s="166" t="str">
        <x:f>IF(OR(AND(I68="Supported",OR(H68="No",J68="No")),AND(R68="Yes",J68="No"),AND(P68="Yes",M68="No"),AND(I68="No",R68="Yes")),"Yes","No")</x:f>
        <x:v>No</x:v>
      </x:c>
      <x:c r="AS68" s="166" t="str">
        <x:f>IF(OR(H68="Unknown",I68="Unknown",J68="Unknown",I68="Partial",AND(I68="Supported",OR(H68="Partial",J68="Partial")),AR68="Yes"),"Yes","No")</x:f>
        <x:v>No</x:v>
      </x:c>
      <x:c r="AT68" s="166" t="str">
        <x:f>IF(OR(P68="Yes",O68="Yes",Q68="Yes",AND(N68="Yes",OR(L68="Supported",L68="Partial"))),"Yes","No")</x:f>
        <x:v>No</x:v>
      </x:c>
      <x:c r="AU68" s="166" t="str">
        <x:f>IF(AND(H68="Supported",I68="Supported",J68="Supported"),"Yes","No")</x:f>
        <x:v>No</x:v>
      </x:c>
      <x:c r="AV68" s="166" t="str">
        <x:f>IF(AND(AU68="Yes",R68="Yes",AT68="Yes"),"Yes","No")</x:f>
        <x:v>No</x:v>
      </x:c>
      <x:c r="AW68" s="166" t="str">
        <x:f>IF(AND(AU68="No",I68="No",J68="No",AT68="No"),"Yes","No")</x:f>
        <x:v>No</x:v>
      </x:c>
      <x:c r="AX68" s="166" t="str">
        <x:f>IF(P68="Yes","Transaction intermediary",IF(O68="Yes","Decision intermediary",IF(Q68="Yes","Market infrastructure",IF(AND(N68="Yes",OR(L68="Supported",L68="Partial")),"Visibility competitor",""))))</x:f>
      </x:c>
      <x:c r="AY68" s="166" t="str">
        <x:f>IF(AP68="Yes","",IF(AQ68="No","",IF(AV68="Yes","Dual-role domain",IF(AU68="Yes","Direct commercial competitor",IF(AX68&lt;&gt;"",AX68,IF(AND(I68="Supported",OR(H68="Partial",J68="Partial")),"Direct commercial competitor",IF(AND(AW68="Yes",AN68&lt;&gt;"",AM68=""),"Non-comparable ranking domain","")))))))</x:f>
      </x:c>
      <x:c r="AZ68" s="166" t="str">
        <x:f>IF(S68&lt;&gt;"Ready","",IF(OR(AY68="Direct commercial competitor",AY68="Dual-role domain"),"Core",IF(AND(OR(AY68="Transaction intermediary",AY68="Decision intermediary",AY68="Market infrastructure",AY68="Visibility competitor"),AM68&lt;&gt;""),"Context",IF(AND(AY68="Non-comparable ranking domain",AN68&lt;&gt;""),"Exclude",""))))</x:f>
      </x:c>
      <x:c r="BA68" s="166" t="str">
        <x:f>IF(AP68="Yes","",IF(AR68="Yes","A20-F04: Material contradiction prevents a Ready result.",IF(OR(H68="Unknown",I68="Unknown",J68="Unknown"),"A20-S04: Critical evidence is Unknown and remains Unknown.",IF(OR(I68="Partial",AND(I68="Supported",OR(H68="Partial",J68="Partial"))),"A20-P04: Partial direct evidence cannot approve Core.",IF(AND(AU68="No",OR(L68="Supported",L68="Partial"),AT68="No"),"A20-P17: A20-E05 is evidence only and does not establish Visibility competitor.",IF(AND(AU68="No",AT68="Yes",AM68=""),"A20-D02: Context requires a named purpose.",IF(AND(AW68="Yes",AN68=""),"A20-D03: Exclude requires a decision-specific reason.","The current evidence does not support a final role and disposition.")))))))</x:f>
      </x:c>
      <x:c r="BB68" s="166" t="str">
        <x:f>IF(AP68="Yes","",IF(AZ68="Core","A20-D01: Direct-commercial conditions support Core.",IF(AZ68="Context","A20-D02: The named Context purpose is supported: "&amp;AM68&amp;".",IF(AZ68="Exclude","A20-P19/A20-D03: No role supports the decision and the exclusion reason is recorded.","The current evidence does not support a final role and disposition."))))</x:f>
      </x:c>
      <x:c r="BC68" s="166"/>
      <x:c r="BD68" s="166"/>
      <x:c r="BE68" s="163" t="str">
        <x:f>IF(AP68="Yes","",IF(LEN(IF(OR(AY68="Dual-role domain",AY68="Direct commercial competitor"),IF(P68="Yes","Transaction intermediary; ","")&amp;IF(O68="Yes","Decision intermediary; ","")&amp;IF(Q68="Yes","Market infrastructure; ","")&amp;IF(AND(N68="Yes",OR(L68="Supported",L68="Partial")),"Visibility competitor; ",""),IF(AND(P68="Yes",AY68&lt;&gt;"Transaction intermediary"),"Transaction intermediary; ","")&amp;IF(AND(O68="Yes",AY68&lt;&gt;"Decision intermediary"),"Decision intermediary; ","")&amp;IF(AND(Q68="Yes",AY68&lt;&gt;"Market infrastructure"),"Market infrastructure; ","")&amp;IF(AND(N68="Yes",OR(L68="Supported",L68="Partial"),AY68&lt;&gt;"Visibility competitor"),"Visibility competitor; ","")))=0,"",LEFT(IF(OR(AY68="Dual-role domain",AY68="Direct commercial competitor"),IF(P68="Yes","Transaction intermediary; ","")&amp;IF(O68="Yes","Decision intermediary; ","")&amp;IF(Q68="Yes","Market infrastructure; ","")&amp;IF(AND(N68="Yes",OR(L68="Supported",L68="Partial")),"Visibility competitor; ",""),IF(AND(P68="Yes",AY68&lt;&gt;"Transaction intermediary"),"Transaction intermediary; ","")&amp;IF(AND(O68="Yes",AY68&lt;&gt;"Decision intermediary"),"Decision intermediary; ","")&amp;IF(AND(Q68="Yes",AY68&lt;&gt;"Market infrastructure"),"Market infrastructure; ","")&amp;IF(AND(N68="Yes",OR(L68="Supported",L68="Partial"),AY68&lt;&gt;"Visibility competitor"),"Visibility competitor; ","")),LEN(IF(OR(AY68="Dual-role domain",AY68="Direct commercial competitor"),IF(P68="Yes","Transaction intermediary; ","")&amp;IF(O68="Yes","Decision intermediary; ","")&amp;IF(Q68="Yes","Market infrastructure; ","")&amp;IF(AND(N68="Yes",OR(L68="Supported",L68="Partial")),"Visibility competitor; ",""),IF(AND(P68="Yes",AY68&lt;&gt;"Transaction intermediary"),"Transaction intermediary; ","")&amp;IF(AND(O68="Yes",AY68&lt;&gt;"Decision intermediary"),"Decision intermediary; ","")&amp;IF(AND(Q68="Yes",AY68&lt;&gt;"Market infrastructure"),"Market infrastructure; ","")&amp;IF(AND(N68="Yes",OR(L68="Supported",L68="Partial"),AY68&lt;&gt;"Visibility competitor"),"Visibility competitor; ","")))-2)))</x:f>
      </x:c>
      <x:c r="BF68" s="163" t="str">
        <x:f>IF(AP68="Yes","",IF(AND(V68="",W68="",X68="",Y68=""),"Not reviewed",IF(OR(S68&lt;&gt;"Ready",V68&lt;&gt;S68,W68&lt;&gt;T68,X68&lt;&gt;BE68,Y68&lt;&gt;U68),"Requires re-review","Aligned")))</x:f>
      </x:c>
      <x:c r="BG68" s="163" t="str">
        <x:f>IF(AP68="Yes","",IF(AQ68="Yes","","A20-F01 Missing: "&amp;LEFT(BJ68,LEN(BJ68)-2)&amp;"."))</x:f>
      </x:c>
      <x:c r="BH68" s="163" t="str">
        <x:f>IF(AP68="Yes","",IF(S68="Refused","Complete the exact missing fields listed above, then classify again.",IF(S68="Review required",IF(BA68="A20-P17: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68" s="163" t="str">
        <x:f>IF(AP68="Yes","",IF(AND(AQ68="Yes",S68="Ready",V68="Ready",AF68="Approved",BF68="Aligned",U68&lt;&gt;""),"Eligible for handoff","Excluded from handoff - "&amp;IF(AQ68&lt;&gt;"Yes",BG68,IF(S68&lt;&gt;"Ready",AO68,IF(AF68&lt;&gt;"Approved","Approval status is not Approved",IF(BF68&lt;&gt;"Aligned",BF68,"No final disposition"))))))</x:f>
      </x:c>
      <x:c r="BJ68" s="166" t="str">
        <x:f>IF(B68="","Candidate; ","")&amp;IF(C68="","Decision; ","")&amp;IF(E68="","Customer; ","")&amp;IF(F68="","Commercial result; ","")&amp;IF(BC68="","Offering; ","")&amp;IF(D68="","Market and geography; ","")&amp;IF(BD68="","Query group; ","")&amp;IF(G68="","Evidence date; ","")&amp;IF(AD68="","Owner; ","")&amp;IF(AE68="","Reviewer; ","")</x:f>
        <x:v>Candidate; Decision; Customer; Commercial result; Offering; Market and geography; Query group; Evidence date; Owner; Reviewer; </x:v>
      </x:c>
    </x:row>
    <x:row r="69">
      <x:c r="A69" s="140"/>
      <x:c r="B69" s="140"/>
      <x:c r="C69" s="140"/>
      <x:c r="D69" s="140"/>
      <x:c r="E69" s="140"/>
      <x:c r="F69" s="140"/>
      <x:c r="G69" s="192"/>
      <x:c r="H69" s="140"/>
      <x:c r="I69" s="140"/>
      <x:c r="J69" s="140"/>
      <x:c r="K69" s="140"/>
      <x:c r="L69" s="140"/>
      <x:c r="M69" s="140"/>
      <x:c r="N69" s="140"/>
      <x:c r="O69" s="140"/>
      <x:c r="P69" s="140"/>
      <x:c r="Q69" s="140"/>
      <x:c r="R69" s="140"/>
      <x:c r="S69" s="163" t="str">
        <x:f>IF(AP69="Yes","",IF(AQ69="No","Refused",IF(AS69="Yes","Review required",IF(AND(AU69="No",OR(L69="Supported",L69="Partial"),AT69="No",NOT(AND(AW69="Yes",AM69="",AN69&lt;&gt;""))),"Review required",IF(AND(AU69="No",AT69="Yes",AM69=""),"Review required",IF(AND(AW69="Yes",AN69=""),"Review required","Ready"))))))</x:f>
      </x:c>
      <x:c r="T69" s="163" t="str">
        <x:f>IF(AP69="Yes","",AY69&amp;"")</x:f>
      </x:c>
      <x:c r="U69" s="163" t="str">
        <x:f>IF(AP69="Yes","",AZ69&amp;"")</x:f>
      </x:c>
      <x:c r="V69" s="164"/>
      <x:c r="W69" s="164"/>
      <x:c r="X69" s="164"/>
      <x:c r="Y69" s="164"/>
      <x:c r="Z69" s="164"/>
      <x:c r="AA69" s="164"/>
      <x:c r="AB69" s="164"/>
      <x:c r="AC69" s="164"/>
      <x:c r="AD69" s="164"/>
      <x:c r="AE69" s="164"/>
      <x:c r="AF69" s="164"/>
      <x:c r="AG69" s="164"/>
      <x:c r="AH69" s="164"/>
      <x:c r="AI69" s="165"/>
      <x:c r="AJ69" s="164"/>
      <x:c r="AK69" s="164"/>
      <x:c r="AL69" s="164"/>
      <x:c r="AM69" s="140"/>
      <x:c r="AN69" s="140"/>
      <x:c r="AO69" s="163" t="str">
        <x:f>IF(AP69="Yes","",IF(S69="Refused","Missing required details: "&amp;LEFT(BJ69,LEN(BJ69)-2)&amp;".",SUBSTITUTE(SUBSTITUTE(SUBSTITUTE(SUBSTITUTE(SUBSTITUTE(SUBSTITUTE(SUBSTITUTE(SUBSTITUTE(IF(S69="Review required",IFERROR(MID(BA69,FIND(": ",BA69)+2,999),BA69),IFERROR(MID(BB69,FIND(": ",BB69)+2,999),BB69)),"Material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69" s="166" t="str">
        <x:f>IF(AND(B69="",C69="",D69="",E69="",F69="",G69="",H69="",I69="",J69="",K69="",L69="",M69="",N69="",O69="",P69="",Q69="",R69="",AD69="",AE69="",AM69="",AN69="",BC69="",BD69=""),"Yes","No")</x:f>
        <x:v>Yes</x:v>
      </x:c>
      <x:c r="AQ69" s="166" t="str">
        <x:f>IF(AND(B69&lt;&gt;"",C69&lt;&gt;"",E69&lt;&gt;"",F69&lt;&gt;"",BC69&lt;&gt;"",D69&lt;&gt;"",BD69&lt;&gt;"",G69&lt;&gt;"",AD69&lt;&gt;"",AE69&lt;&gt;""),"Yes","No")</x:f>
        <x:v>No</x:v>
      </x:c>
      <x:c r="AR69" s="166" t="str">
        <x:f>IF(OR(AND(I69="Supported",OR(H69="No",J69="No")),AND(R69="Yes",J69="No"),AND(P69="Yes",M69="No"),AND(I69="No",R69="Yes")),"Yes","No")</x:f>
        <x:v>No</x:v>
      </x:c>
      <x:c r="AS69" s="166" t="str">
        <x:f>IF(OR(H69="Unknown",I69="Unknown",J69="Unknown",I69="Partial",AND(I69="Supported",OR(H69="Partial",J69="Partial")),AR69="Yes"),"Yes","No")</x:f>
        <x:v>No</x:v>
      </x:c>
      <x:c r="AT69" s="166" t="str">
        <x:f>IF(OR(P69="Yes",O69="Yes",Q69="Yes",AND(N69="Yes",OR(L69="Supported",L69="Partial"))),"Yes","No")</x:f>
        <x:v>No</x:v>
      </x:c>
      <x:c r="AU69" s="166" t="str">
        <x:f>IF(AND(H69="Supported",I69="Supported",J69="Supported"),"Yes","No")</x:f>
        <x:v>No</x:v>
      </x:c>
      <x:c r="AV69" s="166" t="str">
        <x:f>IF(AND(AU69="Yes",R69="Yes",AT69="Yes"),"Yes","No")</x:f>
        <x:v>No</x:v>
      </x:c>
      <x:c r="AW69" s="166" t="str">
        <x:f>IF(AND(AU69="No",I69="No",J69="No",AT69="No"),"Yes","No")</x:f>
        <x:v>No</x:v>
      </x:c>
      <x:c r="AX69" s="166" t="str">
        <x:f>IF(P69="Yes","Transaction intermediary",IF(O69="Yes","Decision intermediary",IF(Q69="Yes","Market infrastructure",IF(AND(N69="Yes",OR(L69="Supported",L69="Partial")),"Visibility competitor",""))))</x:f>
      </x:c>
      <x:c r="AY69" s="166" t="str">
        <x:f>IF(AP69="Yes","",IF(AQ69="No","",IF(AV69="Yes","Dual-role domain",IF(AU69="Yes","Direct commercial competitor",IF(AX69&lt;&gt;"",AX69,IF(AND(I69="Supported",OR(H69="Partial",J69="Partial")),"Direct commercial competitor",IF(AND(AW69="Yes",AN69&lt;&gt;"",AM69=""),"Non-comparable ranking domain","")))))))</x:f>
      </x:c>
      <x:c r="AZ69" s="166" t="str">
        <x:f>IF(S69&lt;&gt;"Ready","",IF(OR(AY69="Direct commercial competitor",AY69="Dual-role domain"),"Core",IF(AND(OR(AY69="Transaction intermediary",AY69="Decision intermediary",AY69="Market infrastructure",AY69="Visibility competitor"),AM69&lt;&gt;""),"Context",IF(AND(AY69="Non-comparable ranking domain",AN69&lt;&gt;""),"Exclude",""))))</x:f>
      </x:c>
      <x:c r="BA69" s="166" t="str">
        <x:f>IF(AP69="Yes","",IF(AR69="Yes","A20-F04: Material contradiction prevents a Ready result.",IF(OR(H69="Unknown",I69="Unknown",J69="Unknown"),"A20-S04: Critical evidence is Unknown and remains Unknown.",IF(OR(I69="Partial",AND(I69="Supported",OR(H69="Partial",J69="Partial"))),"A20-P04: Partial direct evidence cannot approve Core.",IF(AND(AU69="No",OR(L69="Supported",L69="Partial"),AT69="No"),"A20-P17: A20-E05 is evidence only and does not establish Visibility competitor.",IF(AND(AU69="No",AT69="Yes",AM69=""),"A20-D02: Context requires a named purpose.",IF(AND(AW69="Yes",AN69=""),"A20-D03: Exclude requires a decision-specific reason.","The current evidence does not support a final role and disposition.")))))))</x:f>
      </x:c>
      <x:c r="BB69" s="166" t="str">
        <x:f>IF(AP69="Yes","",IF(AZ69="Core","A20-D01: Direct-commercial conditions support Core.",IF(AZ69="Context","A20-D02: The named Context purpose is supported: "&amp;AM69&amp;".",IF(AZ69="Exclude","A20-P19/A20-D03: No role supports the decision and the exclusion reason is recorded.","The current evidence does not support a final role and disposition."))))</x:f>
      </x:c>
      <x:c r="BC69" s="166"/>
      <x:c r="BD69" s="166"/>
      <x:c r="BE69" s="163" t="str">
        <x:f>IF(AP69="Yes","",IF(LEN(IF(OR(AY69="Dual-role domain",AY69="Direct commercial competitor"),IF(P69="Yes","Transaction intermediary; ","")&amp;IF(O69="Yes","Decision intermediary; ","")&amp;IF(Q69="Yes","Market infrastructure; ","")&amp;IF(AND(N69="Yes",OR(L69="Supported",L69="Partial")),"Visibility competitor; ",""),IF(AND(P69="Yes",AY69&lt;&gt;"Transaction intermediary"),"Transaction intermediary; ","")&amp;IF(AND(O69="Yes",AY69&lt;&gt;"Decision intermediary"),"Decision intermediary; ","")&amp;IF(AND(Q69="Yes",AY69&lt;&gt;"Market infrastructure"),"Market infrastructure; ","")&amp;IF(AND(N69="Yes",OR(L69="Supported",L69="Partial"),AY69&lt;&gt;"Visibility competitor"),"Visibility competitor; ","")))=0,"",LEFT(IF(OR(AY69="Dual-role domain",AY69="Direct commercial competitor"),IF(P69="Yes","Transaction intermediary; ","")&amp;IF(O69="Yes","Decision intermediary; ","")&amp;IF(Q69="Yes","Market infrastructure; ","")&amp;IF(AND(N69="Yes",OR(L69="Supported",L69="Partial")),"Visibility competitor; ",""),IF(AND(P69="Yes",AY69&lt;&gt;"Transaction intermediary"),"Transaction intermediary; ","")&amp;IF(AND(O69="Yes",AY69&lt;&gt;"Decision intermediary"),"Decision intermediary; ","")&amp;IF(AND(Q69="Yes",AY69&lt;&gt;"Market infrastructure"),"Market infrastructure; ","")&amp;IF(AND(N69="Yes",OR(L69="Supported",L69="Partial"),AY69&lt;&gt;"Visibility competitor"),"Visibility competitor; ","")),LEN(IF(OR(AY69="Dual-role domain",AY69="Direct commercial competitor"),IF(P69="Yes","Transaction intermediary; ","")&amp;IF(O69="Yes","Decision intermediary; ","")&amp;IF(Q69="Yes","Market infrastructure; ","")&amp;IF(AND(N69="Yes",OR(L69="Supported",L69="Partial")),"Visibility competitor; ",""),IF(AND(P69="Yes",AY69&lt;&gt;"Transaction intermediary"),"Transaction intermediary; ","")&amp;IF(AND(O69="Yes",AY69&lt;&gt;"Decision intermediary"),"Decision intermediary; ","")&amp;IF(AND(Q69="Yes",AY69&lt;&gt;"Market infrastructure"),"Market infrastructure; ","")&amp;IF(AND(N69="Yes",OR(L69="Supported",L69="Partial"),AY69&lt;&gt;"Visibility competitor"),"Visibility competitor; ","")))-2)))</x:f>
      </x:c>
      <x:c r="BF69" s="163" t="str">
        <x:f>IF(AP69="Yes","",IF(AND(V69="",W69="",X69="",Y69=""),"Not reviewed",IF(OR(S69&lt;&gt;"Ready",V69&lt;&gt;S69,W69&lt;&gt;T69,X69&lt;&gt;BE69,Y69&lt;&gt;U69),"Requires re-review","Aligned")))</x:f>
      </x:c>
      <x:c r="BG69" s="163" t="str">
        <x:f>IF(AP69="Yes","",IF(AQ69="Yes","","A20-F01 Missing: "&amp;LEFT(BJ69,LEN(BJ69)-2)&amp;"."))</x:f>
      </x:c>
      <x:c r="BH69" s="163" t="str">
        <x:f>IF(AP69="Yes","",IF(S69="Refused","Complete the exact missing fields listed above, then classify again.",IF(S69="Review required",IF(BA69="A20-P17: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69" s="163" t="str">
        <x:f>IF(AP69="Yes","",IF(AND(AQ69="Yes",S69="Ready",V69="Ready",AF69="Approved",BF69="Aligned",U69&lt;&gt;""),"Eligible for handoff","Excluded from handoff - "&amp;IF(AQ69&lt;&gt;"Yes",BG69,IF(S69&lt;&gt;"Ready",AO69,IF(AF69&lt;&gt;"Approved","Approval status is not Approved",IF(BF69&lt;&gt;"Aligned",BF69,"No final disposition"))))))</x:f>
      </x:c>
      <x:c r="BJ69" s="166" t="str">
        <x:f>IF(B69="","Candidate; ","")&amp;IF(C69="","Decision; ","")&amp;IF(E69="","Customer; ","")&amp;IF(F69="","Commercial result; ","")&amp;IF(BC69="","Offering; ","")&amp;IF(D69="","Market and geography; ","")&amp;IF(BD69="","Query group; ","")&amp;IF(G69="","Evidence date; ","")&amp;IF(AD69="","Owner; ","")&amp;IF(AE69="","Reviewer; ","")</x:f>
        <x:v>Candidate; Decision; Customer; Commercial result; Offering; Market and geography; Query group; Evidence date; Owner; Reviewer; </x:v>
      </x:c>
    </x:row>
    <x:row r="70">
      <x:c r="A70" s="140"/>
      <x:c r="B70" s="140"/>
      <x:c r="C70" s="140"/>
      <x:c r="D70" s="140"/>
      <x:c r="E70" s="140"/>
      <x:c r="F70" s="140"/>
      <x:c r="G70" s="192"/>
      <x:c r="H70" s="140"/>
      <x:c r="I70" s="140"/>
      <x:c r="J70" s="140"/>
      <x:c r="K70" s="140"/>
      <x:c r="L70" s="140"/>
      <x:c r="M70" s="140"/>
      <x:c r="N70" s="140"/>
      <x:c r="O70" s="140"/>
      <x:c r="P70" s="140"/>
      <x:c r="Q70" s="140"/>
      <x:c r="R70" s="140"/>
      <x:c r="S70" s="163" t="str">
        <x:f>IF(AP70="Yes","",IF(AQ70="No","Refused",IF(AS70="Yes","Review required",IF(AND(AU70="No",OR(L70="Supported",L70="Partial"),AT70="No",NOT(AND(AW70="Yes",AM70="",AN70&lt;&gt;""))),"Review required",IF(AND(AU70="No",AT70="Yes",AM70=""),"Review required",IF(AND(AW70="Yes",AN70=""),"Review required","Ready"))))))</x:f>
      </x:c>
      <x:c r="T70" s="163" t="str">
        <x:f>IF(AP70="Yes","",AY70&amp;"")</x:f>
      </x:c>
      <x:c r="U70" s="163" t="str">
        <x:f>IF(AP70="Yes","",AZ70&amp;"")</x:f>
      </x:c>
      <x:c r="V70" s="164"/>
      <x:c r="W70" s="164"/>
      <x:c r="X70" s="164"/>
      <x:c r="Y70" s="164"/>
      <x:c r="Z70" s="164"/>
      <x:c r="AA70" s="164"/>
      <x:c r="AB70" s="164"/>
      <x:c r="AC70" s="164"/>
      <x:c r="AD70" s="164"/>
      <x:c r="AE70" s="164"/>
      <x:c r="AF70" s="164"/>
      <x:c r="AG70" s="164"/>
      <x:c r="AH70" s="164"/>
      <x:c r="AI70" s="165"/>
      <x:c r="AJ70" s="164"/>
      <x:c r="AK70" s="164"/>
      <x:c r="AL70" s="164"/>
      <x:c r="AM70" s="140"/>
      <x:c r="AN70" s="140"/>
      <x:c r="AO70" s="163" t="str">
        <x:f>IF(AP70="Yes","",IF(S70="Refused","Missing required details: "&amp;LEFT(BJ70,LEN(BJ70)-2)&amp;".",SUBSTITUTE(SUBSTITUTE(SUBSTITUTE(SUBSTITUTE(SUBSTITUTE(SUBSTITUTE(SUBSTITUTE(SUBSTITUTE(IF(S70="Review required",IFERROR(MID(BA70,FIND(": ",BA70)+2,999),BA70),IFERROR(MID(BB70,FIND(": ",BB70)+2,999),BB70)),"Material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70" s="166" t="str">
        <x:f>IF(AND(B70="",C70="",D70="",E70="",F70="",G70="",H70="",I70="",J70="",K70="",L70="",M70="",N70="",O70="",P70="",Q70="",R70="",AD70="",AE70="",AM70="",AN70="",BC70="",BD70=""),"Yes","No")</x:f>
        <x:v>Yes</x:v>
      </x:c>
      <x:c r="AQ70" s="166" t="str">
        <x:f>IF(AND(B70&lt;&gt;"",C70&lt;&gt;"",E70&lt;&gt;"",F70&lt;&gt;"",BC70&lt;&gt;"",D70&lt;&gt;"",BD70&lt;&gt;"",G70&lt;&gt;"",AD70&lt;&gt;"",AE70&lt;&gt;""),"Yes","No")</x:f>
        <x:v>No</x:v>
      </x:c>
      <x:c r="AR70" s="166" t="str">
        <x:f>IF(OR(AND(I70="Supported",OR(H70="No",J70="No")),AND(R70="Yes",J70="No"),AND(P70="Yes",M70="No"),AND(I70="No",R70="Yes")),"Yes","No")</x:f>
        <x:v>No</x:v>
      </x:c>
      <x:c r="AS70" s="166" t="str">
        <x:f>IF(OR(H70="Unknown",I70="Unknown",J70="Unknown",I70="Partial",AND(I70="Supported",OR(H70="Partial",J70="Partial")),AR70="Yes"),"Yes","No")</x:f>
        <x:v>No</x:v>
      </x:c>
      <x:c r="AT70" s="166" t="str">
        <x:f>IF(OR(P70="Yes",O70="Yes",Q70="Yes",AND(N70="Yes",OR(L70="Supported",L70="Partial"))),"Yes","No")</x:f>
        <x:v>No</x:v>
      </x:c>
      <x:c r="AU70" s="166" t="str">
        <x:f>IF(AND(H70="Supported",I70="Supported",J70="Supported"),"Yes","No")</x:f>
        <x:v>No</x:v>
      </x:c>
      <x:c r="AV70" s="166" t="str">
        <x:f>IF(AND(AU70="Yes",R70="Yes",AT70="Yes"),"Yes","No")</x:f>
        <x:v>No</x:v>
      </x:c>
      <x:c r="AW70" s="166" t="str">
        <x:f>IF(AND(AU70="No",I70="No",J70="No",AT70="No"),"Yes","No")</x:f>
        <x:v>No</x:v>
      </x:c>
      <x:c r="AX70" s="166" t="str">
        <x:f>IF(P70="Yes","Transaction intermediary",IF(O70="Yes","Decision intermediary",IF(Q70="Yes","Market infrastructure",IF(AND(N70="Yes",OR(L70="Supported",L70="Partial")),"Visibility competitor",""))))</x:f>
      </x:c>
      <x:c r="AY70" s="166" t="str">
        <x:f>IF(AP70="Yes","",IF(AQ70="No","",IF(AV70="Yes","Dual-role domain",IF(AU70="Yes","Direct commercial competitor",IF(AX70&lt;&gt;"",AX70,IF(AND(I70="Supported",OR(H70="Partial",J70="Partial")),"Direct commercial competitor",IF(AND(AW70="Yes",AN70&lt;&gt;"",AM70=""),"Non-comparable ranking domain","")))))))</x:f>
      </x:c>
      <x:c r="AZ70" s="166" t="str">
        <x:f>IF(S70&lt;&gt;"Ready","",IF(OR(AY70="Direct commercial competitor",AY70="Dual-role domain"),"Core",IF(AND(OR(AY70="Transaction intermediary",AY70="Decision intermediary",AY70="Market infrastructure",AY70="Visibility competitor"),AM70&lt;&gt;""),"Context",IF(AND(AY70="Non-comparable ranking domain",AN70&lt;&gt;""),"Exclude",""))))</x:f>
      </x:c>
      <x:c r="BA70" s="166" t="str">
        <x:f>IF(AP70="Yes","",IF(AR70="Yes","A20-F04: Material contradiction prevents a Ready result.",IF(OR(H70="Unknown",I70="Unknown",J70="Unknown"),"A20-S04: Critical evidence is Unknown and remains Unknown.",IF(OR(I70="Partial",AND(I70="Supported",OR(H70="Partial",J70="Partial"))),"A20-P04: Partial direct evidence cannot approve Core.",IF(AND(AU70="No",OR(L70="Supported",L70="Partial"),AT70="No"),"A20-P17: A20-E05 is evidence only and does not establish Visibility competitor.",IF(AND(AU70="No",AT70="Yes",AM70=""),"A20-D02: Context requires a named purpose.",IF(AND(AW70="Yes",AN70=""),"A20-D03: Exclude requires a decision-specific reason.","The current evidence does not support a final role and disposition.")))))))</x:f>
      </x:c>
      <x:c r="BB70" s="166" t="str">
        <x:f>IF(AP70="Yes","",IF(AZ70="Core","A20-D01: Direct-commercial conditions support Core.",IF(AZ70="Context","A20-D02: The named Context purpose is supported: "&amp;AM70&amp;".",IF(AZ70="Exclude","A20-P19/A20-D03: No role supports the decision and the exclusion reason is recorded.","The current evidence does not support a final role and disposition."))))</x:f>
      </x:c>
      <x:c r="BC70" s="166"/>
      <x:c r="BD70" s="166"/>
      <x:c r="BE70" s="163" t="str">
        <x:f>IF(AP70="Yes","",IF(LEN(IF(OR(AY70="Dual-role domain",AY70="Direct commercial competitor"),IF(P70="Yes","Transaction intermediary; ","")&amp;IF(O70="Yes","Decision intermediary; ","")&amp;IF(Q70="Yes","Market infrastructure; ","")&amp;IF(AND(N70="Yes",OR(L70="Supported",L70="Partial")),"Visibility competitor; ",""),IF(AND(P70="Yes",AY70&lt;&gt;"Transaction intermediary"),"Transaction intermediary; ","")&amp;IF(AND(O70="Yes",AY70&lt;&gt;"Decision intermediary"),"Decision intermediary; ","")&amp;IF(AND(Q70="Yes",AY70&lt;&gt;"Market infrastructure"),"Market infrastructure; ","")&amp;IF(AND(N70="Yes",OR(L70="Supported",L70="Partial"),AY70&lt;&gt;"Visibility competitor"),"Visibility competitor; ","")))=0,"",LEFT(IF(OR(AY70="Dual-role domain",AY70="Direct commercial competitor"),IF(P70="Yes","Transaction intermediary; ","")&amp;IF(O70="Yes","Decision intermediary; ","")&amp;IF(Q70="Yes","Market infrastructure; ","")&amp;IF(AND(N70="Yes",OR(L70="Supported",L70="Partial")),"Visibility competitor; ",""),IF(AND(P70="Yes",AY70&lt;&gt;"Transaction intermediary"),"Transaction intermediary; ","")&amp;IF(AND(O70="Yes",AY70&lt;&gt;"Decision intermediary"),"Decision intermediary; ","")&amp;IF(AND(Q70="Yes",AY70&lt;&gt;"Market infrastructure"),"Market infrastructure; ","")&amp;IF(AND(N70="Yes",OR(L70="Supported",L70="Partial"),AY70&lt;&gt;"Visibility competitor"),"Visibility competitor; ","")),LEN(IF(OR(AY70="Dual-role domain",AY70="Direct commercial competitor"),IF(P70="Yes","Transaction intermediary; ","")&amp;IF(O70="Yes","Decision intermediary; ","")&amp;IF(Q70="Yes","Market infrastructure; ","")&amp;IF(AND(N70="Yes",OR(L70="Supported",L70="Partial")),"Visibility competitor; ",""),IF(AND(P70="Yes",AY70&lt;&gt;"Transaction intermediary"),"Transaction intermediary; ","")&amp;IF(AND(O70="Yes",AY70&lt;&gt;"Decision intermediary"),"Decision intermediary; ","")&amp;IF(AND(Q70="Yes",AY70&lt;&gt;"Market infrastructure"),"Market infrastructure; ","")&amp;IF(AND(N70="Yes",OR(L70="Supported",L70="Partial"),AY70&lt;&gt;"Visibility competitor"),"Visibility competitor; ","")))-2)))</x:f>
      </x:c>
      <x:c r="BF70" s="163" t="str">
        <x:f>IF(AP70="Yes","",IF(AND(V70="",W70="",X70="",Y70=""),"Not reviewed",IF(OR(S70&lt;&gt;"Ready",V70&lt;&gt;S70,W70&lt;&gt;T70,X70&lt;&gt;BE70,Y70&lt;&gt;U70),"Requires re-review","Aligned")))</x:f>
      </x:c>
      <x:c r="BG70" s="163" t="str">
        <x:f>IF(AP70="Yes","",IF(AQ70="Yes","","A20-F01 Missing: "&amp;LEFT(BJ70,LEN(BJ70)-2)&amp;"."))</x:f>
      </x:c>
      <x:c r="BH70" s="163" t="str">
        <x:f>IF(AP70="Yes","",IF(S70="Refused","Complete the exact missing fields listed above, then classify again.",IF(S70="Review required",IF(BA70="A20-P17: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70" s="163" t="str">
        <x:f>IF(AP70="Yes","",IF(AND(AQ70="Yes",S70="Ready",V70="Ready",AF70="Approved",BF70="Aligned",U70&lt;&gt;""),"Eligible for handoff","Excluded from handoff - "&amp;IF(AQ70&lt;&gt;"Yes",BG70,IF(S70&lt;&gt;"Ready",AO70,IF(AF70&lt;&gt;"Approved","Approval status is not Approved",IF(BF70&lt;&gt;"Aligned",BF70,"No final disposition"))))))</x:f>
      </x:c>
      <x:c r="BJ70" s="166" t="str">
        <x:f>IF(B70="","Candidate; ","")&amp;IF(C70="","Decision; ","")&amp;IF(E70="","Customer; ","")&amp;IF(F70="","Commercial result; ","")&amp;IF(BC70="","Offering; ","")&amp;IF(D70="","Market and geography; ","")&amp;IF(BD70="","Query group; ","")&amp;IF(G70="","Evidence date; ","")&amp;IF(AD70="","Owner; ","")&amp;IF(AE70="","Reviewer; ","")</x:f>
        <x:v>Candidate; Decision; Customer; Commercial result; Offering; Market and geography; Query group; Evidence date; Owner; Reviewer; </x:v>
      </x:c>
    </x:row>
    <x:row r="71">
      <x:c r="A71" s="140"/>
      <x:c r="B71" s="140"/>
      <x:c r="C71" s="140"/>
      <x:c r="D71" s="140"/>
      <x:c r="E71" s="140"/>
      <x:c r="F71" s="140"/>
      <x:c r="G71" s="192"/>
      <x:c r="H71" s="140"/>
      <x:c r="I71" s="140"/>
      <x:c r="J71" s="140"/>
      <x:c r="K71" s="140"/>
      <x:c r="L71" s="140"/>
      <x:c r="M71" s="140"/>
      <x:c r="N71" s="140"/>
      <x:c r="O71" s="140"/>
      <x:c r="P71" s="140"/>
      <x:c r="Q71" s="140"/>
      <x:c r="R71" s="140"/>
      <x:c r="S71" s="163" t="str">
        <x:f>IF(AP71="Yes","",IF(AQ71="No","Refused",IF(AS71="Yes","Review required",IF(AND(AU71="No",OR(L71="Supported",L71="Partial"),AT71="No",NOT(AND(AW71="Yes",AM71="",AN71&lt;&gt;""))),"Review required",IF(AND(AU71="No",AT71="Yes",AM71=""),"Review required",IF(AND(AW71="Yes",AN71=""),"Review required","Ready"))))))</x:f>
      </x:c>
      <x:c r="T71" s="163" t="str">
        <x:f>IF(AP71="Yes","",AY71&amp;"")</x:f>
      </x:c>
      <x:c r="U71" s="163" t="str">
        <x:f>IF(AP71="Yes","",AZ71&amp;"")</x:f>
      </x:c>
      <x:c r="V71" s="164"/>
      <x:c r="W71" s="164"/>
      <x:c r="X71" s="164"/>
      <x:c r="Y71" s="164"/>
      <x:c r="Z71" s="164"/>
      <x:c r="AA71" s="164"/>
      <x:c r="AB71" s="164"/>
      <x:c r="AC71" s="164"/>
      <x:c r="AD71" s="164"/>
      <x:c r="AE71" s="164"/>
      <x:c r="AF71" s="164"/>
      <x:c r="AG71" s="164"/>
      <x:c r="AH71" s="164"/>
      <x:c r="AI71" s="165"/>
      <x:c r="AJ71" s="164"/>
      <x:c r="AK71" s="164"/>
      <x:c r="AL71" s="164"/>
      <x:c r="AM71" s="140"/>
      <x:c r="AN71" s="140"/>
      <x:c r="AO71" s="163" t="str">
        <x:f>IF(AP71="Yes","",IF(S71="Refused","Missing required details: "&amp;LEFT(BJ71,LEN(BJ71)-2)&amp;".",SUBSTITUTE(SUBSTITUTE(SUBSTITUTE(SUBSTITUTE(SUBSTITUTE(SUBSTITUTE(SUBSTITUTE(SUBSTITUTE(IF(S71="Review required",IFERROR(MID(BA71,FIND(": ",BA71)+2,999),BA71),IFERROR(MID(BB71,FIND(": ",BB71)+2,999),BB71)),"Material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71" s="166" t="str">
        <x:f>IF(AND(B71="",C71="",D71="",E71="",F71="",G71="",H71="",I71="",J71="",K71="",L71="",M71="",N71="",O71="",P71="",Q71="",R71="",AD71="",AE71="",AM71="",AN71="",BC71="",BD71=""),"Yes","No")</x:f>
        <x:v>Yes</x:v>
      </x:c>
      <x:c r="AQ71" s="166" t="str">
        <x:f>IF(AND(B71&lt;&gt;"",C71&lt;&gt;"",E71&lt;&gt;"",F71&lt;&gt;"",BC71&lt;&gt;"",D71&lt;&gt;"",BD71&lt;&gt;"",G71&lt;&gt;"",AD71&lt;&gt;"",AE71&lt;&gt;""),"Yes","No")</x:f>
        <x:v>No</x:v>
      </x:c>
      <x:c r="AR71" s="166" t="str">
        <x:f>IF(OR(AND(I71="Supported",OR(H71="No",J71="No")),AND(R71="Yes",J71="No"),AND(P71="Yes",M71="No"),AND(I71="No",R71="Yes")),"Yes","No")</x:f>
        <x:v>No</x:v>
      </x:c>
      <x:c r="AS71" s="166" t="str">
        <x:f>IF(OR(H71="Unknown",I71="Unknown",J71="Unknown",I71="Partial",AND(I71="Supported",OR(H71="Partial",J71="Partial")),AR71="Yes"),"Yes","No")</x:f>
        <x:v>No</x:v>
      </x:c>
      <x:c r="AT71" s="166" t="str">
        <x:f>IF(OR(P71="Yes",O71="Yes",Q71="Yes",AND(N71="Yes",OR(L71="Supported",L71="Partial"))),"Yes","No")</x:f>
        <x:v>No</x:v>
      </x:c>
      <x:c r="AU71" s="166" t="str">
        <x:f>IF(AND(H71="Supported",I71="Supported",J71="Supported"),"Yes","No")</x:f>
        <x:v>No</x:v>
      </x:c>
      <x:c r="AV71" s="166" t="str">
        <x:f>IF(AND(AU71="Yes",R71="Yes",AT71="Yes"),"Yes","No")</x:f>
        <x:v>No</x:v>
      </x:c>
      <x:c r="AW71" s="166" t="str">
        <x:f>IF(AND(AU71="No",I71="No",J71="No",AT71="No"),"Yes","No")</x:f>
        <x:v>No</x:v>
      </x:c>
      <x:c r="AX71" s="166" t="str">
        <x:f>IF(P71="Yes","Transaction intermediary",IF(O71="Yes","Decision intermediary",IF(Q71="Yes","Market infrastructure",IF(AND(N71="Yes",OR(L71="Supported",L71="Partial")),"Visibility competitor",""))))</x:f>
      </x:c>
      <x:c r="AY71" s="166" t="str">
        <x:f>IF(AP71="Yes","",IF(AQ71="No","",IF(AV71="Yes","Dual-role domain",IF(AU71="Yes","Direct commercial competitor",IF(AX71&lt;&gt;"",AX71,IF(AND(I71="Supported",OR(H71="Partial",J71="Partial")),"Direct commercial competitor",IF(AND(AW71="Yes",AN71&lt;&gt;"",AM71=""),"Non-comparable ranking domain","")))))))</x:f>
      </x:c>
      <x:c r="AZ71" s="166" t="str">
        <x:f>IF(S71&lt;&gt;"Ready","",IF(OR(AY71="Direct commercial competitor",AY71="Dual-role domain"),"Core",IF(AND(OR(AY71="Transaction intermediary",AY71="Decision intermediary",AY71="Market infrastructure",AY71="Visibility competitor"),AM71&lt;&gt;""),"Context",IF(AND(AY71="Non-comparable ranking domain",AN71&lt;&gt;""),"Exclude",""))))</x:f>
      </x:c>
      <x:c r="BA71" s="166" t="str">
        <x:f>IF(AP71="Yes","",IF(AR71="Yes","A20-F04: Material contradiction prevents a Ready result.",IF(OR(H71="Unknown",I71="Unknown",J71="Unknown"),"A20-S04: Critical evidence is Unknown and remains Unknown.",IF(OR(I71="Partial",AND(I71="Supported",OR(H71="Partial",J71="Partial"))),"A20-P04: Partial direct evidence cannot approve Core.",IF(AND(AU71="No",OR(L71="Supported",L71="Partial"),AT71="No"),"A20-P17: A20-E05 is evidence only and does not establish Visibility competitor.",IF(AND(AU71="No",AT71="Yes",AM71=""),"A20-D02: Context requires a named purpose.",IF(AND(AW71="Yes",AN71=""),"A20-D03: Exclude requires a decision-specific reason.","The current evidence does not support a final role and disposition.")))))))</x:f>
      </x:c>
      <x:c r="BB71" s="166" t="str">
        <x:f>IF(AP71="Yes","",IF(AZ71="Core","A20-D01: Direct-commercial conditions support Core.",IF(AZ71="Context","A20-D02: The named Context purpose is supported: "&amp;AM71&amp;".",IF(AZ71="Exclude","A20-P19/A20-D03: No role supports the decision and the exclusion reason is recorded.","The current evidence does not support a final role and disposition."))))</x:f>
      </x:c>
      <x:c r="BC71" s="166"/>
      <x:c r="BD71" s="166"/>
      <x:c r="BE71" s="163" t="str">
        <x:f>IF(AP71="Yes","",IF(LEN(IF(OR(AY71="Dual-role domain",AY71="Direct commercial competitor"),IF(P71="Yes","Transaction intermediary; ","")&amp;IF(O71="Yes","Decision intermediary; ","")&amp;IF(Q71="Yes","Market infrastructure; ","")&amp;IF(AND(N71="Yes",OR(L71="Supported",L71="Partial")),"Visibility competitor; ",""),IF(AND(P71="Yes",AY71&lt;&gt;"Transaction intermediary"),"Transaction intermediary; ","")&amp;IF(AND(O71="Yes",AY71&lt;&gt;"Decision intermediary"),"Decision intermediary; ","")&amp;IF(AND(Q71="Yes",AY71&lt;&gt;"Market infrastructure"),"Market infrastructure; ","")&amp;IF(AND(N71="Yes",OR(L71="Supported",L71="Partial"),AY71&lt;&gt;"Visibility competitor"),"Visibility competitor; ","")))=0,"",LEFT(IF(OR(AY71="Dual-role domain",AY71="Direct commercial competitor"),IF(P71="Yes","Transaction intermediary; ","")&amp;IF(O71="Yes","Decision intermediary; ","")&amp;IF(Q71="Yes","Market infrastructure; ","")&amp;IF(AND(N71="Yes",OR(L71="Supported",L71="Partial")),"Visibility competitor; ",""),IF(AND(P71="Yes",AY71&lt;&gt;"Transaction intermediary"),"Transaction intermediary; ","")&amp;IF(AND(O71="Yes",AY71&lt;&gt;"Decision intermediary"),"Decision intermediary; ","")&amp;IF(AND(Q71="Yes",AY71&lt;&gt;"Market infrastructure"),"Market infrastructure; ","")&amp;IF(AND(N71="Yes",OR(L71="Supported",L71="Partial"),AY71&lt;&gt;"Visibility competitor"),"Visibility competitor; ","")),LEN(IF(OR(AY71="Dual-role domain",AY71="Direct commercial competitor"),IF(P71="Yes","Transaction intermediary; ","")&amp;IF(O71="Yes","Decision intermediary; ","")&amp;IF(Q71="Yes","Market infrastructure; ","")&amp;IF(AND(N71="Yes",OR(L71="Supported",L71="Partial")),"Visibility competitor; ",""),IF(AND(P71="Yes",AY71&lt;&gt;"Transaction intermediary"),"Transaction intermediary; ","")&amp;IF(AND(O71="Yes",AY71&lt;&gt;"Decision intermediary"),"Decision intermediary; ","")&amp;IF(AND(Q71="Yes",AY71&lt;&gt;"Market infrastructure"),"Market infrastructure; ","")&amp;IF(AND(N71="Yes",OR(L71="Supported",L71="Partial"),AY71&lt;&gt;"Visibility competitor"),"Visibility competitor; ","")))-2)))</x:f>
      </x:c>
      <x:c r="BF71" s="163" t="str">
        <x:f>IF(AP71="Yes","",IF(AND(V71="",W71="",X71="",Y71=""),"Not reviewed",IF(OR(S71&lt;&gt;"Ready",V71&lt;&gt;S71,W71&lt;&gt;T71,X71&lt;&gt;BE71,Y71&lt;&gt;U71),"Requires re-review","Aligned")))</x:f>
      </x:c>
      <x:c r="BG71" s="163" t="str">
        <x:f>IF(AP71="Yes","",IF(AQ71="Yes","","A20-F01 Missing: "&amp;LEFT(BJ71,LEN(BJ71)-2)&amp;"."))</x:f>
      </x:c>
      <x:c r="BH71" s="163" t="str">
        <x:f>IF(AP71="Yes","",IF(S71="Refused","Complete the exact missing fields listed above, then classify again.",IF(S71="Review required",IF(BA71="A20-P17: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71" s="163" t="str">
        <x:f>IF(AP71="Yes","",IF(AND(AQ71="Yes",S71="Ready",V71="Ready",AF71="Approved",BF71="Aligned",U71&lt;&gt;""),"Eligible for handoff","Excluded from handoff - "&amp;IF(AQ71&lt;&gt;"Yes",BG71,IF(S71&lt;&gt;"Ready",AO71,IF(AF71&lt;&gt;"Approved","Approval status is not Approved",IF(BF71&lt;&gt;"Aligned",BF71,"No final disposition"))))))</x:f>
      </x:c>
      <x:c r="BJ71" s="166" t="str">
        <x:f>IF(B71="","Candidate; ","")&amp;IF(C71="","Decision; ","")&amp;IF(E71="","Customer; ","")&amp;IF(F71="","Commercial result; ","")&amp;IF(BC71="","Offering; ","")&amp;IF(D71="","Market and geography; ","")&amp;IF(BD71="","Query group; ","")&amp;IF(G71="","Evidence date; ","")&amp;IF(AD71="","Owner; ","")&amp;IF(AE71="","Reviewer; ","")</x:f>
        <x:v>Candidate; Decision; Customer; Commercial result; Offering; Market and geography; Query group; Evidence date; Owner; Reviewer; </x:v>
      </x:c>
    </x:row>
    <x:row r="72">
      <x:c r="A72" s="140"/>
      <x:c r="B72" s="140"/>
      <x:c r="C72" s="140"/>
      <x:c r="D72" s="140"/>
      <x:c r="E72" s="140"/>
      <x:c r="F72" s="140"/>
      <x:c r="G72" s="192"/>
      <x:c r="H72" s="140"/>
      <x:c r="I72" s="140"/>
      <x:c r="J72" s="140"/>
      <x:c r="K72" s="140"/>
      <x:c r="L72" s="140"/>
      <x:c r="M72" s="140"/>
      <x:c r="N72" s="140"/>
      <x:c r="O72" s="140"/>
      <x:c r="P72" s="140"/>
      <x:c r="Q72" s="140"/>
      <x:c r="R72" s="140"/>
      <x:c r="S72" s="163" t="str">
        <x:f>IF(AP72="Yes","",IF(AQ72="No","Refused",IF(AS72="Yes","Review required",IF(AND(AU72="No",OR(L72="Supported",L72="Partial"),AT72="No",NOT(AND(AW72="Yes",AM72="",AN72&lt;&gt;""))),"Review required",IF(AND(AU72="No",AT72="Yes",AM72=""),"Review required",IF(AND(AW72="Yes",AN72=""),"Review required","Ready"))))))</x:f>
      </x:c>
      <x:c r="T72" s="163" t="str">
        <x:f>IF(AP72="Yes","",AY72&amp;"")</x:f>
      </x:c>
      <x:c r="U72" s="163" t="str">
        <x:f>IF(AP72="Yes","",AZ72&amp;"")</x:f>
      </x:c>
      <x:c r="V72" s="164"/>
      <x:c r="W72" s="164"/>
      <x:c r="X72" s="164"/>
      <x:c r="Y72" s="164"/>
      <x:c r="Z72" s="164"/>
      <x:c r="AA72" s="164"/>
      <x:c r="AB72" s="164"/>
      <x:c r="AC72" s="164"/>
      <x:c r="AD72" s="164"/>
      <x:c r="AE72" s="164"/>
      <x:c r="AF72" s="164"/>
      <x:c r="AG72" s="164"/>
      <x:c r="AH72" s="164"/>
      <x:c r="AI72" s="165"/>
      <x:c r="AJ72" s="164"/>
      <x:c r="AK72" s="164"/>
      <x:c r="AL72" s="164"/>
      <x:c r="AM72" s="140"/>
      <x:c r="AN72" s="140"/>
      <x:c r="AO72" s="163" t="str">
        <x:f>IF(AP72="Yes","",IF(S72="Refused","Missing required details: "&amp;LEFT(BJ72,LEN(BJ72)-2)&amp;".",SUBSTITUTE(SUBSTITUTE(SUBSTITUTE(SUBSTITUTE(SUBSTITUTE(SUBSTITUTE(SUBSTITUTE(SUBSTITUTE(IF(S72="Review required",IFERROR(MID(BA72,FIND(": ",BA72)+2,999),BA72),IFERROR(MID(BB72,FIND(": ",BB72)+2,999),BB72)),"Material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72" s="166" t="str">
        <x:f>IF(AND(B72="",C72="",D72="",E72="",F72="",G72="",H72="",I72="",J72="",K72="",L72="",M72="",N72="",O72="",P72="",Q72="",R72="",AD72="",AE72="",AM72="",AN72="",BC72="",BD72=""),"Yes","No")</x:f>
        <x:v>Yes</x:v>
      </x:c>
      <x:c r="AQ72" s="166" t="str">
        <x:f>IF(AND(B72&lt;&gt;"",C72&lt;&gt;"",E72&lt;&gt;"",F72&lt;&gt;"",BC72&lt;&gt;"",D72&lt;&gt;"",BD72&lt;&gt;"",G72&lt;&gt;"",AD72&lt;&gt;"",AE72&lt;&gt;""),"Yes","No")</x:f>
        <x:v>No</x:v>
      </x:c>
      <x:c r="AR72" s="166" t="str">
        <x:f>IF(OR(AND(I72="Supported",OR(H72="No",J72="No")),AND(R72="Yes",J72="No"),AND(P72="Yes",M72="No"),AND(I72="No",R72="Yes")),"Yes","No")</x:f>
        <x:v>No</x:v>
      </x:c>
      <x:c r="AS72" s="166" t="str">
        <x:f>IF(OR(H72="Unknown",I72="Unknown",J72="Unknown",I72="Partial",AND(I72="Supported",OR(H72="Partial",J72="Partial")),AR72="Yes"),"Yes","No")</x:f>
        <x:v>No</x:v>
      </x:c>
      <x:c r="AT72" s="166" t="str">
        <x:f>IF(OR(P72="Yes",O72="Yes",Q72="Yes",AND(N72="Yes",OR(L72="Supported",L72="Partial"))),"Yes","No")</x:f>
        <x:v>No</x:v>
      </x:c>
      <x:c r="AU72" s="166" t="str">
        <x:f>IF(AND(H72="Supported",I72="Supported",J72="Supported"),"Yes","No")</x:f>
        <x:v>No</x:v>
      </x:c>
      <x:c r="AV72" s="166" t="str">
        <x:f>IF(AND(AU72="Yes",R72="Yes",AT72="Yes"),"Yes","No")</x:f>
        <x:v>No</x:v>
      </x:c>
      <x:c r="AW72" s="166" t="str">
        <x:f>IF(AND(AU72="No",I72="No",J72="No",AT72="No"),"Yes","No")</x:f>
        <x:v>No</x:v>
      </x:c>
      <x:c r="AX72" s="166" t="str">
        <x:f>IF(P72="Yes","Transaction intermediary",IF(O72="Yes","Decision intermediary",IF(Q72="Yes","Market infrastructure",IF(AND(N72="Yes",OR(L72="Supported",L72="Partial")),"Visibility competitor",""))))</x:f>
      </x:c>
      <x:c r="AY72" s="166" t="str">
        <x:f>IF(AP72="Yes","",IF(AQ72="No","",IF(AV72="Yes","Dual-role domain",IF(AU72="Yes","Direct commercial competitor",IF(AX72&lt;&gt;"",AX72,IF(AND(I72="Supported",OR(H72="Partial",J72="Partial")),"Direct commercial competitor",IF(AND(AW72="Yes",AN72&lt;&gt;"",AM72=""),"Non-comparable ranking domain","")))))))</x:f>
      </x:c>
      <x:c r="AZ72" s="166" t="str">
        <x:f>IF(S72&lt;&gt;"Ready","",IF(OR(AY72="Direct commercial competitor",AY72="Dual-role domain"),"Core",IF(AND(OR(AY72="Transaction intermediary",AY72="Decision intermediary",AY72="Market infrastructure",AY72="Visibility competitor"),AM72&lt;&gt;""),"Context",IF(AND(AY72="Non-comparable ranking domain",AN72&lt;&gt;""),"Exclude",""))))</x:f>
      </x:c>
      <x:c r="BA72" s="166" t="str">
        <x:f>IF(AP72="Yes","",IF(AR72="Yes","A20-F04: Material contradiction prevents a Ready result.",IF(OR(H72="Unknown",I72="Unknown",J72="Unknown"),"A20-S04: Critical evidence is Unknown and remains Unknown.",IF(OR(I72="Partial",AND(I72="Supported",OR(H72="Partial",J72="Partial"))),"A20-P04: Partial direct evidence cannot approve Core.",IF(AND(AU72="No",OR(L72="Supported",L72="Partial"),AT72="No"),"A20-P17: A20-E05 is evidence only and does not establish Visibility competitor.",IF(AND(AU72="No",AT72="Yes",AM72=""),"A20-D02: Context requires a named purpose.",IF(AND(AW72="Yes",AN72=""),"A20-D03: Exclude requires a decision-specific reason.","The current evidence does not support a final role and disposition.")))))))</x:f>
      </x:c>
      <x:c r="BB72" s="166" t="str">
        <x:f>IF(AP72="Yes","",IF(AZ72="Core","A20-D01: Direct-commercial conditions support Core.",IF(AZ72="Context","A20-D02: The named Context purpose is supported: "&amp;AM72&amp;".",IF(AZ72="Exclude","A20-P19/A20-D03: No role supports the decision and the exclusion reason is recorded.","The current evidence does not support a final role and disposition."))))</x:f>
      </x:c>
      <x:c r="BC72" s="166"/>
      <x:c r="BD72" s="166"/>
      <x:c r="BE72" s="163" t="str">
        <x:f>IF(AP72="Yes","",IF(LEN(IF(OR(AY72="Dual-role domain",AY72="Direct commercial competitor"),IF(P72="Yes","Transaction intermediary; ","")&amp;IF(O72="Yes","Decision intermediary; ","")&amp;IF(Q72="Yes","Market infrastructure; ","")&amp;IF(AND(N72="Yes",OR(L72="Supported",L72="Partial")),"Visibility competitor; ",""),IF(AND(P72="Yes",AY72&lt;&gt;"Transaction intermediary"),"Transaction intermediary; ","")&amp;IF(AND(O72="Yes",AY72&lt;&gt;"Decision intermediary"),"Decision intermediary; ","")&amp;IF(AND(Q72="Yes",AY72&lt;&gt;"Market infrastructure"),"Market infrastructure; ","")&amp;IF(AND(N72="Yes",OR(L72="Supported",L72="Partial"),AY72&lt;&gt;"Visibility competitor"),"Visibility competitor; ","")))=0,"",LEFT(IF(OR(AY72="Dual-role domain",AY72="Direct commercial competitor"),IF(P72="Yes","Transaction intermediary; ","")&amp;IF(O72="Yes","Decision intermediary; ","")&amp;IF(Q72="Yes","Market infrastructure; ","")&amp;IF(AND(N72="Yes",OR(L72="Supported",L72="Partial")),"Visibility competitor; ",""),IF(AND(P72="Yes",AY72&lt;&gt;"Transaction intermediary"),"Transaction intermediary; ","")&amp;IF(AND(O72="Yes",AY72&lt;&gt;"Decision intermediary"),"Decision intermediary; ","")&amp;IF(AND(Q72="Yes",AY72&lt;&gt;"Market infrastructure"),"Market infrastructure; ","")&amp;IF(AND(N72="Yes",OR(L72="Supported",L72="Partial"),AY72&lt;&gt;"Visibility competitor"),"Visibility competitor; ","")),LEN(IF(OR(AY72="Dual-role domain",AY72="Direct commercial competitor"),IF(P72="Yes","Transaction intermediary; ","")&amp;IF(O72="Yes","Decision intermediary; ","")&amp;IF(Q72="Yes","Market infrastructure; ","")&amp;IF(AND(N72="Yes",OR(L72="Supported",L72="Partial")),"Visibility competitor; ",""),IF(AND(P72="Yes",AY72&lt;&gt;"Transaction intermediary"),"Transaction intermediary; ","")&amp;IF(AND(O72="Yes",AY72&lt;&gt;"Decision intermediary"),"Decision intermediary; ","")&amp;IF(AND(Q72="Yes",AY72&lt;&gt;"Market infrastructure"),"Market infrastructure; ","")&amp;IF(AND(N72="Yes",OR(L72="Supported",L72="Partial"),AY72&lt;&gt;"Visibility competitor"),"Visibility competitor; ","")))-2)))</x:f>
      </x:c>
      <x:c r="BF72" s="163" t="str">
        <x:f>IF(AP72="Yes","",IF(AND(V72="",W72="",X72="",Y72=""),"Not reviewed",IF(OR(S72&lt;&gt;"Ready",V72&lt;&gt;S72,W72&lt;&gt;T72,X72&lt;&gt;BE72,Y72&lt;&gt;U72),"Requires re-review","Aligned")))</x:f>
      </x:c>
      <x:c r="BG72" s="163" t="str">
        <x:f>IF(AP72="Yes","",IF(AQ72="Yes","","A20-F01 Missing: "&amp;LEFT(BJ72,LEN(BJ72)-2)&amp;"."))</x:f>
      </x:c>
      <x:c r="BH72" s="163" t="str">
        <x:f>IF(AP72="Yes","",IF(S72="Refused","Complete the exact missing fields listed above, then classify again.",IF(S72="Review required",IF(BA72="A20-P17: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72" s="163" t="str">
        <x:f>IF(AP72="Yes","",IF(AND(AQ72="Yes",S72="Ready",V72="Ready",AF72="Approved",BF72="Aligned",U72&lt;&gt;""),"Eligible for handoff","Excluded from handoff - "&amp;IF(AQ72&lt;&gt;"Yes",BG72,IF(S72&lt;&gt;"Ready",AO72,IF(AF72&lt;&gt;"Approved","Approval status is not Approved",IF(BF72&lt;&gt;"Aligned",BF72,"No final disposition"))))))</x:f>
      </x:c>
      <x:c r="BJ72" s="166" t="str">
        <x:f>IF(B72="","Candidate; ","")&amp;IF(C72="","Decision; ","")&amp;IF(E72="","Customer; ","")&amp;IF(F72="","Commercial result; ","")&amp;IF(BC72="","Offering; ","")&amp;IF(D72="","Market and geography; ","")&amp;IF(BD72="","Query group; ","")&amp;IF(G72="","Evidence date; ","")&amp;IF(AD72="","Owner; ","")&amp;IF(AE72="","Reviewer; ","")</x:f>
        <x:v>Candidate; Decision; Customer; Commercial result; Offering; Market and geography; Query group; Evidence date; Owner; Reviewer; </x:v>
      </x:c>
    </x:row>
    <x:row r="73">
      <x:c r="A73" s="140"/>
      <x:c r="B73" s="140"/>
      <x:c r="C73" s="140"/>
      <x:c r="D73" s="140"/>
      <x:c r="E73" s="140"/>
      <x:c r="F73" s="140"/>
      <x:c r="G73" s="192"/>
      <x:c r="H73" s="140"/>
      <x:c r="I73" s="140"/>
      <x:c r="J73" s="140"/>
      <x:c r="K73" s="140"/>
      <x:c r="L73" s="140"/>
      <x:c r="M73" s="140"/>
      <x:c r="N73" s="140"/>
      <x:c r="O73" s="140"/>
      <x:c r="P73" s="140"/>
      <x:c r="Q73" s="140"/>
      <x:c r="R73" s="140"/>
      <x:c r="S73" s="163" t="str">
        <x:f>IF(AP73="Yes","",IF(AQ73="No","Refused",IF(AS73="Yes","Review required",IF(AND(AU73="No",OR(L73="Supported",L73="Partial"),AT73="No",NOT(AND(AW73="Yes",AM73="",AN73&lt;&gt;""))),"Review required",IF(AND(AU73="No",AT73="Yes",AM73=""),"Review required",IF(AND(AW73="Yes",AN73=""),"Review required","Ready"))))))</x:f>
      </x:c>
      <x:c r="T73" s="163" t="str">
        <x:f>IF(AP73="Yes","",AY73&amp;"")</x:f>
      </x:c>
      <x:c r="U73" s="163" t="str">
        <x:f>IF(AP73="Yes","",AZ73&amp;"")</x:f>
      </x:c>
      <x:c r="V73" s="164"/>
      <x:c r="W73" s="164"/>
      <x:c r="X73" s="164"/>
      <x:c r="Y73" s="164"/>
      <x:c r="Z73" s="164"/>
      <x:c r="AA73" s="164"/>
      <x:c r="AB73" s="164"/>
      <x:c r="AC73" s="164"/>
      <x:c r="AD73" s="164"/>
      <x:c r="AE73" s="164"/>
      <x:c r="AF73" s="164"/>
      <x:c r="AG73" s="164"/>
      <x:c r="AH73" s="164"/>
      <x:c r="AI73" s="165"/>
      <x:c r="AJ73" s="164"/>
      <x:c r="AK73" s="164"/>
      <x:c r="AL73" s="164"/>
      <x:c r="AM73" s="140"/>
      <x:c r="AN73" s="140"/>
      <x:c r="AO73" s="163" t="str">
        <x:f>IF(AP73="Yes","",IF(S73="Refused","Missing required details: "&amp;LEFT(BJ73,LEN(BJ73)-2)&amp;".",SUBSTITUTE(SUBSTITUTE(SUBSTITUTE(SUBSTITUTE(SUBSTITUTE(SUBSTITUTE(SUBSTITUTE(SUBSTITUTE(IF(S73="Review required",IFERROR(MID(BA73,FIND(": ",BA73)+2,999),BA73),IFERROR(MID(BB73,FIND(": ",BB73)+2,999),BB73)),"Material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73" s="166" t="str">
        <x:f>IF(AND(B73="",C73="",D73="",E73="",F73="",G73="",H73="",I73="",J73="",K73="",L73="",M73="",N73="",O73="",P73="",Q73="",R73="",AD73="",AE73="",AM73="",AN73="",BC73="",BD73=""),"Yes","No")</x:f>
        <x:v>Yes</x:v>
      </x:c>
      <x:c r="AQ73" s="166" t="str">
        <x:f>IF(AND(B73&lt;&gt;"",C73&lt;&gt;"",E73&lt;&gt;"",F73&lt;&gt;"",BC73&lt;&gt;"",D73&lt;&gt;"",BD73&lt;&gt;"",G73&lt;&gt;"",AD73&lt;&gt;"",AE73&lt;&gt;""),"Yes","No")</x:f>
        <x:v>No</x:v>
      </x:c>
      <x:c r="AR73" s="166" t="str">
        <x:f>IF(OR(AND(I73="Supported",OR(H73="No",J73="No")),AND(R73="Yes",J73="No"),AND(P73="Yes",M73="No"),AND(I73="No",R73="Yes")),"Yes","No")</x:f>
        <x:v>No</x:v>
      </x:c>
      <x:c r="AS73" s="166" t="str">
        <x:f>IF(OR(H73="Unknown",I73="Unknown",J73="Unknown",I73="Partial",AND(I73="Supported",OR(H73="Partial",J73="Partial")),AR73="Yes"),"Yes","No")</x:f>
        <x:v>No</x:v>
      </x:c>
      <x:c r="AT73" s="166" t="str">
        <x:f>IF(OR(P73="Yes",O73="Yes",Q73="Yes",AND(N73="Yes",OR(L73="Supported",L73="Partial"))),"Yes","No")</x:f>
        <x:v>No</x:v>
      </x:c>
      <x:c r="AU73" s="166" t="str">
        <x:f>IF(AND(H73="Supported",I73="Supported",J73="Supported"),"Yes","No")</x:f>
        <x:v>No</x:v>
      </x:c>
      <x:c r="AV73" s="166" t="str">
        <x:f>IF(AND(AU73="Yes",R73="Yes",AT73="Yes"),"Yes","No")</x:f>
        <x:v>No</x:v>
      </x:c>
      <x:c r="AW73" s="166" t="str">
        <x:f>IF(AND(AU73="No",I73="No",J73="No",AT73="No"),"Yes","No")</x:f>
        <x:v>No</x:v>
      </x:c>
      <x:c r="AX73" s="166" t="str">
        <x:f>IF(P73="Yes","Transaction intermediary",IF(O73="Yes","Decision intermediary",IF(Q73="Yes","Market infrastructure",IF(AND(N73="Yes",OR(L73="Supported",L73="Partial")),"Visibility competitor",""))))</x:f>
      </x:c>
      <x:c r="AY73" s="166" t="str">
        <x:f>IF(AP73="Yes","",IF(AQ73="No","",IF(AV73="Yes","Dual-role domain",IF(AU73="Yes","Direct commercial competitor",IF(AX73&lt;&gt;"",AX73,IF(AND(I73="Supported",OR(H73="Partial",J73="Partial")),"Direct commercial competitor",IF(AND(AW73="Yes",AN73&lt;&gt;"",AM73=""),"Non-comparable ranking domain","")))))))</x:f>
      </x:c>
      <x:c r="AZ73" s="166" t="str">
        <x:f>IF(S73&lt;&gt;"Ready","",IF(OR(AY73="Direct commercial competitor",AY73="Dual-role domain"),"Core",IF(AND(OR(AY73="Transaction intermediary",AY73="Decision intermediary",AY73="Market infrastructure",AY73="Visibility competitor"),AM73&lt;&gt;""),"Context",IF(AND(AY73="Non-comparable ranking domain",AN73&lt;&gt;""),"Exclude",""))))</x:f>
      </x:c>
      <x:c r="BA73" s="166" t="str">
        <x:f>IF(AP73="Yes","",IF(AR73="Yes","A20-F04: Material contradiction prevents a Ready result.",IF(OR(H73="Unknown",I73="Unknown",J73="Unknown"),"A20-S04: Critical evidence is Unknown and remains Unknown.",IF(OR(I73="Partial",AND(I73="Supported",OR(H73="Partial",J73="Partial"))),"A20-P04: Partial direct evidence cannot approve Core.",IF(AND(AU73="No",OR(L73="Supported",L73="Partial"),AT73="No"),"A20-P17: A20-E05 is evidence only and does not establish Visibility competitor.",IF(AND(AU73="No",AT73="Yes",AM73=""),"A20-D02: Context requires a named purpose.",IF(AND(AW73="Yes",AN73=""),"A20-D03: Exclude requires a decision-specific reason.","The current evidence does not support a final role and disposition.")))))))</x:f>
      </x:c>
      <x:c r="BB73" s="166" t="str">
        <x:f>IF(AP73="Yes","",IF(AZ73="Core","A20-D01: Direct-commercial conditions support Core.",IF(AZ73="Context","A20-D02: The named Context purpose is supported: "&amp;AM73&amp;".",IF(AZ73="Exclude","A20-P19/A20-D03: No role supports the decision and the exclusion reason is recorded.","The current evidence does not support a final role and disposition."))))</x:f>
      </x:c>
      <x:c r="BC73" s="166"/>
      <x:c r="BD73" s="166"/>
      <x:c r="BE73" s="163" t="str">
        <x:f>IF(AP73="Yes","",IF(LEN(IF(OR(AY73="Dual-role domain",AY73="Direct commercial competitor"),IF(P73="Yes","Transaction intermediary; ","")&amp;IF(O73="Yes","Decision intermediary; ","")&amp;IF(Q73="Yes","Market infrastructure; ","")&amp;IF(AND(N73="Yes",OR(L73="Supported",L73="Partial")),"Visibility competitor; ",""),IF(AND(P73="Yes",AY73&lt;&gt;"Transaction intermediary"),"Transaction intermediary; ","")&amp;IF(AND(O73="Yes",AY73&lt;&gt;"Decision intermediary"),"Decision intermediary; ","")&amp;IF(AND(Q73="Yes",AY73&lt;&gt;"Market infrastructure"),"Market infrastructure; ","")&amp;IF(AND(N73="Yes",OR(L73="Supported",L73="Partial"),AY73&lt;&gt;"Visibility competitor"),"Visibility competitor; ","")))=0,"",LEFT(IF(OR(AY73="Dual-role domain",AY73="Direct commercial competitor"),IF(P73="Yes","Transaction intermediary; ","")&amp;IF(O73="Yes","Decision intermediary; ","")&amp;IF(Q73="Yes","Market infrastructure; ","")&amp;IF(AND(N73="Yes",OR(L73="Supported",L73="Partial")),"Visibility competitor; ",""),IF(AND(P73="Yes",AY73&lt;&gt;"Transaction intermediary"),"Transaction intermediary; ","")&amp;IF(AND(O73="Yes",AY73&lt;&gt;"Decision intermediary"),"Decision intermediary; ","")&amp;IF(AND(Q73="Yes",AY73&lt;&gt;"Market infrastructure"),"Market infrastructure; ","")&amp;IF(AND(N73="Yes",OR(L73="Supported",L73="Partial"),AY73&lt;&gt;"Visibility competitor"),"Visibility competitor; ","")),LEN(IF(OR(AY73="Dual-role domain",AY73="Direct commercial competitor"),IF(P73="Yes","Transaction intermediary; ","")&amp;IF(O73="Yes","Decision intermediary; ","")&amp;IF(Q73="Yes","Market infrastructure; ","")&amp;IF(AND(N73="Yes",OR(L73="Supported",L73="Partial")),"Visibility competitor; ",""),IF(AND(P73="Yes",AY73&lt;&gt;"Transaction intermediary"),"Transaction intermediary; ","")&amp;IF(AND(O73="Yes",AY73&lt;&gt;"Decision intermediary"),"Decision intermediary; ","")&amp;IF(AND(Q73="Yes",AY73&lt;&gt;"Market infrastructure"),"Market infrastructure; ","")&amp;IF(AND(N73="Yes",OR(L73="Supported",L73="Partial"),AY73&lt;&gt;"Visibility competitor"),"Visibility competitor; ","")))-2)))</x:f>
      </x:c>
      <x:c r="BF73" s="163" t="str">
        <x:f>IF(AP73="Yes","",IF(AND(V73="",W73="",X73="",Y73=""),"Not reviewed",IF(OR(S73&lt;&gt;"Ready",V73&lt;&gt;S73,W73&lt;&gt;T73,X73&lt;&gt;BE73,Y73&lt;&gt;U73),"Requires re-review","Aligned")))</x:f>
      </x:c>
      <x:c r="BG73" s="163" t="str">
        <x:f>IF(AP73="Yes","",IF(AQ73="Yes","","A20-F01 Missing: "&amp;LEFT(BJ73,LEN(BJ73)-2)&amp;"."))</x:f>
      </x:c>
      <x:c r="BH73" s="163" t="str">
        <x:f>IF(AP73="Yes","",IF(S73="Refused","Complete the exact missing fields listed above, then classify again.",IF(S73="Review required",IF(BA73="A20-P17: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73" s="163" t="str">
        <x:f>IF(AP73="Yes","",IF(AND(AQ73="Yes",S73="Ready",V73="Ready",AF73="Approved",BF73="Aligned",U73&lt;&gt;""),"Eligible for handoff","Excluded from handoff - "&amp;IF(AQ73&lt;&gt;"Yes",BG73,IF(S73&lt;&gt;"Ready",AO73,IF(AF73&lt;&gt;"Approved","Approval status is not Approved",IF(BF73&lt;&gt;"Aligned",BF73,"No final disposition"))))))</x:f>
      </x:c>
      <x:c r="BJ73" s="166" t="str">
        <x:f>IF(B73="","Candidate; ","")&amp;IF(C73="","Decision; ","")&amp;IF(E73="","Customer; ","")&amp;IF(F73="","Commercial result; ","")&amp;IF(BC73="","Offering; ","")&amp;IF(D73="","Market and geography; ","")&amp;IF(BD73="","Query group; ","")&amp;IF(G73="","Evidence date; ","")&amp;IF(AD73="","Owner; ","")&amp;IF(AE73="","Reviewer; ","")</x:f>
        <x:v>Candidate; Decision; Customer; Commercial result; Offering; Market and geography; Query group; Evidence date; Owner; Reviewer; </x:v>
      </x:c>
    </x:row>
    <x:row r="74">
      <x:c r="A74" s="140"/>
      <x:c r="B74" s="140"/>
      <x:c r="C74" s="140"/>
      <x:c r="D74" s="140"/>
      <x:c r="E74" s="140"/>
      <x:c r="F74" s="140"/>
      <x:c r="G74" s="192"/>
      <x:c r="H74" s="140"/>
      <x:c r="I74" s="140"/>
      <x:c r="J74" s="140"/>
      <x:c r="K74" s="140"/>
      <x:c r="L74" s="140"/>
      <x:c r="M74" s="140"/>
      <x:c r="N74" s="140"/>
      <x:c r="O74" s="140"/>
      <x:c r="P74" s="140"/>
      <x:c r="Q74" s="140"/>
      <x:c r="R74" s="140"/>
      <x:c r="S74" s="163" t="str">
        <x:f>IF(AP74="Yes","",IF(AQ74="No","Refused",IF(AS74="Yes","Review required",IF(AND(AU74="No",OR(L74="Supported",L74="Partial"),AT74="No",NOT(AND(AW74="Yes",AM74="",AN74&lt;&gt;""))),"Review required",IF(AND(AU74="No",AT74="Yes",AM74=""),"Review required",IF(AND(AW74="Yes",AN74=""),"Review required","Ready"))))))</x:f>
      </x:c>
      <x:c r="T74" s="163" t="str">
        <x:f>IF(AP74="Yes","",AY74&amp;"")</x:f>
      </x:c>
      <x:c r="U74" s="163" t="str">
        <x:f>IF(AP74="Yes","",AZ74&amp;"")</x:f>
      </x:c>
      <x:c r="V74" s="164"/>
      <x:c r="W74" s="164"/>
      <x:c r="X74" s="164"/>
      <x:c r="Y74" s="164"/>
      <x:c r="Z74" s="164"/>
      <x:c r="AA74" s="164"/>
      <x:c r="AB74" s="164"/>
      <x:c r="AC74" s="164"/>
      <x:c r="AD74" s="164"/>
      <x:c r="AE74" s="164"/>
      <x:c r="AF74" s="164"/>
      <x:c r="AG74" s="164"/>
      <x:c r="AH74" s="164"/>
      <x:c r="AI74" s="165"/>
      <x:c r="AJ74" s="164"/>
      <x:c r="AK74" s="164"/>
      <x:c r="AL74" s="164"/>
      <x:c r="AM74" s="140"/>
      <x:c r="AN74" s="140"/>
      <x:c r="AO74" s="163" t="str">
        <x:f>IF(AP74="Yes","",IF(S74="Refused","Missing required details: "&amp;LEFT(BJ74,LEN(BJ74)-2)&amp;".",SUBSTITUTE(SUBSTITUTE(SUBSTITUTE(SUBSTITUTE(SUBSTITUTE(SUBSTITUTE(SUBSTITUTE(SUBSTITUTE(IF(S74="Review required",IFERROR(MID(BA74,FIND(": ",BA74)+2,999),BA74),IFERROR(MID(BB74,FIND(": ",BB74)+2,999),BB74)),"Material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74" s="166" t="str">
        <x:f>IF(AND(B74="",C74="",D74="",E74="",F74="",G74="",H74="",I74="",J74="",K74="",L74="",M74="",N74="",O74="",P74="",Q74="",R74="",AD74="",AE74="",AM74="",AN74="",BC74="",BD74=""),"Yes","No")</x:f>
        <x:v>Yes</x:v>
      </x:c>
      <x:c r="AQ74" s="166" t="str">
        <x:f>IF(AND(B74&lt;&gt;"",C74&lt;&gt;"",E74&lt;&gt;"",F74&lt;&gt;"",BC74&lt;&gt;"",D74&lt;&gt;"",BD74&lt;&gt;"",G74&lt;&gt;"",AD74&lt;&gt;"",AE74&lt;&gt;""),"Yes","No")</x:f>
        <x:v>No</x:v>
      </x:c>
      <x:c r="AR74" s="166" t="str">
        <x:f>IF(OR(AND(I74="Supported",OR(H74="No",J74="No")),AND(R74="Yes",J74="No"),AND(P74="Yes",M74="No"),AND(I74="No",R74="Yes")),"Yes","No")</x:f>
        <x:v>No</x:v>
      </x:c>
      <x:c r="AS74" s="166" t="str">
        <x:f>IF(OR(H74="Unknown",I74="Unknown",J74="Unknown",I74="Partial",AND(I74="Supported",OR(H74="Partial",J74="Partial")),AR74="Yes"),"Yes","No")</x:f>
        <x:v>No</x:v>
      </x:c>
      <x:c r="AT74" s="166" t="str">
        <x:f>IF(OR(P74="Yes",O74="Yes",Q74="Yes",AND(N74="Yes",OR(L74="Supported",L74="Partial"))),"Yes","No")</x:f>
        <x:v>No</x:v>
      </x:c>
      <x:c r="AU74" s="166" t="str">
        <x:f>IF(AND(H74="Supported",I74="Supported",J74="Supported"),"Yes","No")</x:f>
        <x:v>No</x:v>
      </x:c>
      <x:c r="AV74" s="166" t="str">
        <x:f>IF(AND(AU74="Yes",R74="Yes",AT74="Yes"),"Yes","No")</x:f>
        <x:v>No</x:v>
      </x:c>
      <x:c r="AW74" s="166" t="str">
        <x:f>IF(AND(AU74="No",I74="No",J74="No",AT74="No"),"Yes","No")</x:f>
        <x:v>No</x:v>
      </x:c>
      <x:c r="AX74" s="166" t="str">
        <x:f>IF(P74="Yes","Transaction intermediary",IF(O74="Yes","Decision intermediary",IF(Q74="Yes","Market infrastructure",IF(AND(N74="Yes",OR(L74="Supported",L74="Partial")),"Visibility competitor",""))))</x:f>
      </x:c>
      <x:c r="AY74" s="166" t="str">
        <x:f>IF(AP74="Yes","",IF(AQ74="No","",IF(AV74="Yes","Dual-role domain",IF(AU74="Yes","Direct commercial competitor",IF(AX74&lt;&gt;"",AX74,IF(AND(I74="Supported",OR(H74="Partial",J74="Partial")),"Direct commercial competitor",IF(AND(AW74="Yes",AN74&lt;&gt;"",AM74=""),"Non-comparable ranking domain","")))))))</x:f>
      </x:c>
      <x:c r="AZ74" s="166" t="str">
        <x:f>IF(S74&lt;&gt;"Ready","",IF(OR(AY74="Direct commercial competitor",AY74="Dual-role domain"),"Core",IF(AND(OR(AY74="Transaction intermediary",AY74="Decision intermediary",AY74="Market infrastructure",AY74="Visibility competitor"),AM74&lt;&gt;""),"Context",IF(AND(AY74="Non-comparable ranking domain",AN74&lt;&gt;""),"Exclude",""))))</x:f>
      </x:c>
      <x:c r="BA74" s="166" t="str">
        <x:f>IF(AP74="Yes","",IF(AR74="Yes","A20-F04: Material contradiction prevents a Ready result.",IF(OR(H74="Unknown",I74="Unknown",J74="Unknown"),"A20-S04: Critical evidence is Unknown and remains Unknown.",IF(OR(I74="Partial",AND(I74="Supported",OR(H74="Partial",J74="Partial"))),"A20-P04: Partial direct evidence cannot approve Core.",IF(AND(AU74="No",OR(L74="Supported",L74="Partial"),AT74="No"),"A20-P17: A20-E05 is evidence only and does not establish Visibility competitor.",IF(AND(AU74="No",AT74="Yes",AM74=""),"A20-D02: Context requires a named purpose.",IF(AND(AW74="Yes",AN74=""),"A20-D03: Exclude requires a decision-specific reason.","The current evidence does not support a final role and disposition.")))))))</x:f>
      </x:c>
      <x:c r="BB74" s="166" t="str">
        <x:f>IF(AP74="Yes","",IF(AZ74="Core","A20-D01: Direct-commercial conditions support Core.",IF(AZ74="Context","A20-D02: The named Context purpose is supported: "&amp;AM74&amp;".",IF(AZ74="Exclude","A20-P19/A20-D03: No role supports the decision and the exclusion reason is recorded.","The current evidence does not support a final role and disposition."))))</x:f>
      </x:c>
      <x:c r="BC74" s="166"/>
      <x:c r="BD74" s="166"/>
      <x:c r="BE74" s="163" t="str">
        <x:f>IF(AP74="Yes","",IF(LEN(IF(OR(AY74="Dual-role domain",AY74="Direct commercial competitor"),IF(P74="Yes","Transaction intermediary; ","")&amp;IF(O74="Yes","Decision intermediary; ","")&amp;IF(Q74="Yes","Market infrastructure; ","")&amp;IF(AND(N74="Yes",OR(L74="Supported",L74="Partial")),"Visibility competitor; ",""),IF(AND(P74="Yes",AY74&lt;&gt;"Transaction intermediary"),"Transaction intermediary; ","")&amp;IF(AND(O74="Yes",AY74&lt;&gt;"Decision intermediary"),"Decision intermediary; ","")&amp;IF(AND(Q74="Yes",AY74&lt;&gt;"Market infrastructure"),"Market infrastructure; ","")&amp;IF(AND(N74="Yes",OR(L74="Supported",L74="Partial"),AY74&lt;&gt;"Visibility competitor"),"Visibility competitor; ","")))=0,"",LEFT(IF(OR(AY74="Dual-role domain",AY74="Direct commercial competitor"),IF(P74="Yes","Transaction intermediary; ","")&amp;IF(O74="Yes","Decision intermediary; ","")&amp;IF(Q74="Yes","Market infrastructure; ","")&amp;IF(AND(N74="Yes",OR(L74="Supported",L74="Partial")),"Visibility competitor; ",""),IF(AND(P74="Yes",AY74&lt;&gt;"Transaction intermediary"),"Transaction intermediary; ","")&amp;IF(AND(O74="Yes",AY74&lt;&gt;"Decision intermediary"),"Decision intermediary; ","")&amp;IF(AND(Q74="Yes",AY74&lt;&gt;"Market infrastructure"),"Market infrastructure; ","")&amp;IF(AND(N74="Yes",OR(L74="Supported",L74="Partial"),AY74&lt;&gt;"Visibility competitor"),"Visibility competitor; ","")),LEN(IF(OR(AY74="Dual-role domain",AY74="Direct commercial competitor"),IF(P74="Yes","Transaction intermediary; ","")&amp;IF(O74="Yes","Decision intermediary; ","")&amp;IF(Q74="Yes","Market infrastructure; ","")&amp;IF(AND(N74="Yes",OR(L74="Supported",L74="Partial")),"Visibility competitor; ",""),IF(AND(P74="Yes",AY74&lt;&gt;"Transaction intermediary"),"Transaction intermediary; ","")&amp;IF(AND(O74="Yes",AY74&lt;&gt;"Decision intermediary"),"Decision intermediary; ","")&amp;IF(AND(Q74="Yes",AY74&lt;&gt;"Market infrastructure"),"Market infrastructure; ","")&amp;IF(AND(N74="Yes",OR(L74="Supported",L74="Partial"),AY74&lt;&gt;"Visibility competitor"),"Visibility competitor; ","")))-2)))</x:f>
      </x:c>
      <x:c r="BF74" s="163" t="str">
        <x:f>IF(AP74="Yes","",IF(AND(V74="",W74="",X74="",Y74=""),"Not reviewed",IF(OR(S74&lt;&gt;"Ready",V74&lt;&gt;S74,W74&lt;&gt;T74,X74&lt;&gt;BE74,Y74&lt;&gt;U74),"Requires re-review","Aligned")))</x:f>
      </x:c>
      <x:c r="BG74" s="163" t="str">
        <x:f>IF(AP74="Yes","",IF(AQ74="Yes","","A20-F01 Missing: "&amp;LEFT(BJ74,LEN(BJ74)-2)&amp;"."))</x:f>
      </x:c>
      <x:c r="BH74" s="163" t="str">
        <x:f>IF(AP74="Yes","",IF(S74="Refused","Complete the exact missing fields listed above, then classify again.",IF(S74="Review required",IF(BA74="A20-P17: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74" s="163" t="str">
        <x:f>IF(AP74="Yes","",IF(AND(AQ74="Yes",S74="Ready",V74="Ready",AF74="Approved",BF74="Aligned",U74&lt;&gt;""),"Eligible for handoff","Excluded from handoff - "&amp;IF(AQ74&lt;&gt;"Yes",BG74,IF(S74&lt;&gt;"Ready",AO74,IF(AF74&lt;&gt;"Approved","Approval status is not Approved",IF(BF74&lt;&gt;"Aligned",BF74,"No final disposition"))))))</x:f>
      </x:c>
      <x:c r="BJ74" s="166" t="str">
        <x:f>IF(B74="","Candidate; ","")&amp;IF(C74="","Decision; ","")&amp;IF(E74="","Customer; ","")&amp;IF(F74="","Commercial result; ","")&amp;IF(BC74="","Offering; ","")&amp;IF(D74="","Market and geography; ","")&amp;IF(BD74="","Query group; ","")&amp;IF(G74="","Evidence date; ","")&amp;IF(AD74="","Owner; ","")&amp;IF(AE74="","Reviewer; ","")</x:f>
        <x:v>Candidate; Decision; Customer; Commercial result; Offering; Market and geography; Query group; Evidence date; Owner; Reviewer; </x:v>
      </x:c>
    </x:row>
    <x:row r="75">
      <x:c r="A75" s="140"/>
      <x:c r="B75" s="140"/>
      <x:c r="C75" s="140"/>
      <x:c r="D75" s="140"/>
      <x:c r="E75" s="140"/>
      <x:c r="F75" s="140"/>
      <x:c r="G75" s="192"/>
      <x:c r="H75" s="140"/>
      <x:c r="I75" s="140"/>
      <x:c r="J75" s="140"/>
      <x:c r="K75" s="140"/>
      <x:c r="L75" s="140"/>
      <x:c r="M75" s="140"/>
      <x:c r="N75" s="140"/>
      <x:c r="O75" s="140"/>
      <x:c r="P75" s="140"/>
      <x:c r="Q75" s="140"/>
      <x:c r="R75" s="140"/>
      <x:c r="S75" s="163" t="str">
        <x:f>IF(AP75="Yes","",IF(AQ75="No","Refused",IF(AS75="Yes","Review required",IF(AND(AU75="No",OR(L75="Supported",L75="Partial"),AT75="No",NOT(AND(AW75="Yes",AM75="",AN75&lt;&gt;""))),"Review required",IF(AND(AU75="No",AT75="Yes",AM75=""),"Review required",IF(AND(AW75="Yes",AN75=""),"Review required","Ready"))))))</x:f>
      </x:c>
      <x:c r="T75" s="163" t="str">
        <x:f>IF(AP75="Yes","",AY75&amp;"")</x:f>
      </x:c>
      <x:c r="U75" s="163" t="str">
        <x:f>IF(AP75="Yes","",AZ75&amp;"")</x:f>
      </x:c>
      <x:c r="V75" s="164"/>
      <x:c r="W75" s="164"/>
      <x:c r="X75" s="164"/>
      <x:c r="Y75" s="164"/>
      <x:c r="Z75" s="164"/>
      <x:c r="AA75" s="164"/>
      <x:c r="AB75" s="164"/>
      <x:c r="AC75" s="164"/>
      <x:c r="AD75" s="164"/>
      <x:c r="AE75" s="164"/>
      <x:c r="AF75" s="164"/>
      <x:c r="AG75" s="164"/>
      <x:c r="AH75" s="164"/>
      <x:c r="AI75" s="165"/>
      <x:c r="AJ75" s="164"/>
      <x:c r="AK75" s="164"/>
      <x:c r="AL75" s="164"/>
      <x:c r="AM75" s="140"/>
      <x:c r="AN75" s="140"/>
      <x:c r="AO75" s="163" t="str">
        <x:f>IF(AP75="Yes","",IF(S75="Refused","Missing required details: "&amp;LEFT(BJ75,LEN(BJ75)-2)&amp;".",SUBSTITUTE(SUBSTITUTE(SUBSTITUTE(SUBSTITUTE(SUBSTITUTE(SUBSTITUTE(SUBSTITUTE(SUBSTITUTE(IF(S75="Review required",IFERROR(MID(BA75,FIND(": ",BA75)+2,999),BA75),IFERROR(MID(BB75,FIND(": ",BB75)+2,999),BB75)),"Material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75" s="166" t="str">
        <x:f>IF(AND(B75="",C75="",D75="",E75="",F75="",G75="",H75="",I75="",J75="",K75="",L75="",M75="",N75="",O75="",P75="",Q75="",R75="",AD75="",AE75="",AM75="",AN75="",BC75="",BD75=""),"Yes","No")</x:f>
        <x:v>Yes</x:v>
      </x:c>
      <x:c r="AQ75" s="166" t="str">
        <x:f>IF(AND(B75&lt;&gt;"",C75&lt;&gt;"",E75&lt;&gt;"",F75&lt;&gt;"",BC75&lt;&gt;"",D75&lt;&gt;"",BD75&lt;&gt;"",G75&lt;&gt;"",AD75&lt;&gt;"",AE75&lt;&gt;""),"Yes","No")</x:f>
        <x:v>No</x:v>
      </x:c>
      <x:c r="AR75" s="166" t="str">
        <x:f>IF(OR(AND(I75="Supported",OR(H75="No",J75="No")),AND(R75="Yes",J75="No"),AND(P75="Yes",M75="No"),AND(I75="No",R75="Yes")),"Yes","No")</x:f>
        <x:v>No</x:v>
      </x:c>
      <x:c r="AS75" s="166" t="str">
        <x:f>IF(OR(H75="Unknown",I75="Unknown",J75="Unknown",I75="Partial",AND(I75="Supported",OR(H75="Partial",J75="Partial")),AR75="Yes"),"Yes","No")</x:f>
        <x:v>No</x:v>
      </x:c>
      <x:c r="AT75" s="166" t="str">
        <x:f>IF(OR(P75="Yes",O75="Yes",Q75="Yes",AND(N75="Yes",OR(L75="Supported",L75="Partial"))),"Yes","No")</x:f>
        <x:v>No</x:v>
      </x:c>
      <x:c r="AU75" s="166" t="str">
        <x:f>IF(AND(H75="Supported",I75="Supported",J75="Supported"),"Yes","No")</x:f>
        <x:v>No</x:v>
      </x:c>
      <x:c r="AV75" s="166" t="str">
        <x:f>IF(AND(AU75="Yes",R75="Yes",AT75="Yes"),"Yes","No")</x:f>
        <x:v>No</x:v>
      </x:c>
      <x:c r="AW75" s="166" t="str">
        <x:f>IF(AND(AU75="No",I75="No",J75="No",AT75="No"),"Yes","No")</x:f>
        <x:v>No</x:v>
      </x:c>
      <x:c r="AX75" s="166" t="str">
        <x:f>IF(P75="Yes","Transaction intermediary",IF(O75="Yes","Decision intermediary",IF(Q75="Yes","Market infrastructure",IF(AND(N75="Yes",OR(L75="Supported",L75="Partial")),"Visibility competitor",""))))</x:f>
      </x:c>
      <x:c r="AY75" s="166" t="str">
        <x:f>IF(AP75="Yes","",IF(AQ75="No","",IF(AV75="Yes","Dual-role domain",IF(AU75="Yes","Direct commercial competitor",IF(AX75&lt;&gt;"",AX75,IF(AND(I75="Supported",OR(H75="Partial",J75="Partial")),"Direct commercial competitor",IF(AND(AW75="Yes",AN75&lt;&gt;"",AM75=""),"Non-comparable ranking domain","")))))))</x:f>
      </x:c>
      <x:c r="AZ75" s="166" t="str">
        <x:f>IF(S75&lt;&gt;"Ready","",IF(OR(AY75="Direct commercial competitor",AY75="Dual-role domain"),"Core",IF(AND(OR(AY75="Transaction intermediary",AY75="Decision intermediary",AY75="Market infrastructure",AY75="Visibility competitor"),AM75&lt;&gt;""),"Context",IF(AND(AY75="Non-comparable ranking domain",AN75&lt;&gt;""),"Exclude",""))))</x:f>
      </x:c>
      <x:c r="BA75" s="166" t="str">
        <x:f>IF(AP75="Yes","",IF(AR75="Yes","A20-F04: Material contradiction prevents a Ready result.",IF(OR(H75="Unknown",I75="Unknown",J75="Unknown"),"A20-S04: Critical evidence is Unknown and remains Unknown.",IF(OR(I75="Partial",AND(I75="Supported",OR(H75="Partial",J75="Partial"))),"A20-P04: Partial direct evidence cannot approve Core.",IF(AND(AU75="No",OR(L75="Supported",L75="Partial"),AT75="No"),"A20-P17: A20-E05 is evidence only and does not establish Visibility competitor.",IF(AND(AU75="No",AT75="Yes",AM75=""),"A20-D02: Context requires a named purpose.",IF(AND(AW75="Yes",AN75=""),"A20-D03: Exclude requires a decision-specific reason.","The current evidence does not support a final role and disposition.")))))))</x:f>
      </x:c>
      <x:c r="BB75" s="166" t="str">
        <x:f>IF(AP75="Yes","",IF(AZ75="Core","A20-D01: Direct-commercial conditions support Core.",IF(AZ75="Context","A20-D02: The named Context purpose is supported: "&amp;AM75&amp;".",IF(AZ75="Exclude","A20-P19/A20-D03: No role supports the decision and the exclusion reason is recorded.","The current evidence does not support a final role and disposition."))))</x:f>
      </x:c>
      <x:c r="BC75" s="166"/>
      <x:c r="BD75" s="166"/>
      <x:c r="BE75" s="163" t="str">
        <x:f>IF(AP75="Yes","",IF(LEN(IF(OR(AY75="Dual-role domain",AY75="Direct commercial competitor"),IF(P75="Yes","Transaction intermediary; ","")&amp;IF(O75="Yes","Decision intermediary; ","")&amp;IF(Q75="Yes","Market infrastructure; ","")&amp;IF(AND(N75="Yes",OR(L75="Supported",L75="Partial")),"Visibility competitor; ",""),IF(AND(P75="Yes",AY75&lt;&gt;"Transaction intermediary"),"Transaction intermediary; ","")&amp;IF(AND(O75="Yes",AY75&lt;&gt;"Decision intermediary"),"Decision intermediary; ","")&amp;IF(AND(Q75="Yes",AY75&lt;&gt;"Market infrastructure"),"Market infrastructure; ","")&amp;IF(AND(N75="Yes",OR(L75="Supported",L75="Partial"),AY75&lt;&gt;"Visibility competitor"),"Visibility competitor; ","")))=0,"",LEFT(IF(OR(AY75="Dual-role domain",AY75="Direct commercial competitor"),IF(P75="Yes","Transaction intermediary; ","")&amp;IF(O75="Yes","Decision intermediary; ","")&amp;IF(Q75="Yes","Market infrastructure; ","")&amp;IF(AND(N75="Yes",OR(L75="Supported",L75="Partial")),"Visibility competitor; ",""),IF(AND(P75="Yes",AY75&lt;&gt;"Transaction intermediary"),"Transaction intermediary; ","")&amp;IF(AND(O75="Yes",AY75&lt;&gt;"Decision intermediary"),"Decision intermediary; ","")&amp;IF(AND(Q75="Yes",AY75&lt;&gt;"Market infrastructure"),"Market infrastructure; ","")&amp;IF(AND(N75="Yes",OR(L75="Supported",L75="Partial"),AY75&lt;&gt;"Visibility competitor"),"Visibility competitor; ","")),LEN(IF(OR(AY75="Dual-role domain",AY75="Direct commercial competitor"),IF(P75="Yes","Transaction intermediary; ","")&amp;IF(O75="Yes","Decision intermediary; ","")&amp;IF(Q75="Yes","Market infrastructure; ","")&amp;IF(AND(N75="Yes",OR(L75="Supported",L75="Partial")),"Visibility competitor; ",""),IF(AND(P75="Yes",AY75&lt;&gt;"Transaction intermediary"),"Transaction intermediary; ","")&amp;IF(AND(O75="Yes",AY75&lt;&gt;"Decision intermediary"),"Decision intermediary; ","")&amp;IF(AND(Q75="Yes",AY75&lt;&gt;"Market infrastructure"),"Market infrastructure; ","")&amp;IF(AND(N75="Yes",OR(L75="Supported",L75="Partial"),AY75&lt;&gt;"Visibility competitor"),"Visibility competitor; ","")))-2)))</x:f>
      </x:c>
      <x:c r="BF75" s="163" t="str">
        <x:f>IF(AP75="Yes","",IF(AND(V75="",W75="",X75="",Y75=""),"Not reviewed",IF(OR(S75&lt;&gt;"Ready",V75&lt;&gt;S75,W75&lt;&gt;T75,X75&lt;&gt;BE75,Y75&lt;&gt;U75),"Requires re-review","Aligned")))</x:f>
      </x:c>
      <x:c r="BG75" s="163" t="str">
        <x:f>IF(AP75="Yes","",IF(AQ75="Yes","","A20-F01 Missing: "&amp;LEFT(BJ75,LEN(BJ75)-2)&amp;"."))</x:f>
      </x:c>
      <x:c r="BH75" s="163" t="str">
        <x:f>IF(AP75="Yes","",IF(S75="Refused","Complete the exact missing fields listed above, then classify again.",IF(S75="Review required",IF(BA75="A20-P17: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75" s="163" t="str">
        <x:f>IF(AP75="Yes","",IF(AND(AQ75="Yes",S75="Ready",V75="Ready",AF75="Approved",BF75="Aligned",U75&lt;&gt;""),"Eligible for handoff","Excluded from handoff - "&amp;IF(AQ75&lt;&gt;"Yes",BG75,IF(S75&lt;&gt;"Ready",AO75,IF(AF75&lt;&gt;"Approved","Approval status is not Approved",IF(BF75&lt;&gt;"Aligned",BF75,"No final disposition"))))))</x:f>
      </x:c>
      <x:c r="BJ75" s="166" t="str">
        <x:f>IF(B75="","Candidate; ","")&amp;IF(C75="","Decision; ","")&amp;IF(E75="","Customer; ","")&amp;IF(F75="","Commercial result; ","")&amp;IF(BC75="","Offering; ","")&amp;IF(D75="","Market and geography; ","")&amp;IF(BD75="","Query group; ","")&amp;IF(G75="","Evidence date; ","")&amp;IF(AD75="","Owner; ","")&amp;IF(AE75="","Reviewer; ","")</x:f>
        <x:v>Candidate; Decision; Customer; Commercial result; Offering; Market and geography; Query group; Evidence date; Owner; Reviewer; </x:v>
      </x:c>
    </x:row>
    <x:row r="76">
      <x:c r="A76" s="140"/>
      <x:c r="B76" s="140"/>
      <x:c r="C76" s="140"/>
      <x:c r="D76" s="140"/>
      <x:c r="E76" s="140"/>
      <x:c r="F76" s="140"/>
      <x:c r="G76" s="192"/>
      <x:c r="H76" s="140"/>
      <x:c r="I76" s="140"/>
      <x:c r="J76" s="140"/>
      <x:c r="K76" s="140"/>
      <x:c r="L76" s="140"/>
      <x:c r="M76" s="140"/>
      <x:c r="N76" s="140"/>
      <x:c r="O76" s="140"/>
      <x:c r="P76" s="140"/>
      <x:c r="Q76" s="140"/>
      <x:c r="R76" s="140"/>
      <x:c r="S76" s="163" t="str">
        <x:f>IF(AP76="Yes","",IF(AQ76="No","Refused",IF(AS76="Yes","Review required",IF(AND(AU76="No",OR(L76="Supported",L76="Partial"),AT76="No",NOT(AND(AW76="Yes",AM76="",AN76&lt;&gt;""))),"Review required",IF(AND(AU76="No",AT76="Yes",AM76=""),"Review required",IF(AND(AW76="Yes",AN76=""),"Review required","Ready"))))))</x:f>
      </x:c>
      <x:c r="T76" s="163" t="str">
        <x:f>IF(AP76="Yes","",AY76&amp;"")</x:f>
      </x:c>
      <x:c r="U76" s="163" t="str">
        <x:f>IF(AP76="Yes","",AZ76&amp;"")</x:f>
      </x:c>
      <x:c r="V76" s="164"/>
      <x:c r="W76" s="164"/>
      <x:c r="X76" s="164"/>
      <x:c r="Y76" s="164"/>
      <x:c r="Z76" s="164"/>
      <x:c r="AA76" s="164"/>
      <x:c r="AB76" s="164"/>
      <x:c r="AC76" s="164"/>
      <x:c r="AD76" s="164"/>
      <x:c r="AE76" s="164"/>
      <x:c r="AF76" s="164"/>
      <x:c r="AG76" s="164"/>
      <x:c r="AH76" s="164"/>
      <x:c r="AI76" s="165"/>
      <x:c r="AJ76" s="164"/>
      <x:c r="AK76" s="164"/>
      <x:c r="AL76" s="164"/>
      <x:c r="AM76" s="140"/>
      <x:c r="AN76" s="140"/>
      <x:c r="AO76" s="163" t="str">
        <x:f>IF(AP76="Yes","",IF(S76="Refused","Missing required details: "&amp;LEFT(BJ76,LEN(BJ76)-2)&amp;".",SUBSTITUTE(SUBSTITUTE(SUBSTITUTE(SUBSTITUTE(SUBSTITUTE(SUBSTITUTE(SUBSTITUTE(SUBSTITUTE(IF(S76="Review required",IFERROR(MID(BA76,FIND(": ",BA76)+2,999),BA76),IFERROR(MID(BB76,FIND(": ",BB76)+2,999),BB76)),"Material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76" s="166" t="str">
        <x:f>IF(AND(B76="",C76="",D76="",E76="",F76="",G76="",H76="",I76="",J76="",K76="",L76="",M76="",N76="",O76="",P76="",Q76="",R76="",AD76="",AE76="",AM76="",AN76="",BC76="",BD76=""),"Yes","No")</x:f>
        <x:v>Yes</x:v>
      </x:c>
      <x:c r="AQ76" s="166" t="str">
        <x:f>IF(AND(B76&lt;&gt;"",C76&lt;&gt;"",E76&lt;&gt;"",F76&lt;&gt;"",BC76&lt;&gt;"",D76&lt;&gt;"",BD76&lt;&gt;"",G76&lt;&gt;"",AD76&lt;&gt;"",AE76&lt;&gt;""),"Yes","No")</x:f>
        <x:v>No</x:v>
      </x:c>
      <x:c r="AR76" s="166" t="str">
        <x:f>IF(OR(AND(I76="Supported",OR(H76="No",J76="No")),AND(R76="Yes",J76="No"),AND(P76="Yes",M76="No"),AND(I76="No",R76="Yes")),"Yes","No")</x:f>
        <x:v>No</x:v>
      </x:c>
      <x:c r="AS76" s="166" t="str">
        <x:f>IF(OR(H76="Unknown",I76="Unknown",J76="Unknown",I76="Partial",AND(I76="Supported",OR(H76="Partial",J76="Partial")),AR76="Yes"),"Yes","No")</x:f>
        <x:v>No</x:v>
      </x:c>
      <x:c r="AT76" s="166" t="str">
        <x:f>IF(OR(P76="Yes",O76="Yes",Q76="Yes",AND(N76="Yes",OR(L76="Supported",L76="Partial"))),"Yes","No")</x:f>
        <x:v>No</x:v>
      </x:c>
      <x:c r="AU76" s="166" t="str">
        <x:f>IF(AND(H76="Supported",I76="Supported",J76="Supported"),"Yes","No")</x:f>
        <x:v>No</x:v>
      </x:c>
      <x:c r="AV76" s="166" t="str">
        <x:f>IF(AND(AU76="Yes",R76="Yes",AT76="Yes"),"Yes","No")</x:f>
        <x:v>No</x:v>
      </x:c>
      <x:c r="AW76" s="166" t="str">
        <x:f>IF(AND(AU76="No",I76="No",J76="No",AT76="No"),"Yes","No")</x:f>
        <x:v>No</x:v>
      </x:c>
      <x:c r="AX76" s="166" t="str">
        <x:f>IF(P76="Yes","Transaction intermediary",IF(O76="Yes","Decision intermediary",IF(Q76="Yes","Market infrastructure",IF(AND(N76="Yes",OR(L76="Supported",L76="Partial")),"Visibility competitor",""))))</x:f>
      </x:c>
      <x:c r="AY76" s="166" t="str">
        <x:f>IF(AP76="Yes","",IF(AQ76="No","",IF(AV76="Yes","Dual-role domain",IF(AU76="Yes","Direct commercial competitor",IF(AX76&lt;&gt;"",AX76,IF(AND(I76="Supported",OR(H76="Partial",J76="Partial")),"Direct commercial competitor",IF(AND(AW76="Yes",AN76&lt;&gt;"",AM76=""),"Non-comparable ranking domain","")))))))</x:f>
      </x:c>
      <x:c r="AZ76" s="166" t="str">
        <x:f>IF(S76&lt;&gt;"Ready","",IF(OR(AY76="Direct commercial competitor",AY76="Dual-role domain"),"Core",IF(AND(OR(AY76="Transaction intermediary",AY76="Decision intermediary",AY76="Market infrastructure",AY76="Visibility competitor"),AM76&lt;&gt;""),"Context",IF(AND(AY76="Non-comparable ranking domain",AN76&lt;&gt;""),"Exclude",""))))</x:f>
      </x:c>
      <x:c r="BA76" s="166" t="str">
        <x:f>IF(AP76="Yes","",IF(AR76="Yes","A20-F04: Material contradiction prevents a Ready result.",IF(OR(H76="Unknown",I76="Unknown",J76="Unknown"),"A20-S04: Critical evidence is Unknown and remains Unknown.",IF(OR(I76="Partial",AND(I76="Supported",OR(H76="Partial",J76="Partial"))),"A20-P04: Partial direct evidence cannot approve Core.",IF(AND(AU76="No",OR(L76="Supported",L76="Partial"),AT76="No"),"A20-P17: A20-E05 is evidence only and does not establish Visibility competitor.",IF(AND(AU76="No",AT76="Yes",AM76=""),"A20-D02: Context requires a named purpose.",IF(AND(AW76="Yes",AN76=""),"A20-D03: Exclude requires a decision-specific reason.","The current evidence does not support a final role and disposition.")))))))</x:f>
      </x:c>
      <x:c r="BB76" s="166" t="str">
        <x:f>IF(AP76="Yes","",IF(AZ76="Core","A20-D01: Direct-commercial conditions support Core.",IF(AZ76="Context","A20-D02: The named Context purpose is supported: "&amp;AM76&amp;".",IF(AZ76="Exclude","A20-P19/A20-D03: No role supports the decision and the exclusion reason is recorded.","The current evidence does not support a final role and disposition."))))</x:f>
      </x:c>
      <x:c r="BC76" s="166"/>
      <x:c r="BD76" s="166"/>
      <x:c r="BE76" s="163" t="str">
        <x:f>IF(AP76="Yes","",IF(LEN(IF(OR(AY76="Dual-role domain",AY76="Direct commercial competitor"),IF(P76="Yes","Transaction intermediary; ","")&amp;IF(O76="Yes","Decision intermediary; ","")&amp;IF(Q76="Yes","Market infrastructure; ","")&amp;IF(AND(N76="Yes",OR(L76="Supported",L76="Partial")),"Visibility competitor; ",""),IF(AND(P76="Yes",AY76&lt;&gt;"Transaction intermediary"),"Transaction intermediary; ","")&amp;IF(AND(O76="Yes",AY76&lt;&gt;"Decision intermediary"),"Decision intermediary; ","")&amp;IF(AND(Q76="Yes",AY76&lt;&gt;"Market infrastructure"),"Market infrastructure; ","")&amp;IF(AND(N76="Yes",OR(L76="Supported",L76="Partial"),AY76&lt;&gt;"Visibility competitor"),"Visibility competitor; ","")))=0,"",LEFT(IF(OR(AY76="Dual-role domain",AY76="Direct commercial competitor"),IF(P76="Yes","Transaction intermediary; ","")&amp;IF(O76="Yes","Decision intermediary; ","")&amp;IF(Q76="Yes","Market infrastructure; ","")&amp;IF(AND(N76="Yes",OR(L76="Supported",L76="Partial")),"Visibility competitor; ",""),IF(AND(P76="Yes",AY76&lt;&gt;"Transaction intermediary"),"Transaction intermediary; ","")&amp;IF(AND(O76="Yes",AY76&lt;&gt;"Decision intermediary"),"Decision intermediary; ","")&amp;IF(AND(Q76="Yes",AY76&lt;&gt;"Market infrastructure"),"Market infrastructure; ","")&amp;IF(AND(N76="Yes",OR(L76="Supported",L76="Partial"),AY76&lt;&gt;"Visibility competitor"),"Visibility competitor; ","")),LEN(IF(OR(AY76="Dual-role domain",AY76="Direct commercial competitor"),IF(P76="Yes","Transaction intermediary; ","")&amp;IF(O76="Yes","Decision intermediary; ","")&amp;IF(Q76="Yes","Market infrastructure; ","")&amp;IF(AND(N76="Yes",OR(L76="Supported",L76="Partial")),"Visibility competitor; ",""),IF(AND(P76="Yes",AY76&lt;&gt;"Transaction intermediary"),"Transaction intermediary; ","")&amp;IF(AND(O76="Yes",AY76&lt;&gt;"Decision intermediary"),"Decision intermediary; ","")&amp;IF(AND(Q76="Yes",AY76&lt;&gt;"Market infrastructure"),"Market infrastructure; ","")&amp;IF(AND(N76="Yes",OR(L76="Supported",L76="Partial"),AY76&lt;&gt;"Visibility competitor"),"Visibility competitor; ","")))-2)))</x:f>
      </x:c>
      <x:c r="BF76" s="163" t="str">
        <x:f>IF(AP76="Yes","",IF(AND(V76="",W76="",X76="",Y76=""),"Not reviewed",IF(OR(S76&lt;&gt;"Ready",V76&lt;&gt;S76,W76&lt;&gt;T76,X76&lt;&gt;BE76,Y76&lt;&gt;U76),"Requires re-review","Aligned")))</x:f>
      </x:c>
      <x:c r="BG76" s="163" t="str">
        <x:f>IF(AP76="Yes","",IF(AQ76="Yes","","A20-F01 Missing: "&amp;LEFT(BJ76,LEN(BJ76)-2)&amp;"."))</x:f>
      </x:c>
      <x:c r="BH76" s="163" t="str">
        <x:f>IF(AP76="Yes","",IF(S76="Refused","Complete the exact missing fields listed above, then classify again.",IF(S76="Review required",IF(BA76="A20-P17: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76" s="163" t="str">
        <x:f>IF(AP76="Yes","",IF(AND(AQ76="Yes",S76="Ready",V76="Ready",AF76="Approved",BF76="Aligned",U76&lt;&gt;""),"Eligible for handoff","Excluded from handoff - "&amp;IF(AQ76&lt;&gt;"Yes",BG76,IF(S76&lt;&gt;"Ready",AO76,IF(AF76&lt;&gt;"Approved","Approval status is not Approved",IF(BF76&lt;&gt;"Aligned",BF76,"No final disposition"))))))</x:f>
      </x:c>
      <x:c r="BJ76" s="166" t="str">
        <x:f>IF(B76="","Candidate; ","")&amp;IF(C76="","Decision; ","")&amp;IF(E76="","Customer; ","")&amp;IF(F76="","Commercial result; ","")&amp;IF(BC76="","Offering; ","")&amp;IF(D76="","Market and geography; ","")&amp;IF(BD76="","Query group; ","")&amp;IF(G76="","Evidence date; ","")&amp;IF(AD76="","Owner; ","")&amp;IF(AE76="","Reviewer; ","")</x:f>
        <x:v>Candidate; Decision; Customer; Commercial result; Offering; Market and geography; Query group; Evidence date; Owner; Reviewer; </x:v>
      </x:c>
    </x:row>
    <x:row r="77">
      <x:c r="A77" s="140"/>
      <x:c r="B77" s="140"/>
      <x:c r="C77" s="140"/>
      <x:c r="D77" s="140"/>
      <x:c r="E77" s="140"/>
      <x:c r="F77" s="140"/>
      <x:c r="G77" s="192"/>
      <x:c r="H77" s="140"/>
      <x:c r="I77" s="140"/>
      <x:c r="J77" s="140"/>
      <x:c r="K77" s="140"/>
      <x:c r="L77" s="140"/>
      <x:c r="M77" s="140"/>
      <x:c r="N77" s="140"/>
      <x:c r="O77" s="140"/>
      <x:c r="P77" s="140"/>
      <x:c r="Q77" s="140"/>
      <x:c r="R77" s="140"/>
      <x:c r="S77" s="163" t="str">
        <x:f>IF(AP77="Yes","",IF(AQ77="No","Refused",IF(AS77="Yes","Review required",IF(AND(AU77="No",OR(L77="Supported",L77="Partial"),AT77="No",NOT(AND(AW77="Yes",AM77="",AN77&lt;&gt;""))),"Review required",IF(AND(AU77="No",AT77="Yes",AM77=""),"Review required",IF(AND(AW77="Yes",AN77=""),"Review required","Ready"))))))</x:f>
      </x:c>
      <x:c r="T77" s="163" t="str">
        <x:f>IF(AP77="Yes","",AY77&amp;"")</x:f>
      </x:c>
      <x:c r="U77" s="163" t="str">
        <x:f>IF(AP77="Yes","",AZ77&amp;"")</x:f>
      </x:c>
      <x:c r="V77" s="164"/>
      <x:c r="W77" s="164"/>
      <x:c r="X77" s="164"/>
      <x:c r="Y77" s="164"/>
      <x:c r="Z77" s="164"/>
      <x:c r="AA77" s="164"/>
      <x:c r="AB77" s="164"/>
      <x:c r="AC77" s="164"/>
      <x:c r="AD77" s="164"/>
      <x:c r="AE77" s="164"/>
      <x:c r="AF77" s="164"/>
      <x:c r="AG77" s="164"/>
      <x:c r="AH77" s="164"/>
      <x:c r="AI77" s="165"/>
      <x:c r="AJ77" s="164"/>
      <x:c r="AK77" s="164"/>
      <x:c r="AL77" s="164"/>
      <x:c r="AM77" s="140"/>
      <x:c r="AN77" s="140"/>
      <x:c r="AO77" s="163" t="str">
        <x:f>IF(AP77="Yes","",IF(S77="Refused","Missing required details: "&amp;LEFT(BJ77,LEN(BJ77)-2)&amp;".",SUBSTITUTE(SUBSTITUTE(SUBSTITUTE(SUBSTITUTE(SUBSTITUTE(SUBSTITUTE(SUBSTITUTE(SUBSTITUTE(IF(S77="Review required",IFERROR(MID(BA77,FIND(": ",BA77)+2,999),BA77),IFERROR(MID(BB77,FIND(": ",BB77)+2,999),BB77)),"Material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77" s="166" t="str">
        <x:f>IF(AND(B77="",C77="",D77="",E77="",F77="",G77="",H77="",I77="",J77="",K77="",L77="",M77="",N77="",O77="",P77="",Q77="",R77="",AD77="",AE77="",AM77="",AN77="",BC77="",BD77=""),"Yes","No")</x:f>
        <x:v>Yes</x:v>
      </x:c>
      <x:c r="AQ77" s="166" t="str">
        <x:f>IF(AND(B77&lt;&gt;"",C77&lt;&gt;"",E77&lt;&gt;"",F77&lt;&gt;"",BC77&lt;&gt;"",D77&lt;&gt;"",BD77&lt;&gt;"",G77&lt;&gt;"",AD77&lt;&gt;"",AE77&lt;&gt;""),"Yes","No")</x:f>
        <x:v>No</x:v>
      </x:c>
      <x:c r="AR77" s="166" t="str">
        <x:f>IF(OR(AND(I77="Supported",OR(H77="No",J77="No")),AND(R77="Yes",J77="No"),AND(P77="Yes",M77="No"),AND(I77="No",R77="Yes")),"Yes","No")</x:f>
        <x:v>No</x:v>
      </x:c>
      <x:c r="AS77" s="166" t="str">
        <x:f>IF(OR(H77="Unknown",I77="Unknown",J77="Unknown",I77="Partial",AND(I77="Supported",OR(H77="Partial",J77="Partial")),AR77="Yes"),"Yes","No")</x:f>
        <x:v>No</x:v>
      </x:c>
      <x:c r="AT77" s="166" t="str">
        <x:f>IF(OR(P77="Yes",O77="Yes",Q77="Yes",AND(N77="Yes",OR(L77="Supported",L77="Partial"))),"Yes","No")</x:f>
        <x:v>No</x:v>
      </x:c>
      <x:c r="AU77" s="166" t="str">
        <x:f>IF(AND(H77="Supported",I77="Supported",J77="Supported"),"Yes","No")</x:f>
        <x:v>No</x:v>
      </x:c>
      <x:c r="AV77" s="166" t="str">
        <x:f>IF(AND(AU77="Yes",R77="Yes",AT77="Yes"),"Yes","No")</x:f>
        <x:v>No</x:v>
      </x:c>
      <x:c r="AW77" s="166" t="str">
        <x:f>IF(AND(AU77="No",I77="No",J77="No",AT77="No"),"Yes","No")</x:f>
        <x:v>No</x:v>
      </x:c>
      <x:c r="AX77" s="166" t="str">
        <x:f>IF(P77="Yes","Transaction intermediary",IF(O77="Yes","Decision intermediary",IF(Q77="Yes","Market infrastructure",IF(AND(N77="Yes",OR(L77="Supported",L77="Partial")),"Visibility competitor",""))))</x:f>
      </x:c>
      <x:c r="AY77" s="166" t="str">
        <x:f>IF(AP77="Yes","",IF(AQ77="No","",IF(AV77="Yes","Dual-role domain",IF(AU77="Yes","Direct commercial competitor",IF(AX77&lt;&gt;"",AX77,IF(AND(I77="Supported",OR(H77="Partial",J77="Partial")),"Direct commercial competitor",IF(AND(AW77="Yes",AN77&lt;&gt;"",AM77=""),"Non-comparable ranking domain","")))))))</x:f>
      </x:c>
      <x:c r="AZ77" s="166" t="str">
        <x:f>IF(S77&lt;&gt;"Ready","",IF(OR(AY77="Direct commercial competitor",AY77="Dual-role domain"),"Core",IF(AND(OR(AY77="Transaction intermediary",AY77="Decision intermediary",AY77="Market infrastructure",AY77="Visibility competitor"),AM77&lt;&gt;""),"Context",IF(AND(AY77="Non-comparable ranking domain",AN77&lt;&gt;""),"Exclude",""))))</x:f>
      </x:c>
      <x:c r="BA77" s="166" t="str">
        <x:f>IF(AP77="Yes","",IF(AR77="Yes","A20-F04: Material contradiction prevents a Ready result.",IF(OR(H77="Unknown",I77="Unknown",J77="Unknown"),"A20-S04: Critical evidence is Unknown and remains Unknown.",IF(OR(I77="Partial",AND(I77="Supported",OR(H77="Partial",J77="Partial"))),"A20-P04: Partial direct evidence cannot approve Core.",IF(AND(AU77="No",OR(L77="Supported",L77="Partial"),AT77="No"),"A20-P17: A20-E05 is evidence only and does not establish Visibility competitor.",IF(AND(AU77="No",AT77="Yes",AM77=""),"A20-D02: Context requires a named purpose.",IF(AND(AW77="Yes",AN77=""),"A20-D03: Exclude requires a decision-specific reason.","The current evidence does not support a final role and disposition.")))))))</x:f>
      </x:c>
      <x:c r="BB77" s="166" t="str">
        <x:f>IF(AP77="Yes","",IF(AZ77="Core","A20-D01: Direct-commercial conditions support Core.",IF(AZ77="Context","A20-D02: The named Context purpose is supported: "&amp;AM77&amp;".",IF(AZ77="Exclude","A20-P19/A20-D03: No role supports the decision and the exclusion reason is recorded.","The current evidence does not support a final role and disposition."))))</x:f>
      </x:c>
      <x:c r="BC77" s="166"/>
      <x:c r="BD77" s="166"/>
      <x:c r="BE77" s="163" t="str">
        <x:f>IF(AP77="Yes","",IF(LEN(IF(OR(AY77="Dual-role domain",AY77="Direct commercial competitor"),IF(P77="Yes","Transaction intermediary; ","")&amp;IF(O77="Yes","Decision intermediary; ","")&amp;IF(Q77="Yes","Market infrastructure; ","")&amp;IF(AND(N77="Yes",OR(L77="Supported",L77="Partial")),"Visibility competitor; ",""),IF(AND(P77="Yes",AY77&lt;&gt;"Transaction intermediary"),"Transaction intermediary; ","")&amp;IF(AND(O77="Yes",AY77&lt;&gt;"Decision intermediary"),"Decision intermediary; ","")&amp;IF(AND(Q77="Yes",AY77&lt;&gt;"Market infrastructure"),"Market infrastructure; ","")&amp;IF(AND(N77="Yes",OR(L77="Supported",L77="Partial"),AY77&lt;&gt;"Visibility competitor"),"Visibility competitor; ","")))=0,"",LEFT(IF(OR(AY77="Dual-role domain",AY77="Direct commercial competitor"),IF(P77="Yes","Transaction intermediary; ","")&amp;IF(O77="Yes","Decision intermediary; ","")&amp;IF(Q77="Yes","Market infrastructure; ","")&amp;IF(AND(N77="Yes",OR(L77="Supported",L77="Partial")),"Visibility competitor; ",""),IF(AND(P77="Yes",AY77&lt;&gt;"Transaction intermediary"),"Transaction intermediary; ","")&amp;IF(AND(O77="Yes",AY77&lt;&gt;"Decision intermediary"),"Decision intermediary; ","")&amp;IF(AND(Q77="Yes",AY77&lt;&gt;"Market infrastructure"),"Market infrastructure; ","")&amp;IF(AND(N77="Yes",OR(L77="Supported",L77="Partial"),AY77&lt;&gt;"Visibility competitor"),"Visibility competitor; ","")),LEN(IF(OR(AY77="Dual-role domain",AY77="Direct commercial competitor"),IF(P77="Yes","Transaction intermediary; ","")&amp;IF(O77="Yes","Decision intermediary; ","")&amp;IF(Q77="Yes","Market infrastructure; ","")&amp;IF(AND(N77="Yes",OR(L77="Supported",L77="Partial")),"Visibility competitor; ",""),IF(AND(P77="Yes",AY77&lt;&gt;"Transaction intermediary"),"Transaction intermediary; ","")&amp;IF(AND(O77="Yes",AY77&lt;&gt;"Decision intermediary"),"Decision intermediary; ","")&amp;IF(AND(Q77="Yes",AY77&lt;&gt;"Market infrastructure"),"Market infrastructure; ","")&amp;IF(AND(N77="Yes",OR(L77="Supported",L77="Partial"),AY77&lt;&gt;"Visibility competitor"),"Visibility competitor; ","")))-2)))</x:f>
      </x:c>
      <x:c r="BF77" s="163" t="str">
        <x:f>IF(AP77="Yes","",IF(AND(V77="",W77="",X77="",Y77=""),"Not reviewed",IF(OR(S77&lt;&gt;"Ready",V77&lt;&gt;S77,W77&lt;&gt;T77,X77&lt;&gt;BE77,Y77&lt;&gt;U77),"Requires re-review","Aligned")))</x:f>
      </x:c>
      <x:c r="BG77" s="163" t="str">
        <x:f>IF(AP77="Yes","",IF(AQ77="Yes","","A20-F01 Missing: "&amp;LEFT(BJ77,LEN(BJ77)-2)&amp;"."))</x:f>
      </x:c>
      <x:c r="BH77" s="163" t="str">
        <x:f>IF(AP77="Yes","",IF(S77="Refused","Complete the exact missing fields listed above, then classify again.",IF(S77="Review required",IF(BA77="A20-P17: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77" s="163" t="str">
        <x:f>IF(AP77="Yes","",IF(AND(AQ77="Yes",S77="Ready",V77="Ready",AF77="Approved",BF77="Aligned",U77&lt;&gt;""),"Eligible for handoff","Excluded from handoff - "&amp;IF(AQ77&lt;&gt;"Yes",BG77,IF(S77&lt;&gt;"Ready",AO77,IF(AF77&lt;&gt;"Approved","Approval status is not Approved",IF(BF77&lt;&gt;"Aligned",BF77,"No final disposition"))))))</x:f>
      </x:c>
      <x:c r="BJ77" s="166" t="str">
        <x:f>IF(B77="","Candidate; ","")&amp;IF(C77="","Decision; ","")&amp;IF(E77="","Customer; ","")&amp;IF(F77="","Commercial result; ","")&amp;IF(BC77="","Offering; ","")&amp;IF(D77="","Market and geography; ","")&amp;IF(BD77="","Query group; ","")&amp;IF(G77="","Evidence date; ","")&amp;IF(AD77="","Owner; ","")&amp;IF(AE77="","Reviewer; ","")</x:f>
        <x:v>Candidate; Decision; Customer; Commercial result; Offering; Market and geography; Query group; Evidence date; Owner; Reviewer; </x:v>
      </x:c>
    </x:row>
    <x:row r="78">
      <x:c r="A78" s="140"/>
      <x:c r="B78" s="140"/>
      <x:c r="C78" s="140"/>
      <x:c r="D78" s="140"/>
      <x:c r="E78" s="140"/>
      <x:c r="F78" s="140"/>
      <x:c r="G78" s="192"/>
      <x:c r="H78" s="140"/>
      <x:c r="I78" s="140"/>
      <x:c r="J78" s="140"/>
      <x:c r="K78" s="140"/>
      <x:c r="L78" s="140"/>
      <x:c r="M78" s="140"/>
      <x:c r="N78" s="140"/>
      <x:c r="O78" s="140"/>
      <x:c r="P78" s="140"/>
      <x:c r="Q78" s="140"/>
      <x:c r="R78" s="140"/>
      <x:c r="S78" s="163" t="str">
        <x:f>IF(AP78="Yes","",IF(AQ78="No","Refused",IF(AS78="Yes","Review required",IF(AND(AU78="No",OR(L78="Supported",L78="Partial"),AT78="No",NOT(AND(AW78="Yes",AM78="",AN78&lt;&gt;""))),"Review required",IF(AND(AU78="No",AT78="Yes",AM78=""),"Review required",IF(AND(AW78="Yes",AN78=""),"Review required","Ready"))))))</x:f>
      </x:c>
      <x:c r="T78" s="163" t="str">
        <x:f>IF(AP78="Yes","",AY78&amp;"")</x:f>
      </x:c>
      <x:c r="U78" s="163" t="str">
        <x:f>IF(AP78="Yes","",AZ78&amp;"")</x:f>
      </x:c>
      <x:c r="V78" s="164"/>
      <x:c r="W78" s="164"/>
      <x:c r="X78" s="164"/>
      <x:c r="Y78" s="164"/>
      <x:c r="Z78" s="164"/>
      <x:c r="AA78" s="164"/>
      <x:c r="AB78" s="164"/>
      <x:c r="AC78" s="164"/>
      <x:c r="AD78" s="164"/>
      <x:c r="AE78" s="164"/>
      <x:c r="AF78" s="164"/>
      <x:c r="AG78" s="164"/>
      <x:c r="AH78" s="164"/>
      <x:c r="AI78" s="165"/>
      <x:c r="AJ78" s="164"/>
      <x:c r="AK78" s="164"/>
      <x:c r="AL78" s="164"/>
      <x:c r="AM78" s="140"/>
      <x:c r="AN78" s="140"/>
      <x:c r="AO78" s="163" t="str">
        <x:f>IF(AP78="Yes","",IF(S78="Refused","Missing required details: "&amp;LEFT(BJ78,LEN(BJ78)-2)&amp;".",SUBSTITUTE(SUBSTITUTE(SUBSTITUTE(SUBSTITUTE(SUBSTITUTE(SUBSTITUTE(SUBSTITUTE(SUBSTITUTE(IF(S78="Review required",IFERROR(MID(BA78,FIND(": ",BA78)+2,999),BA78),IFERROR(MID(BB78,FIND(": ",BB78)+2,999),BB78)),"Material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78" s="166" t="str">
        <x:f>IF(AND(B78="",C78="",D78="",E78="",F78="",G78="",H78="",I78="",J78="",K78="",L78="",M78="",N78="",O78="",P78="",Q78="",R78="",AD78="",AE78="",AM78="",AN78="",BC78="",BD78=""),"Yes","No")</x:f>
        <x:v>Yes</x:v>
      </x:c>
      <x:c r="AQ78" s="166" t="str">
        <x:f>IF(AND(B78&lt;&gt;"",C78&lt;&gt;"",E78&lt;&gt;"",F78&lt;&gt;"",BC78&lt;&gt;"",D78&lt;&gt;"",BD78&lt;&gt;"",G78&lt;&gt;"",AD78&lt;&gt;"",AE78&lt;&gt;""),"Yes","No")</x:f>
        <x:v>No</x:v>
      </x:c>
      <x:c r="AR78" s="166" t="str">
        <x:f>IF(OR(AND(I78="Supported",OR(H78="No",J78="No")),AND(R78="Yes",J78="No"),AND(P78="Yes",M78="No"),AND(I78="No",R78="Yes")),"Yes","No")</x:f>
        <x:v>No</x:v>
      </x:c>
      <x:c r="AS78" s="166" t="str">
        <x:f>IF(OR(H78="Unknown",I78="Unknown",J78="Unknown",I78="Partial",AND(I78="Supported",OR(H78="Partial",J78="Partial")),AR78="Yes"),"Yes","No")</x:f>
        <x:v>No</x:v>
      </x:c>
      <x:c r="AT78" s="166" t="str">
        <x:f>IF(OR(P78="Yes",O78="Yes",Q78="Yes",AND(N78="Yes",OR(L78="Supported",L78="Partial"))),"Yes","No")</x:f>
        <x:v>No</x:v>
      </x:c>
      <x:c r="AU78" s="166" t="str">
        <x:f>IF(AND(H78="Supported",I78="Supported",J78="Supported"),"Yes","No")</x:f>
        <x:v>No</x:v>
      </x:c>
      <x:c r="AV78" s="166" t="str">
        <x:f>IF(AND(AU78="Yes",R78="Yes",AT78="Yes"),"Yes","No")</x:f>
        <x:v>No</x:v>
      </x:c>
      <x:c r="AW78" s="166" t="str">
        <x:f>IF(AND(AU78="No",I78="No",J78="No",AT78="No"),"Yes","No")</x:f>
        <x:v>No</x:v>
      </x:c>
      <x:c r="AX78" s="166" t="str">
        <x:f>IF(P78="Yes","Transaction intermediary",IF(O78="Yes","Decision intermediary",IF(Q78="Yes","Market infrastructure",IF(AND(N78="Yes",OR(L78="Supported",L78="Partial")),"Visibility competitor",""))))</x:f>
      </x:c>
      <x:c r="AY78" s="166" t="str">
        <x:f>IF(AP78="Yes","",IF(AQ78="No","",IF(AV78="Yes","Dual-role domain",IF(AU78="Yes","Direct commercial competitor",IF(AX78&lt;&gt;"",AX78,IF(AND(I78="Supported",OR(H78="Partial",J78="Partial")),"Direct commercial competitor",IF(AND(AW78="Yes",AN78&lt;&gt;"",AM78=""),"Non-comparable ranking domain","")))))))</x:f>
      </x:c>
      <x:c r="AZ78" s="166" t="str">
        <x:f>IF(S78&lt;&gt;"Ready","",IF(OR(AY78="Direct commercial competitor",AY78="Dual-role domain"),"Core",IF(AND(OR(AY78="Transaction intermediary",AY78="Decision intermediary",AY78="Market infrastructure",AY78="Visibility competitor"),AM78&lt;&gt;""),"Context",IF(AND(AY78="Non-comparable ranking domain",AN78&lt;&gt;""),"Exclude",""))))</x:f>
      </x:c>
      <x:c r="BA78" s="166" t="str">
        <x:f>IF(AP78="Yes","",IF(AR78="Yes","A20-F04: Material contradiction prevents a Ready result.",IF(OR(H78="Unknown",I78="Unknown",J78="Unknown"),"A20-S04: Critical evidence is Unknown and remains Unknown.",IF(OR(I78="Partial",AND(I78="Supported",OR(H78="Partial",J78="Partial"))),"A20-P04: Partial direct evidence cannot approve Core.",IF(AND(AU78="No",OR(L78="Supported",L78="Partial"),AT78="No"),"A20-P17: A20-E05 is evidence only and does not establish Visibility competitor.",IF(AND(AU78="No",AT78="Yes",AM78=""),"A20-D02: Context requires a named purpose.",IF(AND(AW78="Yes",AN78=""),"A20-D03: Exclude requires a decision-specific reason.","The current evidence does not support a final role and disposition.")))))))</x:f>
      </x:c>
      <x:c r="BB78" s="166" t="str">
        <x:f>IF(AP78="Yes","",IF(AZ78="Core","A20-D01: Direct-commercial conditions support Core.",IF(AZ78="Context","A20-D02: The named Context purpose is supported: "&amp;AM78&amp;".",IF(AZ78="Exclude","A20-P19/A20-D03: No role supports the decision and the exclusion reason is recorded.","The current evidence does not support a final role and disposition."))))</x:f>
      </x:c>
      <x:c r="BC78" s="166"/>
      <x:c r="BD78" s="166"/>
      <x:c r="BE78" s="163" t="str">
        <x:f>IF(AP78="Yes","",IF(LEN(IF(OR(AY78="Dual-role domain",AY78="Direct commercial competitor"),IF(P78="Yes","Transaction intermediary; ","")&amp;IF(O78="Yes","Decision intermediary; ","")&amp;IF(Q78="Yes","Market infrastructure; ","")&amp;IF(AND(N78="Yes",OR(L78="Supported",L78="Partial")),"Visibility competitor; ",""),IF(AND(P78="Yes",AY78&lt;&gt;"Transaction intermediary"),"Transaction intermediary; ","")&amp;IF(AND(O78="Yes",AY78&lt;&gt;"Decision intermediary"),"Decision intermediary; ","")&amp;IF(AND(Q78="Yes",AY78&lt;&gt;"Market infrastructure"),"Market infrastructure; ","")&amp;IF(AND(N78="Yes",OR(L78="Supported",L78="Partial"),AY78&lt;&gt;"Visibility competitor"),"Visibility competitor; ","")))=0,"",LEFT(IF(OR(AY78="Dual-role domain",AY78="Direct commercial competitor"),IF(P78="Yes","Transaction intermediary; ","")&amp;IF(O78="Yes","Decision intermediary; ","")&amp;IF(Q78="Yes","Market infrastructure; ","")&amp;IF(AND(N78="Yes",OR(L78="Supported",L78="Partial")),"Visibility competitor; ",""),IF(AND(P78="Yes",AY78&lt;&gt;"Transaction intermediary"),"Transaction intermediary; ","")&amp;IF(AND(O78="Yes",AY78&lt;&gt;"Decision intermediary"),"Decision intermediary; ","")&amp;IF(AND(Q78="Yes",AY78&lt;&gt;"Market infrastructure"),"Market infrastructure; ","")&amp;IF(AND(N78="Yes",OR(L78="Supported",L78="Partial"),AY78&lt;&gt;"Visibility competitor"),"Visibility competitor; ","")),LEN(IF(OR(AY78="Dual-role domain",AY78="Direct commercial competitor"),IF(P78="Yes","Transaction intermediary; ","")&amp;IF(O78="Yes","Decision intermediary; ","")&amp;IF(Q78="Yes","Market infrastructure; ","")&amp;IF(AND(N78="Yes",OR(L78="Supported",L78="Partial")),"Visibility competitor; ",""),IF(AND(P78="Yes",AY78&lt;&gt;"Transaction intermediary"),"Transaction intermediary; ","")&amp;IF(AND(O78="Yes",AY78&lt;&gt;"Decision intermediary"),"Decision intermediary; ","")&amp;IF(AND(Q78="Yes",AY78&lt;&gt;"Market infrastructure"),"Market infrastructure; ","")&amp;IF(AND(N78="Yes",OR(L78="Supported",L78="Partial"),AY78&lt;&gt;"Visibility competitor"),"Visibility competitor; ","")))-2)))</x:f>
      </x:c>
      <x:c r="BF78" s="163" t="str">
        <x:f>IF(AP78="Yes","",IF(AND(V78="",W78="",X78="",Y78=""),"Not reviewed",IF(OR(S78&lt;&gt;"Ready",V78&lt;&gt;S78,W78&lt;&gt;T78,X78&lt;&gt;BE78,Y78&lt;&gt;U78),"Requires re-review","Aligned")))</x:f>
      </x:c>
      <x:c r="BG78" s="163" t="str">
        <x:f>IF(AP78="Yes","",IF(AQ78="Yes","","A20-F01 Missing: "&amp;LEFT(BJ78,LEN(BJ78)-2)&amp;"."))</x:f>
      </x:c>
      <x:c r="BH78" s="163" t="str">
        <x:f>IF(AP78="Yes","",IF(S78="Refused","Complete the exact missing fields listed above, then classify again.",IF(S78="Review required",IF(BA78="A20-P17: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78" s="163" t="str">
        <x:f>IF(AP78="Yes","",IF(AND(AQ78="Yes",S78="Ready",V78="Ready",AF78="Approved",BF78="Aligned",U78&lt;&gt;""),"Eligible for handoff","Excluded from handoff - "&amp;IF(AQ78&lt;&gt;"Yes",BG78,IF(S78&lt;&gt;"Ready",AO78,IF(AF78&lt;&gt;"Approved","Approval status is not Approved",IF(BF78&lt;&gt;"Aligned",BF78,"No final disposition"))))))</x:f>
      </x:c>
      <x:c r="BJ78" s="166" t="str">
        <x:f>IF(B78="","Candidate; ","")&amp;IF(C78="","Decision; ","")&amp;IF(E78="","Customer; ","")&amp;IF(F78="","Commercial result; ","")&amp;IF(BC78="","Offering; ","")&amp;IF(D78="","Market and geography; ","")&amp;IF(BD78="","Query group; ","")&amp;IF(G78="","Evidence date; ","")&amp;IF(AD78="","Owner; ","")&amp;IF(AE78="","Reviewer; ","")</x:f>
        <x:v>Candidate; Decision; Customer; Commercial result; Offering; Market and geography; Query group; Evidence date; Owner; Reviewer; </x:v>
      </x:c>
    </x:row>
    <x:row r="79">
      <x:c r="A79" s="140"/>
      <x:c r="B79" s="140"/>
      <x:c r="C79" s="140"/>
      <x:c r="D79" s="140"/>
      <x:c r="E79" s="140"/>
      <x:c r="F79" s="140"/>
      <x:c r="G79" s="192"/>
      <x:c r="H79" s="140"/>
      <x:c r="I79" s="140"/>
      <x:c r="J79" s="140"/>
      <x:c r="K79" s="140"/>
      <x:c r="L79" s="140"/>
      <x:c r="M79" s="140"/>
      <x:c r="N79" s="140"/>
      <x:c r="O79" s="140"/>
      <x:c r="P79" s="140"/>
      <x:c r="Q79" s="140"/>
      <x:c r="R79" s="140"/>
      <x:c r="S79" s="163" t="str">
        <x:f>IF(AP79="Yes","",IF(AQ79="No","Refused",IF(AS79="Yes","Review required",IF(AND(AU79="No",OR(L79="Supported",L79="Partial"),AT79="No",NOT(AND(AW79="Yes",AM79="",AN79&lt;&gt;""))),"Review required",IF(AND(AU79="No",AT79="Yes",AM79=""),"Review required",IF(AND(AW79="Yes",AN79=""),"Review required","Ready"))))))</x:f>
      </x:c>
      <x:c r="T79" s="163" t="str">
        <x:f>IF(AP79="Yes","",AY79&amp;"")</x:f>
      </x:c>
      <x:c r="U79" s="163" t="str">
        <x:f>IF(AP79="Yes","",AZ79&amp;"")</x:f>
      </x:c>
      <x:c r="V79" s="164"/>
      <x:c r="W79" s="164"/>
      <x:c r="X79" s="164"/>
      <x:c r="Y79" s="164"/>
      <x:c r="Z79" s="164"/>
      <x:c r="AA79" s="164"/>
      <x:c r="AB79" s="164"/>
      <x:c r="AC79" s="164"/>
      <x:c r="AD79" s="164"/>
      <x:c r="AE79" s="164"/>
      <x:c r="AF79" s="164"/>
      <x:c r="AG79" s="164"/>
      <x:c r="AH79" s="164"/>
      <x:c r="AI79" s="165"/>
      <x:c r="AJ79" s="164"/>
      <x:c r="AK79" s="164"/>
      <x:c r="AL79" s="164"/>
      <x:c r="AM79" s="140"/>
      <x:c r="AN79" s="140"/>
      <x:c r="AO79" s="163" t="str">
        <x:f>IF(AP79="Yes","",IF(S79="Refused","Missing required details: "&amp;LEFT(BJ79,LEN(BJ79)-2)&amp;".",SUBSTITUTE(SUBSTITUTE(SUBSTITUTE(SUBSTITUTE(SUBSTITUTE(SUBSTITUTE(SUBSTITUTE(SUBSTITUTE(IF(S79="Review required",IFERROR(MID(BA79,FIND(": ",BA79)+2,999),BA79),IFERROR(MID(BB79,FIND(": ",BB79)+2,999),BB79)),"Material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79" s="166" t="str">
        <x:f>IF(AND(B79="",C79="",D79="",E79="",F79="",G79="",H79="",I79="",J79="",K79="",L79="",M79="",N79="",O79="",P79="",Q79="",R79="",AD79="",AE79="",AM79="",AN79="",BC79="",BD79=""),"Yes","No")</x:f>
        <x:v>Yes</x:v>
      </x:c>
      <x:c r="AQ79" s="166" t="str">
        <x:f>IF(AND(B79&lt;&gt;"",C79&lt;&gt;"",E79&lt;&gt;"",F79&lt;&gt;"",BC79&lt;&gt;"",D79&lt;&gt;"",BD79&lt;&gt;"",G79&lt;&gt;"",AD79&lt;&gt;"",AE79&lt;&gt;""),"Yes","No")</x:f>
        <x:v>No</x:v>
      </x:c>
      <x:c r="AR79" s="166" t="str">
        <x:f>IF(OR(AND(I79="Supported",OR(H79="No",J79="No")),AND(R79="Yes",J79="No"),AND(P79="Yes",M79="No"),AND(I79="No",R79="Yes")),"Yes","No")</x:f>
        <x:v>No</x:v>
      </x:c>
      <x:c r="AS79" s="166" t="str">
        <x:f>IF(OR(H79="Unknown",I79="Unknown",J79="Unknown",I79="Partial",AND(I79="Supported",OR(H79="Partial",J79="Partial")),AR79="Yes"),"Yes","No")</x:f>
        <x:v>No</x:v>
      </x:c>
      <x:c r="AT79" s="166" t="str">
        <x:f>IF(OR(P79="Yes",O79="Yes",Q79="Yes",AND(N79="Yes",OR(L79="Supported",L79="Partial"))),"Yes","No")</x:f>
        <x:v>No</x:v>
      </x:c>
      <x:c r="AU79" s="166" t="str">
        <x:f>IF(AND(H79="Supported",I79="Supported",J79="Supported"),"Yes","No")</x:f>
        <x:v>No</x:v>
      </x:c>
      <x:c r="AV79" s="166" t="str">
        <x:f>IF(AND(AU79="Yes",R79="Yes",AT79="Yes"),"Yes","No")</x:f>
        <x:v>No</x:v>
      </x:c>
      <x:c r="AW79" s="166" t="str">
        <x:f>IF(AND(AU79="No",I79="No",J79="No",AT79="No"),"Yes","No")</x:f>
        <x:v>No</x:v>
      </x:c>
      <x:c r="AX79" s="166" t="str">
        <x:f>IF(P79="Yes","Transaction intermediary",IF(O79="Yes","Decision intermediary",IF(Q79="Yes","Market infrastructure",IF(AND(N79="Yes",OR(L79="Supported",L79="Partial")),"Visibility competitor",""))))</x:f>
      </x:c>
      <x:c r="AY79" s="166" t="str">
        <x:f>IF(AP79="Yes","",IF(AQ79="No","",IF(AV79="Yes","Dual-role domain",IF(AU79="Yes","Direct commercial competitor",IF(AX79&lt;&gt;"",AX79,IF(AND(I79="Supported",OR(H79="Partial",J79="Partial")),"Direct commercial competitor",IF(AND(AW79="Yes",AN79&lt;&gt;"",AM79=""),"Non-comparable ranking domain","")))))))</x:f>
      </x:c>
      <x:c r="AZ79" s="166" t="str">
        <x:f>IF(S79&lt;&gt;"Ready","",IF(OR(AY79="Direct commercial competitor",AY79="Dual-role domain"),"Core",IF(AND(OR(AY79="Transaction intermediary",AY79="Decision intermediary",AY79="Market infrastructure",AY79="Visibility competitor"),AM79&lt;&gt;""),"Context",IF(AND(AY79="Non-comparable ranking domain",AN79&lt;&gt;""),"Exclude",""))))</x:f>
      </x:c>
      <x:c r="BA79" s="166" t="str">
        <x:f>IF(AP79="Yes","",IF(AR79="Yes","A20-F04: Material contradiction prevents a Ready result.",IF(OR(H79="Unknown",I79="Unknown",J79="Unknown"),"A20-S04: Critical evidence is Unknown and remains Unknown.",IF(OR(I79="Partial",AND(I79="Supported",OR(H79="Partial",J79="Partial"))),"A20-P04: Partial direct evidence cannot approve Core.",IF(AND(AU79="No",OR(L79="Supported",L79="Partial"),AT79="No"),"A20-P17: A20-E05 is evidence only and does not establish Visibility competitor.",IF(AND(AU79="No",AT79="Yes",AM79=""),"A20-D02: Context requires a named purpose.",IF(AND(AW79="Yes",AN79=""),"A20-D03: Exclude requires a decision-specific reason.","The current evidence does not support a final role and disposition.")))))))</x:f>
      </x:c>
      <x:c r="BB79" s="166" t="str">
        <x:f>IF(AP79="Yes","",IF(AZ79="Core","A20-D01: Direct-commercial conditions support Core.",IF(AZ79="Context","A20-D02: The named Context purpose is supported: "&amp;AM79&amp;".",IF(AZ79="Exclude","A20-P19/A20-D03: No role supports the decision and the exclusion reason is recorded.","The current evidence does not support a final role and disposition."))))</x:f>
      </x:c>
      <x:c r="BC79" s="166"/>
      <x:c r="BD79" s="166"/>
      <x:c r="BE79" s="163" t="str">
        <x:f>IF(AP79="Yes","",IF(LEN(IF(OR(AY79="Dual-role domain",AY79="Direct commercial competitor"),IF(P79="Yes","Transaction intermediary; ","")&amp;IF(O79="Yes","Decision intermediary; ","")&amp;IF(Q79="Yes","Market infrastructure; ","")&amp;IF(AND(N79="Yes",OR(L79="Supported",L79="Partial")),"Visibility competitor; ",""),IF(AND(P79="Yes",AY79&lt;&gt;"Transaction intermediary"),"Transaction intermediary; ","")&amp;IF(AND(O79="Yes",AY79&lt;&gt;"Decision intermediary"),"Decision intermediary; ","")&amp;IF(AND(Q79="Yes",AY79&lt;&gt;"Market infrastructure"),"Market infrastructure; ","")&amp;IF(AND(N79="Yes",OR(L79="Supported",L79="Partial"),AY79&lt;&gt;"Visibility competitor"),"Visibility competitor; ","")))=0,"",LEFT(IF(OR(AY79="Dual-role domain",AY79="Direct commercial competitor"),IF(P79="Yes","Transaction intermediary; ","")&amp;IF(O79="Yes","Decision intermediary; ","")&amp;IF(Q79="Yes","Market infrastructure; ","")&amp;IF(AND(N79="Yes",OR(L79="Supported",L79="Partial")),"Visibility competitor; ",""),IF(AND(P79="Yes",AY79&lt;&gt;"Transaction intermediary"),"Transaction intermediary; ","")&amp;IF(AND(O79="Yes",AY79&lt;&gt;"Decision intermediary"),"Decision intermediary; ","")&amp;IF(AND(Q79="Yes",AY79&lt;&gt;"Market infrastructure"),"Market infrastructure; ","")&amp;IF(AND(N79="Yes",OR(L79="Supported",L79="Partial"),AY79&lt;&gt;"Visibility competitor"),"Visibility competitor; ","")),LEN(IF(OR(AY79="Dual-role domain",AY79="Direct commercial competitor"),IF(P79="Yes","Transaction intermediary; ","")&amp;IF(O79="Yes","Decision intermediary; ","")&amp;IF(Q79="Yes","Market infrastructure; ","")&amp;IF(AND(N79="Yes",OR(L79="Supported",L79="Partial")),"Visibility competitor; ",""),IF(AND(P79="Yes",AY79&lt;&gt;"Transaction intermediary"),"Transaction intermediary; ","")&amp;IF(AND(O79="Yes",AY79&lt;&gt;"Decision intermediary"),"Decision intermediary; ","")&amp;IF(AND(Q79="Yes",AY79&lt;&gt;"Market infrastructure"),"Market infrastructure; ","")&amp;IF(AND(N79="Yes",OR(L79="Supported",L79="Partial"),AY79&lt;&gt;"Visibility competitor"),"Visibility competitor; ","")))-2)))</x:f>
      </x:c>
      <x:c r="BF79" s="163" t="str">
        <x:f>IF(AP79="Yes","",IF(AND(V79="",W79="",X79="",Y79=""),"Not reviewed",IF(OR(S79&lt;&gt;"Ready",V79&lt;&gt;S79,W79&lt;&gt;T79,X79&lt;&gt;BE79,Y79&lt;&gt;U79),"Requires re-review","Aligned")))</x:f>
      </x:c>
      <x:c r="BG79" s="163" t="str">
        <x:f>IF(AP79="Yes","",IF(AQ79="Yes","","A20-F01 Missing: "&amp;LEFT(BJ79,LEN(BJ79)-2)&amp;"."))</x:f>
      </x:c>
      <x:c r="BH79" s="163" t="str">
        <x:f>IF(AP79="Yes","",IF(S79="Refused","Complete the exact missing fields listed above, then classify again.",IF(S79="Review required",IF(BA79="A20-P17: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79" s="163" t="str">
        <x:f>IF(AP79="Yes","",IF(AND(AQ79="Yes",S79="Ready",V79="Ready",AF79="Approved",BF79="Aligned",U79&lt;&gt;""),"Eligible for handoff","Excluded from handoff - "&amp;IF(AQ79&lt;&gt;"Yes",BG79,IF(S79&lt;&gt;"Ready",AO79,IF(AF79&lt;&gt;"Approved","Approval status is not Approved",IF(BF79&lt;&gt;"Aligned",BF79,"No final disposition"))))))</x:f>
      </x:c>
      <x:c r="BJ79" s="166" t="str">
        <x:f>IF(B79="","Candidate; ","")&amp;IF(C79="","Decision; ","")&amp;IF(E79="","Customer; ","")&amp;IF(F79="","Commercial result; ","")&amp;IF(BC79="","Offering; ","")&amp;IF(D79="","Market and geography; ","")&amp;IF(BD79="","Query group; ","")&amp;IF(G79="","Evidence date; ","")&amp;IF(AD79="","Owner; ","")&amp;IF(AE79="","Reviewer; ","")</x:f>
        <x:v>Candidate; Decision; Customer; Commercial result; Offering; Market and geography; Query group; Evidence date; Owner; Reviewer; </x:v>
      </x:c>
    </x:row>
    <x:row r="80">
      <x:c r="A80" s="140"/>
      <x:c r="B80" s="140"/>
      <x:c r="C80" s="140"/>
      <x:c r="D80" s="140"/>
      <x:c r="E80" s="140"/>
      <x:c r="F80" s="140"/>
      <x:c r="G80" s="192"/>
      <x:c r="H80" s="140"/>
      <x:c r="I80" s="140"/>
      <x:c r="J80" s="140"/>
      <x:c r="K80" s="140"/>
      <x:c r="L80" s="140"/>
      <x:c r="M80" s="140"/>
      <x:c r="N80" s="140"/>
      <x:c r="O80" s="140"/>
      <x:c r="P80" s="140"/>
      <x:c r="Q80" s="140"/>
      <x:c r="R80" s="140"/>
      <x:c r="S80" s="163" t="str">
        <x:f>IF(AP80="Yes","",IF(AQ80="No","Refused",IF(AS80="Yes","Review required",IF(AND(AU80="No",OR(L80="Supported",L80="Partial"),AT80="No",NOT(AND(AW80="Yes",AM80="",AN80&lt;&gt;""))),"Review required",IF(AND(AU80="No",AT80="Yes",AM80=""),"Review required",IF(AND(AW80="Yes",AN80=""),"Review required","Ready"))))))</x:f>
      </x:c>
      <x:c r="T80" s="163" t="str">
        <x:f>IF(AP80="Yes","",AY80&amp;"")</x:f>
      </x:c>
      <x:c r="U80" s="163" t="str">
        <x:f>IF(AP80="Yes","",AZ80&amp;"")</x:f>
      </x:c>
      <x:c r="V80" s="164"/>
      <x:c r="W80" s="164"/>
      <x:c r="X80" s="164"/>
      <x:c r="Y80" s="164"/>
      <x:c r="Z80" s="164"/>
      <x:c r="AA80" s="164"/>
      <x:c r="AB80" s="164"/>
      <x:c r="AC80" s="164"/>
      <x:c r="AD80" s="164"/>
      <x:c r="AE80" s="164"/>
      <x:c r="AF80" s="164"/>
      <x:c r="AG80" s="164"/>
      <x:c r="AH80" s="164"/>
      <x:c r="AI80" s="165"/>
      <x:c r="AJ80" s="164"/>
      <x:c r="AK80" s="164"/>
      <x:c r="AL80" s="164"/>
      <x:c r="AM80" s="140"/>
      <x:c r="AN80" s="140"/>
      <x:c r="AO80" s="163" t="str">
        <x:f>IF(AP80="Yes","",IF(S80="Refused","Missing required details: "&amp;LEFT(BJ80,LEN(BJ80)-2)&amp;".",SUBSTITUTE(SUBSTITUTE(SUBSTITUTE(SUBSTITUTE(SUBSTITUTE(SUBSTITUTE(SUBSTITUTE(SUBSTITUTE(IF(S80="Review required",IFERROR(MID(BA80,FIND(": ",BA80)+2,999),BA80),IFERROR(MID(BB80,FIND(": ",BB80)+2,999),BB80)),"Material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80" s="166" t="str">
        <x:f>IF(AND(B80="",C80="",D80="",E80="",F80="",G80="",H80="",I80="",J80="",K80="",L80="",M80="",N80="",O80="",P80="",Q80="",R80="",AD80="",AE80="",AM80="",AN80="",BC80="",BD80=""),"Yes","No")</x:f>
        <x:v>Yes</x:v>
      </x:c>
      <x:c r="AQ80" s="166" t="str">
        <x:f>IF(AND(B80&lt;&gt;"",C80&lt;&gt;"",E80&lt;&gt;"",F80&lt;&gt;"",BC80&lt;&gt;"",D80&lt;&gt;"",BD80&lt;&gt;"",G80&lt;&gt;"",AD80&lt;&gt;"",AE80&lt;&gt;""),"Yes","No")</x:f>
        <x:v>No</x:v>
      </x:c>
      <x:c r="AR80" s="166" t="str">
        <x:f>IF(OR(AND(I80="Supported",OR(H80="No",J80="No")),AND(R80="Yes",J80="No"),AND(P80="Yes",M80="No"),AND(I80="No",R80="Yes")),"Yes","No")</x:f>
        <x:v>No</x:v>
      </x:c>
      <x:c r="AS80" s="166" t="str">
        <x:f>IF(OR(H80="Unknown",I80="Unknown",J80="Unknown",I80="Partial",AND(I80="Supported",OR(H80="Partial",J80="Partial")),AR80="Yes"),"Yes","No")</x:f>
        <x:v>No</x:v>
      </x:c>
      <x:c r="AT80" s="166" t="str">
        <x:f>IF(OR(P80="Yes",O80="Yes",Q80="Yes",AND(N80="Yes",OR(L80="Supported",L80="Partial"))),"Yes","No")</x:f>
        <x:v>No</x:v>
      </x:c>
      <x:c r="AU80" s="166" t="str">
        <x:f>IF(AND(H80="Supported",I80="Supported",J80="Supported"),"Yes","No")</x:f>
        <x:v>No</x:v>
      </x:c>
      <x:c r="AV80" s="166" t="str">
        <x:f>IF(AND(AU80="Yes",R80="Yes",AT80="Yes"),"Yes","No")</x:f>
        <x:v>No</x:v>
      </x:c>
      <x:c r="AW80" s="166" t="str">
        <x:f>IF(AND(AU80="No",I80="No",J80="No",AT80="No"),"Yes","No")</x:f>
        <x:v>No</x:v>
      </x:c>
      <x:c r="AX80" s="166" t="str">
        <x:f>IF(P80="Yes","Transaction intermediary",IF(O80="Yes","Decision intermediary",IF(Q80="Yes","Market infrastructure",IF(AND(N80="Yes",OR(L80="Supported",L80="Partial")),"Visibility competitor",""))))</x:f>
      </x:c>
      <x:c r="AY80" s="166" t="str">
        <x:f>IF(AP80="Yes","",IF(AQ80="No","",IF(AV80="Yes","Dual-role domain",IF(AU80="Yes","Direct commercial competitor",IF(AX80&lt;&gt;"",AX80,IF(AND(I80="Supported",OR(H80="Partial",J80="Partial")),"Direct commercial competitor",IF(AND(AW80="Yes",AN80&lt;&gt;"",AM80=""),"Non-comparable ranking domain","")))))))</x:f>
      </x:c>
      <x:c r="AZ80" s="166" t="str">
        <x:f>IF(S80&lt;&gt;"Ready","",IF(OR(AY80="Direct commercial competitor",AY80="Dual-role domain"),"Core",IF(AND(OR(AY80="Transaction intermediary",AY80="Decision intermediary",AY80="Market infrastructure",AY80="Visibility competitor"),AM80&lt;&gt;""),"Context",IF(AND(AY80="Non-comparable ranking domain",AN80&lt;&gt;""),"Exclude",""))))</x:f>
      </x:c>
      <x:c r="BA80" s="166" t="str">
        <x:f>IF(AP80="Yes","",IF(AR80="Yes","A20-F04: Material contradiction prevents a Ready result.",IF(OR(H80="Unknown",I80="Unknown",J80="Unknown"),"A20-S04: Critical evidence is Unknown and remains Unknown.",IF(OR(I80="Partial",AND(I80="Supported",OR(H80="Partial",J80="Partial"))),"A20-P04: Partial direct evidence cannot approve Core.",IF(AND(AU80="No",OR(L80="Supported",L80="Partial"),AT80="No"),"A20-P17: A20-E05 is evidence only and does not establish Visibility competitor.",IF(AND(AU80="No",AT80="Yes",AM80=""),"A20-D02: Context requires a named purpose.",IF(AND(AW80="Yes",AN80=""),"A20-D03: Exclude requires a decision-specific reason.","The current evidence does not support a final role and disposition.")))))))</x:f>
      </x:c>
      <x:c r="BB80" s="166" t="str">
        <x:f>IF(AP80="Yes","",IF(AZ80="Core","A20-D01: Direct-commercial conditions support Core.",IF(AZ80="Context","A20-D02: The named Context purpose is supported: "&amp;AM80&amp;".",IF(AZ80="Exclude","A20-P19/A20-D03: No role supports the decision and the exclusion reason is recorded.","The current evidence does not support a final role and disposition."))))</x:f>
      </x:c>
      <x:c r="BC80" s="166"/>
      <x:c r="BD80" s="166"/>
      <x:c r="BE80" s="163" t="str">
        <x:f>IF(AP80="Yes","",IF(LEN(IF(OR(AY80="Dual-role domain",AY80="Direct commercial competitor"),IF(P80="Yes","Transaction intermediary; ","")&amp;IF(O80="Yes","Decision intermediary; ","")&amp;IF(Q80="Yes","Market infrastructure; ","")&amp;IF(AND(N80="Yes",OR(L80="Supported",L80="Partial")),"Visibility competitor; ",""),IF(AND(P80="Yes",AY80&lt;&gt;"Transaction intermediary"),"Transaction intermediary; ","")&amp;IF(AND(O80="Yes",AY80&lt;&gt;"Decision intermediary"),"Decision intermediary; ","")&amp;IF(AND(Q80="Yes",AY80&lt;&gt;"Market infrastructure"),"Market infrastructure; ","")&amp;IF(AND(N80="Yes",OR(L80="Supported",L80="Partial"),AY80&lt;&gt;"Visibility competitor"),"Visibility competitor; ","")))=0,"",LEFT(IF(OR(AY80="Dual-role domain",AY80="Direct commercial competitor"),IF(P80="Yes","Transaction intermediary; ","")&amp;IF(O80="Yes","Decision intermediary; ","")&amp;IF(Q80="Yes","Market infrastructure; ","")&amp;IF(AND(N80="Yes",OR(L80="Supported",L80="Partial")),"Visibility competitor; ",""),IF(AND(P80="Yes",AY80&lt;&gt;"Transaction intermediary"),"Transaction intermediary; ","")&amp;IF(AND(O80="Yes",AY80&lt;&gt;"Decision intermediary"),"Decision intermediary; ","")&amp;IF(AND(Q80="Yes",AY80&lt;&gt;"Market infrastructure"),"Market infrastructure; ","")&amp;IF(AND(N80="Yes",OR(L80="Supported",L80="Partial"),AY80&lt;&gt;"Visibility competitor"),"Visibility competitor; ","")),LEN(IF(OR(AY80="Dual-role domain",AY80="Direct commercial competitor"),IF(P80="Yes","Transaction intermediary; ","")&amp;IF(O80="Yes","Decision intermediary; ","")&amp;IF(Q80="Yes","Market infrastructure; ","")&amp;IF(AND(N80="Yes",OR(L80="Supported",L80="Partial")),"Visibility competitor; ",""),IF(AND(P80="Yes",AY80&lt;&gt;"Transaction intermediary"),"Transaction intermediary; ","")&amp;IF(AND(O80="Yes",AY80&lt;&gt;"Decision intermediary"),"Decision intermediary; ","")&amp;IF(AND(Q80="Yes",AY80&lt;&gt;"Market infrastructure"),"Market infrastructure; ","")&amp;IF(AND(N80="Yes",OR(L80="Supported",L80="Partial"),AY80&lt;&gt;"Visibility competitor"),"Visibility competitor; ","")))-2)))</x:f>
      </x:c>
      <x:c r="BF80" s="163" t="str">
        <x:f>IF(AP80="Yes","",IF(AND(V80="",W80="",X80="",Y80=""),"Not reviewed",IF(OR(S80&lt;&gt;"Ready",V80&lt;&gt;S80,W80&lt;&gt;T80,X80&lt;&gt;BE80,Y80&lt;&gt;U80),"Requires re-review","Aligned")))</x:f>
      </x:c>
      <x:c r="BG80" s="163" t="str">
        <x:f>IF(AP80="Yes","",IF(AQ80="Yes","","A20-F01 Missing: "&amp;LEFT(BJ80,LEN(BJ80)-2)&amp;"."))</x:f>
      </x:c>
      <x:c r="BH80" s="163" t="str">
        <x:f>IF(AP80="Yes","",IF(S80="Refused","Complete the exact missing fields listed above, then classify again.",IF(S80="Review required",IF(BA80="A20-P17: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80" s="163" t="str">
        <x:f>IF(AP80="Yes","",IF(AND(AQ80="Yes",S80="Ready",V80="Ready",AF80="Approved",BF80="Aligned",U80&lt;&gt;""),"Eligible for handoff","Excluded from handoff - "&amp;IF(AQ80&lt;&gt;"Yes",BG80,IF(S80&lt;&gt;"Ready",AO80,IF(AF80&lt;&gt;"Approved","Approval status is not Approved",IF(BF80&lt;&gt;"Aligned",BF80,"No final disposition"))))))</x:f>
      </x:c>
      <x:c r="BJ80" s="166" t="str">
        <x:f>IF(B80="","Candidate; ","")&amp;IF(C80="","Decision; ","")&amp;IF(E80="","Customer; ","")&amp;IF(F80="","Commercial result; ","")&amp;IF(BC80="","Offering; ","")&amp;IF(D80="","Market and geography; ","")&amp;IF(BD80="","Query group; ","")&amp;IF(G80="","Evidence date; ","")&amp;IF(AD80="","Owner; ","")&amp;IF(AE80="","Reviewer; ","")</x:f>
        <x:v>Candidate; Decision; Customer; Commercial result; Offering; Market and geography; Query group; Evidence date; Owner; Reviewer; </x:v>
      </x:c>
    </x:row>
    <x:row r="81">
      <x:c r="A81" s="140"/>
      <x:c r="B81" s="140"/>
      <x:c r="C81" s="140"/>
      <x:c r="D81" s="140"/>
      <x:c r="E81" s="140"/>
      <x:c r="F81" s="140"/>
      <x:c r="G81" s="192"/>
      <x:c r="H81" s="140"/>
      <x:c r="I81" s="140"/>
      <x:c r="J81" s="140"/>
      <x:c r="K81" s="140"/>
      <x:c r="L81" s="140"/>
      <x:c r="M81" s="140"/>
      <x:c r="N81" s="140"/>
      <x:c r="O81" s="140"/>
      <x:c r="P81" s="140"/>
      <x:c r="Q81" s="140"/>
      <x:c r="R81" s="140"/>
      <x:c r="S81" s="163" t="str">
        <x:f>IF(AP81="Yes","",IF(AQ81="No","Refused",IF(AS81="Yes","Review required",IF(AND(AU81="No",OR(L81="Supported",L81="Partial"),AT81="No",NOT(AND(AW81="Yes",AM81="",AN81&lt;&gt;""))),"Review required",IF(AND(AU81="No",AT81="Yes",AM81=""),"Review required",IF(AND(AW81="Yes",AN81=""),"Review required","Ready"))))))</x:f>
      </x:c>
      <x:c r="T81" s="163" t="str">
        <x:f>IF(AP81="Yes","",AY81&amp;"")</x:f>
      </x:c>
      <x:c r="U81" s="163" t="str">
        <x:f>IF(AP81="Yes","",AZ81&amp;"")</x:f>
      </x:c>
      <x:c r="V81" s="164"/>
      <x:c r="W81" s="164"/>
      <x:c r="X81" s="164"/>
      <x:c r="Y81" s="164"/>
      <x:c r="Z81" s="164"/>
      <x:c r="AA81" s="164"/>
      <x:c r="AB81" s="164"/>
      <x:c r="AC81" s="164"/>
      <x:c r="AD81" s="164"/>
      <x:c r="AE81" s="164"/>
      <x:c r="AF81" s="164"/>
      <x:c r="AG81" s="164"/>
      <x:c r="AH81" s="164"/>
      <x:c r="AI81" s="165"/>
      <x:c r="AJ81" s="164"/>
      <x:c r="AK81" s="164"/>
      <x:c r="AL81" s="164"/>
      <x:c r="AM81" s="140"/>
      <x:c r="AN81" s="140"/>
      <x:c r="AO81" s="163" t="str">
        <x:f>IF(AP81="Yes","",IF(S81="Refused","Missing required details: "&amp;LEFT(BJ81,LEN(BJ81)-2)&amp;".",SUBSTITUTE(SUBSTITUTE(SUBSTITUTE(SUBSTITUTE(SUBSTITUTE(SUBSTITUTE(SUBSTITUTE(SUBSTITUTE(IF(S81="Review required",IFERROR(MID(BA81,FIND(": ",BA81)+2,999),BA81),IFERROR(MID(BB81,FIND(": ",BB81)+2,999),BB81)),"Material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81" s="166" t="str">
        <x:f>IF(AND(B81="",C81="",D81="",E81="",F81="",G81="",H81="",I81="",J81="",K81="",L81="",M81="",N81="",O81="",P81="",Q81="",R81="",AD81="",AE81="",AM81="",AN81="",BC81="",BD81=""),"Yes","No")</x:f>
        <x:v>Yes</x:v>
      </x:c>
      <x:c r="AQ81" s="166" t="str">
        <x:f>IF(AND(B81&lt;&gt;"",C81&lt;&gt;"",E81&lt;&gt;"",F81&lt;&gt;"",BC81&lt;&gt;"",D81&lt;&gt;"",BD81&lt;&gt;"",G81&lt;&gt;"",AD81&lt;&gt;"",AE81&lt;&gt;""),"Yes","No")</x:f>
        <x:v>No</x:v>
      </x:c>
      <x:c r="AR81" s="166" t="str">
        <x:f>IF(OR(AND(I81="Supported",OR(H81="No",J81="No")),AND(R81="Yes",J81="No"),AND(P81="Yes",M81="No"),AND(I81="No",R81="Yes")),"Yes","No")</x:f>
        <x:v>No</x:v>
      </x:c>
      <x:c r="AS81" s="166" t="str">
        <x:f>IF(OR(H81="Unknown",I81="Unknown",J81="Unknown",I81="Partial",AND(I81="Supported",OR(H81="Partial",J81="Partial")),AR81="Yes"),"Yes","No")</x:f>
        <x:v>No</x:v>
      </x:c>
      <x:c r="AT81" s="166" t="str">
        <x:f>IF(OR(P81="Yes",O81="Yes",Q81="Yes",AND(N81="Yes",OR(L81="Supported",L81="Partial"))),"Yes","No")</x:f>
        <x:v>No</x:v>
      </x:c>
      <x:c r="AU81" s="166" t="str">
        <x:f>IF(AND(H81="Supported",I81="Supported",J81="Supported"),"Yes","No")</x:f>
        <x:v>No</x:v>
      </x:c>
      <x:c r="AV81" s="166" t="str">
        <x:f>IF(AND(AU81="Yes",R81="Yes",AT81="Yes"),"Yes","No")</x:f>
        <x:v>No</x:v>
      </x:c>
      <x:c r="AW81" s="166" t="str">
        <x:f>IF(AND(AU81="No",I81="No",J81="No",AT81="No"),"Yes","No")</x:f>
        <x:v>No</x:v>
      </x:c>
      <x:c r="AX81" s="166" t="str">
        <x:f>IF(P81="Yes","Transaction intermediary",IF(O81="Yes","Decision intermediary",IF(Q81="Yes","Market infrastructure",IF(AND(N81="Yes",OR(L81="Supported",L81="Partial")),"Visibility competitor",""))))</x:f>
      </x:c>
      <x:c r="AY81" s="166" t="str">
        <x:f>IF(AP81="Yes","",IF(AQ81="No","",IF(AV81="Yes","Dual-role domain",IF(AU81="Yes","Direct commercial competitor",IF(AX81&lt;&gt;"",AX81,IF(AND(I81="Supported",OR(H81="Partial",J81="Partial")),"Direct commercial competitor",IF(AND(AW81="Yes",AN81&lt;&gt;"",AM81=""),"Non-comparable ranking domain","")))))))</x:f>
      </x:c>
      <x:c r="AZ81" s="166" t="str">
        <x:f>IF(S81&lt;&gt;"Ready","",IF(OR(AY81="Direct commercial competitor",AY81="Dual-role domain"),"Core",IF(AND(OR(AY81="Transaction intermediary",AY81="Decision intermediary",AY81="Market infrastructure",AY81="Visibility competitor"),AM81&lt;&gt;""),"Context",IF(AND(AY81="Non-comparable ranking domain",AN81&lt;&gt;""),"Exclude",""))))</x:f>
      </x:c>
      <x:c r="BA81" s="166" t="str">
        <x:f>IF(AP81="Yes","",IF(AR81="Yes","A20-F04: Material contradiction prevents a Ready result.",IF(OR(H81="Unknown",I81="Unknown",J81="Unknown"),"A20-S04: Critical evidence is Unknown and remains Unknown.",IF(OR(I81="Partial",AND(I81="Supported",OR(H81="Partial",J81="Partial"))),"A20-P04: Partial direct evidence cannot approve Core.",IF(AND(AU81="No",OR(L81="Supported",L81="Partial"),AT81="No"),"A20-P17: A20-E05 is evidence only and does not establish Visibility competitor.",IF(AND(AU81="No",AT81="Yes",AM81=""),"A20-D02: Context requires a named purpose.",IF(AND(AW81="Yes",AN81=""),"A20-D03: Exclude requires a decision-specific reason.","The current evidence does not support a final role and disposition.")))))))</x:f>
      </x:c>
      <x:c r="BB81" s="166" t="str">
        <x:f>IF(AP81="Yes","",IF(AZ81="Core","A20-D01: Direct-commercial conditions support Core.",IF(AZ81="Context","A20-D02: The named Context purpose is supported: "&amp;AM81&amp;".",IF(AZ81="Exclude","A20-P19/A20-D03: No role supports the decision and the exclusion reason is recorded.","The current evidence does not support a final role and disposition."))))</x:f>
      </x:c>
      <x:c r="BC81" s="166"/>
      <x:c r="BD81" s="166"/>
      <x:c r="BE81" s="163" t="str">
        <x:f>IF(AP81="Yes","",IF(LEN(IF(OR(AY81="Dual-role domain",AY81="Direct commercial competitor"),IF(P81="Yes","Transaction intermediary; ","")&amp;IF(O81="Yes","Decision intermediary; ","")&amp;IF(Q81="Yes","Market infrastructure; ","")&amp;IF(AND(N81="Yes",OR(L81="Supported",L81="Partial")),"Visibility competitor; ",""),IF(AND(P81="Yes",AY81&lt;&gt;"Transaction intermediary"),"Transaction intermediary; ","")&amp;IF(AND(O81="Yes",AY81&lt;&gt;"Decision intermediary"),"Decision intermediary; ","")&amp;IF(AND(Q81="Yes",AY81&lt;&gt;"Market infrastructure"),"Market infrastructure; ","")&amp;IF(AND(N81="Yes",OR(L81="Supported",L81="Partial"),AY81&lt;&gt;"Visibility competitor"),"Visibility competitor; ","")))=0,"",LEFT(IF(OR(AY81="Dual-role domain",AY81="Direct commercial competitor"),IF(P81="Yes","Transaction intermediary; ","")&amp;IF(O81="Yes","Decision intermediary; ","")&amp;IF(Q81="Yes","Market infrastructure; ","")&amp;IF(AND(N81="Yes",OR(L81="Supported",L81="Partial")),"Visibility competitor; ",""),IF(AND(P81="Yes",AY81&lt;&gt;"Transaction intermediary"),"Transaction intermediary; ","")&amp;IF(AND(O81="Yes",AY81&lt;&gt;"Decision intermediary"),"Decision intermediary; ","")&amp;IF(AND(Q81="Yes",AY81&lt;&gt;"Market infrastructure"),"Market infrastructure; ","")&amp;IF(AND(N81="Yes",OR(L81="Supported",L81="Partial"),AY81&lt;&gt;"Visibility competitor"),"Visibility competitor; ","")),LEN(IF(OR(AY81="Dual-role domain",AY81="Direct commercial competitor"),IF(P81="Yes","Transaction intermediary; ","")&amp;IF(O81="Yes","Decision intermediary; ","")&amp;IF(Q81="Yes","Market infrastructure; ","")&amp;IF(AND(N81="Yes",OR(L81="Supported",L81="Partial")),"Visibility competitor; ",""),IF(AND(P81="Yes",AY81&lt;&gt;"Transaction intermediary"),"Transaction intermediary; ","")&amp;IF(AND(O81="Yes",AY81&lt;&gt;"Decision intermediary"),"Decision intermediary; ","")&amp;IF(AND(Q81="Yes",AY81&lt;&gt;"Market infrastructure"),"Market infrastructure; ","")&amp;IF(AND(N81="Yes",OR(L81="Supported",L81="Partial"),AY81&lt;&gt;"Visibility competitor"),"Visibility competitor; ","")))-2)))</x:f>
      </x:c>
      <x:c r="BF81" s="163" t="str">
        <x:f>IF(AP81="Yes","",IF(AND(V81="",W81="",X81="",Y81=""),"Not reviewed",IF(OR(S81&lt;&gt;"Ready",V81&lt;&gt;S81,W81&lt;&gt;T81,X81&lt;&gt;BE81,Y81&lt;&gt;U81),"Requires re-review","Aligned")))</x:f>
      </x:c>
      <x:c r="BG81" s="163" t="str">
        <x:f>IF(AP81="Yes","",IF(AQ81="Yes","","A20-F01 Missing: "&amp;LEFT(BJ81,LEN(BJ81)-2)&amp;"."))</x:f>
      </x:c>
      <x:c r="BH81" s="163" t="str">
        <x:f>IF(AP81="Yes","",IF(S81="Refused","Complete the exact missing fields listed above, then classify again.",IF(S81="Review required",IF(BA81="A20-P17: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81" s="163" t="str">
        <x:f>IF(AP81="Yes","",IF(AND(AQ81="Yes",S81="Ready",V81="Ready",AF81="Approved",BF81="Aligned",U81&lt;&gt;""),"Eligible for handoff","Excluded from handoff - "&amp;IF(AQ81&lt;&gt;"Yes",BG81,IF(S81&lt;&gt;"Ready",AO81,IF(AF81&lt;&gt;"Approved","Approval status is not Approved",IF(BF81&lt;&gt;"Aligned",BF81,"No final disposition"))))))</x:f>
      </x:c>
      <x:c r="BJ81" s="166" t="str">
        <x:f>IF(B81="","Candidate; ","")&amp;IF(C81="","Decision; ","")&amp;IF(E81="","Customer; ","")&amp;IF(F81="","Commercial result; ","")&amp;IF(BC81="","Offering; ","")&amp;IF(D81="","Market and geography; ","")&amp;IF(BD81="","Query group; ","")&amp;IF(G81="","Evidence date; ","")&amp;IF(AD81="","Owner; ","")&amp;IF(AE81="","Reviewer; ","")</x:f>
        <x:v>Candidate; Decision; Customer; Commercial result; Offering; Market and geography; Query group; Evidence date; Owner; Reviewer; </x:v>
      </x:c>
    </x:row>
    <x:row r="82">
      <x:c r="A82" s="140"/>
      <x:c r="B82" s="140"/>
      <x:c r="C82" s="140"/>
      <x:c r="D82" s="140"/>
      <x:c r="E82" s="140"/>
      <x:c r="F82" s="140"/>
      <x:c r="G82" s="192"/>
      <x:c r="H82" s="140"/>
      <x:c r="I82" s="140"/>
      <x:c r="J82" s="140"/>
      <x:c r="K82" s="140"/>
      <x:c r="L82" s="140"/>
      <x:c r="M82" s="140"/>
      <x:c r="N82" s="140"/>
      <x:c r="O82" s="140"/>
      <x:c r="P82" s="140"/>
      <x:c r="Q82" s="140"/>
      <x:c r="R82" s="140"/>
      <x:c r="S82" s="163" t="str">
        <x:f>IF(AP82="Yes","",IF(AQ82="No","Refused",IF(AS82="Yes","Review required",IF(AND(AU82="No",OR(L82="Supported",L82="Partial"),AT82="No",NOT(AND(AW82="Yes",AM82="",AN82&lt;&gt;""))),"Review required",IF(AND(AU82="No",AT82="Yes",AM82=""),"Review required",IF(AND(AW82="Yes",AN82=""),"Review required","Ready"))))))</x:f>
      </x:c>
      <x:c r="T82" s="163" t="str">
        <x:f>IF(AP82="Yes","",AY82&amp;"")</x:f>
      </x:c>
      <x:c r="U82" s="163" t="str">
        <x:f>IF(AP82="Yes","",AZ82&amp;"")</x:f>
      </x:c>
      <x:c r="V82" s="164"/>
      <x:c r="W82" s="164"/>
      <x:c r="X82" s="164"/>
      <x:c r="Y82" s="164"/>
      <x:c r="Z82" s="164"/>
      <x:c r="AA82" s="164"/>
      <x:c r="AB82" s="164"/>
      <x:c r="AC82" s="164"/>
      <x:c r="AD82" s="164"/>
      <x:c r="AE82" s="164"/>
      <x:c r="AF82" s="164"/>
      <x:c r="AG82" s="164"/>
      <x:c r="AH82" s="164"/>
      <x:c r="AI82" s="165"/>
      <x:c r="AJ82" s="164"/>
      <x:c r="AK82" s="164"/>
      <x:c r="AL82" s="164"/>
      <x:c r="AM82" s="140"/>
      <x:c r="AN82" s="140"/>
      <x:c r="AO82" s="163" t="str">
        <x:f>IF(AP82="Yes","",IF(S82="Refused","Missing required details: "&amp;LEFT(BJ82,LEN(BJ82)-2)&amp;".",SUBSTITUTE(SUBSTITUTE(SUBSTITUTE(SUBSTITUTE(SUBSTITUTE(SUBSTITUTE(SUBSTITUTE(SUBSTITUTE(IF(S82="Review required",IFERROR(MID(BA82,FIND(": ",BA82)+2,999),BA82),IFERROR(MID(BB82,FIND(": ",BB82)+2,999),BB82)),"Material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82" s="166" t="str">
        <x:f>IF(AND(B82="",C82="",D82="",E82="",F82="",G82="",H82="",I82="",J82="",K82="",L82="",M82="",N82="",O82="",P82="",Q82="",R82="",AD82="",AE82="",AM82="",AN82="",BC82="",BD82=""),"Yes","No")</x:f>
        <x:v>Yes</x:v>
      </x:c>
      <x:c r="AQ82" s="166" t="str">
        <x:f>IF(AND(B82&lt;&gt;"",C82&lt;&gt;"",E82&lt;&gt;"",F82&lt;&gt;"",BC82&lt;&gt;"",D82&lt;&gt;"",BD82&lt;&gt;"",G82&lt;&gt;"",AD82&lt;&gt;"",AE82&lt;&gt;""),"Yes","No")</x:f>
        <x:v>No</x:v>
      </x:c>
      <x:c r="AR82" s="166" t="str">
        <x:f>IF(OR(AND(I82="Supported",OR(H82="No",J82="No")),AND(R82="Yes",J82="No"),AND(P82="Yes",M82="No"),AND(I82="No",R82="Yes")),"Yes","No")</x:f>
        <x:v>No</x:v>
      </x:c>
      <x:c r="AS82" s="166" t="str">
        <x:f>IF(OR(H82="Unknown",I82="Unknown",J82="Unknown",I82="Partial",AND(I82="Supported",OR(H82="Partial",J82="Partial")),AR82="Yes"),"Yes","No")</x:f>
        <x:v>No</x:v>
      </x:c>
      <x:c r="AT82" s="166" t="str">
        <x:f>IF(OR(P82="Yes",O82="Yes",Q82="Yes",AND(N82="Yes",OR(L82="Supported",L82="Partial"))),"Yes","No")</x:f>
        <x:v>No</x:v>
      </x:c>
      <x:c r="AU82" s="166" t="str">
        <x:f>IF(AND(H82="Supported",I82="Supported",J82="Supported"),"Yes","No")</x:f>
        <x:v>No</x:v>
      </x:c>
      <x:c r="AV82" s="166" t="str">
        <x:f>IF(AND(AU82="Yes",R82="Yes",AT82="Yes"),"Yes","No")</x:f>
        <x:v>No</x:v>
      </x:c>
      <x:c r="AW82" s="166" t="str">
        <x:f>IF(AND(AU82="No",I82="No",J82="No",AT82="No"),"Yes","No")</x:f>
        <x:v>No</x:v>
      </x:c>
      <x:c r="AX82" s="166" t="str">
        <x:f>IF(P82="Yes","Transaction intermediary",IF(O82="Yes","Decision intermediary",IF(Q82="Yes","Market infrastructure",IF(AND(N82="Yes",OR(L82="Supported",L82="Partial")),"Visibility competitor",""))))</x:f>
      </x:c>
      <x:c r="AY82" s="166" t="str">
        <x:f>IF(AP82="Yes","",IF(AQ82="No","",IF(AV82="Yes","Dual-role domain",IF(AU82="Yes","Direct commercial competitor",IF(AX82&lt;&gt;"",AX82,IF(AND(I82="Supported",OR(H82="Partial",J82="Partial")),"Direct commercial competitor",IF(AND(AW82="Yes",AN82&lt;&gt;"",AM82=""),"Non-comparable ranking domain","")))))))</x:f>
      </x:c>
      <x:c r="AZ82" s="166" t="str">
        <x:f>IF(S82&lt;&gt;"Ready","",IF(OR(AY82="Direct commercial competitor",AY82="Dual-role domain"),"Core",IF(AND(OR(AY82="Transaction intermediary",AY82="Decision intermediary",AY82="Market infrastructure",AY82="Visibility competitor"),AM82&lt;&gt;""),"Context",IF(AND(AY82="Non-comparable ranking domain",AN82&lt;&gt;""),"Exclude",""))))</x:f>
      </x:c>
      <x:c r="BA82" s="166" t="str">
        <x:f>IF(AP82="Yes","",IF(AR82="Yes","A20-F04: Material contradiction prevents a Ready result.",IF(OR(H82="Unknown",I82="Unknown",J82="Unknown"),"A20-S04: Critical evidence is Unknown and remains Unknown.",IF(OR(I82="Partial",AND(I82="Supported",OR(H82="Partial",J82="Partial"))),"A20-P04: Partial direct evidence cannot approve Core.",IF(AND(AU82="No",OR(L82="Supported",L82="Partial"),AT82="No"),"A20-P17: A20-E05 is evidence only and does not establish Visibility competitor.",IF(AND(AU82="No",AT82="Yes",AM82=""),"A20-D02: Context requires a named purpose.",IF(AND(AW82="Yes",AN82=""),"A20-D03: Exclude requires a decision-specific reason.","The current evidence does not support a final role and disposition.")))))))</x:f>
      </x:c>
      <x:c r="BB82" s="166" t="str">
        <x:f>IF(AP82="Yes","",IF(AZ82="Core","A20-D01: Direct-commercial conditions support Core.",IF(AZ82="Context","A20-D02: The named Context purpose is supported: "&amp;AM82&amp;".",IF(AZ82="Exclude","A20-P19/A20-D03: No role supports the decision and the exclusion reason is recorded.","The current evidence does not support a final role and disposition."))))</x:f>
      </x:c>
      <x:c r="BC82" s="166"/>
      <x:c r="BD82" s="166"/>
      <x:c r="BE82" s="163" t="str">
        <x:f>IF(AP82="Yes","",IF(LEN(IF(OR(AY82="Dual-role domain",AY82="Direct commercial competitor"),IF(P82="Yes","Transaction intermediary; ","")&amp;IF(O82="Yes","Decision intermediary; ","")&amp;IF(Q82="Yes","Market infrastructure; ","")&amp;IF(AND(N82="Yes",OR(L82="Supported",L82="Partial")),"Visibility competitor; ",""),IF(AND(P82="Yes",AY82&lt;&gt;"Transaction intermediary"),"Transaction intermediary; ","")&amp;IF(AND(O82="Yes",AY82&lt;&gt;"Decision intermediary"),"Decision intermediary; ","")&amp;IF(AND(Q82="Yes",AY82&lt;&gt;"Market infrastructure"),"Market infrastructure; ","")&amp;IF(AND(N82="Yes",OR(L82="Supported",L82="Partial"),AY82&lt;&gt;"Visibility competitor"),"Visibility competitor; ","")))=0,"",LEFT(IF(OR(AY82="Dual-role domain",AY82="Direct commercial competitor"),IF(P82="Yes","Transaction intermediary; ","")&amp;IF(O82="Yes","Decision intermediary; ","")&amp;IF(Q82="Yes","Market infrastructure; ","")&amp;IF(AND(N82="Yes",OR(L82="Supported",L82="Partial")),"Visibility competitor; ",""),IF(AND(P82="Yes",AY82&lt;&gt;"Transaction intermediary"),"Transaction intermediary; ","")&amp;IF(AND(O82="Yes",AY82&lt;&gt;"Decision intermediary"),"Decision intermediary; ","")&amp;IF(AND(Q82="Yes",AY82&lt;&gt;"Market infrastructure"),"Market infrastructure; ","")&amp;IF(AND(N82="Yes",OR(L82="Supported",L82="Partial"),AY82&lt;&gt;"Visibility competitor"),"Visibility competitor; ","")),LEN(IF(OR(AY82="Dual-role domain",AY82="Direct commercial competitor"),IF(P82="Yes","Transaction intermediary; ","")&amp;IF(O82="Yes","Decision intermediary; ","")&amp;IF(Q82="Yes","Market infrastructure; ","")&amp;IF(AND(N82="Yes",OR(L82="Supported",L82="Partial")),"Visibility competitor; ",""),IF(AND(P82="Yes",AY82&lt;&gt;"Transaction intermediary"),"Transaction intermediary; ","")&amp;IF(AND(O82="Yes",AY82&lt;&gt;"Decision intermediary"),"Decision intermediary; ","")&amp;IF(AND(Q82="Yes",AY82&lt;&gt;"Market infrastructure"),"Market infrastructure; ","")&amp;IF(AND(N82="Yes",OR(L82="Supported",L82="Partial"),AY82&lt;&gt;"Visibility competitor"),"Visibility competitor; ","")))-2)))</x:f>
      </x:c>
      <x:c r="BF82" s="163" t="str">
        <x:f>IF(AP82="Yes","",IF(AND(V82="",W82="",X82="",Y82=""),"Not reviewed",IF(OR(S82&lt;&gt;"Ready",V82&lt;&gt;S82,W82&lt;&gt;T82,X82&lt;&gt;BE82,Y82&lt;&gt;U82),"Requires re-review","Aligned")))</x:f>
      </x:c>
      <x:c r="BG82" s="163" t="str">
        <x:f>IF(AP82="Yes","",IF(AQ82="Yes","","A20-F01 Missing: "&amp;LEFT(BJ82,LEN(BJ82)-2)&amp;"."))</x:f>
      </x:c>
      <x:c r="BH82" s="163" t="str">
        <x:f>IF(AP82="Yes","",IF(S82="Refused","Complete the exact missing fields listed above, then classify again.",IF(S82="Review required",IF(BA82="A20-P17: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82" s="163" t="str">
        <x:f>IF(AP82="Yes","",IF(AND(AQ82="Yes",S82="Ready",V82="Ready",AF82="Approved",BF82="Aligned",U82&lt;&gt;""),"Eligible for handoff","Excluded from handoff - "&amp;IF(AQ82&lt;&gt;"Yes",BG82,IF(S82&lt;&gt;"Ready",AO82,IF(AF82&lt;&gt;"Approved","Approval status is not Approved",IF(BF82&lt;&gt;"Aligned",BF82,"No final disposition"))))))</x:f>
      </x:c>
      <x:c r="BJ82" s="166" t="str">
        <x:f>IF(B82="","Candidate; ","")&amp;IF(C82="","Decision; ","")&amp;IF(E82="","Customer; ","")&amp;IF(F82="","Commercial result; ","")&amp;IF(BC82="","Offering; ","")&amp;IF(D82="","Market and geography; ","")&amp;IF(BD82="","Query group; ","")&amp;IF(G82="","Evidence date; ","")&amp;IF(AD82="","Owner; ","")&amp;IF(AE82="","Reviewer; ","")</x:f>
        <x:v>Candidate; Decision; Customer; Commercial result; Offering; Market and geography; Query group; Evidence date; Owner; Reviewer; </x:v>
      </x:c>
    </x:row>
    <x:row r="83">
      <x:c r="A83" s="140"/>
      <x:c r="B83" s="140"/>
      <x:c r="C83" s="140"/>
      <x:c r="D83" s="140"/>
      <x:c r="E83" s="140"/>
      <x:c r="F83" s="140"/>
      <x:c r="G83" s="192"/>
      <x:c r="H83" s="140"/>
      <x:c r="I83" s="140"/>
      <x:c r="J83" s="140"/>
      <x:c r="K83" s="140"/>
      <x:c r="L83" s="140"/>
      <x:c r="M83" s="140"/>
      <x:c r="N83" s="140"/>
      <x:c r="O83" s="140"/>
      <x:c r="P83" s="140"/>
      <x:c r="Q83" s="140"/>
      <x:c r="R83" s="140"/>
      <x:c r="S83" s="163" t="str">
        <x:f>IF(AP83="Yes","",IF(AQ83="No","Refused",IF(AS83="Yes","Review required",IF(AND(AU83="No",OR(L83="Supported",L83="Partial"),AT83="No",NOT(AND(AW83="Yes",AM83="",AN83&lt;&gt;""))),"Review required",IF(AND(AU83="No",AT83="Yes",AM83=""),"Review required",IF(AND(AW83="Yes",AN83=""),"Review required","Ready"))))))</x:f>
      </x:c>
      <x:c r="T83" s="163" t="str">
        <x:f>IF(AP83="Yes","",AY83&amp;"")</x:f>
      </x:c>
      <x:c r="U83" s="163" t="str">
        <x:f>IF(AP83="Yes","",AZ83&amp;"")</x:f>
      </x:c>
      <x:c r="V83" s="164"/>
      <x:c r="W83" s="164"/>
      <x:c r="X83" s="164"/>
      <x:c r="Y83" s="164"/>
      <x:c r="Z83" s="164"/>
      <x:c r="AA83" s="164"/>
      <x:c r="AB83" s="164"/>
      <x:c r="AC83" s="164"/>
      <x:c r="AD83" s="164"/>
      <x:c r="AE83" s="164"/>
      <x:c r="AF83" s="164"/>
      <x:c r="AG83" s="164"/>
      <x:c r="AH83" s="164"/>
      <x:c r="AI83" s="165"/>
      <x:c r="AJ83" s="164"/>
      <x:c r="AK83" s="164"/>
      <x:c r="AL83" s="164"/>
      <x:c r="AM83" s="140"/>
      <x:c r="AN83" s="140"/>
      <x:c r="AO83" s="163" t="str">
        <x:f>IF(AP83="Yes","",IF(S83="Refused","Missing required details: "&amp;LEFT(BJ83,LEN(BJ83)-2)&amp;".",SUBSTITUTE(SUBSTITUTE(SUBSTITUTE(SUBSTITUTE(SUBSTITUTE(SUBSTITUTE(SUBSTITUTE(SUBSTITUTE(IF(S83="Review required",IFERROR(MID(BA83,FIND(": ",BA83)+2,999),BA83),IFERROR(MID(BB83,FIND(": ",BB83)+2,999),BB83)),"Material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83" s="166" t="str">
        <x:f>IF(AND(B83="",C83="",D83="",E83="",F83="",G83="",H83="",I83="",J83="",K83="",L83="",M83="",N83="",O83="",P83="",Q83="",R83="",AD83="",AE83="",AM83="",AN83="",BC83="",BD83=""),"Yes","No")</x:f>
        <x:v>Yes</x:v>
      </x:c>
      <x:c r="AQ83" s="166" t="str">
        <x:f>IF(AND(B83&lt;&gt;"",C83&lt;&gt;"",E83&lt;&gt;"",F83&lt;&gt;"",BC83&lt;&gt;"",D83&lt;&gt;"",BD83&lt;&gt;"",G83&lt;&gt;"",AD83&lt;&gt;"",AE83&lt;&gt;""),"Yes","No")</x:f>
        <x:v>No</x:v>
      </x:c>
      <x:c r="AR83" s="166" t="str">
        <x:f>IF(OR(AND(I83="Supported",OR(H83="No",J83="No")),AND(R83="Yes",J83="No"),AND(P83="Yes",M83="No"),AND(I83="No",R83="Yes")),"Yes","No")</x:f>
        <x:v>No</x:v>
      </x:c>
      <x:c r="AS83" s="166" t="str">
        <x:f>IF(OR(H83="Unknown",I83="Unknown",J83="Unknown",I83="Partial",AND(I83="Supported",OR(H83="Partial",J83="Partial")),AR83="Yes"),"Yes","No")</x:f>
        <x:v>No</x:v>
      </x:c>
      <x:c r="AT83" s="166" t="str">
        <x:f>IF(OR(P83="Yes",O83="Yes",Q83="Yes",AND(N83="Yes",OR(L83="Supported",L83="Partial"))),"Yes","No")</x:f>
        <x:v>No</x:v>
      </x:c>
      <x:c r="AU83" s="166" t="str">
        <x:f>IF(AND(H83="Supported",I83="Supported",J83="Supported"),"Yes","No")</x:f>
        <x:v>No</x:v>
      </x:c>
      <x:c r="AV83" s="166" t="str">
        <x:f>IF(AND(AU83="Yes",R83="Yes",AT83="Yes"),"Yes","No")</x:f>
        <x:v>No</x:v>
      </x:c>
      <x:c r="AW83" s="166" t="str">
        <x:f>IF(AND(AU83="No",I83="No",J83="No",AT83="No"),"Yes","No")</x:f>
        <x:v>No</x:v>
      </x:c>
      <x:c r="AX83" s="166" t="str">
        <x:f>IF(P83="Yes","Transaction intermediary",IF(O83="Yes","Decision intermediary",IF(Q83="Yes","Market infrastructure",IF(AND(N83="Yes",OR(L83="Supported",L83="Partial")),"Visibility competitor",""))))</x:f>
      </x:c>
      <x:c r="AY83" s="166" t="str">
        <x:f>IF(AP83="Yes","",IF(AQ83="No","",IF(AV83="Yes","Dual-role domain",IF(AU83="Yes","Direct commercial competitor",IF(AX83&lt;&gt;"",AX83,IF(AND(I83="Supported",OR(H83="Partial",J83="Partial")),"Direct commercial competitor",IF(AND(AW83="Yes",AN83&lt;&gt;"",AM83=""),"Non-comparable ranking domain","")))))))</x:f>
      </x:c>
      <x:c r="AZ83" s="166" t="str">
        <x:f>IF(S83&lt;&gt;"Ready","",IF(OR(AY83="Direct commercial competitor",AY83="Dual-role domain"),"Core",IF(AND(OR(AY83="Transaction intermediary",AY83="Decision intermediary",AY83="Market infrastructure",AY83="Visibility competitor"),AM83&lt;&gt;""),"Context",IF(AND(AY83="Non-comparable ranking domain",AN83&lt;&gt;""),"Exclude",""))))</x:f>
      </x:c>
      <x:c r="BA83" s="166" t="str">
        <x:f>IF(AP83="Yes","",IF(AR83="Yes","A20-F04: Material contradiction prevents a Ready result.",IF(OR(H83="Unknown",I83="Unknown",J83="Unknown"),"A20-S04: Critical evidence is Unknown and remains Unknown.",IF(OR(I83="Partial",AND(I83="Supported",OR(H83="Partial",J83="Partial"))),"A20-P04: Partial direct evidence cannot approve Core.",IF(AND(AU83="No",OR(L83="Supported",L83="Partial"),AT83="No"),"A20-P17: A20-E05 is evidence only and does not establish Visibility competitor.",IF(AND(AU83="No",AT83="Yes",AM83=""),"A20-D02: Context requires a named purpose.",IF(AND(AW83="Yes",AN83=""),"A20-D03: Exclude requires a decision-specific reason.","The current evidence does not support a final role and disposition.")))))))</x:f>
      </x:c>
      <x:c r="BB83" s="166" t="str">
        <x:f>IF(AP83="Yes","",IF(AZ83="Core","A20-D01: Direct-commercial conditions support Core.",IF(AZ83="Context","A20-D02: The named Context purpose is supported: "&amp;AM83&amp;".",IF(AZ83="Exclude","A20-P19/A20-D03: No role supports the decision and the exclusion reason is recorded.","The current evidence does not support a final role and disposition."))))</x:f>
      </x:c>
      <x:c r="BC83" s="166"/>
      <x:c r="BD83" s="166"/>
      <x:c r="BE83" s="163" t="str">
        <x:f>IF(AP83="Yes","",IF(LEN(IF(OR(AY83="Dual-role domain",AY83="Direct commercial competitor"),IF(P83="Yes","Transaction intermediary; ","")&amp;IF(O83="Yes","Decision intermediary; ","")&amp;IF(Q83="Yes","Market infrastructure; ","")&amp;IF(AND(N83="Yes",OR(L83="Supported",L83="Partial")),"Visibility competitor; ",""),IF(AND(P83="Yes",AY83&lt;&gt;"Transaction intermediary"),"Transaction intermediary; ","")&amp;IF(AND(O83="Yes",AY83&lt;&gt;"Decision intermediary"),"Decision intermediary; ","")&amp;IF(AND(Q83="Yes",AY83&lt;&gt;"Market infrastructure"),"Market infrastructure; ","")&amp;IF(AND(N83="Yes",OR(L83="Supported",L83="Partial"),AY83&lt;&gt;"Visibility competitor"),"Visibility competitor; ","")))=0,"",LEFT(IF(OR(AY83="Dual-role domain",AY83="Direct commercial competitor"),IF(P83="Yes","Transaction intermediary; ","")&amp;IF(O83="Yes","Decision intermediary; ","")&amp;IF(Q83="Yes","Market infrastructure; ","")&amp;IF(AND(N83="Yes",OR(L83="Supported",L83="Partial")),"Visibility competitor; ",""),IF(AND(P83="Yes",AY83&lt;&gt;"Transaction intermediary"),"Transaction intermediary; ","")&amp;IF(AND(O83="Yes",AY83&lt;&gt;"Decision intermediary"),"Decision intermediary; ","")&amp;IF(AND(Q83="Yes",AY83&lt;&gt;"Market infrastructure"),"Market infrastructure; ","")&amp;IF(AND(N83="Yes",OR(L83="Supported",L83="Partial"),AY83&lt;&gt;"Visibility competitor"),"Visibility competitor; ","")),LEN(IF(OR(AY83="Dual-role domain",AY83="Direct commercial competitor"),IF(P83="Yes","Transaction intermediary; ","")&amp;IF(O83="Yes","Decision intermediary; ","")&amp;IF(Q83="Yes","Market infrastructure; ","")&amp;IF(AND(N83="Yes",OR(L83="Supported",L83="Partial")),"Visibility competitor; ",""),IF(AND(P83="Yes",AY83&lt;&gt;"Transaction intermediary"),"Transaction intermediary; ","")&amp;IF(AND(O83="Yes",AY83&lt;&gt;"Decision intermediary"),"Decision intermediary; ","")&amp;IF(AND(Q83="Yes",AY83&lt;&gt;"Market infrastructure"),"Market infrastructure; ","")&amp;IF(AND(N83="Yes",OR(L83="Supported",L83="Partial"),AY83&lt;&gt;"Visibility competitor"),"Visibility competitor; ","")))-2)))</x:f>
      </x:c>
      <x:c r="BF83" s="163" t="str">
        <x:f>IF(AP83="Yes","",IF(AND(V83="",W83="",X83="",Y83=""),"Not reviewed",IF(OR(S83&lt;&gt;"Ready",V83&lt;&gt;S83,W83&lt;&gt;T83,X83&lt;&gt;BE83,Y83&lt;&gt;U83),"Requires re-review","Aligned")))</x:f>
      </x:c>
      <x:c r="BG83" s="163" t="str">
        <x:f>IF(AP83="Yes","",IF(AQ83="Yes","","A20-F01 Missing: "&amp;LEFT(BJ83,LEN(BJ83)-2)&amp;"."))</x:f>
      </x:c>
      <x:c r="BH83" s="163" t="str">
        <x:f>IF(AP83="Yes","",IF(S83="Refused","Complete the exact missing fields listed above, then classify again.",IF(S83="Review required",IF(BA83="A20-P17: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83" s="163" t="str">
        <x:f>IF(AP83="Yes","",IF(AND(AQ83="Yes",S83="Ready",V83="Ready",AF83="Approved",BF83="Aligned",U83&lt;&gt;""),"Eligible for handoff","Excluded from handoff - "&amp;IF(AQ83&lt;&gt;"Yes",BG83,IF(S83&lt;&gt;"Ready",AO83,IF(AF83&lt;&gt;"Approved","Approval status is not Approved",IF(BF83&lt;&gt;"Aligned",BF83,"No final disposition"))))))</x:f>
      </x:c>
      <x:c r="BJ83" s="166" t="str">
        <x:f>IF(B83="","Candidate; ","")&amp;IF(C83="","Decision; ","")&amp;IF(E83="","Customer; ","")&amp;IF(F83="","Commercial result; ","")&amp;IF(BC83="","Offering; ","")&amp;IF(D83="","Market and geography; ","")&amp;IF(BD83="","Query group; ","")&amp;IF(G83="","Evidence date; ","")&amp;IF(AD83="","Owner; ","")&amp;IF(AE83="","Reviewer; ","")</x:f>
        <x:v>Candidate; Decision; Customer; Commercial result; Offering; Market and geography; Query group; Evidence date; Owner; Reviewer; </x:v>
      </x:c>
    </x:row>
    <x:row r="84">
      <x:c r="A84" s="140"/>
      <x:c r="B84" s="140"/>
      <x:c r="C84" s="140"/>
      <x:c r="D84" s="140"/>
      <x:c r="E84" s="140"/>
      <x:c r="F84" s="140"/>
      <x:c r="G84" s="192"/>
      <x:c r="H84" s="140"/>
      <x:c r="I84" s="140"/>
      <x:c r="J84" s="140"/>
      <x:c r="K84" s="140"/>
      <x:c r="L84" s="140"/>
      <x:c r="M84" s="140"/>
      <x:c r="N84" s="140"/>
      <x:c r="O84" s="140"/>
      <x:c r="P84" s="140"/>
      <x:c r="Q84" s="140"/>
      <x:c r="R84" s="140"/>
      <x:c r="S84" s="163" t="str">
        <x:f>IF(AP84="Yes","",IF(AQ84="No","Refused",IF(AS84="Yes","Review required",IF(AND(AU84="No",OR(L84="Supported",L84="Partial"),AT84="No",NOT(AND(AW84="Yes",AM84="",AN84&lt;&gt;""))),"Review required",IF(AND(AU84="No",AT84="Yes",AM84=""),"Review required",IF(AND(AW84="Yes",AN84=""),"Review required","Ready"))))))</x:f>
      </x:c>
      <x:c r="T84" s="163" t="str">
        <x:f>IF(AP84="Yes","",AY84&amp;"")</x:f>
      </x:c>
      <x:c r="U84" s="163" t="str">
        <x:f>IF(AP84="Yes","",AZ84&amp;"")</x:f>
      </x:c>
      <x:c r="V84" s="164"/>
      <x:c r="W84" s="164"/>
      <x:c r="X84" s="164"/>
      <x:c r="Y84" s="164"/>
      <x:c r="Z84" s="164"/>
      <x:c r="AA84" s="164"/>
      <x:c r="AB84" s="164"/>
      <x:c r="AC84" s="164"/>
      <x:c r="AD84" s="164"/>
      <x:c r="AE84" s="164"/>
      <x:c r="AF84" s="164"/>
      <x:c r="AG84" s="164"/>
      <x:c r="AH84" s="164"/>
      <x:c r="AI84" s="165"/>
      <x:c r="AJ84" s="164"/>
      <x:c r="AK84" s="164"/>
      <x:c r="AL84" s="164"/>
      <x:c r="AM84" s="140"/>
      <x:c r="AN84" s="140"/>
      <x:c r="AO84" s="163" t="str">
        <x:f>IF(AP84="Yes","",IF(S84="Refused","Missing required details: "&amp;LEFT(BJ84,LEN(BJ84)-2)&amp;".",SUBSTITUTE(SUBSTITUTE(SUBSTITUTE(SUBSTITUTE(SUBSTITUTE(SUBSTITUTE(SUBSTITUTE(SUBSTITUTE(IF(S84="Review required",IFERROR(MID(BA84,FIND(": ",BA84)+2,999),BA84),IFERROR(MID(BB84,FIND(": ",BB84)+2,999),BB84)),"Material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84" s="166" t="str">
        <x:f>IF(AND(B84="",C84="",D84="",E84="",F84="",G84="",H84="",I84="",J84="",K84="",L84="",M84="",N84="",O84="",P84="",Q84="",R84="",AD84="",AE84="",AM84="",AN84="",BC84="",BD84=""),"Yes","No")</x:f>
        <x:v>Yes</x:v>
      </x:c>
      <x:c r="AQ84" s="166" t="str">
        <x:f>IF(AND(B84&lt;&gt;"",C84&lt;&gt;"",E84&lt;&gt;"",F84&lt;&gt;"",BC84&lt;&gt;"",D84&lt;&gt;"",BD84&lt;&gt;"",G84&lt;&gt;"",AD84&lt;&gt;"",AE84&lt;&gt;""),"Yes","No")</x:f>
        <x:v>No</x:v>
      </x:c>
      <x:c r="AR84" s="166" t="str">
        <x:f>IF(OR(AND(I84="Supported",OR(H84="No",J84="No")),AND(R84="Yes",J84="No"),AND(P84="Yes",M84="No"),AND(I84="No",R84="Yes")),"Yes","No")</x:f>
        <x:v>No</x:v>
      </x:c>
      <x:c r="AS84" s="166" t="str">
        <x:f>IF(OR(H84="Unknown",I84="Unknown",J84="Unknown",I84="Partial",AND(I84="Supported",OR(H84="Partial",J84="Partial")),AR84="Yes"),"Yes","No")</x:f>
        <x:v>No</x:v>
      </x:c>
      <x:c r="AT84" s="166" t="str">
        <x:f>IF(OR(P84="Yes",O84="Yes",Q84="Yes",AND(N84="Yes",OR(L84="Supported",L84="Partial"))),"Yes","No")</x:f>
        <x:v>No</x:v>
      </x:c>
      <x:c r="AU84" s="166" t="str">
        <x:f>IF(AND(H84="Supported",I84="Supported",J84="Supported"),"Yes","No")</x:f>
        <x:v>No</x:v>
      </x:c>
      <x:c r="AV84" s="166" t="str">
        <x:f>IF(AND(AU84="Yes",R84="Yes",AT84="Yes"),"Yes","No")</x:f>
        <x:v>No</x:v>
      </x:c>
      <x:c r="AW84" s="166" t="str">
        <x:f>IF(AND(AU84="No",I84="No",J84="No",AT84="No"),"Yes","No")</x:f>
        <x:v>No</x:v>
      </x:c>
      <x:c r="AX84" s="166" t="str">
        <x:f>IF(P84="Yes","Transaction intermediary",IF(O84="Yes","Decision intermediary",IF(Q84="Yes","Market infrastructure",IF(AND(N84="Yes",OR(L84="Supported",L84="Partial")),"Visibility competitor",""))))</x:f>
      </x:c>
      <x:c r="AY84" s="166" t="str">
        <x:f>IF(AP84="Yes","",IF(AQ84="No","",IF(AV84="Yes","Dual-role domain",IF(AU84="Yes","Direct commercial competitor",IF(AX84&lt;&gt;"",AX84,IF(AND(I84="Supported",OR(H84="Partial",J84="Partial")),"Direct commercial competitor",IF(AND(AW84="Yes",AN84&lt;&gt;"",AM84=""),"Non-comparable ranking domain","")))))))</x:f>
      </x:c>
      <x:c r="AZ84" s="166" t="str">
        <x:f>IF(S84&lt;&gt;"Ready","",IF(OR(AY84="Direct commercial competitor",AY84="Dual-role domain"),"Core",IF(AND(OR(AY84="Transaction intermediary",AY84="Decision intermediary",AY84="Market infrastructure",AY84="Visibility competitor"),AM84&lt;&gt;""),"Context",IF(AND(AY84="Non-comparable ranking domain",AN84&lt;&gt;""),"Exclude",""))))</x:f>
      </x:c>
      <x:c r="BA84" s="166" t="str">
        <x:f>IF(AP84="Yes","",IF(AR84="Yes","A20-F04: Material contradiction prevents a Ready result.",IF(OR(H84="Unknown",I84="Unknown",J84="Unknown"),"A20-S04: Critical evidence is Unknown and remains Unknown.",IF(OR(I84="Partial",AND(I84="Supported",OR(H84="Partial",J84="Partial"))),"A20-P04: Partial direct evidence cannot approve Core.",IF(AND(AU84="No",OR(L84="Supported",L84="Partial"),AT84="No"),"A20-P17: A20-E05 is evidence only and does not establish Visibility competitor.",IF(AND(AU84="No",AT84="Yes",AM84=""),"A20-D02: Context requires a named purpose.",IF(AND(AW84="Yes",AN84=""),"A20-D03: Exclude requires a decision-specific reason.","The current evidence does not support a final role and disposition.")))))))</x:f>
      </x:c>
      <x:c r="BB84" s="166" t="str">
        <x:f>IF(AP84="Yes","",IF(AZ84="Core","A20-D01: Direct-commercial conditions support Core.",IF(AZ84="Context","A20-D02: The named Context purpose is supported: "&amp;AM84&amp;".",IF(AZ84="Exclude","A20-P19/A20-D03: No role supports the decision and the exclusion reason is recorded.","The current evidence does not support a final role and disposition."))))</x:f>
      </x:c>
      <x:c r="BC84" s="166"/>
      <x:c r="BD84" s="166"/>
      <x:c r="BE84" s="163" t="str">
        <x:f>IF(AP84="Yes","",IF(LEN(IF(OR(AY84="Dual-role domain",AY84="Direct commercial competitor"),IF(P84="Yes","Transaction intermediary; ","")&amp;IF(O84="Yes","Decision intermediary; ","")&amp;IF(Q84="Yes","Market infrastructure; ","")&amp;IF(AND(N84="Yes",OR(L84="Supported",L84="Partial")),"Visibility competitor; ",""),IF(AND(P84="Yes",AY84&lt;&gt;"Transaction intermediary"),"Transaction intermediary; ","")&amp;IF(AND(O84="Yes",AY84&lt;&gt;"Decision intermediary"),"Decision intermediary; ","")&amp;IF(AND(Q84="Yes",AY84&lt;&gt;"Market infrastructure"),"Market infrastructure; ","")&amp;IF(AND(N84="Yes",OR(L84="Supported",L84="Partial"),AY84&lt;&gt;"Visibility competitor"),"Visibility competitor; ","")))=0,"",LEFT(IF(OR(AY84="Dual-role domain",AY84="Direct commercial competitor"),IF(P84="Yes","Transaction intermediary; ","")&amp;IF(O84="Yes","Decision intermediary; ","")&amp;IF(Q84="Yes","Market infrastructure; ","")&amp;IF(AND(N84="Yes",OR(L84="Supported",L84="Partial")),"Visibility competitor; ",""),IF(AND(P84="Yes",AY84&lt;&gt;"Transaction intermediary"),"Transaction intermediary; ","")&amp;IF(AND(O84="Yes",AY84&lt;&gt;"Decision intermediary"),"Decision intermediary; ","")&amp;IF(AND(Q84="Yes",AY84&lt;&gt;"Market infrastructure"),"Market infrastructure; ","")&amp;IF(AND(N84="Yes",OR(L84="Supported",L84="Partial"),AY84&lt;&gt;"Visibility competitor"),"Visibility competitor; ","")),LEN(IF(OR(AY84="Dual-role domain",AY84="Direct commercial competitor"),IF(P84="Yes","Transaction intermediary; ","")&amp;IF(O84="Yes","Decision intermediary; ","")&amp;IF(Q84="Yes","Market infrastructure; ","")&amp;IF(AND(N84="Yes",OR(L84="Supported",L84="Partial")),"Visibility competitor; ",""),IF(AND(P84="Yes",AY84&lt;&gt;"Transaction intermediary"),"Transaction intermediary; ","")&amp;IF(AND(O84="Yes",AY84&lt;&gt;"Decision intermediary"),"Decision intermediary; ","")&amp;IF(AND(Q84="Yes",AY84&lt;&gt;"Market infrastructure"),"Market infrastructure; ","")&amp;IF(AND(N84="Yes",OR(L84="Supported",L84="Partial"),AY84&lt;&gt;"Visibility competitor"),"Visibility competitor; ","")))-2)))</x:f>
      </x:c>
      <x:c r="BF84" s="163" t="str">
        <x:f>IF(AP84="Yes","",IF(AND(V84="",W84="",X84="",Y84=""),"Not reviewed",IF(OR(S84&lt;&gt;"Ready",V84&lt;&gt;S84,W84&lt;&gt;T84,X84&lt;&gt;BE84,Y84&lt;&gt;U84),"Requires re-review","Aligned")))</x:f>
      </x:c>
      <x:c r="BG84" s="163" t="str">
        <x:f>IF(AP84="Yes","",IF(AQ84="Yes","","A20-F01 Missing: "&amp;LEFT(BJ84,LEN(BJ84)-2)&amp;"."))</x:f>
      </x:c>
      <x:c r="BH84" s="163" t="str">
        <x:f>IF(AP84="Yes","",IF(S84="Refused","Complete the exact missing fields listed above, then classify again.",IF(S84="Review required",IF(BA84="A20-P17: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84" s="163" t="str">
        <x:f>IF(AP84="Yes","",IF(AND(AQ84="Yes",S84="Ready",V84="Ready",AF84="Approved",BF84="Aligned",U84&lt;&gt;""),"Eligible for handoff","Excluded from handoff - "&amp;IF(AQ84&lt;&gt;"Yes",BG84,IF(S84&lt;&gt;"Ready",AO84,IF(AF84&lt;&gt;"Approved","Approval status is not Approved",IF(BF84&lt;&gt;"Aligned",BF84,"No final disposition"))))))</x:f>
      </x:c>
      <x:c r="BJ84" s="166" t="str">
        <x:f>IF(B84="","Candidate; ","")&amp;IF(C84="","Decision; ","")&amp;IF(E84="","Customer; ","")&amp;IF(F84="","Commercial result; ","")&amp;IF(BC84="","Offering; ","")&amp;IF(D84="","Market and geography; ","")&amp;IF(BD84="","Query group; ","")&amp;IF(G84="","Evidence date; ","")&amp;IF(AD84="","Owner; ","")&amp;IF(AE84="","Reviewer; ","")</x:f>
        <x:v>Candidate; Decision; Customer; Commercial result; Offering; Market and geography; Query group; Evidence date; Owner; Reviewer; </x:v>
      </x:c>
    </x:row>
    <x:row r="85">
      <x:c r="A85" s="140"/>
      <x:c r="B85" s="140"/>
      <x:c r="C85" s="140"/>
      <x:c r="D85" s="140"/>
      <x:c r="E85" s="140"/>
      <x:c r="F85" s="140"/>
      <x:c r="G85" s="192"/>
      <x:c r="H85" s="140"/>
      <x:c r="I85" s="140"/>
      <x:c r="J85" s="140"/>
      <x:c r="K85" s="140"/>
      <x:c r="L85" s="140"/>
      <x:c r="M85" s="140"/>
      <x:c r="N85" s="140"/>
      <x:c r="O85" s="140"/>
      <x:c r="P85" s="140"/>
      <x:c r="Q85" s="140"/>
      <x:c r="R85" s="140"/>
      <x:c r="S85" s="163" t="str">
        <x:f>IF(AP85="Yes","",IF(AQ85="No","Refused",IF(AS85="Yes","Review required",IF(AND(AU85="No",OR(L85="Supported",L85="Partial"),AT85="No",NOT(AND(AW85="Yes",AM85="",AN85&lt;&gt;""))),"Review required",IF(AND(AU85="No",AT85="Yes",AM85=""),"Review required",IF(AND(AW85="Yes",AN85=""),"Review required","Ready"))))))</x:f>
      </x:c>
      <x:c r="T85" s="163" t="str">
        <x:f>IF(AP85="Yes","",AY85&amp;"")</x:f>
      </x:c>
      <x:c r="U85" s="163" t="str">
        <x:f>IF(AP85="Yes","",AZ85&amp;"")</x:f>
      </x:c>
      <x:c r="V85" s="164"/>
      <x:c r="W85" s="164"/>
      <x:c r="X85" s="164"/>
      <x:c r="Y85" s="164"/>
      <x:c r="Z85" s="164"/>
      <x:c r="AA85" s="164"/>
      <x:c r="AB85" s="164"/>
      <x:c r="AC85" s="164"/>
      <x:c r="AD85" s="164"/>
      <x:c r="AE85" s="164"/>
      <x:c r="AF85" s="164"/>
      <x:c r="AG85" s="164"/>
      <x:c r="AH85" s="164"/>
      <x:c r="AI85" s="165"/>
      <x:c r="AJ85" s="164"/>
      <x:c r="AK85" s="164"/>
      <x:c r="AL85" s="164"/>
      <x:c r="AM85" s="140"/>
      <x:c r="AN85" s="140"/>
      <x:c r="AO85" s="163" t="str">
        <x:f>IF(AP85="Yes","",IF(S85="Refused","Missing required details: "&amp;LEFT(BJ85,LEN(BJ85)-2)&amp;".",SUBSTITUTE(SUBSTITUTE(SUBSTITUTE(SUBSTITUTE(SUBSTITUTE(SUBSTITUTE(SUBSTITUTE(SUBSTITUTE(IF(S85="Review required",IFERROR(MID(BA85,FIND(": ",BA85)+2,999),BA85),IFERROR(MID(BB85,FIND(": ",BB85)+2,999),BB85)),"Material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85" s="166" t="str">
        <x:f>IF(AND(B85="",C85="",D85="",E85="",F85="",G85="",H85="",I85="",J85="",K85="",L85="",M85="",N85="",O85="",P85="",Q85="",R85="",AD85="",AE85="",AM85="",AN85="",BC85="",BD85=""),"Yes","No")</x:f>
        <x:v>Yes</x:v>
      </x:c>
      <x:c r="AQ85" s="166" t="str">
        <x:f>IF(AND(B85&lt;&gt;"",C85&lt;&gt;"",E85&lt;&gt;"",F85&lt;&gt;"",BC85&lt;&gt;"",D85&lt;&gt;"",BD85&lt;&gt;"",G85&lt;&gt;"",AD85&lt;&gt;"",AE85&lt;&gt;""),"Yes","No")</x:f>
        <x:v>No</x:v>
      </x:c>
      <x:c r="AR85" s="166" t="str">
        <x:f>IF(OR(AND(I85="Supported",OR(H85="No",J85="No")),AND(R85="Yes",J85="No"),AND(P85="Yes",M85="No"),AND(I85="No",R85="Yes")),"Yes","No")</x:f>
        <x:v>No</x:v>
      </x:c>
      <x:c r="AS85" s="166" t="str">
        <x:f>IF(OR(H85="Unknown",I85="Unknown",J85="Unknown",I85="Partial",AND(I85="Supported",OR(H85="Partial",J85="Partial")),AR85="Yes"),"Yes","No")</x:f>
        <x:v>No</x:v>
      </x:c>
      <x:c r="AT85" s="166" t="str">
        <x:f>IF(OR(P85="Yes",O85="Yes",Q85="Yes",AND(N85="Yes",OR(L85="Supported",L85="Partial"))),"Yes","No")</x:f>
        <x:v>No</x:v>
      </x:c>
      <x:c r="AU85" s="166" t="str">
        <x:f>IF(AND(H85="Supported",I85="Supported",J85="Supported"),"Yes","No")</x:f>
        <x:v>No</x:v>
      </x:c>
      <x:c r="AV85" s="166" t="str">
        <x:f>IF(AND(AU85="Yes",R85="Yes",AT85="Yes"),"Yes","No")</x:f>
        <x:v>No</x:v>
      </x:c>
      <x:c r="AW85" s="166" t="str">
        <x:f>IF(AND(AU85="No",I85="No",J85="No",AT85="No"),"Yes","No")</x:f>
        <x:v>No</x:v>
      </x:c>
      <x:c r="AX85" s="166" t="str">
        <x:f>IF(P85="Yes","Transaction intermediary",IF(O85="Yes","Decision intermediary",IF(Q85="Yes","Market infrastructure",IF(AND(N85="Yes",OR(L85="Supported",L85="Partial")),"Visibility competitor",""))))</x:f>
      </x:c>
      <x:c r="AY85" s="166" t="str">
        <x:f>IF(AP85="Yes","",IF(AQ85="No","",IF(AV85="Yes","Dual-role domain",IF(AU85="Yes","Direct commercial competitor",IF(AX85&lt;&gt;"",AX85,IF(AND(I85="Supported",OR(H85="Partial",J85="Partial")),"Direct commercial competitor",IF(AND(AW85="Yes",AN85&lt;&gt;"",AM85=""),"Non-comparable ranking domain","")))))))</x:f>
      </x:c>
      <x:c r="AZ85" s="166" t="str">
        <x:f>IF(S85&lt;&gt;"Ready","",IF(OR(AY85="Direct commercial competitor",AY85="Dual-role domain"),"Core",IF(AND(OR(AY85="Transaction intermediary",AY85="Decision intermediary",AY85="Market infrastructure",AY85="Visibility competitor"),AM85&lt;&gt;""),"Context",IF(AND(AY85="Non-comparable ranking domain",AN85&lt;&gt;""),"Exclude",""))))</x:f>
      </x:c>
      <x:c r="BA85" s="166" t="str">
        <x:f>IF(AP85="Yes","",IF(AR85="Yes","A20-F04: Material contradiction prevents a Ready result.",IF(OR(H85="Unknown",I85="Unknown",J85="Unknown"),"A20-S04: Critical evidence is Unknown and remains Unknown.",IF(OR(I85="Partial",AND(I85="Supported",OR(H85="Partial",J85="Partial"))),"A20-P04: Partial direct evidence cannot approve Core.",IF(AND(AU85="No",OR(L85="Supported",L85="Partial"),AT85="No"),"A20-P17: A20-E05 is evidence only and does not establish Visibility competitor.",IF(AND(AU85="No",AT85="Yes",AM85=""),"A20-D02: Context requires a named purpose.",IF(AND(AW85="Yes",AN85=""),"A20-D03: Exclude requires a decision-specific reason.","The current evidence does not support a final role and disposition.")))))))</x:f>
      </x:c>
      <x:c r="BB85" s="166" t="str">
        <x:f>IF(AP85="Yes","",IF(AZ85="Core","A20-D01: Direct-commercial conditions support Core.",IF(AZ85="Context","A20-D02: The named Context purpose is supported: "&amp;AM85&amp;".",IF(AZ85="Exclude","A20-P19/A20-D03: No role supports the decision and the exclusion reason is recorded.","The current evidence does not support a final role and disposition."))))</x:f>
      </x:c>
      <x:c r="BC85" s="166"/>
      <x:c r="BD85" s="166"/>
      <x:c r="BE85" s="163" t="str">
        <x:f>IF(AP85="Yes","",IF(LEN(IF(OR(AY85="Dual-role domain",AY85="Direct commercial competitor"),IF(P85="Yes","Transaction intermediary; ","")&amp;IF(O85="Yes","Decision intermediary; ","")&amp;IF(Q85="Yes","Market infrastructure; ","")&amp;IF(AND(N85="Yes",OR(L85="Supported",L85="Partial")),"Visibility competitor; ",""),IF(AND(P85="Yes",AY85&lt;&gt;"Transaction intermediary"),"Transaction intermediary; ","")&amp;IF(AND(O85="Yes",AY85&lt;&gt;"Decision intermediary"),"Decision intermediary; ","")&amp;IF(AND(Q85="Yes",AY85&lt;&gt;"Market infrastructure"),"Market infrastructure; ","")&amp;IF(AND(N85="Yes",OR(L85="Supported",L85="Partial"),AY85&lt;&gt;"Visibility competitor"),"Visibility competitor; ","")))=0,"",LEFT(IF(OR(AY85="Dual-role domain",AY85="Direct commercial competitor"),IF(P85="Yes","Transaction intermediary; ","")&amp;IF(O85="Yes","Decision intermediary; ","")&amp;IF(Q85="Yes","Market infrastructure; ","")&amp;IF(AND(N85="Yes",OR(L85="Supported",L85="Partial")),"Visibility competitor; ",""),IF(AND(P85="Yes",AY85&lt;&gt;"Transaction intermediary"),"Transaction intermediary; ","")&amp;IF(AND(O85="Yes",AY85&lt;&gt;"Decision intermediary"),"Decision intermediary; ","")&amp;IF(AND(Q85="Yes",AY85&lt;&gt;"Market infrastructure"),"Market infrastructure; ","")&amp;IF(AND(N85="Yes",OR(L85="Supported",L85="Partial"),AY85&lt;&gt;"Visibility competitor"),"Visibility competitor; ","")),LEN(IF(OR(AY85="Dual-role domain",AY85="Direct commercial competitor"),IF(P85="Yes","Transaction intermediary; ","")&amp;IF(O85="Yes","Decision intermediary; ","")&amp;IF(Q85="Yes","Market infrastructure; ","")&amp;IF(AND(N85="Yes",OR(L85="Supported",L85="Partial")),"Visibility competitor; ",""),IF(AND(P85="Yes",AY85&lt;&gt;"Transaction intermediary"),"Transaction intermediary; ","")&amp;IF(AND(O85="Yes",AY85&lt;&gt;"Decision intermediary"),"Decision intermediary; ","")&amp;IF(AND(Q85="Yes",AY85&lt;&gt;"Market infrastructure"),"Market infrastructure; ","")&amp;IF(AND(N85="Yes",OR(L85="Supported",L85="Partial"),AY85&lt;&gt;"Visibility competitor"),"Visibility competitor; ","")))-2)))</x:f>
      </x:c>
      <x:c r="BF85" s="163" t="str">
        <x:f>IF(AP85="Yes","",IF(AND(V85="",W85="",X85="",Y85=""),"Not reviewed",IF(OR(S85&lt;&gt;"Ready",V85&lt;&gt;S85,W85&lt;&gt;T85,X85&lt;&gt;BE85,Y85&lt;&gt;U85),"Requires re-review","Aligned")))</x:f>
      </x:c>
      <x:c r="BG85" s="163" t="str">
        <x:f>IF(AP85="Yes","",IF(AQ85="Yes","","A20-F01 Missing: "&amp;LEFT(BJ85,LEN(BJ85)-2)&amp;"."))</x:f>
      </x:c>
      <x:c r="BH85" s="163" t="str">
        <x:f>IF(AP85="Yes","",IF(S85="Refused","Complete the exact missing fields listed above, then classify again.",IF(S85="Review required",IF(BA85="A20-P17: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85" s="163" t="str">
        <x:f>IF(AP85="Yes","",IF(AND(AQ85="Yes",S85="Ready",V85="Ready",AF85="Approved",BF85="Aligned",U85&lt;&gt;""),"Eligible for handoff","Excluded from handoff - "&amp;IF(AQ85&lt;&gt;"Yes",BG85,IF(S85&lt;&gt;"Ready",AO85,IF(AF85&lt;&gt;"Approved","Approval status is not Approved",IF(BF85&lt;&gt;"Aligned",BF85,"No final disposition"))))))</x:f>
      </x:c>
      <x:c r="BJ85" s="166" t="str">
        <x:f>IF(B85="","Candidate; ","")&amp;IF(C85="","Decision; ","")&amp;IF(E85="","Customer; ","")&amp;IF(F85="","Commercial result; ","")&amp;IF(BC85="","Offering; ","")&amp;IF(D85="","Market and geography; ","")&amp;IF(BD85="","Query group; ","")&amp;IF(G85="","Evidence date; ","")&amp;IF(AD85="","Owner; ","")&amp;IF(AE85="","Reviewer; ","")</x:f>
        <x:v>Candidate; Decision; Customer; Commercial result; Offering; Market and geography; Query group; Evidence date; Owner; Reviewer; </x:v>
      </x:c>
    </x:row>
    <x:row r="86">
      <x:c r="A86" s="140"/>
      <x:c r="B86" s="140"/>
      <x:c r="C86" s="140"/>
      <x:c r="D86" s="140"/>
      <x:c r="E86" s="140"/>
      <x:c r="F86" s="140"/>
      <x:c r="G86" s="192"/>
      <x:c r="H86" s="140"/>
      <x:c r="I86" s="140"/>
      <x:c r="J86" s="140"/>
      <x:c r="K86" s="140"/>
      <x:c r="L86" s="140"/>
      <x:c r="M86" s="140"/>
      <x:c r="N86" s="140"/>
      <x:c r="O86" s="140"/>
      <x:c r="P86" s="140"/>
      <x:c r="Q86" s="140"/>
      <x:c r="R86" s="140"/>
      <x:c r="S86" s="163" t="str">
        <x:f>IF(AP86="Yes","",IF(AQ86="No","Refused",IF(AS86="Yes","Review required",IF(AND(AU86="No",OR(L86="Supported",L86="Partial"),AT86="No",NOT(AND(AW86="Yes",AM86="",AN86&lt;&gt;""))),"Review required",IF(AND(AU86="No",AT86="Yes",AM86=""),"Review required",IF(AND(AW86="Yes",AN86=""),"Review required","Ready"))))))</x:f>
      </x:c>
      <x:c r="T86" s="163" t="str">
        <x:f>IF(AP86="Yes","",AY86&amp;"")</x:f>
      </x:c>
      <x:c r="U86" s="163" t="str">
        <x:f>IF(AP86="Yes","",AZ86&amp;"")</x:f>
      </x:c>
      <x:c r="V86" s="164"/>
      <x:c r="W86" s="164"/>
      <x:c r="X86" s="164"/>
      <x:c r="Y86" s="164"/>
      <x:c r="Z86" s="164"/>
      <x:c r="AA86" s="164"/>
      <x:c r="AB86" s="164"/>
      <x:c r="AC86" s="164"/>
      <x:c r="AD86" s="164"/>
      <x:c r="AE86" s="164"/>
      <x:c r="AF86" s="164"/>
      <x:c r="AG86" s="164"/>
      <x:c r="AH86" s="164"/>
      <x:c r="AI86" s="165"/>
      <x:c r="AJ86" s="164"/>
      <x:c r="AK86" s="164"/>
      <x:c r="AL86" s="164"/>
      <x:c r="AM86" s="140"/>
      <x:c r="AN86" s="140"/>
      <x:c r="AO86" s="163" t="str">
        <x:f>IF(AP86="Yes","",IF(S86="Refused","Missing required details: "&amp;LEFT(BJ86,LEN(BJ86)-2)&amp;".",SUBSTITUTE(SUBSTITUTE(SUBSTITUTE(SUBSTITUTE(SUBSTITUTE(SUBSTITUTE(SUBSTITUTE(SUBSTITUTE(IF(S86="Review required",IFERROR(MID(BA86,FIND(": ",BA86)+2,999),BA86),IFERROR(MID(BB86,FIND(": ",BB86)+2,999),BB86)),"Material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86" s="166" t="str">
        <x:f>IF(AND(B86="",C86="",D86="",E86="",F86="",G86="",H86="",I86="",J86="",K86="",L86="",M86="",N86="",O86="",P86="",Q86="",R86="",AD86="",AE86="",AM86="",AN86="",BC86="",BD86=""),"Yes","No")</x:f>
        <x:v>Yes</x:v>
      </x:c>
      <x:c r="AQ86" s="166" t="str">
        <x:f>IF(AND(B86&lt;&gt;"",C86&lt;&gt;"",E86&lt;&gt;"",F86&lt;&gt;"",BC86&lt;&gt;"",D86&lt;&gt;"",BD86&lt;&gt;"",G86&lt;&gt;"",AD86&lt;&gt;"",AE86&lt;&gt;""),"Yes","No")</x:f>
        <x:v>No</x:v>
      </x:c>
      <x:c r="AR86" s="166" t="str">
        <x:f>IF(OR(AND(I86="Supported",OR(H86="No",J86="No")),AND(R86="Yes",J86="No"),AND(P86="Yes",M86="No"),AND(I86="No",R86="Yes")),"Yes","No")</x:f>
        <x:v>No</x:v>
      </x:c>
      <x:c r="AS86" s="166" t="str">
        <x:f>IF(OR(H86="Unknown",I86="Unknown",J86="Unknown",I86="Partial",AND(I86="Supported",OR(H86="Partial",J86="Partial")),AR86="Yes"),"Yes","No")</x:f>
        <x:v>No</x:v>
      </x:c>
      <x:c r="AT86" s="166" t="str">
        <x:f>IF(OR(P86="Yes",O86="Yes",Q86="Yes",AND(N86="Yes",OR(L86="Supported",L86="Partial"))),"Yes","No")</x:f>
        <x:v>No</x:v>
      </x:c>
      <x:c r="AU86" s="166" t="str">
        <x:f>IF(AND(H86="Supported",I86="Supported",J86="Supported"),"Yes","No")</x:f>
        <x:v>No</x:v>
      </x:c>
      <x:c r="AV86" s="166" t="str">
        <x:f>IF(AND(AU86="Yes",R86="Yes",AT86="Yes"),"Yes","No")</x:f>
        <x:v>No</x:v>
      </x:c>
      <x:c r="AW86" s="166" t="str">
        <x:f>IF(AND(AU86="No",I86="No",J86="No",AT86="No"),"Yes","No")</x:f>
        <x:v>No</x:v>
      </x:c>
      <x:c r="AX86" s="166" t="str">
        <x:f>IF(P86="Yes","Transaction intermediary",IF(O86="Yes","Decision intermediary",IF(Q86="Yes","Market infrastructure",IF(AND(N86="Yes",OR(L86="Supported",L86="Partial")),"Visibility competitor",""))))</x:f>
      </x:c>
      <x:c r="AY86" s="166" t="str">
        <x:f>IF(AP86="Yes","",IF(AQ86="No","",IF(AV86="Yes","Dual-role domain",IF(AU86="Yes","Direct commercial competitor",IF(AX86&lt;&gt;"",AX86,IF(AND(I86="Supported",OR(H86="Partial",J86="Partial")),"Direct commercial competitor",IF(AND(AW86="Yes",AN86&lt;&gt;"",AM86=""),"Non-comparable ranking domain","")))))))</x:f>
      </x:c>
      <x:c r="AZ86" s="166" t="str">
        <x:f>IF(S86&lt;&gt;"Ready","",IF(OR(AY86="Direct commercial competitor",AY86="Dual-role domain"),"Core",IF(AND(OR(AY86="Transaction intermediary",AY86="Decision intermediary",AY86="Market infrastructure",AY86="Visibility competitor"),AM86&lt;&gt;""),"Context",IF(AND(AY86="Non-comparable ranking domain",AN86&lt;&gt;""),"Exclude",""))))</x:f>
      </x:c>
      <x:c r="BA86" s="166" t="str">
        <x:f>IF(AP86="Yes","",IF(AR86="Yes","A20-F04: Material contradiction prevents a Ready result.",IF(OR(H86="Unknown",I86="Unknown",J86="Unknown"),"A20-S04: Critical evidence is Unknown and remains Unknown.",IF(OR(I86="Partial",AND(I86="Supported",OR(H86="Partial",J86="Partial"))),"A20-P04: Partial direct evidence cannot approve Core.",IF(AND(AU86="No",OR(L86="Supported",L86="Partial"),AT86="No"),"A20-P17: A20-E05 is evidence only and does not establish Visibility competitor.",IF(AND(AU86="No",AT86="Yes",AM86=""),"A20-D02: Context requires a named purpose.",IF(AND(AW86="Yes",AN86=""),"A20-D03: Exclude requires a decision-specific reason.","The current evidence does not support a final role and disposition.")))))))</x:f>
      </x:c>
      <x:c r="BB86" s="166" t="str">
        <x:f>IF(AP86="Yes","",IF(AZ86="Core","A20-D01: Direct-commercial conditions support Core.",IF(AZ86="Context","A20-D02: The named Context purpose is supported: "&amp;AM86&amp;".",IF(AZ86="Exclude","A20-P19/A20-D03: No role supports the decision and the exclusion reason is recorded.","The current evidence does not support a final role and disposition."))))</x:f>
      </x:c>
      <x:c r="BC86" s="166"/>
      <x:c r="BD86" s="166"/>
      <x:c r="BE86" s="163" t="str">
        <x:f>IF(AP86="Yes","",IF(LEN(IF(OR(AY86="Dual-role domain",AY86="Direct commercial competitor"),IF(P86="Yes","Transaction intermediary; ","")&amp;IF(O86="Yes","Decision intermediary; ","")&amp;IF(Q86="Yes","Market infrastructure; ","")&amp;IF(AND(N86="Yes",OR(L86="Supported",L86="Partial")),"Visibility competitor; ",""),IF(AND(P86="Yes",AY86&lt;&gt;"Transaction intermediary"),"Transaction intermediary; ","")&amp;IF(AND(O86="Yes",AY86&lt;&gt;"Decision intermediary"),"Decision intermediary; ","")&amp;IF(AND(Q86="Yes",AY86&lt;&gt;"Market infrastructure"),"Market infrastructure; ","")&amp;IF(AND(N86="Yes",OR(L86="Supported",L86="Partial"),AY86&lt;&gt;"Visibility competitor"),"Visibility competitor; ","")))=0,"",LEFT(IF(OR(AY86="Dual-role domain",AY86="Direct commercial competitor"),IF(P86="Yes","Transaction intermediary; ","")&amp;IF(O86="Yes","Decision intermediary; ","")&amp;IF(Q86="Yes","Market infrastructure; ","")&amp;IF(AND(N86="Yes",OR(L86="Supported",L86="Partial")),"Visibility competitor; ",""),IF(AND(P86="Yes",AY86&lt;&gt;"Transaction intermediary"),"Transaction intermediary; ","")&amp;IF(AND(O86="Yes",AY86&lt;&gt;"Decision intermediary"),"Decision intermediary; ","")&amp;IF(AND(Q86="Yes",AY86&lt;&gt;"Market infrastructure"),"Market infrastructure; ","")&amp;IF(AND(N86="Yes",OR(L86="Supported",L86="Partial"),AY86&lt;&gt;"Visibility competitor"),"Visibility competitor; ","")),LEN(IF(OR(AY86="Dual-role domain",AY86="Direct commercial competitor"),IF(P86="Yes","Transaction intermediary; ","")&amp;IF(O86="Yes","Decision intermediary; ","")&amp;IF(Q86="Yes","Market infrastructure; ","")&amp;IF(AND(N86="Yes",OR(L86="Supported",L86="Partial")),"Visibility competitor; ",""),IF(AND(P86="Yes",AY86&lt;&gt;"Transaction intermediary"),"Transaction intermediary; ","")&amp;IF(AND(O86="Yes",AY86&lt;&gt;"Decision intermediary"),"Decision intermediary; ","")&amp;IF(AND(Q86="Yes",AY86&lt;&gt;"Market infrastructure"),"Market infrastructure; ","")&amp;IF(AND(N86="Yes",OR(L86="Supported",L86="Partial"),AY86&lt;&gt;"Visibility competitor"),"Visibility competitor; ","")))-2)))</x:f>
      </x:c>
      <x:c r="BF86" s="163" t="str">
        <x:f>IF(AP86="Yes","",IF(AND(V86="",W86="",X86="",Y86=""),"Not reviewed",IF(OR(S86&lt;&gt;"Ready",V86&lt;&gt;S86,W86&lt;&gt;T86,X86&lt;&gt;BE86,Y86&lt;&gt;U86),"Requires re-review","Aligned")))</x:f>
      </x:c>
      <x:c r="BG86" s="163" t="str">
        <x:f>IF(AP86="Yes","",IF(AQ86="Yes","","A20-F01 Missing: "&amp;LEFT(BJ86,LEN(BJ86)-2)&amp;"."))</x:f>
      </x:c>
      <x:c r="BH86" s="163" t="str">
        <x:f>IF(AP86="Yes","",IF(S86="Refused","Complete the exact missing fields listed above, then classify again.",IF(S86="Review required",IF(BA86="A20-P17: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86" s="163" t="str">
        <x:f>IF(AP86="Yes","",IF(AND(AQ86="Yes",S86="Ready",V86="Ready",AF86="Approved",BF86="Aligned",U86&lt;&gt;""),"Eligible for handoff","Excluded from handoff - "&amp;IF(AQ86&lt;&gt;"Yes",BG86,IF(S86&lt;&gt;"Ready",AO86,IF(AF86&lt;&gt;"Approved","Approval status is not Approved",IF(BF86&lt;&gt;"Aligned",BF86,"No final disposition"))))))</x:f>
      </x:c>
      <x:c r="BJ86" s="166" t="str">
        <x:f>IF(B86="","Candidate; ","")&amp;IF(C86="","Decision; ","")&amp;IF(E86="","Customer; ","")&amp;IF(F86="","Commercial result; ","")&amp;IF(BC86="","Offering; ","")&amp;IF(D86="","Market and geography; ","")&amp;IF(BD86="","Query group; ","")&amp;IF(G86="","Evidence date; ","")&amp;IF(AD86="","Owner; ","")&amp;IF(AE86="","Reviewer; ","")</x:f>
        <x:v>Candidate; Decision; Customer; Commercial result; Offering; Market and geography; Query group; Evidence date; Owner; Reviewer; </x:v>
      </x:c>
    </x:row>
    <x:row r="87">
      <x:c r="A87" s="140"/>
      <x:c r="B87" s="140"/>
      <x:c r="C87" s="140"/>
      <x:c r="D87" s="140"/>
      <x:c r="E87" s="140"/>
      <x:c r="F87" s="140"/>
      <x:c r="G87" s="192"/>
      <x:c r="H87" s="140"/>
      <x:c r="I87" s="140"/>
      <x:c r="J87" s="140"/>
      <x:c r="K87" s="140"/>
      <x:c r="L87" s="140"/>
      <x:c r="M87" s="140"/>
      <x:c r="N87" s="140"/>
      <x:c r="O87" s="140"/>
      <x:c r="P87" s="140"/>
      <x:c r="Q87" s="140"/>
      <x:c r="R87" s="140"/>
      <x:c r="S87" s="163" t="str">
        <x:f>IF(AP87="Yes","",IF(AQ87="No","Refused",IF(AS87="Yes","Review required",IF(AND(AU87="No",OR(L87="Supported",L87="Partial"),AT87="No",NOT(AND(AW87="Yes",AM87="",AN87&lt;&gt;""))),"Review required",IF(AND(AU87="No",AT87="Yes",AM87=""),"Review required",IF(AND(AW87="Yes",AN87=""),"Review required","Ready"))))))</x:f>
      </x:c>
      <x:c r="T87" s="163" t="str">
        <x:f>IF(AP87="Yes","",AY87&amp;"")</x:f>
      </x:c>
      <x:c r="U87" s="163" t="str">
        <x:f>IF(AP87="Yes","",AZ87&amp;"")</x:f>
      </x:c>
      <x:c r="V87" s="164"/>
      <x:c r="W87" s="164"/>
      <x:c r="X87" s="164"/>
      <x:c r="Y87" s="164"/>
      <x:c r="Z87" s="164"/>
      <x:c r="AA87" s="164"/>
      <x:c r="AB87" s="164"/>
      <x:c r="AC87" s="164"/>
      <x:c r="AD87" s="164"/>
      <x:c r="AE87" s="164"/>
      <x:c r="AF87" s="164"/>
      <x:c r="AG87" s="164"/>
      <x:c r="AH87" s="164"/>
      <x:c r="AI87" s="165"/>
      <x:c r="AJ87" s="164"/>
      <x:c r="AK87" s="164"/>
      <x:c r="AL87" s="164"/>
      <x:c r="AM87" s="140"/>
      <x:c r="AN87" s="140"/>
      <x:c r="AO87" s="163" t="str">
        <x:f>IF(AP87="Yes","",IF(S87="Refused","Missing required details: "&amp;LEFT(BJ87,LEN(BJ87)-2)&amp;".",SUBSTITUTE(SUBSTITUTE(SUBSTITUTE(SUBSTITUTE(SUBSTITUTE(SUBSTITUTE(SUBSTITUTE(SUBSTITUTE(IF(S87="Review required",IFERROR(MID(BA87,FIND(": ",BA87)+2,999),BA87),IFERROR(MID(BB87,FIND(": ",BB87)+2,999),BB87)),"Material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87" s="166" t="str">
        <x:f>IF(AND(B87="",C87="",D87="",E87="",F87="",G87="",H87="",I87="",J87="",K87="",L87="",M87="",N87="",O87="",P87="",Q87="",R87="",AD87="",AE87="",AM87="",AN87="",BC87="",BD87=""),"Yes","No")</x:f>
        <x:v>Yes</x:v>
      </x:c>
      <x:c r="AQ87" s="166" t="str">
        <x:f>IF(AND(B87&lt;&gt;"",C87&lt;&gt;"",E87&lt;&gt;"",F87&lt;&gt;"",BC87&lt;&gt;"",D87&lt;&gt;"",BD87&lt;&gt;"",G87&lt;&gt;"",AD87&lt;&gt;"",AE87&lt;&gt;""),"Yes","No")</x:f>
        <x:v>No</x:v>
      </x:c>
      <x:c r="AR87" s="166" t="str">
        <x:f>IF(OR(AND(I87="Supported",OR(H87="No",J87="No")),AND(R87="Yes",J87="No"),AND(P87="Yes",M87="No"),AND(I87="No",R87="Yes")),"Yes","No")</x:f>
        <x:v>No</x:v>
      </x:c>
      <x:c r="AS87" s="166" t="str">
        <x:f>IF(OR(H87="Unknown",I87="Unknown",J87="Unknown",I87="Partial",AND(I87="Supported",OR(H87="Partial",J87="Partial")),AR87="Yes"),"Yes","No")</x:f>
        <x:v>No</x:v>
      </x:c>
      <x:c r="AT87" s="166" t="str">
        <x:f>IF(OR(P87="Yes",O87="Yes",Q87="Yes",AND(N87="Yes",OR(L87="Supported",L87="Partial"))),"Yes","No")</x:f>
        <x:v>No</x:v>
      </x:c>
      <x:c r="AU87" s="166" t="str">
        <x:f>IF(AND(H87="Supported",I87="Supported",J87="Supported"),"Yes","No")</x:f>
        <x:v>No</x:v>
      </x:c>
      <x:c r="AV87" s="166" t="str">
        <x:f>IF(AND(AU87="Yes",R87="Yes",AT87="Yes"),"Yes","No")</x:f>
        <x:v>No</x:v>
      </x:c>
      <x:c r="AW87" s="166" t="str">
        <x:f>IF(AND(AU87="No",I87="No",J87="No",AT87="No"),"Yes","No")</x:f>
        <x:v>No</x:v>
      </x:c>
      <x:c r="AX87" s="166" t="str">
        <x:f>IF(P87="Yes","Transaction intermediary",IF(O87="Yes","Decision intermediary",IF(Q87="Yes","Market infrastructure",IF(AND(N87="Yes",OR(L87="Supported",L87="Partial")),"Visibility competitor",""))))</x:f>
      </x:c>
      <x:c r="AY87" s="166" t="str">
        <x:f>IF(AP87="Yes","",IF(AQ87="No","",IF(AV87="Yes","Dual-role domain",IF(AU87="Yes","Direct commercial competitor",IF(AX87&lt;&gt;"",AX87,IF(AND(I87="Supported",OR(H87="Partial",J87="Partial")),"Direct commercial competitor",IF(AND(AW87="Yes",AN87&lt;&gt;"",AM87=""),"Non-comparable ranking domain","")))))))</x:f>
      </x:c>
      <x:c r="AZ87" s="166" t="str">
        <x:f>IF(S87&lt;&gt;"Ready","",IF(OR(AY87="Direct commercial competitor",AY87="Dual-role domain"),"Core",IF(AND(OR(AY87="Transaction intermediary",AY87="Decision intermediary",AY87="Market infrastructure",AY87="Visibility competitor"),AM87&lt;&gt;""),"Context",IF(AND(AY87="Non-comparable ranking domain",AN87&lt;&gt;""),"Exclude",""))))</x:f>
      </x:c>
      <x:c r="BA87" s="166" t="str">
        <x:f>IF(AP87="Yes","",IF(AR87="Yes","A20-F04: Material contradiction prevents a Ready result.",IF(OR(H87="Unknown",I87="Unknown",J87="Unknown"),"A20-S04: Critical evidence is Unknown and remains Unknown.",IF(OR(I87="Partial",AND(I87="Supported",OR(H87="Partial",J87="Partial"))),"A20-P04: Partial direct evidence cannot approve Core.",IF(AND(AU87="No",OR(L87="Supported",L87="Partial"),AT87="No"),"A20-P17: A20-E05 is evidence only and does not establish Visibility competitor.",IF(AND(AU87="No",AT87="Yes",AM87=""),"A20-D02: Context requires a named purpose.",IF(AND(AW87="Yes",AN87=""),"A20-D03: Exclude requires a decision-specific reason.","The current evidence does not support a final role and disposition.")))))))</x:f>
      </x:c>
      <x:c r="BB87" s="166" t="str">
        <x:f>IF(AP87="Yes","",IF(AZ87="Core","A20-D01: Direct-commercial conditions support Core.",IF(AZ87="Context","A20-D02: The named Context purpose is supported: "&amp;AM87&amp;".",IF(AZ87="Exclude","A20-P19/A20-D03: No role supports the decision and the exclusion reason is recorded.","The current evidence does not support a final role and disposition."))))</x:f>
      </x:c>
      <x:c r="BC87" s="166"/>
      <x:c r="BD87" s="166"/>
      <x:c r="BE87" s="163" t="str">
        <x:f>IF(AP87="Yes","",IF(LEN(IF(OR(AY87="Dual-role domain",AY87="Direct commercial competitor"),IF(P87="Yes","Transaction intermediary; ","")&amp;IF(O87="Yes","Decision intermediary; ","")&amp;IF(Q87="Yes","Market infrastructure; ","")&amp;IF(AND(N87="Yes",OR(L87="Supported",L87="Partial")),"Visibility competitor; ",""),IF(AND(P87="Yes",AY87&lt;&gt;"Transaction intermediary"),"Transaction intermediary; ","")&amp;IF(AND(O87="Yes",AY87&lt;&gt;"Decision intermediary"),"Decision intermediary; ","")&amp;IF(AND(Q87="Yes",AY87&lt;&gt;"Market infrastructure"),"Market infrastructure; ","")&amp;IF(AND(N87="Yes",OR(L87="Supported",L87="Partial"),AY87&lt;&gt;"Visibility competitor"),"Visibility competitor; ","")))=0,"",LEFT(IF(OR(AY87="Dual-role domain",AY87="Direct commercial competitor"),IF(P87="Yes","Transaction intermediary; ","")&amp;IF(O87="Yes","Decision intermediary; ","")&amp;IF(Q87="Yes","Market infrastructure; ","")&amp;IF(AND(N87="Yes",OR(L87="Supported",L87="Partial")),"Visibility competitor; ",""),IF(AND(P87="Yes",AY87&lt;&gt;"Transaction intermediary"),"Transaction intermediary; ","")&amp;IF(AND(O87="Yes",AY87&lt;&gt;"Decision intermediary"),"Decision intermediary; ","")&amp;IF(AND(Q87="Yes",AY87&lt;&gt;"Market infrastructure"),"Market infrastructure; ","")&amp;IF(AND(N87="Yes",OR(L87="Supported",L87="Partial"),AY87&lt;&gt;"Visibility competitor"),"Visibility competitor; ","")),LEN(IF(OR(AY87="Dual-role domain",AY87="Direct commercial competitor"),IF(P87="Yes","Transaction intermediary; ","")&amp;IF(O87="Yes","Decision intermediary; ","")&amp;IF(Q87="Yes","Market infrastructure; ","")&amp;IF(AND(N87="Yes",OR(L87="Supported",L87="Partial")),"Visibility competitor; ",""),IF(AND(P87="Yes",AY87&lt;&gt;"Transaction intermediary"),"Transaction intermediary; ","")&amp;IF(AND(O87="Yes",AY87&lt;&gt;"Decision intermediary"),"Decision intermediary; ","")&amp;IF(AND(Q87="Yes",AY87&lt;&gt;"Market infrastructure"),"Market infrastructure; ","")&amp;IF(AND(N87="Yes",OR(L87="Supported",L87="Partial"),AY87&lt;&gt;"Visibility competitor"),"Visibility competitor; ","")))-2)))</x:f>
      </x:c>
      <x:c r="BF87" s="163" t="str">
        <x:f>IF(AP87="Yes","",IF(AND(V87="",W87="",X87="",Y87=""),"Not reviewed",IF(OR(S87&lt;&gt;"Ready",V87&lt;&gt;S87,W87&lt;&gt;T87,X87&lt;&gt;BE87,Y87&lt;&gt;U87),"Requires re-review","Aligned")))</x:f>
      </x:c>
      <x:c r="BG87" s="163" t="str">
        <x:f>IF(AP87="Yes","",IF(AQ87="Yes","","A20-F01 Missing: "&amp;LEFT(BJ87,LEN(BJ87)-2)&amp;"."))</x:f>
      </x:c>
      <x:c r="BH87" s="163" t="str">
        <x:f>IF(AP87="Yes","",IF(S87="Refused","Complete the exact missing fields listed above, then classify again.",IF(S87="Review required",IF(BA87="A20-P17: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87" s="163" t="str">
        <x:f>IF(AP87="Yes","",IF(AND(AQ87="Yes",S87="Ready",V87="Ready",AF87="Approved",BF87="Aligned",U87&lt;&gt;""),"Eligible for handoff","Excluded from handoff - "&amp;IF(AQ87&lt;&gt;"Yes",BG87,IF(S87&lt;&gt;"Ready",AO87,IF(AF87&lt;&gt;"Approved","Approval status is not Approved",IF(BF87&lt;&gt;"Aligned",BF87,"No final disposition"))))))</x:f>
      </x:c>
      <x:c r="BJ87" s="166" t="str">
        <x:f>IF(B87="","Candidate; ","")&amp;IF(C87="","Decision; ","")&amp;IF(E87="","Customer; ","")&amp;IF(F87="","Commercial result; ","")&amp;IF(BC87="","Offering; ","")&amp;IF(D87="","Market and geography; ","")&amp;IF(BD87="","Query group; ","")&amp;IF(G87="","Evidence date; ","")&amp;IF(AD87="","Owner; ","")&amp;IF(AE87="","Reviewer; ","")</x:f>
        <x:v>Candidate; Decision; Customer; Commercial result; Offering; Market and geography; Query group; Evidence date; Owner; Reviewer; </x:v>
      </x:c>
    </x:row>
    <x:row r="88">
      <x:c r="A88" s="140"/>
      <x:c r="B88" s="140"/>
      <x:c r="C88" s="140"/>
      <x:c r="D88" s="140"/>
      <x:c r="E88" s="140"/>
      <x:c r="F88" s="140"/>
      <x:c r="G88" s="192"/>
      <x:c r="H88" s="140"/>
      <x:c r="I88" s="140"/>
      <x:c r="J88" s="140"/>
      <x:c r="K88" s="140"/>
      <x:c r="L88" s="140"/>
      <x:c r="M88" s="140"/>
      <x:c r="N88" s="140"/>
      <x:c r="O88" s="140"/>
      <x:c r="P88" s="140"/>
      <x:c r="Q88" s="140"/>
      <x:c r="R88" s="140"/>
      <x:c r="S88" s="163" t="str">
        <x:f>IF(AP88="Yes","",IF(AQ88="No","Refused",IF(AS88="Yes","Review required",IF(AND(AU88="No",OR(L88="Supported",L88="Partial"),AT88="No",NOT(AND(AW88="Yes",AM88="",AN88&lt;&gt;""))),"Review required",IF(AND(AU88="No",AT88="Yes",AM88=""),"Review required",IF(AND(AW88="Yes",AN88=""),"Review required","Ready"))))))</x:f>
      </x:c>
      <x:c r="T88" s="163" t="str">
        <x:f>IF(AP88="Yes","",AY88&amp;"")</x:f>
      </x:c>
      <x:c r="U88" s="163" t="str">
        <x:f>IF(AP88="Yes","",AZ88&amp;"")</x:f>
      </x:c>
      <x:c r="V88" s="164"/>
      <x:c r="W88" s="164"/>
      <x:c r="X88" s="164"/>
      <x:c r="Y88" s="164"/>
      <x:c r="Z88" s="164"/>
      <x:c r="AA88" s="164"/>
      <x:c r="AB88" s="164"/>
      <x:c r="AC88" s="164"/>
      <x:c r="AD88" s="164"/>
      <x:c r="AE88" s="164"/>
      <x:c r="AF88" s="164"/>
      <x:c r="AG88" s="164"/>
      <x:c r="AH88" s="164"/>
      <x:c r="AI88" s="165"/>
      <x:c r="AJ88" s="164"/>
      <x:c r="AK88" s="164"/>
      <x:c r="AL88" s="164"/>
      <x:c r="AM88" s="140"/>
      <x:c r="AN88" s="140"/>
      <x:c r="AO88" s="163" t="str">
        <x:f>IF(AP88="Yes","",IF(S88="Refused","Missing required details: "&amp;LEFT(BJ88,LEN(BJ88)-2)&amp;".",SUBSTITUTE(SUBSTITUTE(SUBSTITUTE(SUBSTITUTE(SUBSTITUTE(SUBSTITUTE(SUBSTITUTE(SUBSTITUTE(IF(S88="Review required",IFERROR(MID(BA88,FIND(": ",BA88)+2,999),BA88),IFERROR(MID(BB88,FIND(": ",BB88)+2,999),BB88)),"Material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88" s="166" t="str">
        <x:f>IF(AND(B88="",C88="",D88="",E88="",F88="",G88="",H88="",I88="",J88="",K88="",L88="",M88="",N88="",O88="",P88="",Q88="",R88="",AD88="",AE88="",AM88="",AN88="",BC88="",BD88=""),"Yes","No")</x:f>
        <x:v>Yes</x:v>
      </x:c>
      <x:c r="AQ88" s="166" t="str">
        <x:f>IF(AND(B88&lt;&gt;"",C88&lt;&gt;"",E88&lt;&gt;"",F88&lt;&gt;"",BC88&lt;&gt;"",D88&lt;&gt;"",BD88&lt;&gt;"",G88&lt;&gt;"",AD88&lt;&gt;"",AE88&lt;&gt;""),"Yes","No")</x:f>
        <x:v>No</x:v>
      </x:c>
      <x:c r="AR88" s="166" t="str">
        <x:f>IF(OR(AND(I88="Supported",OR(H88="No",J88="No")),AND(R88="Yes",J88="No"),AND(P88="Yes",M88="No"),AND(I88="No",R88="Yes")),"Yes","No")</x:f>
        <x:v>No</x:v>
      </x:c>
      <x:c r="AS88" s="166" t="str">
        <x:f>IF(OR(H88="Unknown",I88="Unknown",J88="Unknown",I88="Partial",AND(I88="Supported",OR(H88="Partial",J88="Partial")),AR88="Yes"),"Yes","No")</x:f>
        <x:v>No</x:v>
      </x:c>
      <x:c r="AT88" s="166" t="str">
        <x:f>IF(OR(P88="Yes",O88="Yes",Q88="Yes",AND(N88="Yes",OR(L88="Supported",L88="Partial"))),"Yes","No")</x:f>
        <x:v>No</x:v>
      </x:c>
      <x:c r="AU88" s="166" t="str">
        <x:f>IF(AND(H88="Supported",I88="Supported",J88="Supported"),"Yes","No")</x:f>
        <x:v>No</x:v>
      </x:c>
      <x:c r="AV88" s="166" t="str">
        <x:f>IF(AND(AU88="Yes",R88="Yes",AT88="Yes"),"Yes","No")</x:f>
        <x:v>No</x:v>
      </x:c>
      <x:c r="AW88" s="166" t="str">
        <x:f>IF(AND(AU88="No",I88="No",J88="No",AT88="No"),"Yes","No")</x:f>
        <x:v>No</x:v>
      </x:c>
      <x:c r="AX88" s="166" t="str">
        <x:f>IF(P88="Yes","Transaction intermediary",IF(O88="Yes","Decision intermediary",IF(Q88="Yes","Market infrastructure",IF(AND(N88="Yes",OR(L88="Supported",L88="Partial")),"Visibility competitor",""))))</x:f>
      </x:c>
      <x:c r="AY88" s="166" t="str">
        <x:f>IF(AP88="Yes","",IF(AQ88="No","",IF(AV88="Yes","Dual-role domain",IF(AU88="Yes","Direct commercial competitor",IF(AX88&lt;&gt;"",AX88,IF(AND(I88="Supported",OR(H88="Partial",J88="Partial")),"Direct commercial competitor",IF(AND(AW88="Yes",AN88&lt;&gt;"",AM88=""),"Non-comparable ranking domain","")))))))</x:f>
      </x:c>
      <x:c r="AZ88" s="166" t="str">
        <x:f>IF(S88&lt;&gt;"Ready","",IF(OR(AY88="Direct commercial competitor",AY88="Dual-role domain"),"Core",IF(AND(OR(AY88="Transaction intermediary",AY88="Decision intermediary",AY88="Market infrastructure",AY88="Visibility competitor"),AM88&lt;&gt;""),"Context",IF(AND(AY88="Non-comparable ranking domain",AN88&lt;&gt;""),"Exclude",""))))</x:f>
      </x:c>
      <x:c r="BA88" s="166" t="str">
        <x:f>IF(AP88="Yes","",IF(AR88="Yes","A20-F04: Material contradiction prevents a Ready result.",IF(OR(H88="Unknown",I88="Unknown",J88="Unknown"),"A20-S04: Critical evidence is Unknown and remains Unknown.",IF(OR(I88="Partial",AND(I88="Supported",OR(H88="Partial",J88="Partial"))),"A20-P04: Partial direct evidence cannot approve Core.",IF(AND(AU88="No",OR(L88="Supported",L88="Partial"),AT88="No"),"A20-P17: A20-E05 is evidence only and does not establish Visibility competitor.",IF(AND(AU88="No",AT88="Yes",AM88=""),"A20-D02: Context requires a named purpose.",IF(AND(AW88="Yes",AN88=""),"A20-D03: Exclude requires a decision-specific reason.","The current evidence does not support a final role and disposition.")))))))</x:f>
      </x:c>
      <x:c r="BB88" s="166" t="str">
        <x:f>IF(AP88="Yes","",IF(AZ88="Core","A20-D01: Direct-commercial conditions support Core.",IF(AZ88="Context","A20-D02: The named Context purpose is supported: "&amp;AM88&amp;".",IF(AZ88="Exclude","A20-P19/A20-D03: No role supports the decision and the exclusion reason is recorded.","The current evidence does not support a final role and disposition."))))</x:f>
      </x:c>
      <x:c r="BC88" s="166"/>
      <x:c r="BD88" s="166"/>
      <x:c r="BE88" s="163" t="str">
        <x:f>IF(AP88="Yes","",IF(LEN(IF(OR(AY88="Dual-role domain",AY88="Direct commercial competitor"),IF(P88="Yes","Transaction intermediary; ","")&amp;IF(O88="Yes","Decision intermediary; ","")&amp;IF(Q88="Yes","Market infrastructure; ","")&amp;IF(AND(N88="Yes",OR(L88="Supported",L88="Partial")),"Visibility competitor; ",""),IF(AND(P88="Yes",AY88&lt;&gt;"Transaction intermediary"),"Transaction intermediary; ","")&amp;IF(AND(O88="Yes",AY88&lt;&gt;"Decision intermediary"),"Decision intermediary; ","")&amp;IF(AND(Q88="Yes",AY88&lt;&gt;"Market infrastructure"),"Market infrastructure; ","")&amp;IF(AND(N88="Yes",OR(L88="Supported",L88="Partial"),AY88&lt;&gt;"Visibility competitor"),"Visibility competitor; ","")))=0,"",LEFT(IF(OR(AY88="Dual-role domain",AY88="Direct commercial competitor"),IF(P88="Yes","Transaction intermediary; ","")&amp;IF(O88="Yes","Decision intermediary; ","")&amp;IF(Q88="Yes","Market infrastructure; ","")&amp;IF(AND(N88="Yes",OR(L88="Supported",L88="Partial")),"Visibility competitor; ",""),IF(AND(P88="Yes",AY88&lt;&gt;"Transaction intermediary"),"Transaction intermediary; ","")&amp;IF(AND(O88="Yes",AY88&lt;&gt;"Decision intermediary"),"Decision intermediary; ","")&amp;IF(AND(Q88="Yes",AY88&lt;&gt;"Market infrastructure"),"Market infrastructure; ","")&amp;IF(AND(N88="Yes",OR(L88="Supported",L88="Partial"),AY88&lt;&gt;"Visibility competitor"),"Visibility competitor; ","")),LEN(IF(OR(AY88="Dual-role domain",AY88="Direct commercial competitor"),IF(P88="Yes","Transaction intermediary; ","")&amp;IF(O88="Yes","Decision intermediary; ","")&amp;IF(Q88="Yes","Market infrastructure; ","")&amp;IF(AND(N88="Yes",OR(L88="Supported",L88="Partial")),"Visibility competitor; ",""),IF(AND(P88="Yes",AY88&lt;&gt;"Transaction intermediary"),"Transaction intermediary; ","")&amp;IF(AND(O88="Yes",AY88&lt;&gt;"Decision intermediary"),"Decision intermediary; ","")&amp;IF(AND(Q88="Yes",AY88&lt;&gt;"Market infrastructure"),"Market infrastructure; ","")&amp;IF(AND(N88="Yes",OR(L88="Supported",L88="Partial"),AY88&lt;&gt;"Visibility competitor"),"Visibility competitor; ","")))-2)))</x:f>
      </x:c>
      <x:c r="BF88" s="163" t="str">
        <x:f>IF(AP88="Yes","",IF(AND(V88="",W88="",X88="",Y88=""),"Not reviewed",IF(OR(S88&lt;&gt;"Ready",V88&lt;&gt;S88,W88&lt;&gt;T88,X88&lt;&gt;BE88,Y88&lt;&gt;U88),"Requires re-review","Aligned")))</x:f>
      </x:c>
      <x:c r="BG88" s="163" t="str">
        <x:f>IF(AP88="Yes","",IF(AQ88="Yes","","A20-F01 Missing: "&amp;LEFT(BJ88,LEN(BJ88)-2)&amp;"."))</x:f>
      </x:c>
      <x:c r="BH88" s="163" t="str">
        <x:f>IF(AP88="Yes","",IF(S88="Refused","Complete the exact missing fields listed above, then classify again.",IF(S88="Review required",IF(BA88="A20-P17: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88" s="163" t="str">
        <x:f>IF(AP88="Yes","",IF(AND(AQ88="Yes",S88="Ready",V88="Ready",AF88="Approved",BF88="Aligned",U88&lt;&gt;""),"Eligible for handoff","Excluded from handoff - "&amp;IF(AQ88&lt;&gt;"Yes",BG88,IF(S88&lt;&gt;"Ready",AO88,IF(AF88&lt;&gt;"Approved","Approval status is not Approved",IF(BF88&lt;&gt;"Aligned",BF88,"No final disposition"))))))</x:f>
      </x:c>
      <x:c r="BJ88" s="166" t="str">
        <x:f>IF(B88="","Candidate; ","")&amp;IF(C88="","Decision; ","")&amp;IF(E88="","Customer; ","")&amp;IF(F88="","Commercial result; ","")&amp;IF(BC88="","Offering; ","")&amp;IF(D88="","Market and geography; ","")&amp;IF(BD88="","Query group; ","")&amp;IF(G88="","Evidence date; ","")&amp;IF(AD88="","Owner; ","")&amp;IF(AE88="","Reviewer; ","")</x:f>
        <x:v>Candidate; Decision; Customer; Commercial result; Offering; Market and geography; Query group; Evidence date; Owner; Reviewer; </x:v>
      </x:c>
    </x:row>
    <x:row r="89">
      <x:c r="A89" s="140"/>
      <x:c r="B89" s="140"/>
      <x:c r="C89" s="140"/>
      <x:c r="D89" s="140"/>
      <x:c r="E89" s="140"/>
      <x:c r="F89" s="140"/>
      <x:c r="G89" s="192"/>
      <x:c r="H89" s="140"/>
      <x:c r="I89" s="140"/>
      <x:c r="J89" s="140"/>
      <x:c r="K89" s="140"/>
      <x:c r="L89" s="140"/>
      <x:c r="M89" s="140"/>
      <x:c r="N89" s="140"/>
      <x:c r="O89" s="140"/>
      <x:c r="P89" s="140"/>
      <x:c r="Q89" s="140"/>
      <x:c r="R89" s="140"/>
      <x:c r="S89" s="163" t="str">
        <x:f>IF(AP89="Yes","",IF(AQ89="No","Refused",IF(AS89="Yes","Review required",IF(AND(AU89="No",OR(L89="Supported",L89="Partial"),AT89="No",NOT(AND(AW89="Yes",AM89="",AN89&lt;&gt;""))),"Review required",IF(AND(AU89="No",AT89="Yes",AM89=""),"Review required",IF(AND(AW89="Yes",AN89=""),"Review required","Ready"))))))</x:f>
      </x:c>
      <x:c r="T89" s="163" t="str">
        <x:f>IF(AP89="Yes","",AY89&amp;"")</x:f>
      </x:c>
      <x:c r="U89" s="163" t="str">
        <x:f>IF(AP89="Yes","",AZ89&amp;"")</x:f>
      </x:c>
      <x:c r="V89" s="164"/>
      <x:c r="W89" s="164"/>
      <x:c r="X89" s="164"/>
      <x:c r="Y89" s="164"/>
      <x:c r="Z89" s="164"/>
      <x:c r="AA89" s="164"/>
      <x:c r="AB89" s="164"/>
      <x:c r="AC89" s="164"/>
      <x:c r="AD89" s="164"/>
      <x:c r="AE89" s="164"/>
      <x:c r="AF89" s="164"/>
      <x:c r="AG89" s="164"/>
      <x:c r="AH89" s="164"/>
      <x:c r="AI89" s="165"/>
      <x:c r="AJ89" s="164"/>
      <x:c r="AK89" s="164"/>
      <x:c r="AL89" s="164"/>
      <x:c r="AM89" s="140"/>
      <x:c r="AN89" s="140"/>
      <x:c r="AO89" s="163" t="str">
        <x:f>IF(AP89="Yes","",IF(S89="Refused","Missing required details: "&amp;LEFT(BJ89,LEN(BJ89)-2)&amp;".",SUBSTITUTE(SUBSTITUTE(SUBSTITUTE(SUBSTITUTE(SUBSTITUTE(SUBSTITUTE(SUBSTITUTE(SUBSTITUTE(IF(S89="Review required",IFERROR(MID(BA89,FIND(": ",BA89)+2,999),BA89),IFERROR(MID(BB89,FIND(": ",BB89)+2,999),BB89)),"Material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89" s="166" t="str">
        <x:f>IF(AND(B89="",C89="",D89="",E89="",F89="",G89="",H89="",I89="",J89="",K89="",L89="",M89="",N89="",O89="",P89="",Q89="",R89="",AD89="",AE89="",AM89="",AN89="",BC89="",BD89=""),"Yes","No")</x:f>
        <x:v>Yes</x:v>
      </x:c>
      <x:c r="AQ89" s="166" t="str">
        <x:f>IF(AND(B89&lt;&gt;"",C89&lt;&gt;"",E89&lt;&gt;"",F89&lt;&gt;"",BC89&lt;&gt;"",D89&lt;&gt;"",BD89&lt;&gt;"",G89&lt;&gt;"",AD89&lt;&gt;"",AE89&lt;&gt;""),"Yes","No")</x:f>
        <x:v>No</x:v>
      </x:c>
      <x:c r="AR89" s="166" t="str">
        <x:f>IF(OR(AND(I89="Supported",OR(H89="No",J89="No")),AND(R89="Yes",J89="No"),AND(P89="Yes",M89="No"),AND(I89="No",R89="Yes")),"Yes","No")</x:f>
        <x:v>No</x:v>
      </x:c>
      <x:c r="AS89" s="166" t="str">
        <x:f>IF(OR(H89="Unknown",I89="Unknown",J89="Unknown",I89="Partial",AND(I89="Supported",OR(H89="Partial",J89="Partial")),AR89="Yes"),"Yes","No")</x:f>
        <x:v>No</x:v>
      </x:c>
      <x:c r="AT89" s="166" t="str">
        <x:f>IF(OR(P89="Yes",O89="Yes",Q89="Yes",AND(N89="Yes",OR(L89="Supported",L89="Partial"))),"Yes","No")</x:f>
        <x:v>No</x:v>
      </x:c>
      <x:c r="AU89" s="166" t="str">
        <x:f>IF(AND(H89="Supported",I89="Supported",J89="Supported"),"Yes","No")</x:f>
        <x:v>No</x:v>
      </x:c>
      <x:c r="AV89" s="166" t="str">
        <x:f>IF(AND(AU89="Yes",R89="Yes",AT89="Yes"),"Yes","No")</x:f>
        <x:v>No</x:v>
      </x:c>
      <x:c r="AW89" s="166" t="str">
        <x:f>IF(AND(AU89="No",I89="No",J89="No",AT89="No"),"Yes","No")</x:f>
        <x:v>No</x:v>
      </x:c>
      <x:c r="AX89" s="166" t="str">
        <x:f>IF(P89="Yes","Transaction intermediary",IF(O89="Yes","Decision intermediary",IF(Q89="Yes","Market infrastructure",IF(AND(N89="Yes",OR(L89="Supported",L89="Partial")),"Visibility competitor",""))))</x:f>
      </x:c>
      <x:c r="AY89" s="166" t="str">
        <x:f>IF(AP89="Yes","",IF(AQ89="No","",IF(AV89="Yes","Dual-role domain",IF(AU89="Yes","Direct commercial competitor",IF(AX89&lt;&gt;"",AX89,IF(AND(I89="Supported",OR(H89="Partial",J89="Partial")),"Direct commercial competitor",IF(AND(AW89="Yes",AN89&lt;&gt;"",AM89=""),"Non-comparable ranking domain","")))))))</x:f>
      </x:c>
      <x:c r="AZ89" s="166" t="str">
        <x:f>IF(S89&lt;&gt;"Ready","",IF(OR(AY89="Direct commercial competitor",AY89="Dual-role domain"),"Core",IF(AND(OR(AY89="Transaction intermediary",AY89="Decision intermediary",AY89="Market infrastructure",AY89="Visibility competitor"),AM89&lt;&gt;""),"Context",IF(AND(AY89="Non-comparable ranking domain",AN89&lt;&gt;""),"Exclude",""))))</x:f>
      </x:c>
      <x:c r="BA89" s="166" t="str">
        <x:f>IF(AP89="Yes","",IF(AR89="Yes","A20-F04: Material contradiction prevents a Ready result.",IF(OR(H89="Unknown",I89="Unknown",J89="Unknown"),"A20-S04: Critical evidence is Unknown and remains Unknown.",IF(OR(I89="Partial",AND(I89="Supported",OR(H89="Partial",J89="Partial"))),"A20-P04: Partial direct evidence cannot approve Core.",IF(AND(AU89="No",OR(L89="Supported",L89="Partial"),AT89="No"),"A20-P17: A20-E05 is evidence only and does not establish Visibility competitor.",IF(AND(AU89="No",AT89="Yes",AM89=""),"A20-D02: Context requires a named purpose.",IF(AND(AW89="Yes",AN89=""),"A20-D03: Exclude requires a decision-specific reason.","The current evidence does not support a final role and disposition.")))))))</x:f>
      </x:c>
      <x:c r="BB89" s="166" t="str">
        <x:f>IF(AP89="Yes","",IF(AZ89="Core","A20-D01: Direct-commercial conditions support Core.",IF(AZ89="Context","A20-D02: The named Context purpose is supported: "&amp;AM89&amp;".",IF(AZ89="Exclude","A20-P19/A20-D03: No role supports the decision and the exclusion reason is recorded.","The current evidence does not support a final role and disposition."))))</x:f>
      </x:c>
      <x:c r="BC89" s="166"/>
      <x:c r="BD89" s="166"/>
      <x:c r="BE89" s="163" t="str">
        <x:f>IF(AP89="Yes","",IF(LEN(IF(OR(AY89="Dual-role domain",AY89="Direct commercial competitor"),IF(P89="Yes","Transaction intermediary; ","")&amp;IF(O89="Yes","Decision intermediary; ","")&amp;IF(Q89="Yes","Market infrastructure; ","")&amp;IF(AND(N89="Yes",OR(L89="Supported",L89="Partial")),"Visibility competitor; ",""),IF(AND(P89="Yes",AY89&lt;&gt;"Transaction intermediary"),"Transaction intermediary; ","")&amp;IF(AND(O89="Yes",AY89&lt;&gt;"Decision intermediary"),"Decision intermediary; ","")&amp;IF(AND(Q89="Yes",AY89&lt;&gt;"Market infrastructure"),"Market infrastructure; ","")&amp;IF(AND(N89="Yes",OR(L89="Supported",L89="Partial"),AY89&lt;&gt;"Visibility competitor"),"Visibility competitor; ","")))=0,"",LEFT(IF(OR(AY89="Dual-role domain",AY89="Direct commercial competitor"),IF(P89="Yes","Transaction intermediary; ","")&amp;IF(O89="Yes","Decision intermediary; ","")&amp;IF(Q89="Yes","Market infrastructure; ","")&amp;IF(AND(N89="Yes",OR(L89="Supported",L89="Partial")),"Visibility competitor; ",""),IF(AND(P89="Yes",AY89&lt;&gt;"Transaction intermediary"),"Transaction intermediary; ","")&amp;IF(AND(O89="Yes",AY89&lt;&gt;"Decision intermediary"),"Decision intermediary; ","")&amp;IF(AND(Q89="Yes",AY89&lt;&gt;"Market infrastructure"),"Market infrastructure; ","")&amp;IF(AND(N89="Yes",OR(L89="Supported",L89="Partial"),AY89&lt;&gt;"Visibility competitor"),"Visibility competitor; ","")),LEN(IF(OR(AY89="Dual-role domain",AY89="Direct commercial competitor"),IF(P89="Yes","Transaction intermediary; ","")&amp;IF(O89="Yes","Decision intermediary; ","")&amp;IF(Q89="Yes","Market infrastructure; ","")&amp;IF(AND(N89="Yes",OR(L89="Supported",L89="Partial")),"Visibility competitor; ",""),IF(AND(P89="Yes",AY89&lt;&gt;"Transaction intermediary"),"Transaction intermediary; ","")&amp;IF(AND(O89="Yes",AY89&lt;&gt;"Decision intermediary"),"Decision intermediary; ","")&amp;IF(AND(Q89="Yes",AY89&lt;&gt;"Market infrastructure"),"Market infrastructure; ","")&amp;IF(AND(N89="Yes",OR(L89="Supported",L89="Partial"),AY89&lt;&gt;"Visibility competitor"),"Visibility competitor; ","")))-2)))</x:f>
      </x:c>
      <x:c r="BF89" s="163" t="str">
        <x:f>IF(AP89="Yes","",IF(AND(V89="",W89="",X89="",Y89=""),"Not reviewed",IF(OR(S89&lt;&gt;"Ready",V89&lt;&gt;S89,W89&lt;&gt;T89,X89&lt;&gt;BE89,Y89&lt;&gt;U89),"Requires re-review","Aligned")))</x:f>
      </x:c>
      <x:c r="BG89" s="163" t="str">
        <x:f>IF(AP89="Yes","",IF(AQ89="Yes","","A20-F01 Missing: "&amp;LEFT(BJ89,LEN(BJ89)-2)&amp;"."))</x:f>
      </x:c>
      <x:c r="BH89" s="163" t="str">
        <x:f>IF(AP89="Yes","",IF(S89="Refused","Complete the exact missing fields listed above, then classify again.",IF(S89="Review required",IF(BA89="A20-P17: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89" s="163" t="str">
        <x:f>IF(AP89="Yes","",IF(AND(AQ89="Yes",S89="Ready",V89="Ready",AF89="Approved",BF89="Aligned",U89&lt;&gt;""),"Eligible for handoff","Excluded from handoff - "&amp;IF(AQ89&lt;&gt;"Yes",BG89,IF(S89&lt;&gt;"Ready",AO89,IF(AF89&lt;&gt;"Approved","Approval status is not Approved",IF(BF89&lt;&gt;"Aligned",BF89,"No final disposition"))))))</x:f>
      </x:c>
      <x:c r="BJ89" s="166" t="str">
        <x:f>IF(B89="","Candidate; ","")&amp;IF(C89="","Decision; ","")&amp;IF(E89="","Customer; ","")&amp;IF(F89="","Commercial result; ","")&amp;IF(BC89="","Offering; ","")&amp;IF(D89="","Market and geography; ","")&amp;IF(BD89="","Query group; ","")&amp;IF(G89="","Evidence date; ","")&amp;IF(AD89="","Owner; ","")&amp;IF(AE89="","Reviewer; ","")</x:f>
        <x:v>Candidate; Decision; Customer; Commercial result; Offering; Market and geography; Query group; Evidence date; Owner; Reviewer; </x:v>
      </x:c>
    </x:row>
    <x:row r="90">
      <x:c r="A90" s="140"/>
      <x:c r="B90" s="140"/>
      <x:c r="C90" s="140"/>
      <x:c r="D90" s="140"/>
      <x:c r="E90" s="140"/>
      <x:c r="F90" s="140"/>
      <x:c r="G90" s="192"/>
      <x:c r="H90" s="140"/>
      <x:c r="I90" s="140"/>
      <x:c r="J90" s="140"/>
      <x:c r="K90" s="140"/>
      <x:c r="L90" s="140"/>
      <x:c r="M90" s="140"/>
      <x:c r="N90" s="140"/>
      <x:c r="O90" s="140"/>
      <x:c r="P90" s="140"/>
      <x:c r="Q90" s="140"/>
      <x:c r="R90" s="140"/>
      <x:c r="S90" s="163" t="str">
        <x:f>IF(AP90="Yes","",IF(AQ90="No","Refused",IF(AS90="Yes","Review required",IF(AND(AU90="No",OR(L90="Supported",L90="Partial"),AT90="No",NOT(AND(AW90="Yes",AM90="",AN90&lt;&gt;""))),"Review required",IF(AND(AU90="No",AT90="Yes",AM90=""),"Review required",IF(AND(AW90="Yes",AN90=""),"Review required","Ready"))))))</x:f>
      </x:c>
      <x:c r="T90" s="163" t="str">
        <x:f>IF(AP90="Yes","",AY90&amp;"")</x:f>
      </x:c>
      <x:c r="U90" s="163" t="str">
        <x:f>IF(AP90="Yes","",AZ90&amp;"")</x:f>
      </x:c>
      <x:c r="V90" s="164"/>
      <x:c r="W90" s="164"/>
      <x:c r="X90" s="164"/>
      <x:c r="Y90" s="164"/>
      <x:c r="Z90" s="164"/>
      <x:c r="AA90" s="164"/>
      <x:c r="AB90" s="164"/>
      <x:c r="AC90" s="164"/>
      <x:c r="AD90" s="164"/>
      <x:c r="AE90" s="164"/>
      <x:c r="AF90" s="164"/>
      <x:c r="AG90" s="164"/>
      <x:c r="AH90" s="164"/>
      <x:c r="AI90" s="165"/>
      <x:c r="AJ90" s="164"/>
      <x:c r="AK90" s="164"/>
      <x:c r="AL90" s="164"/>
      <x:c r="AM90" s="140"/>
      <x:c r="AN90" s="140"/>
      <x:c r="AO90" s="163" t="str">
        <x:f>IF(AP90="Yes","",IF(S90="Refused","Missing required details: "&amp;LEFT(BJ90,LEN(BJ90)-2)&amp;".",SUBSTITUTE(SUBSTITUTE(SUBSTITUTE(SUBSTITUTE(SUBSTITUTE(SUBSTITUTE(SUBSTITUTE(SUBSTITUTE(IF(S90="Review required",IFERROR(MID(BA90,FIND(": ",BA90)+2,999),BA90),IFERROR(MID(BB90,FIND(": ",BB90)+2,999),BB90)),"Material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90" s="166" t="str">
        <x:f>IF(AND(B90="",C90="",D90="",E90="",F90="",G90="",H90="",I90="",J90="",K90="",L90="",M90="",N90="",O90="",P90="",Q90="",R90="",AD90="",AE90="",AM90="",AN90="",BC90="",BD90=""),"Yes","No")</x:f>
        <x:v>Yes</x:v>
      </x:c>
      <x:c r="AQ90" s="166" t="str">
        <x:f>IF(AND(B90&lt;&gt;"",C90&lt;&gt;"",E90&lt;&gt;"",F90&lt;&gt;"",BC90&lt;&gt;"",D90&lt;&gt;"",BD90&lt;&gt;"",G90&lt;&gt;"",AD90&lt;&gt;"",AE90&lt;&gt;""),"Yes","No")</x:f>
        <x:v>No</x:v>
      </x:c>
      <x:c r="AR90" s="166" t="str">
        <x:f>IF(OR(AND(I90="Supported",OR(H90="No",J90="No")),AND(R90="Yes",J90="No"),AND(P90="Yes",M90="No"),AND(I90="No",R90="Yes")),"Yes","No")</x:f>
        <x:v>No</x:v>
      </x:c>
      <x:c r="AS90" s="166" t="str">
        <x:f>IF(OR(H90="Unknown",I90="Unknown",J90="Unknown",I90="Partial",AND(I90="Supported",OR(H90="Partial",J90="Partial")),AR90="Yes"),"Yes","No")</x:f>
        <x:v>No</x:v>
      </x:c>
      <x:c r="AT90" s="166" t="str">
        <x:f>IF(OR(P90="Yes",O90="Yes",Q90="Yes",AND(N90="Yes",OR(L90="Supported",L90="Partial"))),"Yes","No")</x:f>
        <x:v>No</x:v>
      </x:c>
      <x:c r="AU90" s="166" t="str">
        <x:f>IF(AND(H90="Supported",I90="Supported",J90="Supported"),"Yes","No")</x:f>
        <x:v>No</x:v>
      </x:c>
      <x:c r="AV90" s="166" t="str">
        <x:f>IF(AND(AU90="Yes",R90="Yes",AT90="Yes"),"Yes","No")</x:f>
        <x:v>No</x:v>
      </x:c>
      <x:c r="AW90" s="166" t="str">
        <x:f>IF(AND(AU90="No",I90="No",J90="No",AT90="No"),"Yes","No")</x:f>
        <x:v>No</x:v>
      </x:c>
      <x:c r="AX90" s="166" t="str">
        <x:f>IF(P90="Yes","Transaction intermediary",IF(O90="Yes","Decision intermediary",IF(Q90="Yes","Market infrastructure",IF(AND(N90="Yes",OR(L90="Supported",L90="Partial")),"Visibility competitor",""))))</x:f>
      </x:c>
      <x:c r="AY90" s="166" t="str">
        <x:f>IF(AP90="Yes","",IF(AQ90="No","",IF(AV90="Yes","Dual-role domain",IF(AU90="Yes","Direct commercial competitor",IF(AX90&lt;&gt;"",AX90,IF(AND(I90="Supported",OR(H90="Partial",J90="Partial")),"Direct commercial competitor",IF(AND(AW90="Yes",AN90&lt;&gt;"",AM90=""),"Non-comparable ranking domain","")))))))</x:f>
      </x:c>
      <x:c r="AZ90" s="166" t="str">
        <x:f>IF(S90&lt;&gt;"Ready","",IF(OR(AY90="Direct commercial competitor",AY90="Dual-role domain"),"Core",IF(AND(OR(AY90="Transaction intermediary",AY90="Decision intermediary",AY90="Market infrastructure",AY90="Visibility competitor"),AM90&lt;&gt;""),"Context",IF(AND(AY90="Non-comparable ranking domain",AN90&lt;&gt;""),"Exclude",""))))</x:f>
      </x:c>
      <x:c r="BA90" s="166" t="str">
        <x:f>IF(AP90="Yes","",IF(AR90="Yes","A20-F04: Material contradiction prevents a Ready result.",IF(OR(H90="Unknown",I90="Unknown",J90="Unknown"),"A20-S04: Critical evidence is Unknown and remains Unknown.",IF(OR(I90="Partial",AND(I90="Supported",OR(H90="Partial",J90="Partial"))),"A20-P04: Partial direct evidence cannot approve Core.",IF(AND(AU90="No",OR(L90="Supported",L90="Partial"),AT90="No"),"A20-P17: A20-E05 is evidence only and does not establish Visibility competitor.",IF(AND(AU90="No",AT90="Yes",AM90=""),"A20-D02: Context requires a named purpose.",IF(AND(AW90="Yes",AN90=""),"A20-D03: Exclude requires a decision-specific reason.","The current evidence does not support a final role and disposition.")))))))</x:f>
      </x:c>
      <x:c r="BB90" s="166" t="str">
        <x:f>IF(AP90="Yes","",IF(AZ90="Core","A20-D01: Direct-commercial conditions support Core.",IF(AZ90="Context","A20-D02: The named Context purpose is supported: "&amp;AM90&amp;".",IF(AZ90="Exclude","A20-P19/A20-D03: No role supports the decision and the exclusion reason is recorded.","The current evidence does not support a final role and disposition."))))</x:f>
      </x:c>
      <x:c r="BC90" s="166"/>
      <x:c r="BD90" s="166"/>
      <x:c r="BE90" s="163" t="str">
        <x:f>IF(AP90="Yes","",IF(LEN(IF(OR(AY90="Dual-role domain",AY90="Direct commercial competitor"),IF(P90="Yes","Transaction intermediary; ","")&amp;IF(O90="Yes","Decision intermediary; ","")&amp;IF(Q90="Yes","Market infrastructure; ","")&amp;IF(AND(N90="Yes",OR(L90="Supported",L90="Partial")),"Visibility competitor; ",""),IF(AND(P90="Yes",AY90&lt;&gt;"Transaction intermediary"),"Transaction intermediary; ","")&amp;IF(AND(O90="Yes",AY90&lt;&gt;"Decision intermediary"),"Decision intermediary; ","")&amp;IF(AND(Q90="Yes",AY90&lt;&gt;"Market infrastructure"),"Market infrastructure; ","")&amp;IF(AND(N90="Yes",OR(L90="Supported",L90="Partial"),AY90&lt;&gt;"Visibility competitor"),"Visibility competitor; ","")))=0,"",LEFT(IF(OR(AY90="Dual-role domain",AY90="Direct commercial competitor"),IF(P90="Yes","Transaction intermediary; ","")&amp;IF(O90="Yes","Decision intermediary; ","")&amp;IF(Q90="Yes","Market infrastructure; ","")&amp;IF(AND(N90="Yes",OR(L90="Supported",L90="Partial")),"Visibility competitor; ",""),IF(AND(P90="Yes",AY90&lt;&gt;"Transaction intermediary"),"Transaction intermediary; ","")&amp;IF(AND(O90="Yes",AY90&lt;&gt;"Decision intermediary"),"Decision intermediary; ","")&amp;IF(AND(Q90="Yes",AY90&lt;&gt;"Market infrastructure"),"Market infrastructure; ","")&amp;IF(AND(N90="Yes",OR(L90="Supported",L90="Partial"),AY90&lt;&gt;"Visibility competitor"),"Visibility competitor; ","")),LEN(IF(OR(AY90="Dual-role domain",AY90="Direct commercial competitor"),IF(P90="Yes","Transaction intermediary; ","")&amp;IF(O90="Yes","Decision intermediary; ","")&amp;IF(Q90="Yes","Market infrastructure; ","")&amp;IF(AND(N90="Yes",OR(L90="Supported",L90="Partial")),"Visibility competitor; ",""),IF(AND(P90="Yes",AY90&lt;&gt;"Transaction intermediary"),"Transaction intermediary; ","")&amp;IF(AND(O90="Yes",AY90&lt;&gt;"Decision intermediary"),"Decision intermediary; ","")&amp;IF(AND(Q90="Yes",AY90&lt;&gt;"Market infrastructure"),"Market infrastructure; ","")&amp;IF(AND(N90="Yes",OR(L90="Supported",L90="Partial"),AY90&lt;&gt;"Visibility competitor"),"Visibility competitor; ","")))-2)))</x:f>
      </x:c>
      <x:c r="BF90" s="163" t="str">
        <x:f>IF(AP90="Yes","",IF(AND(V90="",W90="",X90="",Y90=""),"Not reviewed",IF(OR(S90&lt;&gt;"Ready",V90&lt;&gt;S90,W90&lt;&gt;T90,X90&lt;&gt;BE90,Y90&lt;&gt;U90),"Requires re-review","Aligned")))</x:f>
      </x:c>
      <x:c r="BG90" s="163" t="str">
        <x:f>IF(AP90="Yes","",IF(AQ90="Yes","","A20-F01 Missing: "&amp;LEFT(BJ90,LEN(BJ90)-2)&amp;"."))</x:f>
      </x:c>
      <x:c r="BH90" s="163" t="str">
        <x:f>IF(AP90="Yes","",IF(S90="Refused","Complete the exact missing fields listed above, then classify again.",IF(S90="Review required",IF(BA90="A20-P17: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90" s="163" t="str">
        <x:f>IF(AP90="Yes","",IF(AND(AQ90="Yes",S90="Ready",V90="Ready",AF90="Approved",BF90="Aligned",U90&lt;&gt;""),"Eligible for handoff","Excluded from handoff - "&amp;IF(AQ90&lt;&gt;"Yes",BG90,IF(S90&lt;&gt;"Ready",AO90,IF(AF90&lt;&gt;"Approved","Approval status is not Approved",IF(BF90&lt;&gt;"Aligned",BF90,"No final disposition"))))))</x:f>
      </x:c>
      <x:c r="BJ90" s="166" t="str">
        <x:f>IF(B90="","Candidate; ","")&amp;IF(C90="","Decision; ","")&amp;IF(E90="","Customer; ","")&amp;IF(F90="","Commercial result; ","")&amp;IF(BC90="","Offering; ","")&amp;IF(D90="","Market and geography; ","")&amp;IF(BD90="","Query group; ","")&amp;IF(G90="","Evidence date; ","")&amp;IF(AD90="","Owner; ","")&amp;IF(AE90="","Reviewer; ","")</x:f>
        <x:v>Candidate; Decision; Customer; Commercial result; Offering; Market and geography; Query group; Evidence date; Owner; Reviewer; </x:v>
      </x:c>
    </x:row>
    <x:row r="91">
      <x:c r="A91" s="140"/>
      <x:c r="B91" s="140"/>
      <x:c r="C91" s="140"/>
      <x:c r="D91" s="140"/>
      <x:c r="E91" s="140"/>
      <x:c r="F91" s="140"/>
      <x:c r="G91" s="192"/>
      <x:c r="H91" s="140"/>
      <x:c r="I91" s="140"/>
      <x:c r="J91" s="140"/>
      <x:c r="K91" s="140"/>
      <x:c r="L91" s="140"/>
      <x:c r="M91" s="140"/>
      <x:c r="N91" s="140"/>
      <x:c r="O91" s="140"/>
      <x:c r="P91" s="140"/>
      <x:c r="Q91" s="140"/>
      <x:c r="R91" s="140"/>
      <x:c r="S91" s="163" t="str">
        <x:f>IF(AP91="Yes","",IF(AQ91="No","Refused",IF(AS91="Yes","Review required",IF(AND(AU91="No",OR(L91="Supported",L91="Partial"),AT91="No",NOT(AND(AW91="Yes",AM91="",AN91&lt;&gt;""))),"Review required",IF(AND(AU91="No",AT91="Yes",AM91=""),"Review required",IF(AND(AW91="Yes",AN91=""),"Review required","Ready"))))))</x:f>
      </x:c>
      <x:c r="T91" s="163" t="str">
        <x:f>IF(AP91="Yes","",AY91&amp;"")</x:f>
      </x:c>
      <x:c r="U91" s="163" t="str">
        <x:f>IF(AP91="Yes","",AZ91&amp;"")</x:f>
      </x:c>
      <x:c r="V91" s="164"/>
      <x:c r="W91" s="164"/>
      <x:c r="X91" s="164"/>
      <x:c r="Y91" s="164"/>
      <x:c r="Z91" s="164"/>
      <x:c r="AA91" s="164"/>
      <x:c r="AB91" s="164"/>
      <x:c r="AC91" s="164"/>
      <x:c r="AD91" s="164"/>
      <x:c r="AE91" s="164"/>
      <x:c r="AF91" s="164"/>
      <x:c r="AG91" s="164"/>
      <x:c r="AH91" s="164"/>
      <x:c r="AI91" s="165"/>
      <x:c r="AJ91" s="164"/>
      <x:c r="AK91" s="164"/>
      <x:c r="AL91" s="164"/>
      <x:c r="AM91" s="140"/>
      <x:c r="AN91" s="140"/>
      <x:c r="AO91" s="163" t="str">
        <x:f>IF(AP91="Yes","",IF(S91="Refused","Missing required details: "&amp;LEFT(BJ91,LEN(BJ91)-2)&amp;".",SUBSTITUTE(SUBSTITUTE(SUBSTITUTE(SUBSTITUTE(SUBSTITUTE(SUBSTITUTE(SUBSTITUTE(SUBSTITUTE(IF(S91="Review required",IFERROR(MID(BA91,FIND(": ",BA91)+2,999),BA91),IFERROR(MID(BB91,FIND(": ",BB91)+2,999),BB91)),"Material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91" s="166" t="str">
        <x:f>IF(AND(B91="",C91="",D91="",E91="",F91="",G91="",H91="",I91="",J91="",K91="",L91="",M91="",N91="",O91="",P91="",Q91="",R91="",AD91="",AE91="",AM91="",AN91="",BC91="",BD91=""),"Yes","No")</x:f>
        <x:v>Yes</x:v>
      </x:c>
      <x:c r="AQ91" s="166" t="str">
        <x:f>IF(AND(B91&lt;&gt;"",C91&lt;&gt;"",E91&lt;&gt;"",F91&lt;&gt;"",BC91&lt;&gt;"",D91&lt;&gt;"",BD91&lt;&gt;"",G91&lt;&gt;"",AD91&lt;&gt;"",AE91&lt;&gt;""),"Yes","No")</x:f>
        <x:v>No</x:v>
      </x:c>
      <x:c r="AR91" s="166" t="str">
        <x:f>IF(OR(AND(I91="Supported",OR(H91="No",J91="No")),AND(R91="Yes",J91="No"),AND(P91="Yes",M91="No"),AND(I91="No",R91="Yes")),"Yes","No")</x:f>
        <x:v>No</x:v>
      </x:c>
      <x:c r="AS91" s="166" t="str">
        <x:f>IF(OR(H91="Unknown",I91="Unknown",J91="Unknown",I91="Partial",AND(I91="Supported",OR(H91="Partial",J91="Partial")),AR91="Yes"),"Yes","No")</x:f>
        <x:v>No</x:v>
      </x:c>
      <x:c r="AT91" s="166" t="str">
        <x:f>IF(OR(P91="Yes",O91="Yes",Q91="Yes",AND(N91="Yes",OR(L91="Supported",L91="Partial"))),"Yes","No")</x:f>
        <x:v>No</x:v>
      </x:c>
      <x:c r="AU91" s="166" t="str">
        <x:f>IF(AND(H91="Supported",I91="Supported",J91="Supported"),"Yes","No")</x:f>
        <x:v>No</x:v>
      </x:c>
      <x:c r="AV91" s="166" t="str">
        <x:f>IF(AND(AU91="Yes",R91="Yes",AT91="Yes"),"Yes","No")</x:f>
        <x:v>No</x:v>
      </x:c>
      <x:c r="AW91" s="166" t="str">
        <x:f>IF(AND(AU91="No",I91="No",J91="No",AT91="No"),"Yes","No")</x:f>
        <x:v>No</x:v>
      </x:c>
      <x:c r="AX91" s="166" t="str">
        <x:f>IF(P91="Yes","Transaction intermediary",IF(O91="Yes","Decision intermediary",IF(Q91="Yes","Market infrastructure",IF(AND(N91="Yes",OR(L91="Supported",L91="Partial")),"Visibility competitor",""))))</x:f>
      </x:c>
      <x:c r="AY91" s="166" t="str">
        <x:f>IF(AP91="Yes","",IF(AQ91="No","",IF(AV91="Yes","Dual-role domain",IF(AU91="Yes","Direct commercial competitor",IF(AX91&lt;&gt;"",AX91,IF(AND(I91="Supported",OR(H91="Partial",J91="Partial")),"Direct commercial competitor",IF(AND(AW91="Yes",AN91&lt;&gt;"",AM91=""),"Non-comparable ranking domain","")))))))</x:f>
      </x:c>
      <x:c r="AZ91" s="166" t="str">
        <x:f>IF(S91&lt;&gt;"Ready","",IF(OR(AY91="Direct commercial competitor",AY91="Dual-role domain"),"Core",IF(AND(OR(AY91="Transaction intermediary",AY91="Decision intermediary",AY91="Market infrastructure",AY91="Visibility competitor"),AM91&lt;&gt;""),"Context",IF(AND(AY91="Non-comparable ranking domain",AN91&lt;&gt;""),"Exclude",""))))</x:f>
      </x:c>
      <x:c r="BA91" s="166" t="str">
        <x:f>IF(AP91="Yes","",IF(AR91="Yes","A20-F04: Material contradiction prevents a Ready result.",IF(OR(H91="Unknown",I91="Unknown",J91="Unknown"),"A20-S04: Critical evidence is Unknown and remains Unknown.",IF(OR(I91="Partial",AND(I91="Supported",OR(H91="Partial",J91="Partial"))),"A20-P04: Partial direct evidence cannot approve Core.",IF(AND(AU91="No",OR(L91="Supported",L91="Partial"),AT91="No"),"A20-P17: A20-E05 is evidence only and does not establish Visibility competitor.",IF(AND(AU91="No",AT91="Yes",AM91=""),"A20-D02: Context requires a named purpose.",IF(AND(AW91="Yes",AN91=""),"A20-D03: Exclude requires a decision-specific reason.","The current evidence does not support a final role and disposition.")))))))</x:f>
      </x:c>
      <x:c r="BB91" s="166" t="str">
        <x:f>IF(AP91="Yes","",IF(AZ91="Core","A20-D01: Direct-commercial conditions support Core.",IF(AZ91="Context","A20-D02: The named Context purpose is supported: "&amp;AM91&amp;".",IF(AZ91="Exclude","A20-P19/A20-D03: No role supports the decision and the exclusion reason is recorded.","The current evidence does not support a final role and disposition."))))</x:f>
      </x:c>
      <x:c r="BC91" s="166"/>
      <x:c r="BD91" s="166"/>
      <x:c r="BE91" s="163" t="str">
        <x:f>IF(AP91="Yes","",IF(LEN(IF(OR(AY91="Dual-role domain",AY91="Direct commercial competitor"),IF(P91="Yes","Transaction intermediary; ","")&amp;IF(O91="Yes","Decision intermediary; ","")&amp;IF(Q91="Yes","Market infrastructure; ","")&amp;IF(AND(N91="Yes",OR(L91="Supported",L91="Partial")),"Visibility competitor; ",""),IF(AND(P91="Yes",AY91&lt;&gt;"Transaction intermediary"),"Transaction intermediary; ","")&amp;IF(AND(O91="Yes",AY91&lt;&gt;"Decision intermediary"),"Decision intermediary; ","")&amp;IF(AND(Q91="Yes",AY91&lt;&gt;"Market infrastructure"),"Market infrastructure; ","")&amp;IF(AND(N91="Yes",OR(L91="Supported",L91="Partial"),AY91&lt;&gt;"Visibility competitor"),"Visibility competitor; ","")))=0,"",LEFT(IF(OR(AY91="Dual-role domain",AY91="Direct commercial competitor"),IF(P91="Yes","Transaction intermediary; ","")&amp;IF(O91="Yes","Decision intermediary; ","")&amp;IF(Q91="Yes","Market infrastructure; ","")&amp;IF(AND(N91="Yes",OR(L91="Supported",L91="Partial")),"Visibility competitor; ",""),IF(AND(P91="Yes",AY91&lt;&gt;"Transaction intermediary"),"Transaction intermediary; ","")&amp;IF(AND(O91="Yes",AY91&lt;&gt;"Decision intermediary"),"Decision intermediary; ","")&amp;IF(AND(Q91="Yes",AY91&lt;&gt;"Market infrastructure"),"Market infrastructure; ","")&amp;IF(AND(N91="Yes",OR(L91="Supported",L91="Partial"),AY91&lt;&gt;"Visibility competitor"),"Visibility competitor; ","")),LEN(IF(OR(AY91="Dual-role domain",AY91="Direct commercial competitor"),IF(P91="Yes","Transaction intermediary; ","")&amp;IF(O91="Yes","Decision intermediary; ","")&amp;IF(Q91="Yes","Market infrastructure; ","")&amp;IF(AND(N91="Yes",OR(L91="Supported",L91="Partial")),"Visibility competitor; ",""),IF(AND(P91="Yes",AY91&lt;&gt;"Transaction intermediary"),"Transaction intermediary; ","")&amp;IF(AND(O91="Yes",AY91&lt;&gt;"Decision intermediary"),"Decision intermediary; ","")&amp;IF(AND(Q91="Yes",AY91&lt;&gt;"Market infrastructure"),"Market infrastructure; ","")&amp;IF(AND(N91="Yes",OR(L91="Supported",L91="Partial"),AY91&lt;&gt;"Visibility competitor"),"Visibility competitor; ","")))-2)))</x:f>
      </x:c>
      <x:c r="BF91" s="163" t="str">
        <x:f>IF(AP91="Yes","",IF(AND(V91="",W91="",X91="",Y91=""),"Not reviewed",IF(OR(S91&lt;&gt;"Ready",V91&lt;&gt;S91,W91&lt;&gt;T91,X91&lt;&gt;BE91,Y91&lt;&gt;U91),"Requires re-review","Aligned")))</x:f>
      </x:c>
      <x:c r="BG91" s="163" t="str">
        <x:f>IF(AP91="Yes","",IF(AQ91="Yes","","A20-F01 Missing: "&amp;LEFT(BJ91,LEN(BJ91)-2)&amp;"."))</x:f>
      </x:c>
      <x:c r="BH91" s="163" t="str">
        <x:f>IF(AP91="Yes","",IF(S91="Refused","Complete the exact missing fields listed above, then classify again.",IF(S91="Review required",IF(BA91="A20-P17: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91" s="163" t="str">
        <x:f>IF(AP91="Yes","",IF(AND(AQ91="Yes",S91="Ready",V91="Ready",AF91="Approved",BF91="Aligned",U91&lt;&gt;""),"Eligible for handoff","Excluded from handoff - "&amp;IF(AQ91&lt;&gt;"Yes",BG91,IF(S91&lt;&gt;"Ready",AO91,IF(AF91&lt;&gt;"Approved","Approval status is not Approved",IF(BF91&lt;&gt;"Aligned",BF91,"No final disposition"))))))</x:f>
      </x:c>
      <x:c r="BJ91" s="166" t="str">
        <x:f>IF(B91="","Candidate; ","")&amp;IF(C91="","Decision; ","")&amp;IF(E91="","Customer; ","")&amp;IF(F91="","Commercial result; ","")&amp;IF(BC91="","Offering; ","")&amp;IF(D91="","Market and geography; ","")&amp;IF(BD91="","Query group; ","")&amp;IF(G91="","Evidence date; ","")&amp;IF(AD91="","Owner; ","")&amp;IF(AE91="","Reviewer; ","")</x:f>
        <x:v>Candidate; Decision; Customer; Commercial result; Offering; Market and geography; Query group; Evidence date; Owner; Reviewer; </x:v>
      </x:c>
    </x:row>
    <x:row r="92">
      <x:c r="A92" s="140"/>
      <x:c r="B92" s="140"/>
      <x:c r="C92" s="140"/>
      <x:c r="D92" s="140"/>
      <x:c r="E92" s="140"/>
      <x:c r="F92" s="140"/>
      <x:c r="G92" s="192"/>
      <x:c r="H92" s="140"/>
      <x:c r="I92" s="140"/>
      <x:c r="J92" s="140"/>
      <x:c r="K92" s="140"/>
      <x:c r="L92" s="140"/>
      <x:c r="M92" s="140"/>
      <x:c r="N92" s="140"/>
      <x:c r="O92" s="140"/>
      <x:c r="P92" s="140"/>
      <x:c r="Q92" s="140"/>
      <x:c r="R92" s="140"/>
      <x:c r="S92" s="163" t="str">
        <x:f>IF(AP92="Yes","",IF(AQ92="No","Refused",IF(AS92="Yes","Review required",IF(AND(AU92="No",OR(L92="Supported",L92="Partial"),AT92="No",NOT(AND(AW92="Yes",AM92="",AN92&lt;&gt;""))),"Review required",IF(AND(AU92="No",AT92="Yes",AM92=""),"Review required",IF(AND(AW92="Yes",AN92=""),"Review required","Ready"))))))</x:f>
      </x:c>
      <x:c r="T92" s="163" t="str">
        <x:f>IF(AP92="Yes","",AY92&amp;"")</x:f>
      </x:c>
      <x:c r="U92" s="163" t="str">
        <x:f>IF(AP92="Yes","",AZ92&amp;"")</x:f>
      </x:c>
      <x:c r="V92" s="164"/>
      <x:c r="W92" s="164"/>
      <x:c r="X92" s="164"/>
      <x:c r="Y92" s="164"/>
      <x:c r="Z92" s="164"/>
      <x:c r="AA92" s="164"/>
      <x:c r="AB92" s="164"/>
      <x:c r="AC92" s="164"/>
      <x:c r="AD92" s="164"/>
      <x:c r="AE92" s="164"/>
      <x:c r="AF92" s="164"/>
      <x:c r="AG92" s="164"/>
      <x:c r="AH92" s="164"/>
      <x:c r="AI92" s="165"/>
      <x:c r="AJ92" s="164"/>
      <x:c r="AK92" s="164"/>
      <x:c r="AL92" s="164"/>
      <x:c r="AM92" s="140"/>
      <x:c r="AN92" s="140"/>
      <x:c r="AO92" s="163" t="str">
        <x:f>IF(AP92="Yes","",IF(S92="Refused","Missing required details: "&amp;LEFT(BJ92,LEN(BJ92)-2)&amp;".",SUBSTITUTE(SUBSTITUTE(SUBSTITUTE(SUBSTITUTE(SUBSTITUTE(SUBSTITUTE(SUBSTITUTE(SUBSTITUTE(IF(S92="Review required",IFERROR(MID(BA92,FIND(": ",BA92)+2,999),BA92),IFERROR(MID(BB92,FIND(": ",BB92)+2,999),BB92)),"Material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92" s="166" t="str">
        <x:f>IF(AND(B92="",C92="",D92="",E92="",F92="",G92="",H92="",I92="",J92="",K92="",L92="",M92="",N92="",O92="",P92="",Q92="",R92="",AD92="",AE92="",AM92="",AN92="",BC92="",BD92=""),"Yes","No")</x:f>
        <x:v>Yes</x:v>
      </x:c>
      <x:c r="AQ92" s="166" t="str">
        <x:f>IF(AND(B92&lt;&gt;"",C92&lt;&gt;"",E92&lt;&gt;"",F92&lt;&gt;"",BC92&lt;&gt;"",D92&lt;&gt;"",BD92&lt;&gt;"",G92&lt;&gt;"",AD92&lt;&gt;"",AE92&lt;&gt;""),"Yes","No")</x:f>
        <x:v>No</x:v>
      </x:c>
      <x:c r="AR92" s="166" t="str">
        <x:f>IF(OR(AND(I92="Supported",OR(H92="No",J92="No")),AND(R92="Yes",J92="No"),AND(P92="Yes",M92="No"),AND(I92="No",R92="Yes")),"Yes","No")</x:f>
        <x:v>No</x:v>
      </x:c>
      <x:c r="AS92" s="166" t="str">
        <x:f>IF(OR(H92="Unknown",I92="Unknown",J92="Unknown",I92="Partial",AND(I92="Supported",OR(H92="Partial",J92="Partial")),AR92="Yes"),"Yes","No")</x:f>
        <x:v>No</x:v>
      </x:c>
      <x:c r="AT92" s="166" t="str">
        <x:f>IF(OR(P92="Yes",O92="Yes",Q92="Yes",AND(N92="Yes",OR(L92="Supported",L92="Partial"))),"Yes","No")</x:f>
        <x:v>No</x:v>
      </x:c>
      <x:c r="AU92" s="166" t="str">
        <x:f>IF(AND(H92="Supported",I92="Supported",J92="Supported"),"Yes","No")</x:f>
        <x:v>No</x:v>
      </x:c>
      <x:c r="AV92" s="166" t="str">
        <x:f>IF(AND(AU92="Yes",R92="Yes",AT92="Yes"),"Yes","No")</x:f>
        <x:v>No</x:v>
      </x:c>
      <x:c r="AW92" s="166" t="str">
        <x:f>IF(AND(AU92="No",I92="No",J92="No",AT92="No"),"Yes","No")</x:f>
        <x:v>No</x:v>
      </x:c>
      <x:c r="AX92" s="166" t="str">
        <x:f>IF(P92="Yes","Transaction intermediary",IF(O92="Yes","Decision intermediary",IF(Q92="Yes","Market infrastructure",IF(AND(N92="Yes",OR(L92="Supported",L92="Partial")),"Visibility competitor",""))))</x:f>
      </x:c>
      <x:c r="AY92" s="166" t="str">
        <x:f>IF(AP92="Yes","",IF(AQ92="No","",IF(AV92="Yes","Dual-role domain",IF(AU92="Yes","Direct commercial competitor",IF(AX92&lt;&gt;"",AX92,IF(AND(I92="Supported",OR(H92="Partial",J92="Partial")),"Direct commercial competitor",IF(AND(AW92="Yes",AN92&lt;&gt;"",AM92=""),"Non-comparable ranking domain","")))))))</x:f>
      </x:c>
      <x:c r="AZ92" s="166" t="str">
        <x:f>IF(S92&lt;&gt;"Ready","",IF(OR(AY92="Direct commercial competitor",AY92="Dual-role domain"),"Core",IF(AND(OR(AY92="Transaction intermediary",AY92="Decision intermediary",AY92="Market infrastructure",AY92="Visibility competitor"),AM92&lt;&gt;""),"Context",IF(AND(AY92="Non-comparable ranking domain",AN92&lt;&gt;""),"Exclude",""))))</x:f>
      </x:c>
      <x:c r="BA92" s="166" t="str">
        <x:f>IF(AP92="Yes","",IF(AR92="Yes","A20-F04: Material contradiction prevents a Ready result.",IF(OR(H92="Unknown",I92="Unknown",J92="Unknown"),"A20-S04: Critical evidence is Unknown and remains Unknown.",IF(OR(I92="Partial",AND(I92="Supported",OR(H92="Partial",J92="Partial"))),"A20-P04: Partial direct evidence cannot approve Core.",IF(AND(AU92="No",OR(L92="Supported",L92="Partial"),AT92="No"),"A20-P17: A20-E05 is evidence only and does not establish Visibility competitor.",IF(AND(AU92="No",AT92="Yes",AM92=""),"A20-D02: Context requires a named purpose.",IF(AND(AW92="Yes",AN92=""),"A20-D03: Exclude requires a decision-specific reason.","The current evidence does not support a final role and disposition.")))))))</x:f>
      </x:c>
      <x:c r="BB92" s="166" t="str">
        <x:f>IF(AP92="Yes","",IF(AZ92="Core","A20-D01: Direct-commercial conditions support Core.",IF(AZ92="Context","A20-D02: The named Context purpose is supported: "&amp;AM92&amp;".",IF(AZ92="Exclude","A20-P19/A20-D03: No role supports the decision and the exclusion reason is recorded.","The current evidence does not support a final role and disposition."))))</x:f>
      </x:c>
      <x:c r="BC92" s="166"/>
      <x:c r="BD92" s="166"/>
      <x:c r="BE92" s="163" t="str">
        <x:f>IF(AP92="Yes","",IF(LEN(IF(OR(AY92="Dual-role domain",AY92="Direct commercial competitor"),IF(P92="Yes","Transaction intermediary; ","")&amp;IF(O92="Yes","Decision intermediary; ","")&amp;IF(Q92="Yes","Market infrastructure; ","")&amp;IF(AND(N92="Yes",OR(L92="Supported",L92="Partial")),"Visibility competitor; ",""),IF(AND(P92="Yes",AY92&lt;&gt;"Transaction intermediary"),"Transaction intermediary; ","")&amp;IF(AND(O92="Yes",AY92&lt;&gt;"Decision intermediary"),"Decision intermediary; ","")&amp;IF(AND(Q92="Yes",AY92&lt;&gt;"Market infrastructure"),"Market infrastructure; ","")&amp;IF(AND(N92="Yes",OR(L92="Supported",L92="Partial"),AY92&lt;&gt;"Visibility competitor"),"Visibility competitor; ","")))=0,"",LEFT(IF(OR(AY92="Dual-role domain",AY92="Direct commercial competitor"),IF(P92="Yes","Transaction intermediary; ","")&amp;IF(O92="Yes","Decision intermediary; ","")&amp;IF(Q92="Yes","Market infrastructure; ","")&amp;IF(AND(N92="Yes",OR(L92="Supported",L92="Partial")),"Visibility competitor; ",""),IF(AND(P92="Yes",AY92&lt;&gt;"Transaction intermediary"),"Transaction intermediary; ","")&amp;IF(AND(O92="Yes",AY92&lt;&gt;"Decision intermediary"),"Decision intermediary; ","")&amp;IF(AND(Q92="Yes",AY92&lt;&gt;"Market infrastructure"),"Market infrastructure; ","")&amp;IF(AND(N92="Yes",OR(L92="Supported",L92="Partial"),AY92&lt;&gt;"Visibility competitor"),"Visibility competitor; ","")),LEN(IF(OR(AY92="Dual-role domain",AY92="Direct commercial competitor"),IF(P92="Yes","Transaction intermediary; ","")&amp;IF(O92="Yes","Decision intermediary; ","")&amp;IF(Q92="Yes","Market infrastructure; ","")&amp;IF(AND(N92="Yes",OR(L92="Supported",L92="Partial")),"Visibility competitor; ",""),IF(AND(P92="Yes",AY92&lt;&gt;"Transaction intermediary"),"Transaction intermediary; ","")&amp;IF(AND(O92="Yes",AY92&lt;&gt;"Decision intermediary"),"Decision intermediary; ","")&amp;IF(AND(Q92="Yes",AY92&lt;&gt;"Market infrastructure"),"Market infrastructure; ","")&amp;IF(AND(N92="Yes",OR(L92="Supported",L92="Partial"),AY92&lt;&gt;"Visibility competitor"),"Visibility competitor; ","")))-2)))</x:f>
      </x:c>
      <x:c r="BF92" s="163" t="str">
        <x:f>IF(AP92="Yes","",IF(AND(V92="",W92="",X92="",Y92=""),"Not reviewed",IF(OR(S92&lt;&gt;"Ready",V92&lt;&gt;S92,W92&lt;&gt;T92,X92&lt;&gt;BE92,Y92&lt;&gt;U92),"Requires re-review","Aligned")))</x:f>
      </x:c>
      <x:c r="BG92" s="163" t="str">
        <x:f>IF(AP92="Yes","",IF(AQ92="Yes","","A20-F01 Missing: "&amp;LEFT(BJ92,LEN(BJ92)-2)&amp;"."))</x:f>
      </x:c>
      <x:c r="BH92" s="163" t="str">
        <x:f>IF(AP92="Yes","",IF(S92="Refused","Complete the exact missing fields listed above, then classify again.",IF(S92="Review required",IF(BA92="A20-P17: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92" s="163" t="str">
        <x:f>IF(AP92="Yes","",IF(AND(AQ92="Yes",S92="Ready",V92="Ready",AF92="Approved",BF92="Aligned",U92&lt;&gt;""),"Eligible for handoff","Excluded from handoff - "&amp;IF(AQ92&lt;&gt;"Yes",BG92,IF(S92&lt;&gt;"Ready",AO92,IF(AF92&lt;&gt;"Approved","Approval status is not Approved",IF(BF92&lt;&gt;"Aligned",BF92,"No final disposition"))))))</x:f>
      </x:c>
      <x:c r="BJ92" s="166" t="str">
        <x:f>IF(B92="","Candidate; ","")&amp;IF(C92="","Decision; ","")&amp;IF(E92="","Customer; ","")&amp;IF(F92="","Commercial result; ","")&amp;IF(BC92="","Offering; ","")&amp;IF(D92="","Market and geography; ","")&amp;IF(BD92="","Query group; ","")&amp;IF(G92="","Evidence date; ","")&amp;IF(AD92="","Owner; ","")&amp;IF(AE92="","Reviewer; ","")</x:f>
        <x:v>Candidate; Decision; Customer; Commercial result; Offering; Market and geography; Query group; Evidence date; Owner; Reviewer; </x:v>
      </x:c>
    </x:row>
    <x:row r="93">
      <x:c r="A93" s="140"/>
      <x:c r="B93" s="140"/>
      <x:c r="C93" s="140"/>
      <x:c r="D93" s="140"/>
      <x:c r="E93" s="140"/>
      <x:c r="F93" s="140"/>
      <x:c r="G93" s="192"/>
      <x:c r="H93" s="140"/>
      <x:c r="I93" s="140"/>
      <x:c r="J93" s="140"/>
      <x:c r="K93" s="140"/>
      <x:c r="L93" s="140"/>
      <x:c r="M93" s="140"/>
      <x:c r="N93" s="140"/>
      <x:c r="O93" s="140"/>
      <x:c r="P93" s="140"/>
      <x:c r="Q93" s="140"/>
      <x:c r="R93" s="140"/>
      <x:c r="S93" s="163" t="str">
        <x:f>IF(AP93="Yes","",IF(AQ93="No","Refused",IF(AS93="Yes","Review required",IF(AND(AU93="No",OR(L93="Supported",L93="Partial"),AT93="No",NOT(AND(AW93="Yes",AM93="",AN93&lt;&gt;""))),"Review required",IF(AND(AU93="No",AT93="Yes",AM93=""),"Review required",IF(AND(AW93="Yes",AN93=""),"Review required","Ready"))))))</x:f>
      </x:c>
      <x:c r="T93" s="163" t="str">
        <x:f>IF(AP93="Yes","",AY93&amp;"")</x:f>
      </x:c>
      <x:c r="U93" s="163" t="str">
        <x:f>IF(AP93="Yes","",AZ93&amp;"")</x:f>
      </x:c>
      <x:c r="V93" s="164"/>
      <x:c r="W93" s="164"/>
      <x:c r="X93" s="164"/>
      <x:c r="Y93" s="164"/>
      <x:c r="Z93" s="164"/>
      <x:c r="AA93" s="164"/>
      <x:c r="AB93" s="164"/>
      <x:c r="AC93" s="164"/>
      <x:c r="AD93" s="164"/>
      <x:c r="AE93" s="164"/>
      <x:c r="AF93" s="164"/>
      <x:c r="AG93" s="164"/>
      <x:c r="AH93" s="164"/>
      <x:c r="AI93" s="165"/>
      <x:c r="AJ93" s="164"/>
      <x:c r="AK93" s="164"/>
      <x:c r="AL93" s="164"/>
      <x:c r="AM93" s="140"/>
      <x:c r="AN93" s="140"/>
      <x:c r="AO93" s="163" t="str">
        <x:f>IF(AP93="Yes","",IF(S93="Refused","Missing required details: "&amp;LEFT(BJ93,LEN(BJ93)-2)&amp;".",SUBSTITUTE(SUBSTITUTE(SUBSTITUTE(SUBSTITUTE(SUBSTITUTE(SUBSTITUTE(SUBSTITUTE(SUBSTITUTE(IF(S93="Review required",IFERROR(MID(BA93,FIND(": ",BA93)+2,999),BA93),IFERROR(MID(BB93,FIND(": ",BB93)+2,999),BB93)),"Material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93" s="166" t="str">
        <x:f>IF(AND(B93="",C93="",D93="",E93="",F93="",G93="",H93="",I93="",J93="",K93="",L93="",M93="",N93="",O93="",P93="",Q93="",R93="",AD93="",AE93="",AM93="",AN93="",BC93="",BD93=""),"Yes","No")</x:f>
        <x:v>Yes</x:v>
      </x:c>
      <x:c r="AQ93" s="166" t="str">
        <x:f>IF(AND(B93&lt;&gt;"",C93&lt;&gt;"",E93&lt;&gt;"",F93&lt;&gt;"",BC93&lt;&gt;"",D93&lt;&gt;"",BD93&lt;&gt;"",G93&lt;&gt;"",AD93&lt;&gt;"",AE93&lt;&gt;""),"Yes","No")</x:f>
        <x:v>No</x:v>
      </x:c>
      <x:c r="AR93" s="166" t="str">
        <x:f>IF(OR(AND(I93="Supported",OR(H93="No",J93="No")),AND(R93="Yes",J93="No"),AND(P93="Yes",M93="No"),AND(I93="No",R93="Yes")),"Yes","No")</x:f>
        <x:v>No</x:v>
      </x:c>
      <x:c r="AS93" s="166" t="str">
        <x:f>IF(OR(H93="Unknown",I93="Unknown",J93="Unknown",I93="Partial",AND(I93="Supported",OR(H93="Partial",J93="Partial")),AR93="Yes"),"Yes","No")</x:f>
        <x:v>No</x:v>
      </x:c>
      <x:c r="AT93" s="166" t="str">
        <x:f>IF(OR(P93="Yes",O93="Yes",Q93="Yes",AND(N93="Yes",OR(L93="Supported",L93="Partial"))),"Yes","No")</x:f>
        <x:v>No</x:v>
      </x:c>
      <x:c r="AU93" s="166" t="str">
        <x:f>IF(AND(H93="Supported",I93="Supported",J93="Supported"),"Yes","No")</x:f>
        <x:v>No</x:v>
      </x:c>
      <x:c r="AV93" s="166" t="str">
        <x:f>IF(AND(AU93="Yes",R93="Yes",AT93="Yes"),"Yes","No")</x:f>
        <x:v>No</x:v>
      </x:c>
      <x:c r="AW93" s="166" t="str">
        <x:f>IF(AND(AU93="No",I93="No",J93="No",AT93="No"),"Yes","No")</x:f>
        <x:v>No</x:v>
      </x:c>
      <x:c r="AX93" s="166" t="str">
        <x:f>IF(P93="Yes","Transaction intermediary",IF(O93="Yes","Decision intermediary",IF(Q93="Yes","Market infrastructure",IF(AND(N93="Yes",OR(L93="Supported",L93="Partial")),"Visibility competitor",""))))</x:f>
      </x:c>
      <x:c r="AY93" s="166" t="str">
        <x:f>IF(AP93="Yes","",IF(AQ93="No","",IF(AV93="Yes","Dual-role domain",IF(AU93="Yes","Direct commercial competitor",IF(AX93&lt;&gt;"",AX93,IF(AND(I93="Supported",OR(H93="Partial",J93="Partial")),"Direct commercial competitor",IF(AND(AW93="Yes",AN93&lt;&gt;"",AM93=""),"Non-comparable ranking domain","")))))))</x:f>
      </x:c>
      <x:c r="AZ93" s="166" t="str">
        <x:f>IF(S93&lt;&gt;"Ready","",IF(OR(AY93="Direct commercial competitor",AY93="Dual-role domain"),"Core",IF(AND(OR(AY93="Transaction intermediary",AY93="Decision intermediary",AY93="Market infrastructure",AY93="Visibility competitor"),AM93&lt;&gt;""),"Context",IF(AND(AY93="Non-comparable ranking domain",AN93&lt;&gt;""),"Exclude",""))))</x:f>
      </x:c>
      <x:c r="BA93" s="166" t="str">
        <x:f>IF(AP93="Yes","",IF(AR93="Yes","A20-F04: Material contradiction prevents a Ready result.",IF(OR(H93="Unknown",I93="Unknown",J93="Unknown"),"A20-S04: Critical evidence is Unknown and remains Unknown.",IF(OR(I93="Partial",AND(I93="Supported",OR(H93="Partial",J93="Partial"))),"A20-P04: Partial direct evidence cannot approve Core.",IF(AND(AU93="No",OR(L93="Supported",L93="Partial"),AT93="No"),"A20-P17: A20-E05 is evidence only and does not establish Visibility competitor.",IF(AND(AU93="No",AT93="Yes",AM93=""),"A20-D02: Context requires a named purpose.",IF(AND(AW93="Yes",AN93=""),"A20-D03: Exclude requires a decision-specific reason.","The current evidence does not support a final role and disposition.")))))))</x:f>
      </x:c>
      <x:c r="BB93" s="166" t="str">
        <x:f>IF(AP93="Yes","",IF(AZ93="Core","A20-D01: Direct-commercial conditions support Core.",IF(AZ93="Context","A20-D02: The named Context purpose is supported: "&amp;AM93&amp;".",IF(AZ93="Exclude","A20-P19/A20-D03: No role supports the decision and the exclusion reason is recorded.","The current evidence does not support a final role and disposition."))))</x:f>
      </x:c>
      <x:c r="BC93" s="166"/>
      <x:c r="BD93" s="166"/>
      <x:c r="BE93" s="163" t="str">
        <x:f>IF(AP93="Yes","",IF(LEN(IF(OR(AY93="Dual-role domain",AY93="Direct commercial competitor"),IF(P93="Yes","Transaction intermediary; ","")&amp;IF(O93="Yes","Decision intermediary; ","")&amp;IF(Q93="Yes","Market infrastructure; ","")&amp;IF(AND(N93="Yes",OR(L93="Supported",L93="Partial")),"Visibility competitor; ",""),IF(AND(P93="Yes",AY93&lt;&gt;"Transaction intermediary"),"Transaction intermediary; ","")&amp;IF(AND(O93="Yes",AY93&lt;&gt;"Decision intermediary"),"Decision intermediary; ","")&amp;IF(AND(Q93="Yes",AY93&lt;&gt;"Market infrastructure"),"Market infrastructure; ","")&amp;IF(AND(N93="Yes",OR(L93="Supported",L93="Partial"),AY93&lt;&gt;"Visibility competitor"),"Visibility competitor; ","")))=0,"",LEFT(IF(OR(AY93="Dual-role domain",AY93="Direct commercial competitor"),IF(P93="Yes","Transaction intermediary; ","")&amp;IF(O93="Yes","Decision intermediary; ","")&amp;IF(Q93="Yes","Market infrastructure; ","")&amp;IF(AND(N93="Yes",OR(L93="Supported",L93="Partial")),"Visibility competitor; ",""),IF(AND(P93="Yes",AY93&lt;&gt;"Transaction intermediary"),"Transaction intermediary; ","")&amp;IF(AND(O93="Yes",AY93&lt;&gt;"Decision intermediary"),"Decision intermediary; ","")&amp;IF(AND(Q93="Yes",AY93&lt;&gt;"Market infrastructure"),"Market infrastructure; ","")&amp;IF(AND(N93="Yes",OR(L93="Supported",L93="Partial"),AY93&lt;&gt;"Visibility competitor"),"Visibility competitor; ","")),LEN(IF(OR(AY93="Dual-role domain",AY93="Direct commercial competitor"),IF(P93="Yes","Transaction intermediary; ","")&amp;IF(O93="Yes","Decision intermediary; ","")&amp;IF(Q93="Yes","Market infrastructure; ","")&amp;IF(AND(N93="Yes",OR(L93="Supported",L93="Partial")),"Visibility competitor; ",""),IF(AND(P93="Yes",AY93&lt;&gt;"Transaction intermediary"),"Transaction intermediary; ","")&amp;IF(AND(O93="Yes",AY93&lt;&gt;"Decision intermediary"),"Decision intermediary; ","")&amp;IF(AND(Q93="Yes",AY93&lt;&gt;"Market infrastructure"),"Market infrastructure; ","")&amp;IF(AND(N93="Yes",OR(L93="Supported",L93="Partial"),AY93&lt;&gt;"Visibility competitor"),"Visibility competitor; ","")))-2)))</x:f>
      </x:c>
      <x:c r="BF93" s="163" t="str">
        <x:f>IF(AP93="Yes","",IF(AND(V93="",W93="",X93="",Y93=""),"Not reviewed",IF(OR(S93&lt;&gt;"Ready",V93&lt;&gt;S93,W93&lt;&gt;T93,X93&lt;&gt;BE93,Y93&lt;&gt;U93),"Requires re-review","Aligned")))</x:f>
      </x:c>
      <x:c r="BG93" s="163" t="str">
        <x:f>IF(AP93="Yes","",IF(AQ93="Yes","","A20-F01 Missing: "&amp;LEFT(BJ93,LEN(BJ93)-2)&amp;"."))</x:f>
      </x:c>
      <x:c r="BH93" s="163" t="str">
        <x:f>IF(AP93="Yes","",IF(S93="Refused","Complete the exact missing fields listed above, then classify again.",IF(S93="Review required",IF(BA93="A20-P17: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93" s="163" t="str">
        <x:f>IF(AP93="Yes","",IF(AND(AQ93="Yes",S93="Ready",V93="Ready",AF93="Approved",BF93="Aligned",U93&lt;&gt;""),"Eligible for handoff","Excluded from handoff - "&amp;IF(AQ93&lt;&gt;"Yes",BG93,IF(S93&lt;&gt;"Ready",AO93,IF(AF93&lt;&gt;"Approved","Approval status is not Approved",IF(BF93&lt;&gt;"Aligned",BF93,"No final disposition"))))))</x:f>
      </x:c>
      <x:c r="BJ93" s="166" t="str">
        <x:f>IF(B93="","Candidate; ","")&amp;IF(C93="","Decision; ","")&amp;IF(E93="","Customer; ","")&amp;IF(F93="","Commercial result; ","")&amp;IF(BC93="","Offering; ","")&amp;IF(D93="","Market and geography; ","")&amp;IF(BD93="","Query group; ","")&amp;IF(G93="","Evidence date; ","")&amp;IF(AD93="","Owner; ","")&amp;IF(AE93="","Reviewer; ","")</x:f>
        <x:v>Candidate; Decision; Customer; Commercial result; Offering; Market and geography; Query group; Evidence date; Owner; Reviewer; </x:v>
      </x:c>
    </x:row>
    <x:row r="94">
      <x:c r="A94" s="140"/>
      <x:c r="B94" s="140"/>
      <x:c r="C94" s="140"/>
      <x:c r="D94" s="140"/>
      <x:c r="E94" s="140"/>
      <x:c r="F94" s="140"/>
      <x:c r="G94" s="192"/>
      <x:c r="H94" s="140"/>
      <x:c r="I94" s="140"/>
      <x:c r="J94" s="140"/>
      <x:c r="K94" s="140"/>
      <x:c r="L94" s="140"/>
      <x:c r="M94" s="140"/>
      <x:c r="N94" s="140"/>
      <x:c r="O94" s="140"/>
      <x:c r="P94" s="140"/>
      <x:c r="Q94" s="140"/>
      <x:c r="R94" s="140"/>
      <x:c r="S94" s="163" t="str">
        <x:f>IF(AP94="Yes","",IF(AQ94="No","Refused",IF(AS94="Yes","Review required",IF(AND(AU94="No",OR(L94="Supported",L94="Partial"),AT94="No",NOT(AND(AW94="Yes",AM94="",AN94&lt;&gt;""))),"Review required",IF(AND(AU94="No",AT94="Yes",AM94=""),"Review required",IF(AND(AW94="Yes",AN94=""),"Review required","Ready"))))))</x:f>
      </x:c>
      <x:c r="T94" s="163" t="str">
        <x:f>IF(AP94="Yes","",AY94&amp;"")</x:f>
      </x:c>
      <x:c r="U94" s="163" t="str">
        <x:f>IF(AP94="Yes","",AZ94&amp;"")</x:f>
      </x:c>
      <x:c r="V94" s="164"/>
      <x:c r="W94" s="164"/>
      <x:c r="X94" s="164"/>
      <x:c r="Y94" s="164"/>
      <x:c r="Z94" s="164"/>
      <x:c r="AA94" s="164"/>
      <x:c r="AB94" s="164"/>
      <x:c r="AC94" s="164"/>
      <x:c r="AD94" s="164"/>
      <x:c r="AE94" s="164"/>
      <x:c r="AF94" s="164"/>
      <x:c r="AG94" s="164"/>
      <x:c r="AH94" s="164"/>
      <x:c r="AI94" s="165"/>
      <x:c r="AJ94" s="164"/>
      <x:c r="AK94" s="164"/>
      <x:c r="AL94" s="164"/>
      <x:c r="AM94" s="140"/>
      <x:c r="AN94" s="140"/>
      <x:c r="AO94" s="163" t="str">
        <x:f>IF(AP94="Yes","",IF(S94="Refused","Missing required details: "&amp;LEFT(BJ94,LEN(BJ94)-2)&amp;".",SUBSTITUTE(SUBSTITUTE(SUBSTITUTE(SUBSTITUTE(SUBSTITUTE(SUBSTITUTE(SUBSTITUTE(SUBSTITUTE(IF(S94="Review required",IFERROR(MID(BA94,FIND(": ",BA94)+2,999),BA94),IFERROR(MID(BB94,FIND(": ",BB94)+2,999),BB94)),"Material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94" s="166" t="str">
        <x:f>IF(AND(B94="",C94="",D94="",E94="",F94="",G94="",H94="",I94="",J94="",K94="",L94="",M94="",N94="",O94="",P94="",Q94="",R94="",AD94="",AE94="",AM94="",AN94="",BC94="",BD94=""),"Yes","No")</x:f>
        <x:v>Yes</x:v>
      </x:c>
      <x:c r="AQ94" s="166" t="str">
        <x:f>IF(AND(B94&lt;&gt;"",C94&lt;&gt;"",E94&lt;&gt;"",F94&lt;&gt;"",BC94&lt;&gt;"",D94&lt;&gt;"",BD94&lt;&gt;"",G94&lt;&gt;"",AD94&lt;&gt;"",AE94&lt;&gt;""),"Yes","No")</x:f>
        <x:v>No</x:v>
      </x:c>
      <x:c r="AR94" s="166" t="str">
        <x:f>IF(OR(AND(I94="Supported",OR(H94="No",J94="No")),AND(R94="Yes",J94="No"),AND(P94="Yes",M94="No"),AND(I94="No",R94="Yes")),"Yes","No")</x:f>
        <x:v>No</x:v>
      </x:c>
      <x:c r="AS94" s="166" t="str">
        <x:f>IF(OR(H94="Unknown",I94="Unknown",J94="Unknown",I94="Partial",AND(I94="Supported",OR(H94="Partial",J94="Partial")),AR94="Yes"),"Yes","No")</x:f>
        <x:v>No</x:v>
      </x:c>
      <x:c r="AT94" s="166" t="str">
        <x:f>IF(OR(P94="Yes",O94="Yes",Q94="Yes",AND(N94="Yes",OR(L94="Supported",L94="Partial"))),"Yes","No")</x:f>
        <x:v>No</x:v>
      </x:c>
      <x:c r="AU94" s="166" t="str">
        <x:f>IF(AND(H94="Supported",I94="Supported",J94="Supported"),"Yes","No")</x:f>
        <x:v>No</x:v>
      </x:c>
      <x:c r="AV94" s="166" t="str">
        <x:f>IF(AND(AU94="Yes",R94="Yes",AT94="Yes"),"Yes","No")</x:f>
        <x:v>No</x:v>
      </x:c>
      <x:c r="AW94" s="166" t="str">
        <x:f>IF(AND(AU94="No",I94="No",J94="No",AT94="No"),"Yes","No")</x:f>
        <x:v>No</x:v>
      </x:c>
      <x:c r="AX94" s="166" t="str">
        <x:f>IF(P94="Yes","Transaction intermediary",IF(O94="Yes","Decision intermediary",IF(Q94="Yes","Market infrastructure",IF(AND(N94="Yes",OR(L94="Supported",L94="Partial")),"Visibility competitor",""))))</x:f>
      </x:c>
      <x:c r="AY94" s="166" t="str">
        <x:f>IF(AP94="Yes","",IF(AQ94="No","",IF(AV94="Yes","Dual-role domain",IF(AU94="Yes","Direct commercial competitor",IF(AX94&lt;&gt;"",AX94,IF(AND(I94="Supported",OR(H94="Partial",J94="Partial")),"Direct commercial competitor",IF(AND(AW94="Yes",AN94&lt;&gt;"",AM94=""),"Non-comparable ranking domain","")))))))</x:f>
      </x:c>
      <x:c r="AZ94" s="166" t="str">
        <x:f>IF(S94&lt;&gt;"Ready","",IF(OR(AY94="Direct commercial competitor",AY94="Dual-role domain"),"Core",IF(AND(OR(AY94="Transaction intermediary",AY94="Decision intermediary",AY94="Market infrastructure",AY94="Visibility competitor"),AM94&lt;&gt;""),"Context",IF(AND(AY94="Non-comparable ranking domain",AN94&lt;&gt;""),"Exclude",""))))</x:f>
      </x:c>
      <x:c r="BA94" s="166" t="str">
        <x:f>IF(AP94="Yes","",IF(AR94="Yes","A20-F04: Material contradiction prevents a Ready result.",IF(OR(H94="Unknown",I94="Unknown",J94="Unknown"),"A20-S04: Critical evidence is Unknown and remains Unknown.",IF(OR(I94="Partial",AND(I94="Supported",OR(H94="Partial",J94="Partial"))),"A20-P04: Partial direct evidence cannot approve Core.",IF(AND(AU94="No",OR(L94="Supported",L94="Partial"),AT94="No"),"A20-P17: A20-E05 is evidence only and does not establish Visibility competitor.",IF(AND(AU94="No",AT94="Yes",AM94=""),"A20-D02: Context requires a named purpose.",IF(AND(AW94="Yes",AN94=""),"A20-D03: Exclude requires a decision-specific reason.","The current evidence does not support a final role and disposition.")))))))</x:f>
      </x:c>
      <x:c r="BB94" s="166" t="str">
        <x:f>IF(AP94="Yes","",IF(AZ94="Core","A20-D01: Direct-commercial conditions support Core.",IF(AZ94="Context","A20-D02: The named Context purpose is supported: "&amp;AM94&amp;".",IF(AZ94="Exclude","A20-P19/A20-D03: No role supports the decision and the exclusion reason is recorded.","The current evidence does not support a final role and disposition."))))</x:f>
      </x:c>
      <x:c r="BC94" s="166"/>
      <x:c r="BD94" s="166"/>
      <x:c r="BE94" s="163" t="str">
        <x:f>IF(AP94="Yes","",IF(LEN(IF(OR(AY94="Dual-role domain",AY94="Direct commercial competitor"),IF(P94="Yes","Transaction intermediary; ","")&amp;IF(O94="Yes","Decision intermediary; ","")&amp;IF(Q94="Yes","Market infrastructure; ","")&amp;IF(AND(N94="Yes",OR(L94="Supported",L94="Partial")),"Visibility competitor; ",""),IF(AND(P94="Yes",AY94&lt;&gt;"Transaction intermediary"),"Transaction intermediary; ","")&amp;IF(AND(O94="Yes",AY94&lt;&gt;"Decision intermediary"),"Decision intermediary; ","")&amp;IF(AND(Q94="Yes",AY94&lt;&gt;"Market infrastructure"),"Market infrastructure; ","")&amp;IF(AND(N94="Yes",OR(L94="Supported",L94="Partial"),AY94&lt;&gt;"Visibility competitor"),"Visibility competitor; ","")))=0,"",LEFT(IF(OR(AY94="Dual-role domain",AY94="Direct commercial competitor"),IF(P94="Yes","Transaction intermediary; ","")&amp;IF(O94="Yes","Decision intermediary; ","")&amp;IF(Q94="Yes","Market infrastructure; ","")&amp;IF(AND(N94="Yes",OR(L94="Supported",L94="Partial")),"Visibility competitor; ",""),IF(AND(P94="Yes",AY94&lt;&gt;"Transaction intermediary"),"Transaction intermediary; ","")&amp;IF(AND(O94="Yes",AY94&lt;&gt;"Decision intermediary"),"Decision intermediary; ","")&amp;IF(AND(Q94="Yes",AY94&lt;&gt;"Market infrastructure"),"Market infrastructure; ","")&amp;IF(AND(N94="Yes",OR(L94="Supported",L94="Partial"),AY94&lt;&gt;"Visibility competitor"),"Visibility competitor; ","")),LEN(IF(OR(AY94="Dual-role domain",AY94="Direct commercial competitor"),IF(P94="Yes","Transaction intermediary; ","")&amp;IF(O94="Yes","Decision intermediary; ","")&amp;IF(Q94="Yes","Market infrastructure; ","")&amp;IF(AND(N94="Yes",OR(L94="Supported",L94="Partial")),"Visibility competitor; ",""),IF(AND(P94="Yes",AY94&lt;&gt;"Transaction intermediary"),"Transaction intermediary; ","")&amp;IF(AND(O94="Yes",AY94&lt;&gt;"Decision intermediary"),"Decision intermediary; ","")&amp;IF(AND(Q94="Yes",AY94&lt;&gt;"Market infrastructure"),"Market infrastructure; ","")&amp;IF(AND(N94="Yes",OR(L94="Supported",L94="Partial"),AY94&lt;&gt;"Visibility competitor"),"Visibility competitor; ","")))-2)))</x:f>
      </x:c>
      <x:c r="BF94" s="163" t="str">
        <x:f>IF(AP94="Yes","",IF(AND(V94="",W94="",X94="",Y94=""),"Not reviewed",IF(OR(S94&lt;&gt;"Ready",V94&lt;&gt;S94,W94&lt;&gt;T94,X94&lt;&gt;BE94,Y94&lt;&gt;U94),"Requires re-review","Aligned")))</x:f>
      </x:c>
      <x:c r="BG94" s="163" t="str">
        <x:f>IF(AP94="Yes","",IF(AQ94="Yes","","A20-F01 Missing: "&amp;LEFT(BJ94,LEN(BJ94)-2)&amp;"."))</x:f>
      </x:c>
      <x:c r="BH94" s="163" t="str">
        <x:f>IF(AP94="Yes","",IF(S94="Refused","Complete the exact missing fields listed above, then classify again.",IF(S94="Review required",IF(BA94="A20-P17: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94" s="163" t="str">
        <x:f>IF(AP94="Yes","",IF(AND(AQ94="Yes",S94="Ready",V94="Ready",AF94="Approved",BF94="Aligned",U94&lt;&gt;""),"Eligible for handoff","Excluded from handoff - "&amp;IF(AQ94&lt;&gt;"Yes",BG94,IF(S94&lt;&gt;"Ready",AO94,IF(AF94&lt;&gt;"Approved","Approval status is not Approved",IF(BF94&lt;&gt;"Aligned",BF94,"No final disposition"))))))</x:f>
      </x:c>
      <x:c r="BJ94" s="166" t="str">
        <x:f>IF(B94="","Candidate; ","")&amp;IF(C94="","Decision; ","")&amp;IF(E94="","Customer; ","")&amp;IF(F94="","Commercial result; ","")&amp;IF(BC94="","Offering; ","")&amp;IF(D94="","Market and geography; ","")&amp;IF(BD94="","Query group; ","")&amp;IF(G94="","Evidence date; ","")&amp;IF(AD94="","Owner; ","")&amp;IF(AE94="","Reviewer; ","")</x:f>
        <x:v>Candidate; Decision; Customer; Commercial result; Offering; Market and geography; Query group; Evidence date; Owner; Reviewer; </x:v>
      </x:c>
    </x:row>
    <x:row r="95">
      <x:c r="A95" s="140"/>
      <x:c r="B95" s="140"/>
      <x:c r="C95" s="140"/>
      <x:c r="D95" s="140"/>
      <x:c r="E95" s="140"/>
      <x:c r="F95" s="140"/>
      <x:c r="G95" s="192"/>
      <x:c r="H95" s="140"/>
      <x:c r="I95" s="140"/>
      <x:c r="J95" s="140"/>
      <x:c r="K95" s="140"/>
      <x:c r="L95" s="140"/>
      <x:c r="M95" s="140"/>
      <x:c r="N95" s="140"/>
      <x:c r="O95" s="140"/>
      <x:c r="P95" s="140"/>
      <x:c r="Q95" s="140"/>
      <x:c r="R95" s="140"/>
      <x:c r="S95" s="163" t="str">
        <x:f>IF(AP95="Yes","",IF(AQ95="No","Refused",IF(AS95="Yes","Review required",IF(AND(AU95="No",OR(L95="Supported",L95="Partial"),AT95="No",NOT(AND(AW95="Yes",AM95="",AN95&lt;&gt;""))),"Review required",IF(AND(AU95="No",AT95="Yes",AM95=""),"Review required",IF(AND(AW95="Yes",AN95=""),"Review required","Ready"))))))</x:f>
      </x:c>
      <x:c r="T95" s="163" t="str">
        <x:f>IF(AP95="Yes","",AY95&amp;"")</x:f>
      </x:c>
      <x:c r="U95" s="163" t="str">
        <x:f>IF(AP95="Yes","",AZ95&amp;"")</x:f>
      </x:c>
      <x:c r="V95" s="164"/>
      <x:c r="W95" s="164"/>
      <x:c r="X95" s="164"/>
      <x:c r="Y95" s="164"/>
      <x:c r="Z95" s="164"/>
      <x:c r="AA95" s="164"/>
      <x:c r="AB95" s="164"/>
      <x:c r="AC95" s="164"/>
      <x:c r="AD95" s="164"/>
      <x:c r="AE95" s="164"/>
      <x:c r="AF95" s="164"/>
      <x:c r="AG95" s="164"/>
      <x:c r="AH95" s="164"/>
      <x:c r="AI95" s="165"/>
      <x:c r="AJ95" s="164"/>
      <x:c r="AK95" s="164"/>
      <x:c r="AL95" s="164"/>
      <x:c r="AM95" s="140"/>
      <x:c r="AN95" s="140"/>
      <x:c r="AO95" s="163" t="str">
        <x:f>IF(AP95="Yes","",IF(S95="Refused","Missing required details: "&amp;LEFT(BJ95,LEN(BJ95)-2)&amp;".",SUBSTITUTE(SUBSTITUTE(SUBSTITUTE(SUBSTITUTE(SUBSTITUTE(SUBSTITUTE(SUBSTITUTE(SUBSTITUTE(IF(S95="Review required",IFERROR(MID(BA95,FIND(": ",BA95)+2,999),BA95),IFERROR(MID(BB95,FIND(": ",BB95)+2,999),BB95)),"Material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95" s="166" t="str">
        <x:f>IF(AND(B95="",C95="",D95="",E95="",F95="",G95="",H95="",I95="",J95="",K95="",L95="",M95="",N95="",O95="",P95="",Q95="",R95="",AD95="",AE95="",AM95="",AN95="",BC95="",BD95=""),"Yes","No")</x:f>
        <x:v>Yes</x:v>
      </x:c>
      <x:c r="AQ95" s="166" t="str">
        <x:f>IF(AND(B95&lt;&gt;"",C95&lt;&gt;"",E95&lt;&gt;"",F95&lt;&gt;"",BC95&lt;&gt;"",D95&lt;&gt;"",BD95&lt;&gt;"",G95&lt;&gt;"",AD95&lt;&gt;"",AE95&lt;&gt;""),"Yes","No")</x:f>
        <x:v>No</x:v>
      </x:c>
      <x:c r="AR95" s="166" t="str">
        <x:f>IF(OR(AND(I95="Supported",OR(H95="No",J95="No")),AND(R95="Yes",J95="No"),AND(P95="Yes",M95="No"),AND(I95="No",R95="Yes")),"Yes","No")</x:f>
        <x:v>No</x:v>
      </x:c>
      <x:c r="AS95" s="166" t="str">
        <x:f>IF(OR(H95="Unknown",I95="Unknown",J95="Unknown",I95="Partial",AND(I95="Supported",OR(H95="Partial",J95="Partial")),AR95="Yes"),"Yes","No")</x:f>
        <x:v>No</x:v>
      </x:c>
      <x:c r="AT95" s="166" t="str">
        <x:f>IF(OR(P95="Yes",O95="Yes",Q95="Yes",AND(N95="Yes",OR(L95="Supported",L95="Partial"))),"Yes","No")</x:f>
        <x:v>No</x:v>
      </x:c>
      <x:c r="AU95" s="166" t="str">
        <x:f>IF(AND(H95="Supported",I95="Supported",J95="Supported"),"Yes","No")</x:f>
        <x:v>No</x:v>
      </x:c>
      <x:c r="AV95" s="166" t="str">
        <x:f>IF(AND(AU95="Yes",R95="Yes",AT95="Yes"),"Yes","No")</x:f>
        <x:v>No</x:v>
      </x:c>
      <x:c r="AW95" s="166" t="str">
        <x:f>IF(AND(AU95="No",I95="No",J95="No",AT95="No"),"Yes","No")</x:f>
        <x:v>No</x:v>
      </x:c>
      <x:c r="AX95" s="166" t="str">
        <x:f>IF(P95="Yes","Transaction intermediary",IF(O95="Yes","Decision intermediary",IF(Q95="Yes","Market infrastructure",IF(AND(N95="Yes",OR(L95="Supported",L95="Partial")),"Visibility competitor",""))))</x:f>
      </x:c>
      <x:c r="AY95" s="166" t="str">
        <x:f>IF(AP95="Yes","",IF(AQ95="No","",IF(AV95="Yes","Dual-role domain",IF(AU95="Yes","Direct commercial competitor",IF(AX95&lt;&gt;"",AX95,IF(AND(I95="Supported",OR(H95="Partial",J95="Partial")),"Direct commercial competitor",IF(AND(AW95="Yes",AN95&lt;&gt;"",AM95=""),"Non-comparable ranking domain","")))))))</x:f>
      </x:c>
      <x:c r="AZ95" s="166" t="str">
        <x:f>IF(S95&lt;&gt;"Ready","",IF(OR(AY95="Direct commercial competitor",AY95="Dual-role domain"),"Core",IF(AND(OR(AY95="Transaction intermediary",AY95="Decision intermediary",AY95="Market infrastructure",AY95="Visibility competitor"),AM95&lt;&gt;""),"Context",IF(AND(AY95="Non-comparable ranking domain",AN95&lt;&gt;""),"Exclude",""))))</x:f>
      </x:c>
      <x:c r="BA95" s="166" t="str">
        <x:f>IF(AP95="Yes","",IF(AR95="Yes","A20-F04: Material contradiction prevents a Ready result.",IF(OR(H95="Unknown",I95="Unknown",J95="Unknown"),"A20-S04: Critical evidence is Unknown and remains Unknown.",IF(OR(I95="Partial",AND(I95="Supported",OR(H95="Partial",J95="Partial"))),"A20-P04: Partial direct evidence cannot approve Core.",IF(AND(AU95="No",OR(L95="Supported",L95="Partial"),AT95="No"),"A20-P17: A20-E05 is evidence only and does not establish Visibility competitor.",IF(AND(AU95="No",AT95="Yes",AM95=""),"A20-D02: Context requires a named purpose.",IF(AND(AW95="Yes",AN95=""),"A20-D03: Exclude requires a decision-specific reason.","The current evidence does not support a final role and disposition.")))))))</x:f>
      </x:c>
      <x:c r="BB95" s="166" t="str">
        <x:f>IF(AP95="Yes","",IF(AZ95="Core","A20-D01: Direct-commercial conditions support Core.",IF(AZ95="Context","A20-D02: The named Context purpose is supported: "&amp;AM95&amp;".",IF(AZ95="Exclude","A20-P19/A20-D03: No role supports the decision and the exclusion reason is recorded.","The current evidence does not support a final role and disposition."))))</x:f>
      </x:c>
      <x:c r="BC95" s="166"/>
      <x:c r="BD95" s="166"/>
      <x:c r="BE95" s="163" t="str">
        <x:f>IF(AP95="Yes","",IF(LEN(IF(OR(AY95="Dual-role domain",AY95="Direct commercial competitor"),IF(P95="Yes","Transaction intermediary; ","")&amp;IF(O95="Yes","Decision intermediary; ","")&amp;IF(Q95="Yes","Market infrastructure; ","")&amp;IF(AND(N95="Yes",OR(L95="Supported",L95="Partial")),"Visibility competitor; ",""),IF(AND(P95="Yes",AY95&lt;&gt;"Transaction intermediary"),"Transaction intermediary; ","")&amp;IF(AND(O95="Yes",AY95&lt;&gt;"Decision intermediary"),"Decision intermediary; ","")&amp;IF(AND(Q95="Yes",AY95&lt;&gt;"Market infrastructure"),"Market infrastructure; ","")&amp;IF(AND(N95="Yes",OR(L95="Supported",L95="Partial"),AY95&lt;&gt;"Visibility competitor"),"Visibility competitor; ","")))=0,"",LEFT(IF(OR(AY95="Dual-role domain",AY95="Direct commercial competitor"),IF(P95="Yes","Transaction intermediary; ","")&amp;IF(O95="Yes","Decision intermediary; ","")&amp;IF(Q95="Yes","Market infrastructure; ","")&amp;IF(AND(N95="Yes",OR(L95="Supported",L95="Partial")),"Visibility competitor; ",""),IF(AND(P95="Yes",AY95&lt;&gt;"Transaction intermediary"),"Transaction intermediary; ","")&amp;IF(AND(O95="Yes",AY95&lt;&gt;"Decision intermediary"),"Decision intermediary; ","")&amp;IF(AND(Q95="Yes",AY95&lt;&gt;"Market infrastructure"),"Market infrastructure; ","")&amp;IF(AND(N95="Yes",OR(L95="Supported",L95="Partial"),AY95&lt;&gt;"Visibility competitor"),"Visibility competitor; ","")),LEN(IF(OR(AY95="Dual-role domain",AY95="Direct commercial competitor"),IF(P95="Yes","Transaction intermediary; ","")&amp;IF(O95="Yes","Decision intermediary; ","")&amp;IF(Q95="Yes","Market infrastructure; ","")&amp;IF(AND(N95="Yes",OR(L95="Supported",L95="Partial")),"Visibility competitor; ",""),IF(AND(P95="Yes",AY95&lt;&gt;"Transaction intermediary"),"Transaction intermediary; ","")&amp;IF(AND(O95="Yes",AY95&lt;&gt;"Decision intermediary"),"Decision intermediary; ","")&amp;IF(AND(Q95="Yes",AY95&lt;&gt;"Market infrastructure"),"Market infrastructure; ","")&amp;IF(AND(N95="Yes",OR(L95="Supported",L95="Partial"),AY95&lt;&gt;"Visibility competitor"),"Visibility competitor; ","")))-2)))</x:f>
      </x:c>
      <x:c r="BF95" s="163" t="str">
        <x:f>IF(AP95="Yes","",IF(AND(V95="",W95="",X95="",Y95=""),"Not reviewed",IF(OR(S95&lt;&gt;"Ready",V95&lt;&gt;S95,W95&lt;&gt;T95,X95&lt;&gt;BE95,Y95&lt;&gt;U95),"Requires re-review","Aligned")))</x:f>
      </x:c>
      <x:c r="BG95" s="163" t="str">
        <x:f>IF(AP95="Yes","",IF(AQ95="Yes","","A20-F01 Missing: "&amp;LEFT(BJ95,LEN(BJ95)-2)&amp;"."))</x:f>
      </x:c>
      <x:c r="BH95" s="163" t="str">
        <x:f>IF(AP95="Yes","",IF(S95="Refused","Complete the exact missing fields listed above, then classify again.",IF(S95="Review required",IF(BA95="A20-P17: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95" s="163" t="str">
        <x:f>IF(AP95="Yes","",IF(AND(AQ95="Yes",S95="Ready",V95="Ready",AF95="Approved",BF95="Aligned",U95&lt;&gt;""),"Eligible for handoff","Excluded from handoff - "&amp;IF(AQ95&lt;&gt;"Yes",BG95,IF(S95&lt;&gt;"Ready",AO95,IF(AF95&lt;&gt;"Approved","Approval status is not Approved",IF(BF95&lt;&gt;"Aligned",BF95,"No final disposition"))))))</x:f>
      </x:c>
      <x:c r="BJ95" s="166" t="str">
        <x:f>IF(B95="","Candidate; ","")&amp;IF(C95="","Decision; ","")&amp;IF(E95="","Customer; ","")&amp;IF(F95="","Commercial result; ","")&amp;IF(BC95="","Offering; ","")&amp;IF(D95="","Market and geography; ","")&amp;IF(BD95="","Query group; ","")&amp;IF(G95="","Evidence date; ","")&amp;IF(AD95="","Owner; ","")&amp;IF(AE95="","Reviewer; ","")</x:f>
        <x:v>Candidate; Decision; Customer; Commercial result; Offering; Market and geography; Query group; Evidence date; Owner; Reviewer; </x:v>
      </x:c>
    </x:row>
    <x:row r="96">
      <x:c r="A96" s="140"/>
      <x:c r="B96" s="140"/>
      <x:c r="C96" s="140"/>
      <x:c r="D96" s="140"/>
      <x:c r="E96" s="140"/>
      <x:c r="F96" s="140"/>
      <x:c r="G96" s="192"/>
      <x:c r="H96" s="140"/>
      <x:c r="I96" s="140"/>
      <x:c r="J96" s="140"/>
      <x:c r="K96" s="140"/>
      <x:c r="L96" s="140"/>
      <x:c r="M96" s="140"/>
      <x:c r="N96" s="140"/>
      <x:c r="O96" s="140"/>
      <x:c r="P96" s="140"/>
      <x:c r="Q96" s="140"/>
      <x:c r="R96" s="140"/>
      <x:c r="S96" s="163" t="str">
        <x:f>IF(AP96="Yes","",IF(AQ96="No","Refused",IF(AS96="Yes","Review required",IF(AND(AU96="No",OR(L96="Supported",L96="Partial"),AT96="No",NOT(AND(AW96="Yes",AM96="",AN96&lt;&gt;""))),"Review required",IF(AND(AU96="No",AT96="Yes",AM96=""),"Review required",IF(AND(AW96="Yes",AN96=""),"Review required","Ready"))))))</x:f>
      </x:c>
      <x:c r="T96" s="163" t="str">
        <x:f>IF(AP96="Yes","",AY96&amp;"")</x:f>
      </x:c>
      <x:c r="U96" s="163" t="str">
        <x:f>IF(AP96="Yes","",AZ96&amp;"")</x:f>
      </x:c>
      <x:c r="V96" s="164"/>
      <x:c r="W96" s="164"/>
      <x:c r="X96" s="164"/>
      <x:c r="Y96" s="164"/>
      <x:c r="Z96" s="164"/>
      <x:c r="AA96" s="164"/>
      <x:c r="AB96" s="164"/>
      <x:c r="AC96" s="164"/>
      <x:c r="AD96" s="164"/>
      <x:c r="AE96" s="164"/>
      <x:c r="AF96" s="164"/>
      <x:c r="AG96" s="164"/>
      <x:c r="AH96" s="164"/>
      <x:c r="AI96" s="165"/>
      <x:c r="AJ96" s="164"/>
      <x:c r="AK96" s="164"/>
      <x:c r="AL96" s="164"/>
      <x:c r="AM96" s="140"/>
      <x:c r="AN96" s="140"/>
      <x:c r="AO96" s="163" t="str">
        <x:f>IF(AP96="Yes","",IF(S96="Refused","Missing required details: "&amp;LEFT(BJ96,LEN(BJ96)-2)&amp;".",SUBSTITUTE(SUBSTITUTE(SUBSTITUTE(SUBSTITUTE(SUBSTITUTE(SUBSTITUTE(SUBSTITUTE(SUBSTITUTE(IF(S96="Review required",IFERROR(MID(BA96,FIND(": ",BA96)+2,999),BA96),IFERROR(MID(BB96,FIND(": ",BB96)+2,999),BB96)),"Material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96" s="166" t="str">
        <x:f>IF(AND(B96="",C96="",D96="",E96="",F96="",G96="",H96="",I96="",J96="",K96="",L96="",M96="",N96="",O96="",P96="",Q96="",R96="",AD96="",AE96="",AM96="",AN96="",BC96="",BD96=""),"Yes","No")</x:f>
        <x:v>Yes</x:v>
      </x:c>
      <x:c r="AQ96" s="166" t="str">
        <x:f>IF(AND(B96&lt;&gt;"",C96&lt;&gt;"",E96&lt;&gt;"",F96&lt;&gt;"",BC96&lt;&gt;"",D96&lt;&gt;"",BD96&lt;&gt;"",G96&lt;&gt;"",AD96&lt;&gt;"",AE96&lt;&gt;""),"Yes","No")</x:f>
        <x:v>No</x:v>
      </x:c>
      <x:c r="AR96" s="166" t="str">
        <x:f>IF(OR(AND(I96="Supported",OR(H96="No",J96="No")),AND(R96="Yes",J96="No"),AND(P96="Yes",M96="No"),AND(I96="No",R96="Yes")),"Yes","No")</x:f>
        <x:v>No</x:v>
      </x:c>
      <x:c r="AS96" s="166" t="str">
        <x:f>IF(OR(H96="Unknown",I96="Unknown",J96="Unknown",I96="Partial",AND(I96="Supported",OR(H96="Partial",J96="Partial")),AR96="Yes"),"Yes","No")</x:f>
        <x:v>No</x:v>
      </x:c>
      <x:c r="AT96" s="166" t="str">
        <x:f>IF(OR(P96="Yes",O96="Yes",Q96="Yes",AND(N96="Yes",OR(L96="Supported",L96="Partial"))),"Yes","No")</x:f>
        <x:v>No</x:v>
      </x:c>
      <x:c r="AU96" s="166" t="str">
        <x:f>IF(AND(H96="Supported",I96="Supported",J96="Supported"),"Yes","No")</x:f>
        <x:v>No</x:v>
      </x:c>
      <x:c r="AV96" s="166" t="str">
        <x:f>IF(AND(AU96="Yes",R96="Yes",AT96="Yes"),"Yes","No")</x:f>
        <x:v>No</x:v>
      </x:c>
      <x:c r="AW96" s="166" t="str">
        <x:f>IF(AND(AU96="No",I96="No",J96="No",AT96="No"),"Yes","No")</x:f>
        <x:v>No</x:v>
      </x:c>
      <x:c r="AX96" s="166" t="str">
        <x:f>IF(P96="Yes","Transaction intermediary",IF(O96="Yes","Decision intermediary",IF(Q96="Yes","Market infrastructure",IF(AND(N96="Yes",OR(L96="Supported",L96="Partial")),"Visibility competitor",""))))</x:f>
      </x:c>
      <x:c r="AY96" s="166" t="str">
        <x:f>IF(AP96="Yes","",IF(AQ96="No","",IF(AV96="Yes","Dual-role domain",IF(AU96="Yes","Direct commercial competitor",IF(AX96&lt;&gt;"",AX96,IF(AND(I96="Supported",OR(H96="Partial",J96="Partial")),"Direct commercial competitor",IF(AND(AW96="Yes",AN96&lt;&gt;"",AM96=""),"Non-comparable ranking domain","")))))))</x:f>
      </x:c>
      <x:c r="AZ96" s="166" t="str">
        <x:f>IF(S96&lt;&gt;"Ready","",IF(OR(AY96="Direct commercial competitor",AY96="Dual-role domain"),"Core",IF(AND(OR(AY96="Transaction intermediary",AY96="Decision intermediary",AY96="Market infrastructure",AY96="Visibility competitor"),AM96&lt;&gt;""),"Context",IF(AND(AY96="Non-comparable ranking domain",AN96&lt;&gt;""),"Exclude",""))))</x:f>
      </x:c>
      <x:c r="BA96" s="166" t="str">
        <x:f>IF(AP96="Yes","",IF(AR96="Yes","A20-F04: Material contradiction prevents a Ready result.",IF(OR(H96="Unknown",I96="Unknown",J96="Unknown"),"A20-S04: Critical evidence is Unknown and remains Unknown.",IF(OR(I96="Partial",AND(I96="Supported",OR(H96="Partial",J96="Partial"))),"A20-P04: Partial direct evidence cannot approve Core.",IF(AND(AU96="No",OR(L96="Supported",L96="Partial"),AT96="No"),"A20-P17: A20-E05 is evidence only and does not establish Visibility competitor.",IF(AND(AU96="No",AT96="Yes",AM96=""),"A20-D02: Context requires a named purpose.",IF(AND(AW96="Yes",AN96=""),"A20-D03: Exclude requires a decision-specific reason.","The current evidence does not support a final role and disposition.")))))))</x:f>
      </x:c>
      <x:c r="BB96" s="166" t="str">
        <x:f>IF(AP96="Yes","",IF(AZ96="Core","A20-D01: Direct-commercial conditions support Core.",IF(AZ96="Context","A20-D02: The named Context purpose is supported: "&amp;AM96&amp;".",IF(AZ96="Exclude","A20-P19/A20-D03: No role supports the decision and the exclusion reason is recorded.","The current evidence does not support a final role and disposition."))))</x:f>
      </x:c>
      <x:c r="BC96" s="166"/>
      <x:c r="BD96" s="166"/>
      <x:c r="BE96" s="163" t="str">
        <x:f>IF(AP96="Yes","",IF(LEN(IF(OR(AY96="Dual-role domain",AY96="Direct commercial competitor"),IF(P96="Yes","Transaction intermediary; ","")&amp;IF(O96="Yes","Decision intermediary; ","")&amp;IF(Q96="Yes","Market infrastructure; ","")&amp;IF(AND(N96="Yes",OR(L96="Supported",L96="Partial")),"Visibility competitor; ",""),IF(AND(P96="Yes",AY96&lt;&gt;"Transaction intermediary"),"Transaction intermediary; ","")&amp;IF(AND(O96="Yes",AY96&lt;&gt;"Decision intermediary"),"Decision intermediary; ","")&amp;IF(AND(Q96="Yes",AY96&lt;&gt;"Market infrastructure"),"Market infrastructure; ","")&amp;IF(AND(N96="Yes",OR(L96="Supported",L96="Partial"),AY96&lt;&gt;"Visibility competitor"),"Visibility competitor; ","")))=0,"",LEFT(IF(OR(AY96="Dual-role domain",AY96="Direct commercial competitor"),IF(P96="Yes","Transaction intermediary; ","")&amp;IF(O96="Yes","Decision intermediary; ","")&amp;IF(Q96="Yes","Market infrastructure; ","")&amp;IF(AND(N96="Yes",OR(L96="Supported",L96="Partial")),"Visibility competitor; ",""),IF(AND(P96="Yes",AY96&lt;&gt;"Transaction intermediary"),"Transaction intermediary; ","")&amp;IF(AND(O96="Yes",AY96&lt;&gt;"Decision intermediary"),"Decision intermediary; ","")&amp;IF(AND(Q96="Yes",AY96&lt;&gt;"Market infrastructure"),"Market infrastructure; ","")&amp;IF(AND(N96="Yes",OR(L96="Supported",L96="Partial"),AY96&lt;&gt;"Visibility competitor"),"Visibility competitor; ","")),LEN(IF(OR(AY96="Dual-role domain",AY96="Direct commercial competitor"),IF(P96="Yes","Transaction intermediary; ","")&amp;IF(O96="Yes","Decision intermediary; ","")&amp;IF(Q96="Yes","Market infrastructure; ","")&amp;IF(AND(N96="Yes",OR(L96="Supported",L96="Partial")),"Visibility competitor; ",""),IF(AND(P96="Yes",AY96&lt;&gt;"Transaction intermediary"),"Transaction intermediary; ","")&amp;IF(AND(O96="Yes",AY96&lt;&gt;"Decision intermediary"),"Decision intermediary; ","")&amp;IF(AND(Q96="Yes",AY96&lt;&gt;"Market infrastructure"),"Market infrastructure; ","")&amp;IF(AND(N96="Yes",OR(L96="Supported",L96="Partial"),AY96&lt;&gt;"Visibility competitor"),"Visibility competitor; ","")))-2)))</x:f>
      </x:c>
      <x:c r="BF96" s="163" t="str">
        <x:f>IF(AP96="Yes","",IF(AND(V96="",W96="",X96="",Y96=""),"Not reviewed",IF(OR(S96&lt;&gt;"Ready",V96&lt;&gt;S96,W96&lt;&gt;T96,X96&lt;&gt;BE96,Y96&lt;&gt;U96),"Requires re-review","Aligned")))</x:f>
      </x:c>
      <x:c r="BG96" s="163" t="str">
        <x:f>IF(AP96="Yes","",IF(AQ96="Yes","","A20-F01 Missing: "&amp;LEFT(BJ96,LEN(BJ96)-2)&amp;"."))</x:f>
      </x:c>
      <x:c r="BH96" s="163" t="str">
        <x:f>IF(AP96="Yes","",IF(S96="Refused","Complete the exact missing fields listed above, then classify again.",IF(S96="Review required",IF(BA96="A20-P17: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96" s="163" t="str">
        <x:f>IF(AP96="Yes","",IF(AND(AQ96="Yes",S96="Ready",V96="Ready",AF96="Approved",BF96="Aligned",U96&lt;&gt;""),"Eligible for handoff","Excluded from handoff - "&amp;IF(AQ96&lt;&gt;"Yes",BG96,IF(S96&lt;&gt;"Ready",AO96,IF(AF96&lt;&gt;"Approved","Approval status is not Approved",IF(BF96&lt;&gt;"Aligned",BF96,"No final disposition"))))))</x:f>
      </x:c>
      <x:c r="BJ96" s="166" t="str">
        <x:f>IF(B96="","Candidate; ","")&amp;IF(C96="","Decision; ","")&amp;IF(E96="","Customer; ","")&amp;IF(F96="","Commercial result; ","")&amp;IF(BC96="","Offering; ","")&amp;IF(D96="","Market and geography; ","")&amp;IF(BD96="","Query group; ","")&amp;IF(G96="","Evidence date; ","")&amp;IF(AD96="","Owner; ","")&amp;IF(AE96="","Reviewer; ","")</x:f>
        <x:v>Candidate; Decision; Customer; Commercial result; Offering; Market and geography; Query group; Evidence date; Owner; Reviewer; </x:v>
      </x:c>
    </x:row>
    <x:row r="97">
      <x:c r="A97" s="140"/>
      <x:c r="B97" s="140"/>
      <x:c r="C97" s="140"/>
      <x:c r="D97" s="140"/>
      <x:c r="E97" s="140"/>
      <x:c r="F97" s="140"/>
      <x:c r="G97" s="192"/>
      <x:c r="H97" s="140"/>
      <x:c r="I97" s="140"/>
      <x:c r="J97" s="140"/>
      <x:c r="K97" s="140"/>
      <x:c r="L97" s="140"/>
      <x:c r="M97" s="140"/>
      <x:c r="N97" s="140"/>
      <x:c r="O97" s="140"/>
      <x:c r="P97" s="140"/>
      <x:c r="Q97" s="140"/>
      <x:c r="R97" s="140"/>
      <x:c r="S97" s="163" t="str">
        <x:f>IF(AP97="Yes","",IF(AQ97="No","Refused",IF(AS97="Yes","Review required",IF(AND(AU97="No",OR(L97="Supported",L97="Partial"),AT97="No",NOT(AND(AW97="Yes",AM97="",AN97&lt;&gt;""))),"Review required",IF(AND(AU97="No",AT97="Yes",AM97=""),"Review required",IF(AND(AW97="Yes",AN97=""),"Review required","Ready"))))))</x:f>
      </x:c>
      <x:c r="T97" s="163" t="str">
        <x:f>IF(AP97="Yes","",AY97&amp;"")</x:f>
      </x:c>
      <x:c r="U97" s="163" t="str">
        <x:f>IF(AP97="Yes","",AZ97&amp;"")</x:f>
      </x:c>
      <x:c r="V97" s="164"/>
      <x:c r="W97" s="164"/>
      <x:c r="X97" s="164"/>
      <x:c r="Y97" s="164"/>
      <x:c r="Z97" s="164"/>
      <x:c r="AA97" s="164"/>
      <x:c r="AB97" s="164"/>
      <x:c r="AC97" s="164"/>
      <x:c r="AD97" s="164"/>
      <x:c r="AE97" s="164"/>
      <x:c r="AF97" s="164"/>
      <x:c r="AG97" s="164"/>
      <x:c r="AH97" s="164"/>
      <x:c r="AI97" s="165"/>
      <x:c r="AJ97" s="164"/>
      <x:c r="AK97" s="164"/>
      <x:c r="AL97" s="164"/>
      <x:c r="AM97" s="140"/>
      <x:c r="AN97" s="140"/>
      <x:c r="AO97" s="163" t="str">
        <x:f>IF(AP97="Yes","",IF(S97="Refused","Missing required details: "&amp;LEFT(BJ97,LEN(BJ97)-2)&amp;".",SUBSTITUTE(SUBSTITUTE(SUBSTITUTE(SUBSTITUTE(SUBSTITUTE(SUBSTITUTE(SUBSTITUTE(SUBSTITUTE(IF(S97="Review required",IFERROR(MID(BA97,FIND(": ",BA97)+2,999),BA97),IFERROR(MID(BB97,FIND(": ",BB97)+2,999),BB97)),"Material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97" s="166" t="str">
        <x:f>IF(AND(B97="",C97="",D97="",E97="",F97="",G97="",H97="",I97="",J97="",K97="",L97="",M97="",N97="",O97="",P97="",Q97="",R97="",AD97="",AE97="",AM97="",AN97="",BC97="",BD97=""),"Yes","No")</x:f>
        <x:v>Yes</x:v>
      </x:c>
      <x:c r="AQ97" s="166" t="str">
        <x:f>IF(AND(B97&lt;&gt;"",C97&lt;&gt;"",E97&lt;&gt;"",F97&lt;&gt;"",BC97&lt;&gt;"",D97&lt;&gt;"",BD97&lt;&gt;"",G97&lt;&gt;"",AD97&lt;&gt;"",AE97&lt;&gt;""),"Yes","No")</x:f>
        <x:v>No</x:v>
      </x:c>
      <x:c r="AR97" s="166" t="str">
        <x:f>IF(OR(AND(I97="Supported",OR(H97="No",J97="No")),AND(R97="Yes",J97="No"),AND(P97="Yes",M97="No"),AND(I97="No",R97="Yes")),"Yes","No")</x:f>
        <x:v>No</x:v>
      </x:c>
      <x:c r="AS97" s="166" t="str">
        <x:f>IF(OR(H97="Unknown",I97="Unknown",J97="Unknown",I97="Partial",AND(I97="Supported",OR(H97="Partial",J97="Partial")),AR97="Yes"),"Yes","No")</x:f>
        <x:v>No</x:v>
      </x:c>
      <x:c r="AT97" s="166" t="str">
        <x:f>IF(OR(P97="Yes",O97="Yes",Q97="Yes",AND(N97="Yes",OR(L97="Supported",L97="Partial"))),"Yes","No")</x:f>
        <x:v>No</x:v>
      </x:c>
      <x:c r="AU97" s="166" t="str">
        <x:f>IF(AND(H97="Supported",I97="Supported",J97="Supported"),"Yes","No")</x:f>
        <x:v>No</x:v>
      </x:c>
      <x:c r="AV97" s="166" t="str">
        <x:f>IF(AND(AU97="Yes",R97="Yes",AT97="Yes"),"Yes","No")</x:f>
        <x:v>No</x:v>
      </x:c>
      <x:c r="AW97" s="166" t="str">
        <x:f>IF(AND(AU97="No",I97="No",J97="No",AT97="No"),"Yes","No")</x:f>
        <x:v>No</x:v>
      </x:c>
      <x:c r="AX97" s="166" t="str">
        <x:f>IF(P97="Yes","Transaction intermediary",IF(O97="Yes","Decision intermediary",IF(Q97="Yes","Market infrastructure",IF(AND(N97="Yes",OR(L97="Supported",L97="Partial")),"Visibility competitor",""))))</x:f>
      </x:c>
      <x:c r="AY97" s="166" t="str">
        <x:f>IF(AP97="Yes","",IF(AQ97="No","",IF(AV97="Yes","Dual-role domain",IF(AU97="Yes","Direct commercial competitor",IF(AX97&lt;&gt;"",AX97,IF(AND(I97="Supported",OR(H97="Partial",J97="Partial")),"Direct commercial competitor",IF(AND(AW97="Yes",AN97&lt;&gt;"",AM97=""),"Non-comparable ranking domain","")))))))</x:f>
      </x:c>
      <x:c r="AZ97" s="166" t="str">
        <x:f>IF(S97&lt;&gt;"Ready","",IF(OR(AY97="Direct commercial competitor",AY97="Dual-role domain"),"Core",IF(AND(OR(AY97="Transaction intermediary",AY97="Decision intermediary",AY97="Market infrastructure",AY97="Visibility competitor"),AM97&lt;&gt;""),"Context",IF(AND(AY97="Non-comparable ranking domain",AN97&lt;&gt;""),"Exclude",""))))</x:f>
      </x:c>
      <x:c r="BA97" s="166" t="str">
        <x:f>IF(AP97="Yes","",IF(AR97="Yes","A20-F04: Material contradiction prevents a Ready result.",IF(OR(H97="Unknown",I97="Unknown",J97="Unknown"),"A20-S04: Critical evidence is Unknown and remains Unknown.",IF(OR(I97="Partial",AND(I97="Supported",OR(H97="Partial",J97="Partial"))),"A20-P04: Partial direct evidence cannot approve Core.",IF(AND(AU97="No",OR(L97="Supported",L97="Partial"),AT97="No"),"A20-P17: A20-E05 is evidence only and does not establish Visibility competitor.",IF(AND(AU97="No",AT97="Yes",AM97=""),"A20-D02: Context requires a named purpose.",IF(AND(AW97="Yes",AN97=""),"A20-D03: Exclude requires a decision-specific reason.","The current evidence does not support a final role and disposition.")))))))</x:f>
      </x:c>
      <x:c r="BB97" s="166" t="str">
        <x:f>IF(AP97="Yes","",IF(AZ97="Core","A20-D01: Direct-commercial conditions support Core.",IF(AZ97="Context","A20-D02: The named Context purpose is supported: "&amp;AM97&amp;".",IF(AZ97="Exclude","A20-P19/A20-D03: No role supports the decision and the exclusion reason is recorded.","The current evidence does not support a final role and disposition."))))</x:f>
      </x:c>
      <x:c r="BC97" s="166"/>
      <x:c r="BD97" s="166"/>
      <x:c r="BE97" s="163" t="str">
        <x:f>IF(AP97="Yes","",IF(LEN(IF(OR(AY97="Dual-role domain",AY97="Direct commercial competitor"),IF(P97="Yes","Transaction intermediary; ","")&amp;IF(O97="Yes","Decision intermediary; ","")&amp;IF(Q97="Yes","Market infrastructure; ","")&amp;IF(AND(N97="Yes",OR(L97="Supported",L97="Partial")),"Visibility competitor; ",""),IF(AND(P97="Yes",AY97&lt;&gt;"Transaction intermediary"),"Transaction intermediary; ","")&amp;IF(AND(O97="Yes",AY97&lt;&gt;"Decision intermediary"),"Decision intermediary; ","")&amp;IF(AND(Q97="Yes",AY97&lt;&gt;"Market infrastructure"),"Market infrastructure; ","")&amp;IF(AND(N97="Yes",OR(L97="Supported",L97="Partial"),AY97&lt;&gt;"Visibility competitor"),"Visibility competitor; ","")))=0,"",LEFT(IF(OR(AY97="Dual-role domain",AY97="Direct commercial competitor"),IF(P97="Yes","Transaction intermediary; ","")&amp;IF(O97="Yes","Decision intermediary; ","")&amp;IF(Q97="Yes","Market infrastructure; ","")&amp;IF(AND(N97="Yes",OR(L97="Supported",L97="Partial")),"Visibility competitor; ",""),IF(AND(P97="Yes",AY97&lt;&gt;"Transaction intermediary"),"Transaction intermediary; ","")&amp;IF(AND(O97="Yes",AY97&lt;&gt;"Decision intermediary"),"Decision intermediary; ","")&amp;IF(AND(Q97="Yes",AY97&lt;&gt;"Market infrastructure"),"Market infrastructure; ","")&amp;IF(AND(N97="Yes",OR(L97="Supported",L97="Partial"),AY97&lt;&gt;"Visibility competitor"),"Visibility competitor; ","")),LEN(IF(OR(AY97="Dual-role domain",AY97="Direct commercial competitor"),IF(P97="Yes","Transaction intermediary; ","")&amp;IF(O97="Yes","Decision intermediary; ","")&amp;IF(Q97="Yes","Market infrastructure; ","")&amp;IF(AND(N97="Yes",OR(L97="Supported",L97="Partial")),"Visibility competitor; ",""),IF(AND(P97="Yes",AY97&lt;&gt;"Transaction intermediary"),"Transaction intermediary; ","")&amp;IF(AND(O97="Yes",AY97&lt;&gt;"Decision intermediary"),"Decision intermediary; ","")&amp;IF(AND(Q97="Yes",AY97&lt;&gt;"Market infrastructure"),"Market infrastructure; ","")&amp;IF(AND(N97="Yes",OR(L97="Supported",L97="Partial"),AY97&lt;&gt;"Visibility competitor"),"Visibility competitor; ","")))-2)))</x:f>
      </x:c>
      <x:c r="BF97" s="163" t="str">
        <x:f>IF(AP97="Yes","",IF(AND(V97="",W97="",X97="",Y97=""),"Not reviewed",IF(OR(S97&lt;&gt;"Ready",V97&lt;&gt;S97,W97&lt;&gt;T97,X97&lt;&gt;BE97,Y97&lt;&gt;U97),"Requires re-review","Aligned")))</x:f>
      </x:c>
      <x:c r="BG97" s="163" t="str">
        <x:f>IF(AP97="Yes","",IF(AQ97="Yes","","A20-F01 Missing: "&amp;LEFT(BJ97,LEN(BJ97)-2)&amp;"."))</x:f>
      </x:c>
      <x:c r="BH97" s="163" t="str">
        <x:f>IF(AP97="Yes","",IF(S97="Refused","Complete the exact missing fields listed above, then classify again.",IF(S97="Review required",IF(BA97="A20-P17: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97" s="163" t="str">
        <x:f>IF(AP97="Yes","",IF(AND(AQ97="Yes",S97="Ready",V97="Ready",AF97="Approved",BF97="Aligned",U97&lt;&gt;""),"Eligible for handoff","Excluded from handoff - "&amp;IF(AQ97&lt;&gt;"Yes",BG97,IF(S97&lt;&gt;"Ready",AO97,IF(AF97&lt;&gt;"Approved","Approval status is not Approved",IF(BF97&lt;&gt;"Aligned",BF97,"No final disposition"))))))</x:f>
      </x:c>
      <x:c r="BJ97" s="166" t="str">
        <x:f>IF(B97="","Candidate; ","")&amp;IF(C97="","Decision; ","")&amp;IF(E97="","Customer; ","")&amp;IF(F97="","Commercial result; ","")&amp;IF(BC97="","Offering; ","")&amp;IF(D97="","Market and geography; ","")&amp;IF(BD97="","Query group; ","")&amp;IF(G97="","Evidence date; ","")&amp;IF(AD97="","Owner; ","")&amp;IF(AE97="","Reviewer; ","")</x:f>
        <x:v>Candidate; Decision; Customer; Commercial result; Offering; Market and geography; Query group; Evidence date; Owner; Reviewer; </x:v>
      </x:c>
    </x:row>
    <x:row r="98">
      <x:c r="A98" s="140"/>
      <x:c r="B98" s="140"/>
      <x:c r="C98" s="140"/>
      <x:c r="D98" s="140"/>
      <x:c r="E98" s="140"/>
      <x:c r="F98" s="140"/>
      <x:c r="G98" s="192"/>
      <x:c r="H98" s="140"/>
      <x:c r="I98" s="140"/>
      <x:c r="J98" s="140"/>
      <x:c r="K98" s="140"/>
      <x:c r="L98" s="140"/>
      <x:c r="M98" s="140"/>
      <x:c r="N98" s="140"/>
      <x:c r="O98" s="140"/>
      <x:c r="P98" s="140"/>
      <x:c r="Q98" s="140"/>
      <x:c r="R98" s="140"/>
      <x:c r="S98" s="163" t="str">
        <x:f>IF(AP98="Yes","",IF(AQ98="No","Refused",IF(AS98="Yes","Review required",IF(AND(AU98="No",OR(L98="Supported",L98="Partial"),AT98="No",NOT(AND(AW98="Yes",AM98="",AN98&lt;&gt;""))),"Review required",IF(AND(AU98="No",AT98="Yes",AM98=""),"Review required",IF(AND(AW98="Yes",AN98=""),"Review required","Ready"))))))</x:f>
      </x:c>
      <x:c r="T98" s="163" t="str">
        <x:f>IF(AP98="Yes","",AY98&amp;"")</x:f>
      </x:c>
      <x:c r="U98" s="163" t="str">
        <x:f>IF(AP98="Yes","",AZ98&amp;"")</x:f>
      </x:c>
      <x:c r="V98" s="164"/>
      <x:c r="W98" s="164"/>
      <x:c r="X98" s="164"/>
      <x:c r="Y98" s="164"/>
      <x:c r="Z98" s="164"/>
      <x:c r="AA98" s="164"/>
      <x:c r="AB98" s="164"/>
      <x:c r="AC98" s="164"/>
      <x:c r="AD98" s="164"/>
      <x:c r="AE98" s="164"/>
      <x:c r="AF98" s="164"/>
      <x:c r="AG98" s="164"/>
      <x:c r="AH98" s="164"/>
      <x:c r="AI98" s="165"/>
      <x:c r="AJ98" s="164"/>
      <x:c r="AK98" s="164"/>
      <x:c r="AL98" s="164"/>
      <x:c r="AM98" s="140"/>
      <x:c r="AN98" s="140"/>
      <x:c r="AO98" s="163" t="str">
        <x:f>IF(AP98="Yes","",IF(S98="Refused","Missing required details: "&amp;LEFT(BJ98,LEN(BJ98)-2)&amp;".",SUBSTITUTE(SUBSTITUTE(SUBSTITUTE(SUBSTITUTE(SUBSTITUTE(SUBSTITUTE(SUBSTITUTE(SUBSTITUTE(IF(S98="Review required",IFERROR(MID(BA98,FIND(": ",BA98)+2,999),BA98),IFERROR(MID(BB98,FIND(": ",BB98)+2,999),BB98)),"Material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98" s="166" t="str">
        <x:f>IF(AND(B98="",C98="",D98="",E98="",F98="",G98="",H98="",I98="",J98="",K98="",L98="",M98="",N98="",O98="",P98="",Q98="",R98="",AD98="",AE98="",AM98="",AN98="",BC98="",BD98=""),"Yes","No")</x:f>
        <x:v>Yes</x:v>
      </x:c>
      <x:c r="AQ98" s="166" t="str">
        <x:f>IF(AND(B98&lt;&gt;"",C98&lt;&gt;"",E98&lt;&gt;"",F98&lt;&gt;"",BC98&lt;&gt;"",D98&lt;&gt;"",BD98&lt;&gt;"",G98&lt;&gt;"",AD98&lt;&gt;"",AE98&lt;&gt;""),"Yes","No")</x:f>
        <x:v>No</x:v>
      </x:c>
      <x:c r="AR98" s="166" t="str">
        <x:f>IF(OR(AND(I98="Supported",OR(H98="No",J98="No")),AND(R98="Yes",J98="No"),AND(P98="Yes",M98="No"),AND(I98="No",R98="Yes")),"Yes","No")</x:f>
        <x:v>No</x:v>
      </x:c>
      <x:c r="AS98" s="166" t="str">
        <x:f>IF(OR(H98="Unknown",I98="Unknown",J98="Unknown",I98="Partial",AND(I98="Supported",OR(H98="Partial",J98="Partial")),AR98="Yes"),"Yes","No")</x:f>
        <x:v>No</x:v>
      </x:c>
      <x:c r="AT98" s="166" t="str">
        <x:f>IF(OR(P98="Yes",O98="Yes",Q98="Yes",AND(N98="Yes",OR(L98="Supported",L98="Partial"))),"Yes","No")</x:f>
        <x:v>No</x:v>
      </x:c>
      <x:c r="AU98" s="166" t="str">
        <x:f>IF(AND(H98="Supported",I98="Supported",J98="Supported"),"Yes","No")</x:f>
        <x:v>No</x:v>
      </x:c>
      <x:c r="AV98" s="166" t="str">
        <x:f>IF(AND(AU98="Yes",R98="Yes",AT98="Yes"),"Yes","No")</x:f>
        <x:v>No</x:v>
      </x:c>
      <x:c r="AW98" s="166" t="str">
        <x:f>IF(AND(AU98="No",I98="No",J98="No",AT98="No"),"Yes","No")</x:f>
        <x:v>No</x:v>
      </x:c>
      <x:c r="AX98" s="166" t="str">
        <x:f>IF(P98="Yes","Transaction intermediary",IF(O98="Yes","Decision intermediary",IF(Q98="Yes","Market infrastructure",IF(AND(N98="Yes",OR(L98="Supported",L98="Partial")),"Visibility competitor",""))))</x:f>
      </x:c>
      <x:c r="AY98" s="166" t="str">
        <x:f>IF(AP98="Yes","",IF(AQ98="No","",IF(AV98="Yes","Dual-role domain",IF(AU98="Yes","Direct commercial competitor",IF(AX98&lt;&gt;"",AX98,IF(AND(I98="Supported",OR(H98="Partial",J98="Partial")),"Direct commercial competitor",IF(AND(AW98="Yes",AN98&lt;&gt;"",AM98=""),"Non-comparable ranking domain","")))))))</x:f>
      </x:c>
      <x:c r="AZ98" s="166" t="str">
        <x:f>IF(S98&lt;&gt;"Ready","",IF(OR(AY98="Direct commercial competitor",AY98="Dual-role domain"),"Core",IF(AND(OR(AY98="Transaction intermediary",AY98="Decision intermediary",AY98="Market infrastructure",AY98="Visibility competitor"),AM98&lt;&gt;""),"Context",IF(AND(AY98="Non-comparable ranking domain",AN98&lt;&gt;""),"Exclude",""))))</x:f>
      </x:c>
      <x:c r="BA98" s="166" t="str">
        <x:f>IF(AP98="Yes","",IF(AR98="Yes","A20-F04: Material contradiction prevents a Ready result.",IF(OR(H98="Unknown",I98="Unknown",J98="Unknown"),"A20-S04: Critical evidence is Unknown and remains Unknown.",IF(OR(I98="Partial",AND(I98="Supported",OR(H98="Partial",J98="Partial"))),"A20-P04: Partial direct evidence cannot approve Core.",IF(AND(AU98="No",OR(L98="Supported",L98="Partial"),AT98="No"),"A20-P17: A20-E05 is evidence only and does not establish Visibility competitor.",IF(AND(AU98="No",AT98="Yes",AM98=""),"A20-D02: Context requires a named purpose.",IF(AND(AW98="Yes",AN98=""),"A20-D03: Exclude requires a decision-specific reason.","The current evidence does not support a final role and disposition.")))))))</x:f>
      </x:c>
      <x:c r="BB98" s="166" t="str">
        <x:f>IF(AP98="Yes","",IF(AZ98="Core","A20-D01: Direct-commercial conditions support Core.",IF(AZ98="Context","A20-D02: The named Context purpose is supported: "&amp;AM98&amp;".",IF(AZ98="Exclude","A20-P19/A20-D03: No role supports the decision and the exclusion reason is recorded.","The current evidence does not support a final role and disposition."))))</x:f>
      </x:c>
      <x:c r="BC98" s="166"/>
      <x:c r="BD98" s="166"/>
      <x:c r="BE98" s="163" t="str">
        <x:f>IF(AP98="Yes","",IF(LEN(IF(OR(AY98="Dual-role domain",AY98="Direct commercial competitor"),IF(P98="Yes","Transaction intermediary; ","")&amp;IF(O98="Yes","Decision intermediary; ","")&amp;IF(Q98="Yes","Market infrastructure; ","")&amp;IF(AND(N98="Yes",OR(L98="Supported",L98="Partial")),"Visibility competitor; ",""),IF(AND(P98="Yes",AY98&lt;&gt;"Transaction intermediary"),"Transaction intermediary; ","")&amp;IF(AND(O98="Yes",AY98&lt;&gt;"Decision intermediary"),"Decision intermediary; ","")&amp;IF(AND(Q98="Yes",AY98&lt;&gt;"Market infrastructure"),"Market infrastructure; ","")&amp;IF(AND(N98="Yes",OR(L98="Supported",L98="Partial"),AY98&lt;&gt;"Visibility competitor"),"Visibility competitor; ","")))=0,"",LEFT(IF(OR(AY98="Dual-role domain",AY98="Direct commercial competitor"),IF(P98="Yes","Transaction intermediary; ","")&amp;IF(O98="Yes","Decision intermediary; ","")&amp;IF(Q98="Yes","Market infrastructure; ","")&amp;IF(AND(N98="Yes",OR(L98="Supported",L98="Partial")),"Visibility competitor; ",""),IF(AND(P98="Yes",AY98&lt;&gt;"Transaction intermediary"),"Transaction intermediary; ","")&amp;IF(AND(O98="Yes",AY98&lt;&gt;"Decision intermediary"),"Decision intermediary; ","")&amp;IF(AND(Q98="Yes",AY98&lt;&gt;"Market infrastructure"),"Market infrastructure; ","")&amp;IF(AND(N98="Yes",OR(L98="Supported",L98="Partial"),AY98&lt;&gt;"Visibility competitor"),"Visibility competitor; ","")),LEN(IF(OR(AY98="Dual-role domain",AY98="Direct commercial competitor"),IF(P98="Yes","Transaction intermediary; ","")&amp;IF(O98="Yes","Decision intermediary; ","")&amp;IF(Q98="Yes","Market infrastructure; ","")&amp;IF(AND(N98="Yes",OR(L98="Supported",L98="Partial")),"Visibility competitor; ",""),IF(AND(P98="Yes",AY98&lt;&gt;"Transaction intermediary"),"Transaction intermediary; ","")&amp;IF(AND(O98="Yes",AY98&lt;&gt;"Decision intermediary"),"Decision intermediary; ","")&amp;IF(AND(Q98="Yes",AY98&lt;&gt;"Market infrastructure"),"Market infrastructure; ","")&amp;IF(AND(N98="Yes",OR(L98="Supported",L98="Partial"),AY98&lt;&gt;"Visibility competitor"),"Visibility competitor; ","")))-2)))</x:f>
      </x:c>
      <x:c r="BF98" s="163" t="str">
        <x:f>IF(AP98="Yes","",IF(AND(V98="",W98="",X98="",Y98=""),"Not reviewed",IF(OR(S98&lt;&gt;"Ready",V98&lt;&gt;S98,W98&lt;&gt;T98,X98&lt;&gt;BE98,Y98&lt;&gt;U98),"Requires re-review","Aligned")))</x:f>
      </x:c>
      <x:c r="BG98" s="163" t="str">
        <x:f>IF(AP98="Yes","",IF(AQ98="Yes","","A20-F01 Missing: "&amp;LEFT(BJ98,LEN(BJ98)-2)&amp;"."))</x:f>
      </x:c>
      <x:c r="BH98" s="163" t="str">
        <x:f>IF(AP98="Yes","",IF(S98="Refused","Complete the exact missing fields listed above, then classify again.",IF(S98="Review required",IF(BA98="A20-P17: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98" s="163" t="str">
        <x:f>IF(AP98="Yes","",IF(AND(AQ98="Yes",S98="Ready",V98="Ready",AF98="Approved",BF98="Aligned",U98&lt;&gt;""),"Eligible for handoff","Excluded from handoff - "&amp;IF(AQ98&lt;&gt;"Yes",BG98,IF(S98&lt;&gt;"Ready",AO98,IF(AF98&lt;&gt;"Approved","Approval status is not Approved",IF(BF98&lt;&gt;"Aligned",BF98,"No final disposition"))))))</x:f>
      </x:c>
      <x:c r="BJ98" s="166" t="str">
        <x:f>IF(B98="","Candidate; ","")&amp;IF(C98="","Decision; ","")&amp;IF(E98="","Customer; ","")&amp;IF(F98="","Commercial result; ","")&amp;IF(BC98="","Offering; ","")&amp;IF(D98="","Market and geography; ","")&amp;IF(BD98="","Query group; ","")&amp;IF(G98="","Evidence date; ","")&amp;IF(AD98="","Owner; ","")&amp;IF(AE98="","Reviewer; ","")</x:f>
        <x:v>Candidate; Decision; Customer; Commercial result; Offering; Market and geography; Query group; Evidence date; Owner; Reviewer; </x:v>
      </x:c>
    </x:row>
    <x:row r="99">
      <x:c r="A99" s="140"/>
      <x:c r="B99" s="140"/>
      <x:c r="C99" s="140"/>
      <x:c r="D99" s="140"/>
      <x:c r="E99" s="140"/>
      <x:c r="F99" s="140"/>
      <x:c r="G99" s="192"/>
      <x:c r="H99" s="140"/>
      <x:c r="I99" s="140"/>
      <x:c r="J99" s="140"/>
      <x:c r="K99" s="140"/>
      <x:c r="L99" s="140"/>
      <x:c r="M99" s="140"/>
      <x:c r="N99" s="140"/>
      <x:c r="O99" s="140"/>
      <x:c r="P99" s="140"/>
      <x:c r="Q99" s="140"/>
      <x:c r="R99" s="140"/>
      <x:c r="S99" s="163" t="str">
        <x:f>IF(AP99="Yes","",IF(AQ99="No","Refused",IF(AS99="Yes","Review required",IF(AND(AU99="No",OR(L99="Supported",L99="Partial"),AT99="No",NOT(AND(AW99="Yes",AM99="",AN99&lt;&gt;""))),"Review required",IF(AND(AU99="No",AT99="Yes",AM99=""),"Review required",IF(AND(AW99="Yes",AN99=""),"Review required","Ready"))))))</x:f>
      </x:c>
      <x:c r="T99" s="163" t="str">
        <x:f>IF(AP99="Yes","",AY99&amp;"")</x:f>
      </x:c>
      <x:c r="U99" s="163" t="str">
        <x:f>IF(AP99="Yes","",AZ99&amp;"")</x:f>
      </x:c>
      <x:c r="V99" s="164"/>
      <x:c r="W99" s="164"/>
      <x:c r="X99" s="164"/>
      <x:c r="Y99" s="164"/>
      <x:c r="Z99" s="164"/>
      <x:c r="AA99" s="164"/>
      <x:c r="AB99" s="164"/>
      <x:c r="AC99" s="164"/>
      <x:c r="AD99" s="164"/>
      <x:c r="AE99" s="164"/>
      <x:c r="AF99" s="164"/>
      <x:c r="AG99" s="164"/>
      <x:c r="AH99" s="164"/>
      <x:c r="AI99" s="165"/>
      <x:c r="AJ99" s="164"/>
      <x:c r="AK99" s="164"/>
      <x:c r="AL99" s="164"/>
      <x:c r="AM99" s="140"/>
      <x:c r="AN99" s="140"/>
      <x:c r="AO99" s="163" t="str">
        <x:f>IF(AP99="Yes","",IF(S99="Refused","Missing required details: "&amp;LEFT(BJ99,LEN(BJ99)-2)&amp;".",SUBSTITUTE(SUBSTITUTE(SUBSTITUTE(SUBSTITUTE(SUBSTITUTE(SUBSTITUTE(SUBSTITUTE(SUBSTITUTE(IF(S99="Review required",IFERROR(MID(BA99,FIND(": ",BA99)+2,999),BA99),IFERROR(MID(BB99,FIND(": ",BB99)+2,999),BB99)),"Material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99" s="166" t="str">
        <x:f>IF(AND(B99="",C99="",D99="",E99="",F99="",G99="",H99="",I99="",J99="",K99="",L99="",M99="",N99="",O99="",P99="",Q99="",R99="",AD99="",AE99="",AM99="",AN99="",BC99="",BD99=""),"Yes","No")</x:f>
        <x:v>Yes</x:v>
      </x:c>
      <x:c r="AQ99" s="166" t="str">
        <x:f>IF(AND(B99&lt;&gt;"",C99&lt;&gt;"",E99&lt;&gt;"",F99&lt;&gt;"",BC99&lt;&gt;"",D99&lt;&gt;"",BD99&lt;&gt;"",G99&lt;&gt;"",AD99&lt;&gt;"",AE99&lt;&gt;""),"Yes","No")</x:f>
        <x:v>No</x:v>
      </x:c>
      <x:c r="AR99" s="166" t="str">
        <x:f>IF(OR(AND(I99="Supported",OR(H99="No",J99="No")),AND(R99="Yes",J99="No"),AND(P99="Yes",M99="No"),AND(I99="No",R99="Yes")),"Yes","No")</x:f>
        <x:v>No</x:v>
      </x:c>
      <x:c r="AS99" s="166" t="str">
        <x:f>IF(OR(H99="Unknown",I99="Unknown",J99="Unknown",I99="Partial",AND(I99="Supported",OR(H99="Partial",J99="Partial")),AR99="Yes"),"Yes","No")</x:f>
        <x:v>No</x:v>
      </x:c>
      <x:c r="AT99" s="166" t="str">
        <x:f>IF(OR(P99="Yes",O99="Yes",Q99="Yes",AND(N99="Yes",OR(L99="Supported",L99="Partial"))),"Yes","No")</x:f>
        <x:v>No</x:v>
      </x:c>
      <x:c r="AU99" s="166" t="str">
        <x:f>IF(AND(H99="Supported",I99="Supported",J99="Supported"),"Yes","No")</x:f>
        <x:v>No</x:v>
      </x:c>
      <x:c r="AV99" s="166" t="str">
        <x:f>IF(AND(AU99="Yes",R99="Yes",AT99="Yes"),"Yes","No")</x:f>
        <x:v>No</x:v>
      </x:c>
      <x:c r="AW99" s="166" t="str">
        <x:f>IF(AND(AU99="No",I99="No",J99="No",AT99="No"),"Yes","No")</x:f>
        <x:v>No</x:v>
      </x:c>
      <x:c r="AX99" s="166" t="str">
        <x:f>IF(P99="Yes","Transaction intermediary",IF(O99="Yes","Decision intermediary",IF(Q99="Yes","Market infrastructure",IF(AND(N99="Yes",OR(L99="Supported",L99="Partial")),"Visibility competitor",""))))</x:f>
      </x:c>
      <x:c r="AY99" s="166" t="str">
        <x:f>IF(AP99="Yes","",IF(AQ99="No","",IF(AV99="Yes","Dual-role domain",IF(AU99="Yes","Direct commercial competitor",IF(AX99&lt;&gt;"",AX99,IF(AND(I99="Supported",OR(H99="Partial",J99="Partial")),"Direct commercial competitor",IF(AND(AW99="Yes",AN99&lt;&gt;"",AM99=""),"Non-comparable ranking domain","")))))))</x:f>
      </x:c>
      <x:c r="AZ99" s="166" t="str">
        <x:f>IF(S99&lt;&gt;"Ready","",IF(OR(AY99="Direct commercial competitor",AY99="Dual-role domain"),"Core",IF(AND(OR(AY99="Transaction intermediary",AY99="Decision intermediary",AY99="Market infrastructure",AY99="Visibility competitor"),AM99&lt;&gt;""),"Context",IF(AND(AY99="Non-comparable ranking domain",AN99&lt;&gt;""),"Exclude",""))))</x:f>
      </x:c>
      <x:c r="BA99" s="166" t="str">
        <x:f>IF(AP99="Yes","",IF(AR99="Yes","A20-F04: Material contradiction prevents a Ready result.",IF(OR(H99="Unknown",I99="Unknown",J99="Unknown"),"A20-S04: Critical evidence is Unknown and remains Unknown.",IF(OR(I99="Partial",AND(I99="Supported",OR(H99="Partial",J99="Partial"))),"A20-P04: Partial direct evidence cannot approve Core.",IF(AND(AU99="No",OR(L99="Supported",L99="Partial"),AT99="No"),"A20-P17: A20-E05 is evidence only and does not establish Visibility competitor.",IF(AND(AU99="No",AT99="Yes",AM99=""),"A20-D02: Context requires a named purpose.",IF(AND(AW99="Yes",AN99=""),"A20-D03: Exclude requires a decision-specific reason.","The current evidence does not support a final role and disposition.")))))))</x:f>
      </x:c>
      <x:c r="BB99" s="166" t="str">
        <x:f>IF(AP99="Yes","",IF(AZ99="Core","A20-D01: Direct-commercial conditions support Core.",IF(AZ99="Context","A20-D02: The named Context purpose is supported: "&amp;AM99&amp;".",IF(AZ99="Exclude","A20-P19/A20-D03: No role supports the decision and the exclusion reason is recorded.","The current evidence does not support a final role and disposition."))))</x:f>
      </x:c>
      <x:c r="BC99" s="166"/>
      <x:c r="BD99" s="166"/>
      <x:c r="BE99" s="163" t="str">
        <x:f>IF(AP99="Yes","",IF(LEN(IF(OR(AY99="Dual-role domain",AY99="Direct commercial competitor"),IF(P99="Yes","Transaction intermediary; ","")&amp;IF(O99="Yes","Decision intermediary; ","")&amp;IF(Q99="Yes","Market infrastructure; ","")&amp;IF(AND(N99="Yes",OR(L99="Supported",L99="Partial")),"Visibility competitor; ",""),IF(AND(P99="Yes",AY99&lt;&gt;"Transaction intermediary"),"Transaction intermediary; ","")&amp;IF(AND(O99="Yes",AY99&lt;&gt;"Decision intermediary"),"Decision intermediary; ","")&amp;IF(AND(Q99="Yes",AY99&lt;&gt;"Market infrastructure"),"Market infrastructure; ","")&amp;IF(AND(N99="Yes",OR(L99="Supported",L99="Partial"),AY99&lt;&gt;"Visibility competitor"),"Visibility competitor; ","")))=0,"",LEFT(IF(OR(AY99="Dual-role domain",AY99="Direct commercial competitor"),IF(P99="Yes","Transaction intermediary; ","")&amp;IF(O99="Yes","Decision intermediary; ","")&amp;IF(Q99="Yes","Market infrastructure; ","")&amp;IF(AND(N99="Yes",OR(L99="Supported",L99="Partial")),"Visibility competitor; ",""),IF(AND(P99="Yes",AY99&lt;&gt;"Transaction intermediary"),"Transaction intermediary; ","")&amp;IF(AND(O99="Yes",AY99&lt;&gt;"Decision intermediary"),"Decision intermediary; ","")&amp;IF(AND(Q99="Yes",AY99&lt;&gt;"Market infrastructure"),"Market infrastructure; ","")&amp;IF(AND(N99="Yes",OR(L99="Supported",L99="Partial"),AY99&lt;&gt;"Visibility competitor"),"Visibility competitor; ","")),LEN(IF(OR(AY99="Dual-role domain",AY99="Direct commercial competitor"),IF(P99="Yes","Transaction intermediary; ","")&amp;IF(O99="Yes","Decision intermediary; ","")&amp;IF(Q99="Yes","Market infrastructure; ","")&amp;IF(AND(N99="Yes",OR(L99="Supported",L99="Partial")),"Visibility competitor; ",""),IF(AND(P99="Yes",AY99&lt;&gt;"Transaction intermediary"),"Transaction intermediary; ","")&amp;IF(AND(O99="Yes",AY99&lt;&gt;"Decision intermediary"),"Decision intermediary; ","")&amp;IF(AND(Q99="Yes",AY99&lt;&gt;"Market infrastructure"),"Market infrastructure; ","")&amp;IF(AND(N99="Yes",OR(L99="Supported",L99="Partial"),AY99&lt;&gt;"Visibility competitor"),"Visibility competitor; ","")))-2)))</x:f>
      </x:c>
      <x:c r="BF99" s="163" t="str">
        <x:f>IF(AP99="Yes","",IF(AND(V99="",W99="",X99="",Y99=""),"Not reviewed",IF(OR(S99&lt;&gt;"Ready",V99&lt;&gt;S99,W99&lt;&gt;T99,X99&lt;&gt;BE99,Y99&lt;&gt;U99),"Requires re-review","Aligned")))</x:f>
      </x:c>
      <x:c r="BG99" s="163" t="str">
        <x:f>IF(AP99="Yes","",IF(AQ99="Yes","","A20-F01 Missing: "&amp;LEFT(BJ99,LEN(BJ99)-2)&amp;"."))</x:f>
      </x:c>
      <x:c r="BH99" s="163" t="str">
        <x:f>IF(AP99="Yes","",IF(S99="Refused","Complete the exact missing fields listed above, then classify again.",IF(S99="Review required",IF(BA99="A20-P17: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99" s="163" t="str">
        <x:f>IF(AP99="Yes","",IF(AND(AQ99="Yes",S99="Ready",V99="Ready",AF99="Approved",BF99="Aligned",U99&lt;&gt;""),"Eligible for handoff","Excluded from handoff - "&amp;IF(AQ99&lt;&gt;"Yes",BG99,IF(S99&lt;&gt;"Ready",AO99,IF(AF99&lt;&gt;"Approved","Approval status is not Approved",IF(BF99&lt;&gt;"Aligned",BF99,"No final disposition"))))))</x:f>
      </x:c>
      <x:c r="BJ99" s="166" t="str">
        <x:f>IF(B99="","Candidate; ","")&amp;IF(C99="","Decision; ","")&amp;IF(E99="","Customer; ","")&amp;IF(F99="","Commercial result; ","")&amp;IF(BC99="","Offering; ","")&amp;IF(D99="","Market and geography; ","")&amp;IF(BD99="","Query group; ","")&amp;IF(G99="","Evidence date; ","")&amp;IF(AD99="","Owner; ","")&amp;IF(AE99="","Reviewer; ","")</x:f>
        <x:v>Candidate; Decision; Customer; Commercial result; Offering; Market and geography; Query group; Evidence date; Owner; Reviewer; </x:v>
      </x:c>
    </x:row>
    <x:row r="100">
      <x:c r="A100" s="140"/>
      <x:c r="B100" s="140"/>
      <x:c r="C100" s="140"/>
      <x:c r="D100" s="140"/>
      <x:c r="E100" s="140"/>
      <x:c r="F100" s="140"/>
      <x:c r="G100" s="192"/>
      <x:c r="H100" s="140"/>
      <x:c r="I100" s="140"/>
      <x:c r="J100" s="140"/>
      <x:c r="K100" s="140"/>
      <x:c r="L100" s="140"/>
      <x:c r="M100" s="140"/>
      <x:c r="N100" s="140"/>
      <x:c r="O100" s="140"/>
      <x:c r="P100" s="140"/>
      <x:c r="Q100" s="140"/>
      <x:c r="R100" s="140"/>
      <x:c r="S100" s="163" t="str">
        <x:f>IF(AP100="Yes","",IF(AQ100="No","Refused",IF(AS100="Yes","Review required",IF(AND(AU100="No",OR(L100="Supported",L100="Partial"),AT100="No",NOT(AND(AW100="Yes",AM100="",AN100&lt;&gt;""))),"Review required",IF(AND(AU100="No",AT100="Yes",AM100=""),"Review required",IF(AND(AW100="Yes",AN100=""),"Review required","Ready"))))))</x:f>
      </x:c>
      <x:c r="T100" s="163" t="str">
        <x:f>IF(AP100="Yes","",AY100&amp;"")</x:f>
      </x:c>
      <x:c r="U100" s="163" t="str">
        <x:f>IF(AP100="Yes","",AZ100&amp;"")</x:f>
      </x:c>
      <x:c r="V100" s="164"/>
      <x:c r="W100" s="164"/>
      <x:c r="X100" s="164"/>
      <x:c r="Y100" s="164"/>
      <x:c r="Z100" s="164"/>
      <x:c r="AA100" s="164"/>
      <x:c r="AB100" s="164"/>
      <x:c r="AC100" s="164"/>
      <x:c r="AD100" s="164"/>
      <x:c r="AE100" s="164"/>
      <x:c r="AF100" s="164"/>
      <x:c r="AG100" s="164"/>
      <x:c r="AH100" s="164"/>
      <x:c r="AI100" s="165"/>
      <x:c r="AJ100" s="164"/>
      <x:c r="AK100" s="164"/>
      <x:c r="AL100" s="164"/>
      <x:c r="AM100" s="140"/>
      <x:c r="AN100" s="140"/>
      <x:c r="AO100" s="163" t="str">
        <x:f>IF(AP100="Yes","",IF(S100="Refused","Missing required details: "&amp;LEFT(BJ100,LEN(BJ100)-2)&amp;".",SUBSTITUTE(SUBSTITUTE(SUBSTITUTE(SUBSTITUTE(SUBSTITUTE(SUBSTITUTE(SUBSTITUTE(SUBSTITUTE(IF(S100="Review required",IFERROR(MID(BA100,FIND(": ",BA100)+2,999),BA100),IFERROR(MID(BB100,FIND(": ",BB100)+2,999),BB100)),"Material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100" s="166" t="str">
        <x:f>IF(AND(B100="",C100="",D100="",E100="",F100="",G100="",H100="",I100="",J100="",K100="",L100="",M100="",N100="",O100="",P100="",Q100="",R100="",AD100="",AE100="",AM100="",AN100="",BC100="",BD100=""),"Yes","No")</x:f>
        <x:v>Yes</x:v>
      </x:c>
      <x:c r="AQ100" s="166" t="str">
        <x:f>IF(AND(B100&lt;&gt;"",C100&lt;&gt;"",E100&lt;&gt;"",F100&lt;&gt;"",BC100&lt;&gt;"",D100&lt;&gt;"",BD100&lt;&gt;"",G100&lt;&gt;"",AD100&lt;&gt;"",AE100&lt;&gt;""),"Yes","No")</x:f>
        <x:v>No</x:v>
      </x:c>
      <x:c r="AR100" s="166" t="str">
        <x:f>IF(OR(AND(I100="Supported",OR(H100="No",J100="No")),AND(R100="Yes",J100="No"),AND(P100="Yes",M100="No"),AND(I100="No",R100="Yes")),"Yes","No")</x:f>
        <x:v>No</x:v>
      </x:c>
      <x:c r="AS100" s="166" t="str">
        <x:f>IF(OR(H100="Unknown",I100="Unknown",J100="Unknown",I100="Partial",AND(I100="Supported",OR(H100="Partial",J100="Partial")),AR100="Yes"),"Yes","No")</x:f>
        <x:v>No</x:v>
      </x:c>
      <x:c r="AT100" s="166" t="str">
        <x:f>IF(OR(P100="Yes",O100="Yes",Q100="Yes",AND(N100="Yes",OR(L100="Supported",L100="Partial"))),"Yes","No")</x:f>
        <x:v>No</x:v>
      </x:c>
      <x:c r="AU100" s="166" t="str">
        <x:f>IF(AND(H100="Supported",I100="Supported",J100="Supported"),"Yes","No")</x:f>
        <x:v>No</x:v>
      </x:c>
      <x:c r="AV100" s="166" t="str">
        <x:f>IF(AND(AU100="Yes",R100="Yes",AT100="Yes"),"Yes","No")</x:f>
        <x:v>No</x:v>
      </x:c>
      <x:c r="AW100" s="166" t="str">
        <x:f>IF(AND(AU100="No",I100="No",J100="No",AT100="No"),"Yes","No")</x:f>
        <x:v>No</x:v>
      </x:c>
      <x:c r="AX100" s="166" t="str">
        <x:f>IF(P100="Yes","Transaction intermediary",IF(O100="Yes","Decision intermediary",IF(Q100="Yes","Market infrastructure",IF(AND(N100="Yes",OR(L100="Supported",L100="Partial")),"Visibility competitor",""))))</x:f>
      </x:c>
      <x:c r="AY100" s="166" t="str">
        <x:f>IF(AP100="Yes","",IF(AQ100="No","",IF(AV100="Yes","Dual-role domain",IF(AU100="Yes","Direct commercial competitor",IF(AX100&lt;&gt;"",AX100,IF(AND(I100="Supported",OR(H100="Partial",J100="Partial")),"Direct commercial competitor",IF(AND(AW100="Yes",AN100&lt;&gt;"",AM100=""),"Non-comparable ranking domain","")))))))</x:f>
      </x:c>
      <x:c r="AZ100" s="166" t="str">
        <x:f>IF(S100&lt;&gt;"Ready","",IF(OR(AY100="Direct commercial competitor",AY100="Dual-role domain"),"Core",IF(AND(OR(AY100="Transaction intermediary",AY100="Decision intermediary",AY100="Market infrastructure",AY100="Visibility competitor"),AM100&lt;&gt;""),"Context",IF(AND(AY100="Non-comparable ranking domain",AN100&lt;&gt;""),"Exclude",""))))</x:f>
      </x:c>
      <x:c r="BA100" s="166" t="str">
        <x:f>IF(AP100="Yes","",IF(AR100="Yes","A20-F04: Material contradiction prevents a Ready result.",IF(OR(H100="Unknown",I100="Unknown",J100="Unknown"),"A20-S04: Critical evidence is Unknown and remains Unknown.",IF(OR(I100="Partial",AND(I100="Supported",OR(H100="Partial",J100="Partial"))),"A20-P04: Partial direct evidence cannot approve Core.",IF(AND(AU100="No",OR(L100="Supported",L100="Partial"),AT100="No"),"A20-P17: A20-E05 is evidence only and does not establish Visibility competitor.",IF(AND(AU100="No",AT100="Yes",AM100=""),"A20-D02: Context requires a named purpose.",IF(AND(AW100="Yes",AN100=""),"A20-D03: Exclude requires a decision-specific reason.","The current evidence does not support a final role and disposition.")))))))</x:f>
      </x:c>
      <x:c r="BB100" s="166" t="str">
        <x:f>IF(AP100="Yes","",IF(AZ100="Core","A20-D01: Direct-commercial conditions support Core.",IF(AZ100="Context","A20-D02: The named Context purpose is supported: "&amp;AM100&amp;".",IF(AZ100="Exclude","A20-P19/A20-D03: No role supports the decision and the exclusion reason is recorded.","The current evidence does not support a final role and disposition."))))</x:f>
      </x:c>
      <x:c r="BC100" s="166"/>
      <x:c r="BD100" s="166"/>
      <x:c r="BE100" s="163" t="str">
        <x:f>IF(AP100="Yes","",IF(LEN(IF(OR(AY100="Dual-role domain",AY100="Direct commercial competitor"),IF(P100="Yes","Transaction intermediary; ","")&amp;IF(O100="Yes","Decision intermediary; ","")&amp;IF(Q100="Yes","Market infrastructure; ","")&amp;IF(AND(N100="Yes",OR(L100="Supported",L100="Partial")),"Visibility competitor; ",""),IF(AND(P100="Yes",AY100&lt;&gt;"Transaction intermediary"),"Transaction intermediary; ","")&amp;IF(AND(O100="Yes",AY100&lt;&gt;"Decision intermediary"),"Decision intermediary; ","")&amp;IF(AND(Q100="Yes",AY100&lt;&gt;"Market infrastructure"),"Market infrastructure; ","")&amp;IF(AND(N100="Yes",OR(L100="Supported",L100="Partial"),AY100&lt;&gt;"Visibility competitor"),"Visibility competitor; ","")))=0,"",LEFT(IF(OR(AY100="Dual-role domain",AY100="Direct commercial competitor"),IF(P100="Yes","Transaction intermediary; ","")&amp;IF(O100="Yes","Decision intermediary; ","")&amp;IF(Q100="Yes","Market infrastructure; ","")&amp;IF(AND(N100="Yes",OR(L100="Supported",L100="Partial")),"Visibility competitor; ",""),IF(AND(P100="Yes",AY100&lt;&gt;"Transaction intermediary"),"Transaction intermediary; ","")&amp;IF(AND(O100="Yes",AY100&lt;&gt;"Decision intermediary"),"Decision intermediary; ","")&amp;IF(AND(Q100="Yes",AY100&lt;&gt;"Market infrastructure"),"Market infrastructure; ","")&amp;IF(AND(N100="Yes",OR(L100="Supported",L100="Partial"),AY100&lt;&gt;"Visibility competitor"),"Visibility competitor; ","")),LEN(IF(OR(AY100="Dual-role domain",AY100="Direct commercial competitor"),IF(P100="Yes","Transaction intermediary; ","")&amp;IF(O100="Yes","Decision intermediary; ","")&amp;IF(Q100="Yes","Market infrastructure; ","")&amp;IF(AND(N100="Yes",OR(L100="Supported",L100="Partial")),"Visibility competitor; ",""),IF(AND(P100="Yes",AY100&lt;&gt;"Transaction intermediary"),"Transaction intermediary; ","")&amp;IF(AND(O100="Yes",AY100&lt;&gt;"Decision intermediary"),"Decision intermediary; ","")&amp;IF(AND(Q100="Yes",AY100&lt;&gt;"Market infrastructure"),"Market infrastructure; ","")&amp;IF(AND(N100="Yes",OR(L100="Supported",L100="Partial"),AY100&lt;&gt;"Visibility competitor"),"Visibility competitor; ","")))-2)))</x:f>
      </x:c>
      <x:c r="BF100" s="163" t="str">
        <x:f>IF(AP100="Yes","",IF(AND(V100="",W100="",X100="",Y100=""),"Not reviewed",IF(OR(S100&lt;&gt;"Ready",V100&lt;&gt;S100,W100&lt;&gt;T100,X100&lt;&gt;BE100,Y100&lt;&gt;U100),"Requires re-review","Aligned")))</x:f>
      </x:c>
      <x:c r="BG100" s="163" t="str">
        <x:f>IF(AP100="Yes","",IF(AQ100="Yes","","A20-F01 Missing: "&amp;LEFT(BJ100,LEN(BJ100)-2)&amp;"."))</x:f>
      </x:c>
      <x:c r="BH100" s="163" t="str">
        <x:f>IF(AP100="Yes","",IF(S100="Refused","Complete the exact missing fields listed above, then classify again.",IF(S100="Review required",IF(BA100="A20-P17: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100" s="163" t="str">
        <x:f>IF(AP100="Yes","",IF(AND(AQ100="Yes",S100="Ready",V100="Ready",AF100="Approved",BF100="Aligned",U100&lt;&gt;""),"Eligible for handoff","Excluded from handoff - "&amp;IF(AQ100&lt;&gt;"Yes",BG100,IF(S100&lt;&gt;"Ready",AO100,IF(AF100&lt;&gt;"Approved","Approval status is not Approved",IF(BF100&lt;&gt;"Aligned",BF100,"No final disposition"))))))</x:f>
      </x:c>
      <x:c r="BJ100" s="166" t="str">
        <x:f>IF(B100="","Candidate; ","")&amp;IF(C100="","Decision; ","")&amp;IF(E100="","Customer; ","")&amp;IF(F100="","Commercial result; ","")&amp;IF(BC100="","Offering; ","")&amp;IF(D100="","Market and geography; ","")&amp;IF(BD100="","Query group; ","")&amp;IF(G100="","Evidence date; ","")&amp;IF(AD100="","Owner; ","")&amp;IF(AE100="","Reviewer; ","")</x:f>
        <x:v>Candidate; Decision; Customer; Commercial result; Offering; Market and geography; Query group; Evidence date; Owner; Reviewer; </x:v>
      </x:c>
    </x:row>
    <x:row r="101">
      <x:c r="A101" s="140"/>
      <x:c r="B101" s="140"/>
      <x:c r="C101" s="140"/>
      <x:c r="D101" s="140"/>
      <x:c r="E101" s="140"/>
      <x:c r="F101" s="140"/>
      <x:c r="G101" s="192"/>
      <x:c r="H101" s="140"/>
      <x:c r="I101" s="140"/>
      <x:c r="J101" s="140"/>
      <x:c r="K101" s="140"/>
      <x:c r="L101" s="140"/>
      <x:c r="M101" s="140"/>
      <x:c r="N101" s="140"/>
      <x:c r="O101" s="140"/>
      <x:c r="P101" s="140"/>
      <x:c r="Q101" s="140"/>
      <x:c r="R101" s="140"/>
      <x:c r="S101" s="163" t="str">
        <x:f>IF(AP101="Yes","",IF(AQ101="No","Refused",IF(AS101="Yes","Review required",IF(AND(AU101="No",OR(L101="Supported",L101="Partial"),AT101="No",NOT(AND(AW101="Yes",AM101="",AN101&lt;&gt;""))),"Review required",IF(AND(AU101="No",AT101="Yes",AM101=""),"Review required",IF(AND(AW101="Yes",AN101=""),"Review required","Ready"))))))</x:f>
      </x:c>
      <x:c r="T101" s="163" t="str">
        <x:f>IF(AP101="Yes","",AY101&amp;"")</x:f>
      </x:c>
      <x:c r="U101" s="163" t="str">
        <x:f>IF(AP101="Yes","",AZ101&amp;"")</x:f>
      </x:c>
      <x:c r="V101" s="164"/>
      <x:c r="W101" s="164"/>
      <x:c r="X101" s="164"/>
      <x:c r="Y101" s="164"/>
      <x:c r="Z101" s="164"/>
      <x:c r="AA101" s="164"/>
      <x:c r="AB101" s="164"/>
      <x:c r="AC101" s="164"/>
      <x:c r="AD101" s="164"/>
      <x:c r="AE101" s="164"/>
      <x:c r="AF101" s="164"/>
      <x:c r="AG101" s="164"/>
      <x:c r="AH101" s="164"/>
      <x:c r="AI101" s="165"/>
      <x:c r="AJ101" s="164"/>
      <x:c r="AK101" s="164"/>
      <x:c r="AL101" s="164"/>
      <x:c r="AM101" s="140"/>
      <x:c r="AN101" s="140"/>
      <x:c r="AO101" s="163" t="str">
        <x:f>IF(AP101="Yes","",IF(S101="Refused","Missing required details: "&amp;LEFT(BJ101,LEN(BJ101)-2)&amp;".",SUBSTITUTE(SUBSTITUTE(SUBSTITUTE(SUBSTITUTE(SUBSTITUTE(SUBSTITUTE(SUBSTITUTE(SUBSTITUTE(IF(S101="Review required",IFERROR(MID(BA101,FIND(": ",BA101)+2,999),BA101),IFERROR(MID(BB101,FIND(": ",BB101)+2,999),BB101)),"Material contradiction prevents a Ready result.","The evidence conflicts and must be resolved before the result can be used."),"Critical evidence is Unknown and remains Unknown.","Critical customer, commercial-result or offering evidence is still Unknown."),"Partial direct evidence cannot approve Core.","Direct-competitor evidence is only partial and cannot support a Core competitor result."),"A20-E05 is evidence only and does not establish Visibility competitor.","Search overlap does not prove a competitor role. Verify what the domain actually does."),"Context requires a named purpose.","A Context only result needs a named analytical purpose."),"The named Context purpose","The named Context only purpose"),"Exclude requires a decision-specific reason.","Exclusion needs a decision-specific reason."),"Direct-commercial conditions support Core.","Direct-commercial conditions support a Core competitor result.")))</x:f>
      </x:c>
      <x:c r="AP101" s="166" t="str">
        <x:f>IF(AND(B101="",C101="",D101="",E101="",F101="",G101="",H101="",I101="",J101="",K101="",L101="",M101="",N101="",O101="",P101="",Q101="",R101="",AD101="",AE101="",AM101="",AN101="",BC101="",BD101=""),"Yes","No")</x:f>
        <x:v>Yes</x:v>
      </x:c>
      <x:c r="AQ101" s="166" t="str">
        <x:f>IF(AND(B101&lt;&gt;"",C101&lt;&gt;"",E101&lt;&gt;"",F101&lt;&gt;"",BC101&lt;&gt;"",D101&lt;&gt;"",BD101&lt;&gt;"",G101&lt;&gt;"",AD101&lt;&gt;"",AE101&lt;&gt;""),"Yes","No")</x:f>
        <x:v>No</x:v>
      </x:c>
      <x:c r="AR101" s="166" t="str">
        <x:f>IF(OR(AND(I101="Supported",OR(H101="No",J101="No")),AND(R101="Yes",J101="No"),AND(P101="Yes",M101="No"),AND(I101="No",R101="Yes")),"Yes","No")</x:f>
        <x:v>No</x:v>
      </x:c>
      <x:c r="AS101" s="166" t="str">
        <x:f>IF(OR(H101="Unknown",I101="Unknown",J101="Unknown",I101="Partial",AND(I101="Supported",OR(H101="Partial",J101="Partial")),AR101="Yes"),"Yes","No")</x:f>
        <x:v>No</x:v>
      </x:c>
      <x:c r="AT101" s="166" t="str">
        <x:f>IF(OR(P101="Yes",O101="Yes",Q101="Yes",AND(N101="Yes",OR(L101="Supported",L101="Partial"))),"Yes","No")</x:f>
        <x:v>No</x:v>
      </x:c>
      <x:c r="AU101" s="166" t="str">
        <x:f>IF(AND(H101="Supported",I101="Supported",J101="Supported"),"Yes","No")</x:f>
        <x:v>No</x:v>
      </x:c>
      <x:c r="AV101" s="166" t="str">
        <x:f>IF(AND(AU101="Yes",R101="Yes",AT101="Yes"),"Yes","No")</x:f>
        <x:v>No</x:v>
      </x:c>
      <x:c r="AW101" s="166" t="str">
        <x:f>IF(AND(AU101="No",I101="No",J101="No",AT101="No"),"Yes","No")</x:f>
        <x:v>No</x:v>
      </x:c>
      <x:c r="AX101" s="166" t="str">
        <x:f>IF(P101="Yes","Transaction intermediary",IF(O101="Yes","Decision intermediary",IF(Q101="Yes","Market infrastructure",IF(AND(N101="Yes",OR(L101="Supported",L101="Partial")),"Visibility competitor",""))))</x:f>
      </x:c>
      <x:c r="AY101" s="166" t="str">
        <x:f>IF(AP101="Yes","",IF(AQ101="No","",IF(AV101="Yes","Dual-role domain",IF(AU101="Yes","Direct commercial competitor",IF(AX101&lt;&gt;"",AX101,IF(AND(I101="Supported",OR(H101="Partial",J101="Partial")),"Direct commercial competitor",IF(AND(AW101="Yes",AN101&lt;&gt;"",AM101=""),"Non-comparable ranking domain","")))))))</x:f>
      </x:c>
      <x:c r="AZ101" s="166" t="str">
        <x:f>IF(S101&lt;&gt;"Ready","",IF(OR(AY101="Direct commercial competitor",AY101="Dual-role domain"),"Core",IF(AND(OR(AY101="Transaction intermediary",AY101="Decision intermediary",AY101="Market infrastructure",AY101="Visibility competitor"),AM101&lt;&gt;""),"Context",IF(AND(AY101="Non-comparable ranking domain",AN101&lt;&gt;""),"Exclude",""))))</x:f>
      </x:c>
      <x:c r="BA101" s="166" t="str">
        <x:f>IF(AP101="Yes","",IF(AR101="Yes","A20-F04: Material contradiction prevents a Ready result.",IF(OR(H101="Unknown",I101="Unknown",J101="Unknown"),"A20-S04: Critical evidence is Unknown and remains Unknown.",IF(OR(I101="Partial",AND(I101="Supported",OR(H101="Partial",J101="Partial"))),"A20-P04: Partial direct evidence cannot approve Core.",IF(AND(AU101="No",OR(L101="Supported",L101="Partial"),AT101="No"),"A20-P17: A20-E05 is evidence only and does not establish Visibility competitor.",IF(AND(AU101="No",AT101="Yes",AM101=""),"A20-D02: Context requires a named purpose.",IF(AND(AW101="Yes",AN101=""),"A20-D03: Exclude requires a decision-specific reason.","The current evidence does not support a final role and disposition.")))))))</x:f>
      </x:c>
      <x:c r="BB101" s="166" t="str">
        <x:f>IF(AP101="Yes","",IF(AZ101="Core","A20-D01: Direct-commercial conditions support Core.",IF(AZ101="Context","A20-D02: The named Context purpose is supported: "&amp;AM101&amp;".",IF(AZ101="Exclude","A20-P19/A20-D03: No role supports the decision and the exclusion reason is recorded.","The current evidence does not support a final role and disposition."))))</x:f>
      </x:c>
      <x:c r="BC101" s="166"/>
      <x:c r="BD101" s="166"/>
      <x:c r="BE101" s="163" t="str">
        <x:f>IF(AP101="Yes","",IF(LEN(IF(OR(AY101="Dual-role domain",AY101="Direct commercial competitor"),IF(P101="Yes","Transaction intermediary; ","")&amp;IF(O101="Yes","Decision intermediary; ","")&amp;IF(Q101="Yes","Market infrastructure; ","")&amp;IF(AND(N101="Yes",OR(L101="Supported",L101="Partial")),"Visibility competitor; ",""),IF(AND(P101="Yes",AY101&lt;&gt;"Transaction intermediary"),"Transaction intermediary; ","")&amp;IF(AND(O101="Yes",AY101&lt;&gt;"Decision intermediary"),"Decision intermediary; ","")&amp;IF(AND(Q101="Yes",AY101&lt;&gt;"Market infrastructure"),"Market infrastructure; ","")&amp;IF(AND(N101="Yes",OR(L101="Supported",L101="Partial"),AY101&lt;&gt;"Visibility competitor"),"Visibility competitor; ","")))=0,"",LEFT(IF(OR(AY101="Dual-role domain",AY101="Direct commercial competitor"),IF(P101="Yes","Transaction intermediary; ","")&amp;IF(O101="Yes","Decision intermediary; ","")&amp;IF(Q101="Yes","Market infrastructure; ","")&amp;IF(AND(N101="Yes",OR(L101="Supported",L101="Partial")),"Visibility competitor; ",""),IF(AND(P101="Yes",AY101&lt;&gt;"Transaction intermediary"),"Transaction intermediary; ","")&amp;IF(AND(O101="Yes",AY101&lt;&gt;"Decision intermediary"),"Decision intermediary; ","")&amp;IF(AND(Q101="Yes",AY101&lt;&gt;"Market infrastructure"),"Market infrastructure; ","")&amp;IF(AND(N101="Yes",OR(L101="Supported",L101="Partial"),AY101&lt;&gt;"Visibility competitor"),"Visibility competitor; ","")),LEN(IF(OR(AY101="Dual-role domain",AY101="Direct commercial competitor"),IF(P101="Yes","Transaction intermediary; ","")&amp;IF(O101="Yes","Decision intermediary; ","")&amp;IF(Q101="Yes","Market infrastructure; ","")&amp;IF(AND(N101="Yes",OR(L101="Supported",L101="Partial")),"Visibility competitor; ",""),IF(AND(P101="Yes",AY101&lt;&gt;"Transaction intermediary"),"Transaction intermediary; ","")&amp;IF(AND(O101="Yes",AY101&lt;&gt;"Decision intermediary"),"Decision intermediary; ","")&amp;IF(AND(Q101="Yes",AY101&lt;&gt;"Market infrastructure"),"Market infrastructure; ","")&amp;IF(AND(N101="Yes",OR(L101="Supported",L101="Partial"),AY101&lt;&gt;"Visibility competitor"),"Visibility competitor; ","")))-2)))</x:f>
      </x:c>
      <x:c r="BF101" s="163" t="str">
        <x:f>IF(AP101="Yes","",IF(AND(V101="",W101="",X101="",Y101=""),"Not reviewed",IF(OR(S101&lt;&gt;"Ready",V101&lt;&gt;S101,W101&lt;&gt;T101,X101&lt;&gt;BE101,Y101&lt;&gt;U101),"Requires re-review","Aligned")))</x:f>
      </x:c>
      <x:c r="BG101" s="163" t="str">
        <x:f>IF(AP101="Yes","",IF(AQ101="Yes","","A20-F01 Missing: "&amp;LEFT(BJ101,LEN(BJ101)-2)&amp;"."))</x:f>
      </x:c>
      <x:c r="BH101" s="163" t="str">
        <x:f>IF(AP101="Yes","",IF(S101="Refused","Complete the exact missing fields listed above, then classify again.",IF(S101="Review required",IF(BA101="A20-P17: A20-E05 is evidence only and does not establish Visibility competitor.","Verify the candidate's actual page, publishing, comparison, directory, review, discovery or intermediation function.","Resolve the listed evidence, function or boundary requirement and classify again."),"Record reviewer approval and the reopening trigger before handoff.")))</x:f>
      </x:c>
      <x:c r="BI101" s="163" t="str">
        <x:f>IF(AP101="Yes","",IF(AND(AQ101="Yes",S101="Ready",V101="Ready",AF101="Approved",BF101="Aligned",U101&lt;&gt;""),"Eligible for handoff","Excluded from handoff - "&amp;IF(AQ101&lt;&gt;"Yes",BG101,IF(S101&lt;&gt;"Ready",AO101,IF(AF101&lt;&gt;"Approved","Approval status is not Approved",IF(BF101&lt;&gt;"Aligned",BF101,"No final disposition"))))))</x:f>
      </x:c>
      <x:c r="BJ101" s="166" t="str">
        <x:f>IF(B101="","Candidate; ","")&amp;IF(C101="","Decision; ","")&amp;IF(E101="","Customer; ","")&amp;IF(F101="","Commercial result; ","")&amp;IF(BC101="","Offering; ","")&amp;IF(D101="","Market and geography; ","")&amp;IF(BD101="","Query group; ","")&amp;IF(G101="","Evidence date; ","")&amp;IF(AD101="","Owner; ","")&amp;IF(AE101="","Reviewer; ","")</x:f>
        <x:v>Candidate; Decision; Customer; Commercial result; Offering; Market and geography; Query group; Evidence date; Owner; Reviewer; </x:v>
      </x:c>
    </x:row>
  </x:sheetData>
  <x:conditionalFormatting sqref="V2:V101">
    <x:cfRule type="expression" dxfId="0" priority="1">
      <x:formula>V2="Ready"</x:formula>
    </x:cfRule>
    <x:cfRule type="expression" dxfId="1" priority="2">
      <x:formula>V2="Review required"</x:formula>
    </x:cfRule>
    <x:cfRule type="expression" dxfId="2" priority="3">
      <x:formula>V2="Refused"</x:formula>
    </x:cfRule>
  </x:conditionalFormatting>
  <x:conditionalFormatting sqref="Y2:Y101">
    <x:cfRule type="expression" dxfId="3" priority="4">
      <x:formula>Y2="Core"</x:formula>
    </x:cfRule>
    <x:cfRule type="expression" dxfId="4" priority="5">
      <x:formula>Y2="Context"</x:formula>
    </x:cfRule>
    <x:cfRule type="expression" dxfId="5" priority="6">
      <x:formula>Y2="Exclude"</x:formula>
    </x:cfRule>
  </x:conditionalFormatting>
  <x:dataValidations count="16">
    <x:dataValidation type="list" sqref="H2:H101">
      <x:formula1>"Supported,Partial,No,Unknown"</x:formula1>
    </x:dataValidation>
    <x:dataValidation type="list" sqref="I2:I101">
      <x:formula1>"Supported,Partial,No,Unknown"</x:formula1>
    </x:dataValidation>
    <x:dataValidation type="list" sqref="J2:J101">
      <x:formula1>"Supported,Partial,No,Unknown"</x:formula1>
    </x:dataValidation>
    <x:dataValidation type="list" sqref="K2:K101">
      <x:formula1>"Supported,Partial,No,Unknown"</x:formula1>
    </x:dataValidation>
    <x:dataValidation type="list" sqref="L2:L101">
      <x:formula1>"Supported,Partial,No,Unknown"</x:formula1>
    </x:dataValidation>
    <x:dataValidation type="list" sqref="M2:M101">
      <x:formula1>"Supported,Partial,No,Unknown"</x:formula1>
    </x:dataValidation>
    <x:dataValidation type="list" sqref="N2:N101">
      <x:formula1>"Yes,No"</x:formula1>
    </x:dataValidation>
    <x:dataValidation type="list" sqref="O2:O101">
      <x:formula1>"Yes,No"</x:formula1>
    </x:dataValidation>
    <x:dataValidation type="list" sqref="P2:P101">
      <x:formula1>"Yes,No"</x:formula1>
    </x:dataValidation>
    <x:dataValidation type="list" sqref="Q2:Q101">
      <x:formula1>"Yes,No"</x:formula1>
    </x:dataValidation>
    <x:dataValidation type="list" sqref="R2:R101">
      <x:formula1>"Yes,No"</x:formula1>
    </x:dataValidation>
    <x:dataValidation type="list" sqref="V2:V101">
      <x:formula1>"Ready,Review required,Refused"</x:formula1>
    </x:dataValidation>
    <x:dataValidation type="list" sqref="W2:W101">
      <x:formula1>"Direct commercial competitor,Dual-role domain,Visibility competitor,Decision intermediary,Transaction intermediary,Market infrastructure,Non-comparable ranking domain"</x:formula1>
    </x:dataValidation>
    <x:dataValidation type="list" sqref="Y2:Y101">
      <x:formula1>"Core,Context,Exclude,Context - provisional"</x:formula1>
    </x:dataValidation>
    <x:dataValidation type="list" sqref="Z2:Z101">
      <x:formula1>"High,Medium,Low"</x:formula1>
    </x:dataValidation>
    <x:dataValidation type="list" sqref="AF2:AF101">
      <x:formula1>"Draft,Review required,Approved,Refused,Reopened,Superseded"</x:formula1>
    </x:dataValidation>
  </x:dataValidations>
  <x:pageMargins left="0.7" right="0.7" top="0.75" bottom="0.75" header="0.3" footer="0.3"/>
  <x:tableParts count="1">
    <x:tablePart xmlns:r="http://schemas.openxmlformats.org/officeDocument/2006/relationships" r:id="R3b56705662d44855"/>
  </x:tableParts>
</x:worksheet>
</file>

<file path=xl/worksheets/sheet5.xml><?xml version="1.0" encoding="utf-8"?>
<x:worksheet xmlns:x="http://schemas.openxmlformats.org/spreadsheetml/2006/main">
  <x:sheetViews xmlns:r="http://schemas.openxmlformats.org/officeDocument/2006/relationships">
    <x:sheetView showGridLines="0" workbookViewId="0">
      <x:pane ySplit="1" topLeftCell="A2" activePane="bottomLeft" state="frozen"/>
      <x:selection pane="bottomLeft" activeCell="A2" sqref="A2"/>
    </x:sheetView>
  </x:sheetViews>
  <x:sheetFormatPr defaultRowHeight="15"/>
  <x:cols>
    <x:col min="1" max="1" width="13" hidden="1" customWidth="1"/>
    <x:col min="2" max="2" width="13" hidden="1" customWidth="1"/>
    <x:col min="3" max="3" width="38" customWidth="1"/>
    <x:col min="4" max="4" width="20" customWidth="1"/>
    <x:col min="5" max="5" width="24" customWidth="1"/>
    <x:col min="6" max="6" width="13" customWidth="1"/>
    <x:col min="7" max="7" width="13" customWidth="1"/>
    <x:col min="8" max="8" width="44" customWidth="1"/>
    <x:col min="9" max="9" width="40" customWidth="1"/>
    <x:col min="10" max="10" width="34" customWidth="1"/>
    <x:col min="11" max="11" width="30" customWidth="1"/>
    <x:col min="12" max="12" width="16" customWidth="1"/>
    <x:col min="13" max="13" width="18" customWidth="1"/>
  </x:cols>
  <x:sheetData>
    <x:row r="1">
      <x:c r="A1" s="130" t="str">
        <x:v>Technical evidence ID</x:v>
      </x:c>
      <x:c r="B1" s="130" t="str">
        <x:v>Technical record ID</x:v>
      </x:c>
      <x:c r="C1" s="130" t="str">
        <x:v>Source or document</x:v>
      </x:c>
      <x:c r="D1" s="130" t="str">
        <x:v>Source owner</x:v>
      </x:c>
      <x:c r="E1" s="130" t="str">
        <x:v>Evidence type</x:v>
      </x:c>
      <x:c r="F1" s="130" t="str">
        <x:v>Collection date</x:v>
      </x:c>
      <x:c r="G1" s="130" t="str">
        <x:v>Access date</x:v>
      </x:c>
      <x:c r="H1" s="130" t="str">
        <x:v>What was checked</x:v>
      </x:c>
      <x:c r="I1" s="130" t="str">
        <x:v>Observation</x:v>
      </x:c>
      <x:c r="J1" s="130" t="str">
        <x:v>Limitation</x:v>
      </x:c>
      <x:c r="K1" s="130" t="str">
        <x:v>Permitted use</x:v>
      </x:c>
      <x:c r="L1" s="130" t="str">
        <x:v>Provenance status</x:v>
      </x:c>
      <x:c r="M1" s="130" t="str">
        <x:v>Owner</x:v>
      </x:c>
    </x:row>
    <x:row r="2">
      <x:c r="A2" s="140" t="str">
        <x:v>EV-001</x:v>
      </x:c>
      <x:c r="B2" s="140" t="str">
        <x:v>EX-001</x:v>
      </x:c>
      <x:c r="C2" s="140" t="str">
        <x:v>Illustrative fictional service, booking and market evidence</x:v>
      </x:c>
      <x:c r="D2" s="140" t="str">
        <x:v>Illustrative composite</x:v>
      </x:c>
      <x:c r="E2" s="140" t="str">
        <x:v>Illustrative fictional composite</x:v>
      </x:c>
      <x:c r="F2" s="192" t="n">
        <x:v>46219</x:v>
      </x:c>
      <x:c r="G2" s="192" t="n">
        <x:v>46219</x:v>
      </x:c>
      <x:c r="H2" s="140" t="str">
        <x:v>Does it serve the same customer?; Can it win the same commercial result?; Does it offer a comparable solution?; Does it control or facilitate the transaction?</x:v>
      </x:c>
      <x:c r="I2" s="140" t="str">
        <x:v>Comparable local clinic can win the same fictional booked consultation.</x:v>
      </x:c>
      <x:c r="J2" s="140" t="str">
        <x:v>Not a client, market sample or external validation.</x:v>
      </x:c>
      <x:c r="K2" s="140" t="str">
        <x:v>Worked-example demonstration only</x:v>
      </x:c>
      <x:c r="L2" s="140" t="str">
        <x:v>Illustrative</x:v>
      </x:c>
      <x:c r="M2" s="140" t="str">
        <x:v>Example owner</x:v>
      </x:c>
    </x:row>
    <x:row r="3">
      <x:c r="A3" s="140" t="str">
        <x:v>EV-002</x:v>
      </x:c>
      <x:c r="B3" s="140" t="str">
        <x:v>EX-002</x:v>
      </x:c>
      <x:c r="C3" s="140" t="str">
        <x:v>Illustrative fictional commercial availability evidence</x:v>
      </x:c>
      <x:c r="D3" s="140" t="str">
        <x:v>Illustrative composite</x:v>
      </x:c>
      <x:c r="E3" s="140" t="str">
        <x:v>Illustrative fictional composite</x:v>
      </x:c>
      <x:c r="F3" s="192" t="n">
        <x:v>46219</x:v>
      </x:c>
      <x:c r="G3" s="192" t="n">
        <x:v>46219</x:v>
      </x:c>
      <x:c r="H3" s="140" t="str">
        <x:v>Does it serve the same customer?; Can it win the same commercial result?; Does it offer a comparable solution?</x:v>
      </x:c>
      <x:c r="I3" s="140" t="str">
        <x:v>Clinic is commercially active despite weak fictional search visibility.</x:v>
      </x:c>
      <x:c r="J3" s="140" t="str">
        <x:v>No real organization or ranking result.</x:v>
      </x:c>
      <x:c r="K3" s="140" t="str">
        <x:v>False-negative demonstration only</x:v>
      </x:c>
      <x:c r="L3" s="140" t="str">
        <x:v>Illustrative</x:v>
      </x:c>
      <x:c r="M3" s="140" t="str">
        <x:v>Example owner</x:v>
      </x:c>
    </x:row>
    <x:row r="4">
      <x:c r="A4" s="140" t="str">
        <x:v>EV-003</x:v>
      </x:c>
      <x:c r="B4" s="140" t="str">
        <x:v>EX-003</x:v>
      </x:c>
      <x:c r="C4" s="140" t="str">
        <x:v>Illustrative fictional publishing pages and search observation</x:v>
      </x:c>
      <x:c r="D4" s="140" t="str">
        <x:v>Illustrative composite</x:v>
      </x:c>
      <x:c r="E4" s="140" t="str">
        <x:v>Illustrative fictional composite</x:v>
      </x:c>
      <x:c r="F4" s="192" t="n">
        <x:v>46219</x:v>
      </x:c>
      <x:c r="G4" s="192" t="n">
        <x:v>46219</x:v>
      </x:c>
      <x:c r="H4" s="140" t="str">
        <x:v>Does it appear for the same search need?</x:v>
      </x:c>
      <x:c r="I4" s="140" t="str">
        <x:v>Publisher satisfies information demand but does not deliver the consultation.</x:v>
      </x:c>
      <x:c r="J4" s="140" t="str">
        <x:v>No real search sample.</x:v>
      </x:c>
      <x:c r="K4" s="140" t="str">
        <x:v>Visibility example only</x:v>
      </x:c>
      <x:c r="L4" s="140" t="str">
        <x:v>Illustrative</x:v>
      </x:c>
      <x:c r="M4" s="140" t="str">
        <x:v>Example owner</x:v>
      </x:c>
    </x:row>
    <x:row r="5">
      <x:c r="A5" s="140" t="str">
        <x:v>EV-004</x:v>
      </x:c>
      <x:c r="B5" s="140" t="str">
        <x:v>EX-004</x:v>
      </x:c>
      <x:c r="C5" s="140" t="str">
        <x:v>Illustrative fictional listing and referral rules</x:v>
      </x:c>
      <x:c r="D5" s="140" t="str">
        <x:v>Illustrative composite</x:v>
      </x:c>
      <x:c r="E5" s="140" t="str">
        <x:v>Illustrative fictional composite</x:v>
      </x:c>
      <x:c r="F5" s="192" t="n">
        <x:v>46219</x:v>
      </x:c>
      <x:c r="G5" s="192" t="n">
        <x:v>46219</x:v>
      </x:c>
      <x:c r="H5" s="140" t="str">
        <x:v>Does it appear for the same search need?; Does it control or facilitate the transaction?</x:v>
      </x:c>
      <x:c r="I5" s="140" t="str">
        <x:v>Directory lists providers and influences comparison without providing care.</x:v>
      </x:c>
      <x:c r="J5" s="140" t="str">
        <x:v>No named directory or external validation.</x:v>
      </x:c>
      <x:c r="K5" s="140" t="str">
        <x:v>Discovery and comparison example only</x:v>
      </x:c>
      <x:c r="L5" s="140" t="str">
        <x:v>Illustrative</x:v>
      </x:c>
      <x:c r="M5" s="140" t="str">
        <x:v>Example owner</x:v>
      </x:c>
    </x:row>
    <x:row r="6">
      <x:c r="A6" s="140" t="str">
        <x:v>EV-005</x:v>
      </x:c>
      <x:c r="B6" s="140" t="str">
        <x:v>EX-005</x:v>
      </x:c>
      <x:c r="C6" s="140" t="str">
        <x:v>Illustrative fictional booking and payment terms</x:v>
      </x:c>
      <x:c r="D6" s="140" t="str">
        <x:v>Illustrative composite</x:v>
      </x:c>
      <x:c r="E6" s="140" t="str">
        <x:v>Illustrative fictional composite</x:v>
      </x:c>
      <x:c r="F6" s="192" t="n">
        <x:v>46219</x:v>
      </x:c>
      <x:c r="G6" s="192" t="n">
        <x:v>46219</x:v>
      </x:c>
      <x:c r="H6" s="140" t="str">
        <x:v>Does it appear for the same search need?; Does it control or facilitate the transaction?</x:v>
      </x:c>
      <x:c r="I6" s="140" t="str">
        <x:v>Marketplace captures bookings while clinics fulfil care.</x:v>
      </x:c>
      <x:c r="J6" s="140" t="str">
        <x:v>Transaction model is fictional.</x:v>
      </x:c>
      <x:c r="K6" s="140" t="str">
        <x:v>Booking-channel example only</x:v>
      </x:c>
      <x:c r="L6" s="140" t="str">
        <x:v>Illustrative</x:v>
      </x:c>
      <x:c r="M6" s="140" t="str">
        <x:v>Example owner</x:v>
      </x:c>
    </x:row>
    <x:row r="7">
      <x:c r="A7" s="140" t="str">
        <x:v>EV-006</x:v>
      </x:c>
      <x:c r="B7" s="140" t="str">
        <x:v>EX-006</x:v>
      </x:c>
      <x:c r="C7" s="140" t="str">
        <x:v>Illustrative fictional reviews and comparison pages</x:v>
      </x:c>
      <x:c r="D7" s="140" t="str">
        <x:v>Illustrative composite</x:v>
      </x:c>
      <x:c r="E7" s="140" t="str">
        <x:v>Illustrative fictional composite</x:v>
      </x:c>
      <x:c r="F7" s="192" t="n">
        <x:v>46219</x:v>
      </x:c>
      <x:c r="G7" s="192" t="n">
        <x:v>46219</x:v>
      </x:c>
      <x:c r="H7" s="140" t="str">
        <x:v>Does it appear for the same search need?</x:v>
      </x:c>
      <x:c r="I7" s="140" t="str">
        <x:v>Review platform influences choice without supplying care.</x:v>
      </x:c>
      <x:c r="J7" s="140" t="str">
        <x:v>No named platform or real rankings.</x:v>
      </x:c>
      <x:c r="K7" s="140" t="str">
        <x:v>Trust and comparison example only</x:v>
      </x:c>
      <x:c r="L7" s="140" t="str">
        <x:v>Illustrative</x:v>
      </x:c>
      <x:c r="M7" s="140" t="str">
        <x:v>Example owner</x:v>
      </x:c>
    </x:row>
    <x:row r="8">
      <x:c r="A8" s="140" t="str">
        <x:v>EV-007</x:v>
      </x:c>
      <x:c r="B8" s="140" t="str">
        <x:v>EX-007</x:v>
      </x:c>
      <x:c r="C8" s="140" t="str">
        <x:v>Illustrative fictional information portal</x:v>
      </x:c>
      <x:c r="D8" s="140" t="str">
        <x:v>Illustrative composite</x:v>
      </x:c>
      <x:c r="E8" s="140" t="str">
        <x:v>Illustrative fictional composite</x:v>
      </x:c>
      <x:c r="F8" s="192" t="n">
        <x:v>46219</x:v>
      </x:c>
      <x:c r="G8" s="192" t="n">
        <x:v>46219</x:v>
      </x:c>
      <x:c r="H8" s="140" t="str">
        <x:v>Does it serve the same customer?; Can it win the same commercial result?; Does it offer a comparable solution?; Is its business model comparable?; Does it appear for the same search need?; Does it control or facilitate the transaction?</x:v>
      </x:c>
      <x:c r="I8" s="140" t="str">
        <x:v>Portal does not support the local commercial decision.</x:v>
      </x:c>
      <x:c r="J8" s="140" t="str">
        <x:v>Fictional mismatch.</x:v>
      </x:c>
      <x:c r="K8" s="140" t="str">
        <x:v>Exclude example only</x:v>
      </x:c>
      <x:c r="L8" s="140" t="str">
        <x:v>Illustrative</x:v>
      </x:c>
      <x:c r="M8" s="140" t="str">
        <x:v>Example owner</x:v>
      </x:c>
    </x:row>
    <x:row r="9">
      <x:c r="A9" s="140"/>
      <x:c r="B9" s="140"/>
      <x:c r="C9" s="140"/>
      <x:c r="D9" s="140"/>
      <x:c r="E9" s="140"/>
      <x:c r="F9" s="192"/>
      <x:c r="G9" s="192"/>
      <x:c r="H9" s="140"/>
      <x:c r="I9" s="140"/>
      <x:c r="J9" s="140"/>
      <x:c r="K9" s="140"/>
      <x:c r="L9" s="140"/>
      <x:c r="M9" s="140"/>
    </x:row>
    <x:row r="10">
      <x:c r="A10" s="140"/>
      <x:c r="B10" s="140"/>
      <x:c r="C10" s="140"/>
      <x:c r="D10" s="140"/>
      <x:c r="E10" s="140"/>
      <x:c r="F10" s="192"/>
      <x:c r="G10" s="192"/>
      <x:c r="H10" s="140"/>
      <x:c r="I10" s="140"/>
      <x:c r="J10" s="140"/>
      <x:c r="K10" s="140"/>
      <x:c r="L10" s="140"/>
      <x:c r="M10" s="140"/>
    </x:row>
    <x:row r="11">
      <x:c r="A11" s="140"/>
      <x:c r="B11" s="140"/>
      <x:c r="C11" s="140"/>
      <x:c r="D11" s="140"/>
      <x:c r="E11" s="140"/>
      <x:c r="F11" s="192"/>
      <x:c r="G11" s="192"/>
      <x:c r="H11" s="140"/>
      <x:c r="I11" s="140"/>
      <x:c r="J11" s="140"/>
      <x:c r="K11" s="140"/>
      <x:c r="L11" s="140"/>
      <x:c r="M11" s="140"/>
    </x:row>
    <x:row r="12">
      <x:c r="A12" s="140"/>
      <x:c r="B12" s="140"/>
      <x:c r="C12" s="140"/>
      <x:c r="D12" s="140"/>
      <x:c r="E12" s="140"/>
      <x:c r="F12" s="192"/>
      <x:c r="G12" s="192"/>
      <x:c r="H12" s="140"/>
      <x:c r="I12" s="140"/>
      <x:c r="J12" s="140"/>
      <x:c r="K12" s="140"/>
      <x:c r="L12" s="140"/>
      <x:c r="M12" s="140"/>
    </x:row>
    <x:row r="13">
      <x:c r="A13" s="140"/>
      <x:c r="B13" s="140"/>
      <x:c r="C13" s="140"/>
      <x:c r="D13" s="140"/>
      <x:c r="E13" s="140"/>
      <x:c r="F13" s="192"/>
      <x:c r="G13" s="192"/>
      <x:c r="H13" s="140"/>
      <x:c r="I13" s="140"/>
      <x:c r="J13" s="140"/>
      <x:c r="K13" s="140"/>
      <x:c r="L13" s="140"/>
      <x:c r="M13" s="140"/>
    </x:row>
    <x:row r="14">
      <x:c r="A14" s="140"/>
      <x:c r="B14" s="140"/>
      <x:c r="C14" s="140"/>
      <x:c r="D14" s="140"/>
      <x:c r="E14" s="140"/>
      <x:c r="F14" s="192"/>
      <x:c r="G14" s="192"/>
      <x:c r="H14" s="140"/>
      <x:c r="I14" s="140"/>
      <x:c r="J14" s="140"/>
      <x:c r="K14" s="140"/>
      <x:c r="L14" s="140"/>
      <x:c r="M14" s="140"/>
    </x:row>
    <x:row r="15">
      <x:c r="A15" s="140"/>
      <x:c r="B15" s="140"/>
      <x:c r="C15" s="140"/>
      <x:c r="D15" s="140"/>
      <x:c r="E15" s="140"/>
      <x:c r="F15" s="192"/>
      <x:c r="G15" s="192"/>
      <x:c r="H15" s="140"/>
      <x:c r="I15" s="140"/>
      <x:c r="J15" s="140"/>
      <x:c r="K15" s="140"/>
      <x:c r="L15" s="140"/>
      <x:c r="M15" s="140"/>
    </x:row>
    <x:row r="16">
      <x:c r="A16" s="140"/>
      <x:c r="B16" s="140"/>
      <x:c r="C16" s="140"/>
      <x:c r="D16" s="140"/>
      <x:c r="E16" s="140"/>
      <x:c r="F16" s="192"/>
      <x:c r="G16" s="192"/>
      <x:c r="H16" s="140"/>
      <x:c r="I16" s="140"/>
      <x:c r="J16" s="140"/>
      <x:c r="K16" s="140"/>
      <x:c r="L16" s="140"/>
      <x:c r="M16" s="140"/>
    </x:row>
    <x:row r="17">
      <x:c r="A17" s="140"/>
      <x:c r="B17" s="140"/>
      <x:c r="C17" s="140"/>
      <x:c r="D17" s="140"/>
      <x:c r="E17" s="140"/>
      <x:c r="F17" s="192"/>
      <x:c r="G17" s="192"/>
      <x:c r="H17" s="140"/>
      <x:c r="I17" s="140"/>
      <x:c r="J17" s="140"/>
      <x:c r="K17" s="140"/>
      <x:c r="L17" s="140"/>
      <x:c r="M17" s="140"/>
    </x:row>
    <x:row r="18">
      <x:c r="A18" s="140"/>
      <x:c r="B18" s="140"/>
      <x:c r="C18" s="140"/>
      <x:c r="D18" s="140"/>
      <x:c r="E18" s="140"/>
      <x:c r="F18" s="192"/>
      <x:c r="G18" s="192"/>
      <x:c r="H18" s="140"/>
      <x:c r="I18" s="140"/>
      <x:c r="J18" s="140"/>
      <x:c r="K18" s="140"/>
      <x:c r="L18" s="140"/>
      <x:c r="M18" s="140"/>
    </x:row>
    <x:row r="19">
      <x:c r="A19" s="140"/>
      <x:c r="B19" s="140"/>
      <x:c r="C19" s="140"/>
      <x:c r="D19" s="140"/>
      <x:c r="E19" s="140"/>
      <x:c r="F19" s="192"/>
      <x:c r="G19" s="192"/>
      <x:c r="H19" s="140"/>
      <x:c r="I19" s="140"/>
      <x:c r="J19" s="140"/>
      <x:c r="K19" s="140"/>
      <x:c r="L19" s="140"/>
      <x:c r="M19" s="140"/>
    </x:row>
    <x:row r="20">
      <x:c r="A20" s="140"/>
      <x:c r="B20" s="140"/>
      <x:c r="C20" s="140"/>
      <x:c r="D20" s="140"/>
      <x:c r="E20" s="140"/>
      <x:c r="F20" s="192"/>
      <x:c r="G20" s="192"/>
      <x:c r="H20" s="140"/>
      <x:c r="I20" s="140"/>
      <x:c r="J20" s="140"/>
      <x:c r="K20" s="140"/>
      <x:c r="L20" s="140"/>
      <x:c r="M20" s="140"/>
    </x:row>
    <x:row r="21">
      <x:c r="A21" s="140"/>
      <x:c r="B21" s="140"/>
      <x:c r="C21" s="140"/>
      <x:c r="D21" s="140"/>
      <x:c r="E21" s="140"/>
      <x:c r="F21" s="192"/>
      <x:c r="G21" s="192"/>
      <x:c r="H21" s="140"/>
      <x:c r="I21" s="140"/>
      <x:c r="J21" s="140"/>
      <x:c r="K21" s="140"/>
      <x:c r="L21" s="140"/>
      <x:c r="M21" s="140"/>
    </x:row>
    <x:row r="22">
      <x:c r="A22" s="140"/>
      <x:c r="B22" s="140"/>
      <x:c r="C22" s="140"/>
      <x:c r="D22" s="140"/>
      <x:c r="E22" s="140"/>
      <x:c r="F22" s="192"/>
      <x:c r="G22" s="192"/>
      <x:c r="H22" s="140"/>
      <x:c r="I22" s="140"/>
      <x:c r="J22" s="140"/>
      <x:c r="K22" s="140"/>
      <x:c r="L22" s="140"/>
      <x:c r="M22" s="140"/>
    </x:row>
    <x:row r="23">
      <x:c r="A23" s="140"/>
      <x:c r="B23" s="140"/>
      <x:c r="C23" s="140"/>
      <x:c r="D23" s="140"/>
      <x:c r="E23" s="140"/>
      <x:c r="F23" s="192"/>
      <x:c r="G23" s="192"/>
      <x:c r="H23" s="140"/>
      <x:c r="I23" s="140"/>
      <x:c r="J23" s="140"/>
      <x:c r="K23" s="140"/>
      <x:c r="L23" s="140"/>
      <x:c r="M23" s="140"/>
    </x:row>
    <x:row r="24">
      <x:c r="A24" s="140"/>
      <x:c r="B24" s="140"/>
      <x:c r="C24" s="140"/>
      <x:c r="D24" s="140"/>
      <x:c r="E24" s="140"/>
      <x:c r="F24" s="192"/>
      <x:c r="G24" s="192"/>
      <x:c r="H24" s="140"/>
      <x:c r="I24" s="140"/>
      <x:c r="J24" s="140"/>
      <x:c r="K24" s="140"/>
      <x:c r="L24" s="140"/>
      <x:c r="M24" s="140"/>
    </x:row>
    <x:row r="25">
      <x:c r="A25" s="140"/>
      <x:c r="B25" s="140"/>
      <x:c r="C25" s="140"/>
      <x:c r="D25" s="140"/>
      <x:c r="E25" s="140"/>
      <x:c r="F25" s="192"/>
      <x:c r="G25" s="192"/>
      <x:c r="H25" s="140"/>
      <x:c r="I25" s="140"/>
      <x:c r="J25" s="140"/>
      <x:c r="K25" s="140"/>
      <x:c r="L25" s="140"/>
      <x:c r="M25" s="140"/>
    </x:row>
    <x:row r="26">
      <x:c r="A26" s="140"/>
      <x:c r="B26" s="140"/>
      <x:c r="C26" s="140"/>
      <x:c r="D26" s="140"/>
      <x:c r="E26" s="140"/>
      <x:c r="F26" s="192"/>
      <x:c r="G26" s="192"/>
      <x:c r="H26" s="140"/>
      <x:c r="I26" s="140"/>
      <x:c r="J26" s="140"/>
      <x:c r="K26" s="140"/>
      <x:c r="L26" s="140"/>
      <x:c r="M26" s="140"/>
    </x:row>
    <x:row r="27">
      <x:c r="A27" s="140"/>
      <x:c r="B27" s="140"/>
      <x:c r="C27" s="140"/>
      <x:c r="D27" s="140"/>
      <x:c r="E27" s="140"/>
      <x:c r="F27" s="192"/>
      <x:c r="G27" s="192"/>
      <x:c r="H27" s="140"/>
      <x:c r="I27" s="140"/>
      <x:c r="J27" s="140"/>
      <x:c r="K27" s="140"/>
      <x:c r="L27" s="140"/>
      <x:c r="M27" s="140"/>
    </x:row>
    <x:row r="28">
      <x:c r="A28" s="140"/>
      <x:c r="B28" s="140"/>
      <x:c r="C28" s="140"/>
      <x:c r="D28" s="140"/>
      <x:c r="E28" s="140"/>
      <x:c r="F28" s="192"/>
      <x:c r="G28" s="192"/>
      <x:c r="H28" s="140"/>
      <x:c r="I28" s="140"/>
      <x:c r="J28" s="140"/>
      <x:c r="K28" s="140"/>
      <x:c r="L28" s="140"/>
      <x:c r="M28" s="140"/>
    </x:row>
    <x:row r="29">
      <x:c r="A29" s="140"/>
      <x:c r="B29" s="140"/>
      <x:c r="C29" s="140"/>
      <x:c r="D29" s="140"/>
      <x:c r="E29" s="140"/>
      <x:c r="F29" s="192"/>
      <x:c r="G29" s="192"/>
      <x:c r="H29" s="140"/>
      <x:c r="I29" s="140"/>
      <x:c r="J29" s="140"/>
      <x:c r="K29" s="140"/>
      <x:c r="L29" s="140"/>
      <x:c r="M29" s="140"/>
    </x:row>
    <x:row r="30">
      <x:c r="A30" s="140"/>
      <x:c r="B30" s="140"/>
      <x:c r="C30" s="140"/>
      <x:c r="D30" s="140"/>
      <x:c r="E30" s="140"/>
      <x:c r="F30" s="192"/>
      <x:c r="G30" s="192"/>
      <x:c r="H30" s="140"/>
      <x:c r="I30" s="140"/>
      <x:c r="J30" s="140"/>
      <x:c r="K30" s="140"/>
      <x:c r="L30" s="140"/>
      <x:c r="M30" s="140"/>
    </x:row>
    <x:row r="31">
      <x:c r="A31" s="140"/>
      <x:c r="B31" s="140"/>
      <x:c r="C31" s="140"/>
      <x:c r="D31" s="140"/>
      <x:c r="E31" s="140"/>
      <x:c r="F31" s="192"/>
      <x:c r="G31" s="192"/>
      <x:c r="H31" s="140"/>
      <x:c r="I31" s="140"/>
      <x:c r="J31" s="140"/>
      <x:c r="K31" s="140"/>
      <x:c r="L31" s="140"/>
      <x:c r="M31" s="140"/>
    </x:row>
    <x:row r="32">
      <x:c r="A32" s="140"/>
      <x:c r="B32" s="140"/>
      <x:c r="C32" s="140"/>
      <x:c r="D32" s="140"/>
      <x:c r="E32" s="140"/>
      <x:c r="F32" s="192"/>
      <x:c r="G32" s="192"/>
      <x:c r="H32" s="140"/>
      <x:c r="I32" s="140"/>
      <x:c r="J32" s="140"/>
      <x:c r="K32" s="140"/>
      <x:c r="L32" s="140"/>
      <x:c r="M32" s="140"/>
    </x:row>
    <x:row r="33">
      <x:c r="A33" s="140"/>
      <x:c r="B33" s="140"/>
      <x:c r="C33" s="140"/>
      <x:c r="D33" s="140"/>
      <x:c r="E33" s="140"/>
      <x:c r="F33" s="192"/>
      <x:c r="G33" s="192"/>
      <x:c r="H33" s="140"/>
      <x:c r="I33" s="140"/>
      <x:c r="J33" s="140"/>
      <x:c r="K33" s="140"/>
      <x:c r="L33" s="140"/>
      <x:c r="M33" s="140"/>
    </x:row>
    <x:row r="34">
      <x:c r="A34" s="140"/>
      <x:c r="B34" s="140"/>
      <x:c r="C34" s="140"/>
      <x:c r="D34" s="140"/>
      <x:c r="E34" s="140"/>
      <x:c r="F34" s="192"/>
      <x:c r="G34" s="192"/>
      <x:c r="H34" s="140"/>
      <x:c r="I34" s="140"/>
      <x:c r="J34" s="140"/>
      <x:c r="K34" s="140"/>
      <x:c r="L34" s="140"/>
      <x:c r="M34" s="140"/>
    </x:row>
    <x:row r="35">
      <x:c r="A35" s="140"/>
      <x:c r="B35" s="140"/>
      <x:c r="C35" s="140"/>
      <x:c r="D35" s="140"/>
      <x:c r="E35" s="140"/>
      <x:c r="F35" s="192"/>
      <x:c r="G35" s="192"/>
      <x:c r="H35" s="140"/>
      <x:c r="I35" s="140"/>
      <x:c r="J35" s="140"/>
      <x:c r="K35" s="140"/>
      <x:c r="L35" s="140"/>
      <x:c r="M35" s="140"/>
    </x:row>
    <x:row r="36">
      <x:c r="A36" s="140"/>
      <x:c r="B36" s="140"/>
      <x:c r="C36" s="140"/>
      <x:c r="D36" s="140"/>
      <x:c r="E36" s="140"/>
      <x:c r="F36" s="192"/>
      <x:c r="G36" s="192"/>
      <x:c r="H36" s="140"/>
      <x:c r="I36" s="140"/>
      <x:c r="J36" s="140"/>
      <x:c r="K36" s="140"/>
      <x:c r="L36" s="140"/>
      <x:c r="M36" s="140"/>
    </x:row>
    <x:row r="37">
      <x:c r="A37" s="140"/>
      <x:c r="B37" s="140"/>
      <x:c r="C37" s="140"/>
      <x:c r="D37" s="140"/>
      <x:c r="E37" s="140"/>
      <x:c r="F37" s="192"/>
      <x:c r="G37" s="192"/>
      <x:c r="H37" s="140"/>
      <x:c r="I37" s="140"/>
      <x:c r="J37" s="140"/>
      <x:c r="K37" s="140"/>
      <x:c r="L37" s="140"/>
      <x:c r="M37" s="140"/>
    </x:row>
    <x:row r="38">
      <x:c r="A38" s="140"/>
      <x:c r="B38" s="140"/>
      <x:c r="C38" s="140"/>
      <x:c r="D38" s="140"/>
      <x:c r="E38" s="140"/>
      <x:c r="F38" s="192"/>
      <x:c r="G38" s="192"/>
      <x:c r="H38" s="140"/>
      <x:c r="I38" s="140"/>
      <x:c r="J38" s="140"/>
      <x:c r="K38" s="140"/>
      <x:c r="L38" s="140"/>
      <x:c r="M38" s="140"/>
    </x:row>
    <x:row r="39">
      <x:c r="A39" s="140"/>
      <x:c r="B39" s="140"/>
      <x:c r="C39" s="140"/>
      <x:c r="D39" s="140"/>
      <x:c r="E39" s="140"/>
      <x:c r="F39" s="192"/>
      <x:c r="G39" s="192"/>
      <x:c r="H39" s="140"/>
      <x:c r="I39" s="140"/>
      <x:c r="J39" s="140"/>
      <x:c r="K39" s="140"/>
      <x:c r="L39" s="140"/>
      <x:c r="M39" s="140"/>
    </x:row>
    <x:row r="40">
      <x:c r="A40" s="140"/>
      <x:c r="B40" s="140"/>
      <x:c r="C40" s="140"/>
      <x:c r="D40" s="140"/>
      <x:c r="E40" s="140"/>
      <x:c r="F40" s="192"/>
      <x:c r="G40" s="192"/>
      <x:c r="H40" s="140"/>
      <x:c r="I40" s="140"/>
      <x:c r="J40" s="140"/>
      <x:c r="K40" s="140"/>
      <x:c r="L40" s="140"/>
      <x:c r="M40" s="140"/>
    </x:row>
    <x:row r="41">
      <x:c r="A41" s="140"/>
      <x:c r="B41" s="140"/>
      <x:c r="C41" s="140"/>
      <x:c r="D41" s="140"/>
      <x:c r="E41" s="140"/>
      <x:c r="F41" s="192"/>
      <x:c r="G41" s="192"/>
      <x:c r="H41" s="140"/>
      <x:c r="I41" s="140"/>
      <x:c r="J41" s="140"/>
      <x:c r="K41" s="140"/>
      <x:c r="L41" s="140"/>
      <x:c r="M41" s="140"/>
    </x:row>
    <x:row r="42">
      <x:c r="A42" s="140"/>
      <x:c r="B42" s="140"/>
      <x:c r="C42" s="140"/>
      <x:c r="D42" s="140"/>
      <x:c r="E42" s="140"/>
      <x:c r="F42" s="192"/>
      <x:c r="G42" s="192"/>
      <x:c r="H42" s="140"/>
      <x:c r="I42" s="140"/>
      <x:c r="J42" s="140"/>
      <x:c r="K42" s="140"/>
      <x:c r="L42" s="140"/>
      <x:c r="M42" s="140"/>
    </x:row>
    <x:row r="43">
      <x:c r="A43" s="140"/>
      <x:c r="B43" s="140"/>
      <x:c r="C43" s="140"/>
      <x:c r="D43" s="140"/>
      <x:c r="E43" s="140"/>
      <x:c r="F43" s="192"/>
      <x:c r="G43" s="192"/>
      <x:c r="H43" s="140"/>
      <x:c r="I43" s="140"/>
      <x:c r="J43" s="140"/>
      <x:c r="K43" s="140"/>
      <x:c r="L43" s="140"/>
      <x:c r="M43" s="140"/>
    </x:row>
    <x:row r="44">
      <x:c r="A44" s="140"/>
      <x:c r="B44" s="140"/>
      <x:c r="C44" s="140"/>
      <x:c r="D44" s="140"/>
      <x:c r="E44" s="140"/>
      <x:c r="F44" s="192"/>
      <x:c r="G44" s="192"/>
      <x:c r="H44" s="140"/>
      <x:c r="I44" s="140"/>
      <x:c r="J44" s="140"/>
      <x:c r="K44" s="140"/>
      <x:c r="L44" s="140"/>
      <x:c r="M44" s="140"/>
    </x:row>
    <x:row r="45">
      <x:c r="A45" s="140"/>
      <x:c r="B45" s="140"/>
      <x:c r="C45" s="140"/>
      <x:c r="D45" s="140"/>
      <x:c r="E45" s="140"/>
      <x:c r="F45" s="192"/>
      <x:c r="G45" s="192"/>
      <x:c r="H45" s="140"/>
      <x:c r="I45" s="140"/>
      <x:c r="J45" s="140"/>
      <x:c r="K45" s="140"/>
      <x:c r="L45" s="140"/>
      <x:c r="M45" s="140"/>
    </x:row>
    <x:row r="46">
      <x:c r="A46" s="140"/>
      <x:c r="B46" s="140"/>
      <x:c r="C46" s="140"/>
      <x:c r="D46" s="140"/>
      <x:c r="E46" s="140"/>
      <x:c r="F46" s="192"/>
      <x:c r="G46" s="192"/>
      <x:c r="H46" s="140"/>
      <x:c r="I46" s="140"/>
      <x:c r="J46" s="140"/>
      <x:c r="K46" s="140"/>
      <x:c r="L46" s="140"/>
      <x:c r="M46" s="140"/>
    </x:row>
    <x:row r="47">
      <x:c r="A47" s="140"/>
      <x:c r="B47" s="140"/>
      <x:c r="C47" s="140"/>
      <x:c r="D47" s="140"/>
      <x:c r="E47" s="140"/>
      <x:c r="F47" s="192"/>
      <x:c r="G47" s="192"/>
      <x:c r="H47" s="140"/>
      <x:c r="I47" s="140"/>
      <x:c r="J47" s="140"/>
      <x:c r="K47" s="140"/>
      <x:c r="L47" s="140"/>
      <x:c r="M47" s="140"/>
    </x:row>
    <x:row r="48">
      <x:c r="A48" s="140"/>
      <x:c r="B48" s="140"/>
      <x:c r="C48" s="140"/>
      <x:c r="D48" s="140"/>
      <x:c r="E48" s="140"/>
      <x:c r="F48" s="192"/>
      <x:c r="G48" s="192"/>
      <x:c r="H48" s="140"/>
      <x:c r="I48" s="140"/>
      <x:c r="J48" s="140"/>
      <x:c r="K48" s="140"/>
      <x:c r="L48" s="140"/>
      <x:c r="M48" s="140"/>
    </x:row>
    <x:row r="49">
      <x:c r="A49" s="140"/>
      <x:c r="B49" s="140"/>
      <x:c r="C49" s="140"/>
      <x:c r="D49" s="140"/>
      <x:c r="E49" s="140"/>
      <x:c r="F49" s="192"/>
      <x:c r="G49" s="192"/>
      <x:c r="H49" s="140"/>
      <x:c r="I49" s="140"/>
      <x:c r="J49" s="140"/>
      <x:c r="K49" s="140"/>
      <x:c r="L49" s="140"/>
      <x:c r="M49" s="140"/>
    </x:row>
    <x:row r="50">
      <x:c r="A50" s="140"/>
      <x:c r="B50" s="140"/>
      <x:c r="C50" s="140"/>
      <x:c r="D50" s="140"/>
      <x:c r="E50" s="140"/>
      <x:c r="F50" s="192"/>
      <x:c r="G50" s="192"/>
      <x:c r="H50" s="140"/>
      <x:c r="I50" s="140"/>
      <x:c r="J50" s="140"/>
      <x:c r="K50" s="140"/>
      <x:c r="L50" s="140"/>
      <x:c r="M50" s="140"/>
    </x:row>
    <x:row r="51">
      <x:c r="A51" s="140"/>
      <x:c r="B51" s="140"/>
      <x:c r="C51" s="140"/>
      <x:c r="D51" s="140"/>
      <x:c r="E51" s="140"/>
      <x:c r="F51" s="192"/>
      <x:c r="G51" s="192"/>
      <x:c r="H51" s="140"/>
      <x:c r="I51" s="140"/>
      <x:c r="J51" s="140"/>
      <x:c r="K51" s="140"/>
      <x:c r="L51" s="140"/>
      <x:c r="M51" s="140"/>
    </x:row>
    <x:row r="52">
      <x:c r="A52" s="140"/>
      <x:c r="B52" s="140"/>
      <x:c r="C52" s="140"/>
      <x:c r="D52" s="140"/>
      <x:c r="E52" s="140"/>
      <x:c r="F52" s="192"/>
      <x:c r="G52" s="192"/>
      <x:c r="H52" s="140"/>
      <x:c r="I52" s="140"/>
      <x:c r="J52" s="140"/>
      <x:c r="K52" s="140"/>
      <x:c r="L52" s="140"/>
      <x:c r="M52" s="140"/>
    </x:row>
    <x:row r="53">
      <x:c r="A53" s="140"/>
      <x:c r="B53" s="140"/>
      <x:c r="C53" s="140"/>
      <x:c r="D53" s="140"/>
      <x:c r="E53" s="140"/>
      <x:c r="F53" s="192"/>
      <x:c r="G53" s="192"/>
      <x:c r="H53" s="140"/>
      <x:c r="I53" s="140"/>
      <x:c r="J53" s="140"/>
      <x:c r="K53" s="140"/>
      <x:c r="L53" s="140"/>
      <x:c r="M53" s="140"/>
    </x:row>
    <x:row r="54">
      <x:c r="A54" s="140"/>
      <x:c r="B54" s="140"/>
      <x:c r="C54" s="140"/>
      <x:c r="D54" s="140"/>
      <x:c r="E54" s="140"/>
      <x:c r="F54" s="192"/>
      <x:c r="G54" s="192"/>
      <x:c r="H54" s="140"/>
      <x:c r="I54" s="140"/>
      <x:c r="J54" s="140"/>
      <x:c r="K54" s="140"/>
      <x:c r="L54" s="140"/>
      <x:c r="M54" s="140"/>
    </x:row>
    <x:row r="55">
      <x:c r="A55" s="140"/>
      <x:c r="B55" s="140"/>
      <x:c r="C55" s="140"/>
      <x:c r="D55" s="140"/>
      <x:c r="E55" s="140"/>
      <x:c r="F55" s="192"/>
      <x:c r="G55" s="192"/>
      <x:c r="H55" s="140"/>
      <x:c r="I55" s="140"/>
      <x:c r="J55" s="140"/>
      <x:c r="K55" s="140"/>
      <x:c r="L55" s="140"/>
      <x:c r="M55" s="140"/>
    </x:row>
    <x:row r="56">
      <x:c r="A56" s="140"/>
      <x:c r="B56" s="140"/>
      <x:c r="C56" s="140"/>
      <x:c r="D56" s="140"/>
      <x:c r="E56" s="140"/>
      <x:c r="F56" s="192"/>
      <x:c r="G56" s="192"/>
      <x:c r="H56" s="140"/>
      <x:c r="I56" s="140"/>
      <x:c r="J56" s="140"/>
      <x:c r="K56" s="140"/>
      <x:c r="L56" s="140"/>
      <x:c r="M56" s="140"/>
    </x:row>
    <x:row r="57">
      <x:c r="A57" s="140"/>
      <x:c r="B57" s="140"/>
      <x:c r="C57" s="140"/>
      <x:c r="D57" s="140"/>
      <x:c r="E57" s="140"/>
      <x:c r="F57" s="192"/>
      <x:c r="G57" s="192"/>
      <x:c r="H57" s="140"/>
      <x:c r="I57" s="140"/>
      <x:c r="J57" s="140"/>
      <x:c r="K57" s="140"/>
      <x:c r="L57" s="140"/>
      <x:c r="M57" s="140"/>
    </x:row>
    <x:row r="58">
      <x:c r="A58" s="140"/>
      <x:c r="B58" s="140"/>
      <x:c r="C58" s="140"/>
      <x:c r="D58" s="140"/>
      <x:c r="E58" s="140"/>
      <x:c r="F58" s="192"/>
      <x:c r="G58" s="192"/>
      <x:c r="H58" s="140"/>
      <x:c r="I58" s="140"/>
      <x:c r="J58" s="140"/>
      <x:c r="K58" s="140"/>
      <x:c r="L58" s="140"/>
      <x:c r="M58" s="140"/>
    </x:row>
    <x:row r="59">
      <x:c r="A59" s="140"/>
      <x:c r="B59" s="140"/>
      <x:c r="C59" s="140"/>
      <x:c r="D59" s="140"/>
      <x:c r="E59" s="140"/>
      <x:c r="F59" s="192"/>
      <x:c r="G59" s="192"/>
      <x:c r="H59" s="140"/>
      <x:c r="I59" s="140"/>
      <x:c r="J59" s="140"/>
      <x:c r="K59" s="140"/>
      <x:c r="L59" s="140"/>
      <x:c r="M59" s="140"/>
    </x:row>
    <x:row r="60">
      <x:c r="A60" s="140"/>
      <x:c r="B60" s="140"/>
      <x:c r="C60" s="140"/>
      <x:c r="D60" s="140"/>
      <x:c r="E60" s="140"/>
      <x:c r="F60" s="192"/>
      <x:c r="G60" s="192"/>
      <x:c r="H60" s="140"/>
      <x:c r="I60" s="140"/>
      <x:c r="J60" s="140"/>
      <x:c r="K60" s="140"/>
      <x:c r="L60" s="140"/>
      <x:c r="M60" s="140"/>
    </x:row>
    <x:row r="61">
      <x:c r="A61" s="140"/>
      <x:c r="B61" s="140"/>
      <x:c r="C61" s="140"/>
      <x:c r="D61" s="140"/>
      <x:c r="E61" s="140"/>
      <x:c r="F61" s="192"/>
      <x:c r="G61" s="192"/>
      <x:c r="H61" s="140"/>
      <x:c r="I61" s="140"/>
      <x:c r="J61" s="140"/>
      <x:c r="K61" s="140"/>
      <x:c r="L61" s="140"/>
      <x:c r="M61" s="140"/>
    </x:row>
    <x:row r="62">
      <x:c r="A62" s="140"/>
      <x:c r="B62" s="140"/>
      <x:c r="C62" s="140"/>
      <x:c r="D62" s="140"/>
      <x:c r="E62" s="140"/>
      <x:c r="F62" s="192"/>
      <x:c r="G62" s="192"/>
      <x:c r="H62" s="140"/>
      <x:c r="I62" s="140"/>
      <x:c r="J62" s="140"/>
      <x:c r="K62" s="140"/>
      <x:c r="L62" s="140"/>
      <x:c r="M62" s="140"/>
    </x:row>
    <x:row r="63">
      <x:c r="A63" s="140"/>
      <x:c r="B63" s="140"/>
      <x:c r="C63" s="140"/>
      <x:c r="D63" s="140"/>
      <x:c r="E63" s="140"/>
      <x:c r="F63" s="192"/>
      <x:c r="G63" s="192"/>
      <x:c r="H63" s="140"/>
      <x:c r="I63" s="140"/>
      <x:c r="J63" s="140"/>
      <x:c r="K63" s="140"/>
      <x:c r="L63" s="140"/>
      <x:c r="M63" s="140"/>
    </x:row>
    <x:row r="64">
      <x:c r="A64" s="140"/>
      <x:c r="B64" s="140"/>
      <x:c r="C64" s="140"/>
      <x:c r="D64" s="140"/>
      <x:c r="E64" s="140"/>
      <x:c r="F64" s="192"/>
      <x:c r="G64" s="192"/>
      <x:c r="H64" s="140"/>
      <x:c r="I64" s="140"/>
      <x:c r="J64" s="140"/>
      <x:c r="K64" s="140"/>
      <x:c r="L64" s="140"/>
      <x:c r="M64" s="140"/>
    </x:row>
    <x:row r="65">
      <x:c r="A65" s="140"/>
      <x:c r="B65" s="140"/>
      <x:c r="C65" s="140"/>
      <x:c r="D65" s="140"/>
      <x:c r="E65" s="140"/>
      <x:c r="F65" s="192"/>
      <x:c r="G65" s="192"/>
      <x:c r="H65" s="140"/>
      <x:c r="I65" s="140"/>
      <x:c r="J65" s="140"/>
      <x:c r="K65" s="140"/>
      <x:c r="L65" s="140"/>
      <x:c r="M65" s="140"/>
    </x:row>
    <x:row r="66">
      <x:c r="A66" s="140"/>
      <x:c r="B66" s="140"/>
      <x:c r="C66" s="140"/>
      <x:c r="D66" s="140"/>
      <x:c r="E66" s="140"/>
      <x:c r="F66" s="192"/>
      <x:c r="G66" s="192"/>
      <x:c r="H66" s="140"/>
      <x:c r="I66" s="140"/>
      <x:c r="J66" s="140"/>
      <x:c r="K66" s="140"/>
      <x:c r="L66" s="140"/>
      <x:c r="M66" s="140"/>
    </x:row>
    <x:row r="67">
      <x:c r="A67" s="140"/>
      <x:c r="B67" s="140"/>
      <x:c r="C67" s="140"/>
      <x:c r="D67" s="140"/>
      <x:c r="E67" s="140"/>
      <x:c r="F67" s="192"/>
      <x:c r="G67" s="192"/>
      <x:c r="H67" s="140"/>
      <x:c r="I67" s="140"/>
      <x:c r="J67" s="140"/>
      <x:c r="K67" s="140"/>
      <x:c r="L67" s="140"/>
      <x:c r="M67" s="140"/>
    </x:row>
    <x:row r="68">
      <x:c r="A68" s="140"/>
      <x:c r="B68" s="140"/>
      <x:c r="C68" s="140"/>
      <x:c r="D68" s="140"/>
      <x:c r="E68" s="140"/>
      <x:c r="F68" s="192"/>
      <x:c r="G68" s="192"/>
      <x:c r="H68" s="140"/>
      <x:c r="I68" s="140"/>
      <x:c r="J68" s="140"/>
      <x:c r="K68" s="140"/>
      <x:c r="L68" s="140"/>
      <x:c r="M68" s="140"/>
    </x:row>
    <x:row r="69">
      <x:c r="A69" s="140"/>
      <x:c r="B69" s="140"/>
      <x:c r="C69" s="140"/>
      <x:c r="D69" s="140"/>
      <x:c r="E69" s="140"/>
      <x:c r="F69" s="192"/>
      <x:c r="G69" s="192"/>
      <x:c r="H69" s="140"/>
      <x:c r="I69" s="140"/>
      <x:c r="J69" s="140"/>
      <x:c r="K69" s="140"/>
      <x:c r="L69" s="140"/>
      <x:c r="M69" s="140"/>
    </x:row>
    <x:row r="70">
      <x:c r="A70" s="140"/>
      <x:c r="B70" s="140"/>
      <x:c r="C70" s="140"/>
      <x:c r="D70" s="140"/>
      <x:c r="E70" s="140"/>
      <x:c r="F70" s="192"/>
      <x:c r="G70" s="192"/>
      <x:c r="H70" s="140"/>
      <x:c r="I70" s="140"/>
      <x:c r="J70" s="140"/>
      <x:c r="K70" s="140"/>
      <x:c r="L70" s="140"/>
      <x:c r="M70" s="140"/>
    </x:row>
    <x:row r="71">
      <x:c r="A71" s="140"/>
      <x:c r="B71" s="140"/>
      <x:c r="C71" s="140"/>
      <x:c r="D71" s="140"/>
      <x:c r="E71" s="140"/>
      <x:c r="F71" s="192"/>
      <x:c r="G71" s="192"/>
      <x:c r="H71" s="140"/>
      <x:c r="I71" s="140"/>
      <x:c r="J71" s="140"/>
      <x:c r="K71" s="140"/>
      <x:c r="L71" s="140"/>
      <x:c r="M71" s="140"/>
    </x:row>
    <x:row r="72">
      <x:c r="A72" s="140"/>
      <x:c r="B72" s="140"/>
      <x:c r="C72" s="140"/>
      <x:c r="D72" s="140"/>
      <x:c r="E72" s="140"/>
      <x:c r="F72" s="192"/>
      <x:c r="G72" s="192"/>
      <x:c r="H72" s="140"/>
      <x:c r="I72" s="140"/>
      <x:c r="J72" s="140"/>
      <x:c r="K72" s="140"/>
      <x:c r="L72" s="140"/>
      <x:c r="M72" s="140"/>
    </x:row>
    <x:row r="73">
      <x:c r="A73" s="140"/>
      <x:c r="B73" s="140"/>
      <x:c r="C73" s="140"/>
      <x:c r="D73" s="140"/>
      <x:c r="E73" s="140"/>
      <x:c r="F73" s="192"/>
      <x:c r="G73" s="192"/>
      <x:c r="H73" s="140"/>
      <x:c r="I73" s="140"/>
      <x:c r="J73" s="140"/>
      <x:c r="K73" s="140"/>
      <x:c r="L73" s="140"/>
      <x:c r="M73" s="140"/>
    </x:row>
    <x:row r="74">
      <x:c r="A74" s="140"/>
      <x:c r="B74" s="140"/>
      <x:c r="C74" s="140"/>
      <x:c r="D74" s="140"/>
      <x:c r="E74" s="140"/>
      <x:c r="F74" s="192"/>
      <x:c r="G74" s="192"/>
      <x:c r="H74" s="140"/>
      <x:c r="I74" s="140"/>
      <x:c r="J74" s="140"/>
      <x:c r="K74" s="140"/>
      <x:c r="L74" s="140"/>
      <x:c r="M74" s="140"/>
    </x:row>
    <x:row r="75">
      <x:c r="A75" s="140"/>
      <x:c r="B75" s="140"/>
      <x:c r="C75" s="140"/>
      <x:c r="D75" s="140"/>
      <x:c r="E75" s="140"/>
      <x:c r="F75" s="192"/>
      <x:c r="G75" s="192"/>
      <x:c r="H75" s="140"/>
      <x:c r="I75" s="140"/>
      <x:c r="J75" s="140"/>
      <x:c r="K75" s="140"/>
      <x:c r="L75" s="140"/>
      <x:c r="M75" s="140"/>
    </x:row>
    <x:row r="76">
      <x:c r="A76" s="140"/>
      <x:c r="B76" s="140"/>
      <x:c r="C76" s="140"/>
      <x:c r="D76" s="140"/>
      <x:c r="E76" s="140"/>
      <x:c r="F76" s="192"/>
      <x:c r="G76" s="192"/>
      <x:c r="H76" s="140"/>
      <x:c r="I76" s="140"/>
      <x:c r="J76" s="140"/>
      <x:c r="K76" s="140"/>
      <x:c r="L76" s="140"/>
      <x:c r="M76" s="140"/>
    </x:row>
    <x:row r="77">
      <x:c r="A77" s="140"/>
      <x:c r="B77" s="140"/>
      <x:c r="C77" s="140"/>
      <x:c r="D77" s="140"/>
      <x:c r="E77" s="140"/>
      <x:c r="F77" s="192"/>
      <x:c r="G77" s="192"/>
      <x:c r="H77" s="140"/>
      <x:c r="I77" s="140"/>
      <x:c r="J77" s="140"/>
      <x:c r="K77" s="140"/>
      <x:c r="L77" s="140"/>
      <x:c r="M77" s="140"/>
    </x:row>
    <x:row r="78">
      <x:c r="A78" s="140"/>
      <x:c r="B78" s="140"/>
      <x:c r="C78" s="140"/>
      <x:c r="D78" s="140"/>
      <x:c r="E78" s="140"/>
      <x:c r="F78" s="192"/>
      <x:c r="G78" s="192"/>
      <x:c r="H78" s="140"/>
      <x:c r="I78" s="140"/>
      <x:c r="J78" s="140"/>
      <x:c r="K78" s="140"/>
      <x:c r="L78" s="140"/>
      <x:c r="M78" s="140"/>
    </x:row>
    <x:row r="79">
      <x:c r="A79" s="140"/>
      <x:c r="B79" s="140"/>
      <x:c r="C79" s="140"/>
      <x:c r="D79" s="140"/>
      <x:c r="E79" s="140"/>
      <x:c r="F79" s="192"/>
      <x:c r="G79" s="192"/>
      <x:c r="H79" s="140"/>
      <x:c r="I79" s="140"/>
      <x:c r="J79" s="140"/>
      <x:c r="K79" s="140"/>
      <x:c r="L79" s="140"/>
      <x:c r="M79" s="140"/>
    </x:row>
    <x:row r="80">
      <x:c r="A80" s="140"/>
      <x:c r="B80" s="140"/>
      <x:c r="C80" s="140"/>
      <x:c r="D80" s="140"/>
      <x:c r="E80" s="140"/>
      <x:c r="F80" s="192"/>
      <x:c r="G80" s="192"/>
      <x:c r="H80" s="140"/>
      <x:c r="I80" s="140"/>
      <x:c r="J80" s="140"/>
      <x:c r="K80" s="140"/>
      <x:c r="L80" s="140"/>
      <x:c r="M80" s="140"/>
    </x:row>
    <x:row r="81">
      <x:c r="A81" s="140"/>
      <x:c r="B81" s="140"/>
      <x:c r="C81" s="140"/>
      <x:c r="D81" s="140"/>
      <x:c r="E81" s="140"/>
      <x:c r="F81" s="192"/>
      <x:c r="G81" s="192"/>
      <x:c r="H81" s="140"/>
      <x:c r="I81" s="140"/>
      <x:c r="J81" s="140"/>
      <x:c r="K81" s="140"/>
      <x:c r="L81" s="140"/>
      <x:c r="M81" s="140"/>
    </x:row>
    <x:row r="82">
      <x:c r="A82" s="140"/>
      <x:c r="B82" s="140"/>
      <x:c r="C82" s="140"/>
      <x:c r="D82" s="140"/>
      <x:c r="E82" s="140"/>
      <x:c r="F82" s="192"/>
      <x:c r="G82" s="192"/>
      <x:c r="H82" s="140"/>
      <x:c r="I82" s="140"/>
      <x:c r="J82" s="140"/>
      <x:c r="K82" s="140"/>
      <x:c r="L82" s="140"/>
      <x:c r="M82" s="140"/>
    </x:row>
    <x:row r="83">
      <x:c r="A83" s="140"/>
      <x:c r="B83" s="140"/>
      <x:c r="C83" s="140"/>
      <x:c r="D83" s="140"/>
      <x:c r="E83" s="140"/>
      <x:c r="F83" s="192"/>
      <x:c r="G83" s="192"/>
      <x:c r="H83" s="140"/>
      <x:c r="I83" s="140"/>
      <x:c r="J83" s="140"/>
      <x:c r="K83" s="140"/>
      <x:c r="L83" s="140"/>
      <x:c r="M83" s="140"/>
    </x:row>
    <x:row r="84">
      <x:c r="A84" s="140"/>
      <x:c r="B84" s="140"/>
      <x:c r="C84" s="140"/>
      <x:c r="D84" s="140"/>
      <x:c r="E84" s="140"/>
      <x:c r="F84" s="192"/>
      <x:c r="G84" s="192"/>
      <x:c r="H84" s="140"/>
      <x:c r="I84" s="140"/>
      <x:c r="J84" s="140"/>
      <x:c r="K84" s="140"/>
      <x:c r="L84" s="140"/>
      <x:c r="M84" s="140"/>
    </x:row>
    <x:row r="85">
      <x:c r="A85" s="140"/>
      <x:c r="B85" s="140"/>
      <x:c r="C85" s="140"/>
      <x:c r="D85" s="140"/>
      <x:c r="E85" s="140"/>
      <x:c r="F85" s="192"/>
      <x:c r="G85" s="192"/>
      <x:c r="H85" s="140"/>
      <x:c r="I85" s="140"/>
      <x:c r="J85" s="140"/>
      <x:c r="K85" s="140"/>
      <x:c r="L85" s="140"/>
      <x:c r="M85" s="140"/>
    </x:row>
    <x:row r="86">
      <x:c r="A86" s="140"/>
      <x:c r="B86" s="140"/>
      <x:c r="C86" s="140"/>
      <x:c r="D86" s="140"/>
      <x:c r="E86" s="140"/>
      <x:c r="F86" s="192"/>
      <x:c r="G86" s="192"/>
      <x:c r="H86" s="140"/>
      <x:c r="I86" s="140"/>
      <x:c r="J86" s="140"/>
      <x:c r="K86" s="140"/>
      <x:c r="L86" s="140"/>
      <x:c r="M86" s="140"/>
    </x:row>
    <x:row r="87">
      <x:c r="A87" s="140"/>
      <x:c r="B87" s="140"/>
      <x:c r="C87" s="140"/>
      <x:c r="D87" s="140"/>
      <x:c r="E87" s="140"/>
      <x:c r="F87" s="192"/>
      <x:c r="G87" s="192"/>
      <x:c r="H87" s="140"/>
      <x:c r="I87" s="140"/>
      <x:c r="J87" s="140"/>
      <x:c r="K87" s="140"/>
      <x:c r="L87" s="140"/>
      <x:c r="M87" s="140"/>
    </x:row>
    <x:row r="88">
      <x:c r="A88" s="140"/>
      <x:c r="B88" s="140"/>
      <x:c r="C88" s="140"/>
      <x:c r="D88" s="140"/>
      <x:c r="E88" s="140"/>
      <x:c r="F88" s="192"/>
      <x:c r="G88" s="192"/>
      <x:c r="H88" s="140"/>
      <x:c r="I88" s="140"/>
      <x:c r="J88" s="140"/>
      <x:c r="K88" s="140"/>
      <x:c r="L88" s="140"/>
      <x:c r="M88" s="140"/>
    </x:row>
    <x:row r="89">
      <x:c r="A89" s="140"/>
      <x:c r="B89" s="140"/>
      <x:c r="C89" s="140"/>
      <x:c r="D89" s="140"/>
      <x:c r="E89" s="140"/>
      <x:c r="F89" s="192"/>
      <x:c r="G89" s="192"/>
      <x:c r="H89" s="140"/>
      <x:c r="I89" s="140"/>
      <x:c r="J89" s="140"/>
      <x:c r="K89" s="140"/>
      <x:c r="L89" s="140"/>
      <x:c r="M89" s="140"/>
    </x:row>
    <x:row r="90">
      <x:c r="A90" s="140"/>
      <x:c r="B90" s="140"/>
      <x:c r="C90" s="140"/>
      <x:c r="D90" s="140"/>
      <x:c r="E90" s="140"/>
      <x:c r="F90" s="192"/>
      <x:c r="G90" s="192"/>
      <x:c r="H90" s="140"/>
      <x:c r="I90" s="140"/>
      <x:c r="J90" s="140"/>
      <x:c r="K90" s="140"/>
      <x:c r="L90" s="140"/>
      <x:c r="M90" s="140"/>
    </x:row>
    <x:row r="91">
      <x:c r="A91" s="140"/>
      <x:c r="B91" s="140"/>
      <x:c r="C91" s="140"/>
      <x:c r="D91" s="140"/>
      <x:c r="E91" s="140"/>
      <x:c r="F91" s="192"/>
      <x:c r="G91" s="192"/>
      <x:c r="H91" s="140"/>
      <x:c r="I91" s="140"/>
      <x:c r="J91" s="140"/>
      <x:c r="K91" s="140"/>
      <x:c r="L91" s="140"/>
      <x:c r="M91" s="140"/>
    </x:row>
    <x:row r="92">
      <x:c r="A92" s="140"/>
      <x:c r="B92" s="140"/>
      <x:c r="C92" s="140"/>
      <x:c r="D92" s="140"/>
      <x:c r="E92" s="140"/>
      <x:c r="F92" s="192"/>
      <x:c r="G92" s="192"/>
      <x:c r="H92" s="140"/>
      <x:c r="I92" s="140"/>
      <x:c r="J92" s="140"/>
      <x:c r="K92" s="140"/>
      <x:c r="L92" s="140"/>
      <x:c r="M92" s="140"/>
    </x:row>
    <x:row r="93">
      <x:c r="A93" s="140"/>
      <x:c r="B93" s="140"/>
      <x:c r="C93" s="140"/>
      <x:c r="D93" s="140"/>
      <x:c r="E93" s="140"/>
      <x:c r="F93" s="192"/>
      <x:c r="G93" s="192"/>
      <x:c r="H93" s="140"/>
      <x:c r="I93" s="140"/>
      <x:c r="J93" s="140"/>
      <x:c r="K93" s="140"/>
      <x:c r="L93" s="140"/>
      <x:c r="M93" s="140"/>
    </x:row>
    <x:row r="94">
      <x:c r="A94" s="140"/>
      <x:c r="B94" s="140"/>
      <x:c r="C94" s="140"/>
      <x:c r="D94" s="140"/>
      <x:c r="E94" s="140"/>
      <x:c r="F94" s="192"/>
      <x:c r="G94" s="192"/>
      <x:c r="H94" s="140"/>
      <x:c r="I94" s="140"/>
      <x:c r="J94" s="140"/>
      <x:c r="K94" s="140"/>
      <x:c r="L94" s="140"/>
      <x:c r="M94" s="140"/>
    </x:row>
    <x:row r="95">
      <x:c r="A95" s="140"/>
      <x:c r="B95" s="140"/>
      <x:c r="C95" s="140"/>
      <x:c r="D95" s="140"/>
      <x:c r="E95" s="140"/>
      <x:c r="F95" s="192"/>
      <x:c r="G95" s="192"/>
      <x:c r="H95" s="140"/>
      <x:c r="I95" s="140"/>
      <x:c r="J95" s="140"/>
      <x:c r="K95" s="140"/>
      <x:c r="L95" s="140"/>
      <x:c r="M95" s="140"/>
    </x:row>
    <x:row r="96">
      <x:c r="A96" s="140"/>
      <x:c r="B96" s="140"/>
      <x:c r="C96" s="140"/>
      <x:c r="D96" s="140"/>
      <x:c r="E96" s="140"/>
      <x:c r="F96" s="192"/>
      <x:c r="G96" s="192"/>
      <x:c r="H96" s="140"/>
      <x:c r="I96" s="140"/>
      <x:c r="J96" s="140"/>
      <x:c r="K96" s="140"/>
      <x:c r="L96" s="140"/>
      <x:c r="M96" s="140"/>
    </x:row>
    <x:row r="97">
      <x:c r="A97" s="140"/>
      <x:c r="B97" s="140"/>
      <x:c r="C97" s="140"/>
      <x:c r="D97" s="140"/>
      <x:c r="E97" s="140"/>
      <x:c r="F97" s="192"/>
      <x:c r="G97" s="192"/>
      <x:c r="H97" s="140"/>
      <x:c r="I97" s="140"/>
      <x:c r="J97" s="140"/>
      <x:c r="K97" s="140"/>
      <x:c r="L97" s="140"/>
      <x:c r="M97" s="140"/>
    </x:row>
    <x:row r="98">
      <x:c r="A98" s="140"/>
      <x:c r="B98" s="140"/>
      <x:c r="C98" s="140"/>
      <x:c r="D98" s="140"/>
      <x:c r="E98" s="140"/>
      <x:c r="F98" s="192"/>
      <x:c r="G98" s="192"/>
      <x:c r="H98" s="140"/>
      <x:c r="I98" s="140"/>
      <x:c r="J98" s="140"/>
      <x:c r="K98" s="140"/>
      <x:c r="L98" s="140"/>
      <x:c r="M98" s="140"/>
    </x:row>
    <x:row r="99">
      <x:c r="A99" s="140"/>
      <x:c r="B99" s="140"/>
      <x:c r="C99" s="140"/>
      <x:c r="D99" s="140"/>
      <x:c r="E99" s="140"/>
      <x:c r="F99" s="192"/>
      <x:c r="G99" s="192"/>
      <x:c r="H99" s="140"/>
      <x:c r="I99" s="140"/>
      <x:c r="J99" s="140"/>
      <x:c r="K99" s="140"/>
      <x:c r="L99" s="140"/>
      <x:c r="M99" s="140"/>
    </x:row>
    <x:row r="100">
      <x:c r="A100" s="140"/>
      <x:c r="B100" s="140"/>
      <x:c r="C100" s="140"/>
      <x:c r="D100" s="140"/>
      <x:c r="E100" s="140"/>
      <x:c r="F100" s="192"/>
      <x:c r="G100" s="192"/>
      <x:c r="H100" s="140"/>
      <x:c r="I100" s="140"/>
      <x:c r="J100" s="140"/>
      <x:c r="K100" s="140"/>
      <x:c r="L100" s="140"/>
      <x:c r="M100" s="140"/>
    </x:row>
    <x:row r="101">
      <x:c r="A101" s="140"/>
      <x:c r="B101" s="140"/>
      <x:c r="C101" s="140"/>
      <x:c r="D101" s="140"/>
      <x:c r="E101" s="140"/>
      <x:c r="F101" s="192"/>
      <x:c r="G101" s="192"/>
      <x:c r="H101" s="140"/>
      <x:c r="I101" s="140"/>
      <x:c r="J101" s="140"/>
      <x:c r="K101" s="140"/>
      <x:c r="L101" s="140"/>
      <x:c r="M101" s="140"/>
    </x:row>
  </x:sheetData>
  <x:dataValidations count="1">
    <x:dataValidation type="list" sqref="E2:E101">
      <x:formula1>"Direct observation,Primary organizational source,Authoritative external guidance,Bounded inference,Illustrative fictional composite,Unresolved"</x:formula1>
    </x:dataValidation>
  </x:dataValidations>
  <x:pageMargins left="0.7" right="0.7" top="0.75" bottom="0.75" header="0.3" footer="0.3"/>
  <x:tableParts count="1">
    <x:tablePart xmlns:r="http://schemas.openxmlformats.org/officeDocument/2006/relationships" r:id="Rb7a052e636424002"/>
  </x:tableParts>
</x:worksheet>
</file>

<file path=xl/worksheets/sheet6.xml><?xml version="1.0" encoding="utf-8"?>
<x:worksheet xmlns:x="http://schemas.openxmlformats.org/spreadsheetml/2006/main">
  <x:sheetViews xmlns:r="http://schemas.openxmlformats.org/officeDocument/2006/relationships">
    <x:sheetView showGridLines="0" workbookViewId="0">
      <x:pane ySplit="4" topLeftCell="A5" activePane="bottomLeft" state="frozen"/>
      <x:selection pane="bottomLeft" activeCell="A5" sqref="A5"/>
    </x:sheetView>
  </x:sheetViews>
  <x:sheetFormatPr defaultRowHeight="15"/>
  <x:cols>
    <x:col min="1" max="1" width="13" hidden="1" customWidth="1"/>
    <x:col min="2" max="2" width="13" hidden="1" customWidth="1"/>
    <x:col min="3" max="3" width="13" customWidth="1"/>
    <x:col min="4" max="4" width="18" customWidth="1"/>
    <x:col min="5" max="5" width="16" customWidth="1"/>
    <x:col min="6" max="6" width="45" customWidth="1"/>
    <x:col min="7" max="7" width="18" customWidth="1"/>
    <x:col min="8" max="8" width="18" customWidth="1"/>
    <x:col min="9" max="9" width="15" customWidth="1"/>
    <x:col min="10" max="10" width="32" customWidth="1"/>
    <x:col min="11" max="11" width="14" hidden="1" customWidth="1"/>
  </x:cols>
  <x:sheetData>
    <x:row r="1">
      <x:c r="A1" s="132" t="str">
        <x:v>Review and Reopening Register</x:v>
      </x:c>
      <x:c r="B1" s="132"/>
      <x:c r="C1" s="132"/>
      <x:c r="D1" s="132"/>
      <x:c r="E1" s="132"/>
      <x:c r="F1" s="132"/>
      <x:c r="G1" s="132"/>
      <x:c r="H1" s="132"/>
      <x:c r="I1" s="132"/>
      <x:c r="J1" s="132"/>
    </x:row>
    <x:row r="2">
      <x:c r="A2" s="4"/>
      <x:c r="B2" s="4"/>
      <x:c r="C2" s="4"/>
      <x:c r="D2" s="4"/>
      <x:c r="E2" s="4"/>
      <x:c r="F2" s="4"/>
      <x:c r="G2" s="4"/>
      <x:c r="H2" s="4"/>
      <x:c r="I2" s="4"/>
      <x:c r="J2" s="4"/>
    </x:row>
    <x:row r="3">
      <x:c r="A3" s="28"/>
      <x:c r="B3" s="28"/>
      <x:c r="C3" s="28"/>
      <x:c r="D3" s="28"/>
      <x:c r="E3" s="28"/>
      <x:c r="F3" s="28"/>
      <x:c r="G3" s="28"/>
      <x:c r="H3" s="28"/>
      <x:c r="I3" s="28"/>
      <x:c r="J3" s="28"/>
    </x:row>
    <x:row r="4">
      <x:c r="A4" s="130" t="str">
        <x:v>Technical review ID</x:v>
      </x:c>
      <x:c r="B4" s="130" t="str">
        <x:v>Technical record ID</x:v>
      </x:c>
      <x:c r="C4" s="130" t="str">
        <x:v>Domain or organisation</x:v>
      </x:c>
      <x:c r="D4" s="130" t="str">
        <x:v>What changed?</x:v>
      </x:c>
      <x:c r="E4" s="130" t="str">
        <x:v>Change observed?</x:v>
      </x:c>
      <x:c r="F4" s="130" t="str">
        <x:v>What needs to be checked again?</x:v>
      </x:c>
      <x:c r="G4" s="130" t="str">
        <x:v>Owner</x:v>
      </x:c>
      <x:c r="H4" s="130" t="str">
        <x:v>Reviewer</x:v>
      </x:c>
      <x:c r="I4" s="130" t="str">
        <x:v>Next review</x:v>
      </x:c>
      <x:c r="J4" s="130" t="str">
        <x:v>Outcome</x:v>
      </x:c>
      <x:c r="K4" t="str">
        <x:v>Technical current version</x:v>
      </x:c>
    </x:row>
    <x:row r="5">
      <x:c r="A5" s="140" t="str">
        <x:v>RV-001</x:v>
      </x:c>
      <x:c r="B5" s="140" t="str">
        <x:v>EX-005</x:v>
      </x:c>
      <x:c r="C5" s="140" t="str">
        <x:v>Appointment marketplace</x:v>
      </x:c>
      <x:c r="D5" s="140" t="str">
        <x:v>Owned comparable offer changes</x:v>
      </x:c>
      <x:c r="E5" s="140" t="str">
        <x:v>No</x:v>
      </x:c>
      <x:c r="F5" s="140" t="str">
        <x:v>Does the marketplace launch an owned comparable consultation service?</x:v>
      </x:c>
      <x:c r="G5" s="140" t="str">
        <x:v>Example owner</x:v>
      </x:c>
      <x:c r="H5" s="140" t="str">
        <x:v>Example reviewer</x:v>
      </x:c>
      <x:c r="I5" s="192" t="n">
        <x:v>46311</x:v>
      </x:c>
      <x:c r="J5" s="140" t="str">
        <x:v>Keep approved Context only until change</x:v>
      </x:c>
      <x:c r="K5" t="str">
        <x:v>1.0</x:v>
      </x:c>
    </x:row>
    <x:row r="6">
      <x:c r="A6" s="140" t="str">
        <x:v>RV-002</x:v>
      </x:c>
      <x:c r="B6" s="140" t="str">
        <x:v>EX-005</x:v>
      </x:c>
      <x:c r="C6" s="140" t="str">
        <x:v>Appointment marketplace</x:v>
      </x:c>
      <x:c r="D6" s="140" t="str">
        <x:v>Transaction, lead, contract or customer-data ownership changes</x:v>
      </x:c>
      <x:c r="E6" s="140" t="str">
        <x:v>No</x:v>
      </x:c>
      <x:c r="F6" s="140" t="str">
        <x:v>Does transaction or customer-data ownership change?</x:v>
      </x:c>
      <x:c r="G6" s="140" t="str">
        <x:v>Example owner</x:v>
      </x:c>
      <x:c r="H6" s="140" t="str">
        <x:v>Example reviewer</x:v>
      </x:c>
      <x:c r="I6" s="192" t="n">
        <x:v>46311</x:v>
      </x:c>
      <x:c r="J6" s="140" t="str">
        <x:v>Keep approved Context only until change</x:v>
      </x:c>
      <x:c r="K6" t="str">
        <x:v>1.0</x:v>
      </x:c>
    </x:row>
    <x:row r="7">
      <x:c r="A7" s="140" t="str">
        <x:v>RV-003</x:v>
      </x:c>
      <x:c r="B7" s="140" t="str">
        <x:v>EX-003</x:v>
      </x:c>
      <x:c r="C7" s="140" t="str">
        <x:v>Health publisher</x:v>
      </x:c>
      <x:c r="D7" s="140" t="str">
        <x:v>Owned comparable offer changes</x:v>
      </x:c>
      <x:c r="E7" s="140" t="str">
        <x:v>No</x:v>
      </x:c>
      <x:c r="F7" s="140" t="str">
        <x:v>Does the publisher launch a comparable service?</x:v>
      </x:c>
      <x:c r="G7" s="140" t="str">
        <x:v>Example owner</x:v>
      </x:c>
      <x:c r="H7" s="140" t="str">
        <x:v>Example reviewer</x:v>
      </x:c>
      <x:c r="I7" s="192" t="n">
        <x:v>46311</x:v>
      </x:c>
      <x:c r="J7" s="140" t="str">
        <x:v>Keep approved Context only until change</x:v>
      </x:c>
      <x:c r="K7" t="str">
        <x:v>1.0</x:v>
      </x:c>
    </x:row>
    <x:row r="8">
      <x:c r="A8" s="140" t="str">
        <x:v>RV-004</x:v>
      </x:c>
      <x:c r="B8" s="140" t="str">
        <x:v>EX-001</x:v>
      </x:c>
      <x:c r="C8" s="140" t="str">
        <x:v>Comparable local clinic</x:v>
      </x:c>
      <x:c r="D8" s="140" t="str">
        <x:v>Market, geography or query group changes</x:v>
      </x:c>
      <x:c r="E8" s="140" t="str">
        <x:v>No</x:v>
      </x:c>
      <x:c r="F8" s="140" t="str">
        <x:v>Does the market or geography change?</x:v>
      </x:c>
      <x:c r="G8" s="140" t="str">
        <x:v>Example owner</x:v>
      </x:c>
      <x:c r="H8" s="140" t="str">
        <x:v>Example reviewer</x:v>
      </x:c>
      <x:c r="I8" s="192" t="n">
        <x:v>46311</x:v>
      </x:c>
      <x:c r="J8" s="140" t="str">
        <x:v>Reclassify for new market</x:v>
      </x:c>
      <x:c r="K8" t="str">
        <x:v>1.0</x:v>
      </x:c>
    </x:row>
    <x:row r="9">
      <x:c r="A9" s="140" t="str">
        <x:v>RV-005</x:v>
      </x:c>
      <x:c r="B9" s="140" t="str">
        <x:v>EX-007</x:v>
      </x:c>
      <x:c r="C9" s="140" t="str">
        <x:v>National information portal</x:v>
      </x:c>
      <x:c r="D9" s="140" t="str">
        <x:v>Decision changes</x:v>
      </x:c>
      <x:c r="E9" s="140" t="str">
        <x:v>No</x:v>
      </x:c>
      <x:c r="F9" s="140" t="str">
        <x:v>Does the decision change to pure SERP-composition analysis?</x:v>
      </x:c>
      <x:c r="G9" s="140" t="str">
        <x:v>Example owner</x:v>
      </x:c>
      <x:c r="H9" s="140" t="str">
        <x:v>Example reviewer</x:v>
      </x:c>
      <x:c r="I9" s="192" t="n">
        <x:v>46311</x:v>
      </x:c>
      <x:c r="J9" s="140" t="str">
        <x:v>May become narrow Context only</x:v>
      </x:c>
      <x:c r="K9" t="str">
        <x:v>1.0</x:v>
      </x:c>
    </x:row>
    <x:row r="10">
      <x:c r="A10" s="140"/>
      <x:c r="B10" s="140"/>
      <x:c r="C10" s="140"/>
      <x:c r="D10" s="140"/>
      <x:c r="E10" s="140"/>
      <x:c r="F10" s="140"/>
      <x:c r="G10" s="140"/>
      <x:c r="H10" s="140"/>
      <x:c r="I10" s="192"/>
      <x:c r="J10" s="140"/>
    </x:row>
    <x:row r="11">
      <x:c r="A11" s="140"/>
      <x:c r="B11" s="140"/>
      <x:c r="C11" s="140"/>
      <x:c r="D11" s="140"/>
      <x:c r="E11" s="140"/>
      <x:c r="F11" s="140"/>
      <x:c r="G11" s="140"/>
      <x:c r="H11" s="140"/>
      <x:c r="I11" s="192"/>
      <x:c r="J11" s="140"/>
    </x:row>
    <x:row r="12">
      <x:c r="A12" s="140"/>
      <x:c r="B12" s="140"/>
      <x:c r="C12" s="140"/>
      <x:c r="D12" s="140"/>
      <x:c r="E12" s="140"/>
      <x:c r="F12" s="140"/>
      <x:c r="G12" s="140"/>
      <x:c r="H12" s="140"/>
      <x:c r="I12" s="192"/>
      <x:c r="J12" s="140"/>
    </x:row>
    <x:row r="13">
      <x:c r="A13" s="140"/>
      <x:c r="B13" s="140"/>
      <x:c r="C13" s="140"/>
      <x:c r="D13" s="140"/>
      <x:c r="E13" s="140"/>
      <x:c r="F13" s="140"/>
      <x:c r="G13" s="140"/>
      <x:c r="H13" s="140"/>
      <x:c r="I13" s="192"/>
      <x:c r="J13" s="140"/>
    </x:row>
    <x:row r="14">
      <x:c r="A14" s="140"/>
      <x:c r="B14" s="140"/>
      <x:c r="C14" s="140"/>
      <x:c r="D14" s="140"/>
      <x:c r="E14" s="140"/>
      <x:c r="F14" s="140"/>
      <x:c r="G14" s="140"/>
      <x:c r="H14" s="140"/>
      <x:c r="I14" s="192"/>
      <x:c r="J14" s="140"/>
    </x:row>
    <x:row r="15">
      <x:c r="A15" s="140"/>
      <x:c r="B15" s="140"/>
      <x:c r="C15" s="140"/>
      <x:c r="D15" s="140"/>
      <x:c r="E15" s="140"/>
      <x:c r="F15" s="140"/>
      <x:c r="G15" s="140"/>
      <x:c r="H15" s="140"/>
      <x:c r="I15" s="192"/>
      <x:c r="J15" s="140"/>
    </x:row>
    <x:row r="16">
      <x:c r="A16" s="140"/>
      <x:c r="B16" s="140"/>
      <x:c r="C16" s="140"/>
      <x:c r="D16" s="140"/>
      <x:c r="E16" s="140"/>
      <x:c r="F16" s="140"/>
      <x:c r="G16" s="140"/>
      <x:c r="H16" s="140"/>
      <x:c r="I16" s="192"/>
      <x:c r="J16" s="140"/>
    </x:row>
    <x:row r="17">
      <x:c r="A17" s="140"/>
      <x:c r="B17" s="140"/>
      <x:c r="C17" s="140"/>
      <x:c r="D17" s="140"/>
      <x:c r="E17" s="140"/>
      <x:c r="F17" s="140"/>
      <x:c r="G17" s="140"/>
      <x:c r="H17" s="140"/>
      <x:c r="I17" s="192"/>
      <x:c r="J17" s="140"/>
    </x:row>
    <x:row r="18">
      <x:c r="A18" s="140"/>
      <x:c r="B18" s="140"/>
      <x:c r="C18" s="140"/>
      <x:c r="D18" s="140"/>
      <x:c r="E18" s="140"/>
      <x:c r="F18" s="140"/>
      <x:c r="G18" s="140"/>
      <x:c r="H18" s="140"/>
      <x:c r="I18" s="192"/>
      <x:c r="J18" s="140"/>
    </x:row>
    <x:row r="19">
      <x:c r="A19" s="140"/>
      <x:c r="B19" s="140"/>
      <x:c r="C19" s="140"/>
      <x:c r="D19" s="140"/>
      <x:c r="E19" s="140"/>
      <x:c r="F19" s="140"/>
      <x:c r="G19" s="140"/>
      <x:c r="H19" s="140"/>
      <x:c r="I19" s="192"/>
      <x:c r="J19" s="140"/>
    </x:row>
    <x:row r="20">
      <x:c r="A20" s="140"/>
      <x:c r="B20" s="140"/>
      <x:c r="C20" s="140"/>
      <x:c r="D20" s="140"/>
      <x:c r="E20" s="140"/>
      <x:c r="F20" s="140"/>
      <x:c r="G20" s="140"/>
      <x:c r="H20" s="140"/>
      <x:c r="I20" s="192"/>
      <x:c r="J20" s="140"/>
    </x:row>
    <x:row r="21">
      <x:c r="A21" s="140"/>
      <x:c r="B21" s="140"/>
      <x:c r="C21" s="140"/>
      <x:c r="D21" s="140"/>
      <x:c r="E21" s="140"/>
      <x:c r="F21" s="140"/>
      <x:c r="G21" s="140"/>
      <x:c r="H21" s="140"/>
      <x:c r="I21" s="192"/>
      <x:c r="J21" s="140"/>
    </x:row>
    <x:row r="22">
      <x:c r="A22" s="140"/>
      <x:c r="B22" s="140"/>
      <x:c r="C22" s="140"/>
      <x:c r="D22" s="140"/>
      <x:c r="E22" s="140"/>
      <x:c r="F22" s="140"/>
      <x:c r="G22" s="140"/>
      <x:c r="H22" s="140"/>
      <x:c r="I22" s="192"/>
      <x:c r="J22" s="140"/>
    </x:row>
    <x:row r="23">
      <x:c r="A23" s="140"/>
      <x:c r="B23" s="140"/>
      <x:c r="C23" s="140"/>
      <x:c r="D23" s="140"/>
      <x:c r="E23" s="140"/>
      <x:c r="F23" s="140"/>
      <x:c r="G23" s="140"/>
      <x:c r="H23" s="140"/>
      <x:c r="I23" s="192"/>
      <x:c r="J23" s="140"/>
    </x:row>
    <x:row r="24">
      <x:c r="A24" s="140"/>
      <x:c r="B24" s="140"/>
      <x:c r="C24" s="140"/>
      <x:c r="D24" s="140"/>
      <x:c r="E24" s="140"/>
      <x:c r="F24" s="140"/>
      <x:c r="G24" s="140"/>
      <x:c r="H24" s="140"/>
      <x:c r="I24" s="192"/>
      <x:c r="J24" s="140"/>
    </x:row>
    <x:row r="25">
      <x:c r="A25" s="140"/>
      <x:c r="B25" s="140"/>
      <x:c r="C25" s="140"/>
      <x:c r="D25" s="140"/>
      <x:c r="E25" s="140"/>
      <x:c r="F25" s="140"/>
      <x:c r="G25" s="140"/>
      <x:c r="H25" s="140"/>
      <x:c r="I25" s="192"/>
      <x:c r="J25" s="140"/>
    </x:row>
    <x:row r="26">
      <x:c r="A26" s="140"/>
      <x:c r="B26" s="140"/>
      <x:c r="C26" s="140"/>
      <x:c r="D26" s="140"/>
      <x:c r="E26" s="140"/>
      <x:c r="F26" s="140"/>
      <x:c r="G26" s="140"/>
      <x:c r="H26" s="140"/>
      <x:c r="I26" s="192"/>
      <x:c r="J26" s="140"/>
    </x:row>
    <x:row r="27">
      <x:c r="A27" s="140"/>
      <x:c r="B27" s="140"/>
      <x:c r="C27" s="140"/>
      <x:c r="D27" s="140"/>
      <x:c r="E27" s="140"/>
      <x:c r="F27" s="140"/>
      <x:c r="G27" s="140"/>
      <x:c r="H27" s="140"/>
      <x:c r="I27" s="192"/>
      <x:c r="J27" s="140"/>
    </x:row>
    <x:row r="28">
      <x:c r="A28" s="140"/>
      <x:c r="B28" s="140"/>
      <x:c r="C28" s="140"/>
      <x:c r="D28" s="140"/>
      <x:c r="E28" s="140"/>
      <x:c r="F28" s="140"/>
      <x:c r="G28" s="140"/>
      <x:c r="H28" s="140"/>
      <x:c r="I28" s="192"/>
      <x:c r="J28" s="140"/>
    </x:row>
    <x:row r="29">
      <x:c r="A29" s="140"/>
      <x:c r="B29" s="140"/>
      <x:c r="C29" s="140"/>
      <x:c r="D29" s="140"/>
      <x:c r="E29" s="140"/>
      <x:c r="F29" s="140"/>
      <x:c r="G29" s="140"/>
      <x:c r="H29" s="140"/>
      <x:c r="I29" s="192"/>
      <x:c r="J29" s="140"/>
    </x:row>
    <x:row r="30">
      <x:c r="A30" s="140"/>
      <x:c r="B30" s="140"/>
      <x:c r="C30" s="140"/>
      <x:c r="D30" s="140"/>
      <x:c r="E30" s="140"/>
      <x:c r="F30" s="140"/>
      <x:c r="G30" s="140"/>
      <x:c r="H30" s="140"/>
      <x:c r="I30" s="192"/>
      <x:c r="J30" s="140"/>
    </x:row>
    <x:row r="31">
      <x:c r="A31" s="140"/>
      <x:c r="B31" s="140"/>
      <x:c r="C31" s="140"/>
      <x:c r="D31" s="140"/>
      <x:c r="E31" s="140"/>
      <x:c r="F31" s="140"/>
      <x:c r="G31" s="140"/>
      <x:c r="H31" s="140"/>
      <x:c r="I31" s="192"/>
      <x:c r="J31" s="140"/>
    </x:row>
    <x:row r="32">
      <x:c r="A32" s="140"/>
      <x:c r="B32" s="140"/>
      <x:c r="C32" s="140"/>
      <x:c r="D32" s="140"/>
      <x:c r="E32" s="140"/>
      <x:c r="F32" s="140"/>
      <x:c r="G32" s="140"/>
      <x:c r="H32" s="140"/>
      <x:c r="I32" s="192"/>
      <x:c r="J32" s="140"/>
    </x:row>
    <x:row r="33">
      <x:c r="A33" s="140"/>
      <x:c r="B33" s="140"/>
      <x:c r="C33" s="140"/>
      <x:c r="D33" s="140"/>
      <x:c r="E33" s="140"/>
      <x:c r="F33" s="140"/>
      <x:c r="G33" s="140"/>
      <x:c r="H33" s="140"/>
      <x:c r="I33" s="192"/>
      <x:c r="J33" s="140"/>
    </x:row>
    <x:row r="34">
      <x:c r="A34" s="140"/>
      <x:c r="B34" s="140"/>
      <x:c r="C34" s="140"/>
      <x:c r="D34" s="140"/>
      <x:c r="E34" s="140"/>
      <x:c r="F34" s="140"/>
      <x:c r="G34" s="140"/>
      <x:c r="H34" s="140"/>
      <x:c r="I34" s="192"/>
      <x:c r="J34" s="140"/>
    </x:row>
    <x:row r="35">
      <x:c r="A35" s="140"/>
      <x:c r="B35" s="140"/>
      <x:c r="C35" s="140"/>
      <x:c r="D35" s="140"/>
      <x:c r="E35" s="140"/>
      <x:c r="F35" s="140"/>
      <x:c r="G35" s="140"/>
      <x:c r="H35" s="140"/>
      <x:c r="I35" s="192"/>
      <x:c r="J35" s="140"/>
    </x:row>
    <x:row r="36">
      <x:c r="A36" s="140"/>
      <x:c r="B36" s="140"/>
      <x:c r="C36" s="140"/>
      <x:c r="D36" s="140"/>
      <x:c r="E36" s="140"/>
      <x:c r="F36" s="140"/>
      <x:c r="G36" s="140"/>
      <x:c r="H36" s="140"/>
      <x:c r="I36" s="192"/>
      <x:c r="J36" s="140"/>
    </x:row>
    <x:row r="37">
      <x:c r="A37" s="140"/>
      <x:c r="B37" s="140"/>
      <x:c r="C37" s="140"/>
      <x:c r="D37" s="140"/>
      <x:c r="E37" s="140"/>
      <x:c r="F37" s="140"/>
      <x:c r="G37" s="140"/>
      <x:c r="H37" s="140"/>
      <x:c r="I37" s="192"/>
      <x:c r="J37" s="140"/>
    </x:row>
    <x:row r="38">
      <x:c r="A38" s="140"/>
      <x:c r="B38" s="140"/>
      <x:c r="C38" s="140"/>
      <x:c r="D38" s="140"/>
      <x:c r="E38" s="140"/>
      <x:c r="F38" s="140"/>
      <x:c r="G38" s="140"/>
      <x:c r="H38" s="140"/>
      <x:c r="I38" s="192"/>
      <x:c r="J38" s="140"/>
    </x:row>
    <x:row r="39">
      <x:c r="A39" s="140"/>
      <x:c r="B39" s="140"/>
      <x:c r="C39" s="140"/>
      <x:c r="D39" s="140"/>
      <x:c r="E39" s="140"/>
      <x:c r="F39" s="140"/>
      <x:c r="G39" s="140"/>
      <x:c r="H39" s="140"/>
      <x:c r="I39" s="192"/>
      <x:c r="J39" s="140"/>
    </x:row>
    <x:row r="40">
      <x:c r="A40" s="140"/>
      <x:c r="B40" s="140"/>
      <x:c r="C40" s="140"/>
      <x:c r="D40" s="140"/>
      <x:c r="E40" s="140"/>
      <x:c r="F40" s="140"/>
      <x:c r="G40" s="140"/>
      <x:c r="H40" s="140"/>
      <x:c r="I40" s="192"/>
      <x:c r="J40" s="140"/>
    </x:row>
    <x:row r="41">
      <x:c r="A41" s="140"/>
      <x:c r="B41" s="140"/>
      <x:c r="C41" s="140"/>
      <x:c r="D41" s="140"/>
      <x:c r="E41" s="140"/>
      <x:c r="F41" s="140"/>
      <x:c r="G41" s="140"/>
      <x:c r="H41" s="140"/>
      <x:c r="I41" s="192"/>
      <x:c r="J41" s="140"/>
    </x:row>
    <x:row r="42">
      <x:c r="A42" s="140"/>
      <x:c r="B42" s="140"/>
      <x:c r="C42" s="140"/>
      <x:c r="D42" s="140"/>
      <x:c r="E42" s="140"/>
      <x:c r="F42" s="140"/>
      <x:c r="G42" s="140"/>
      <x:c r="H42" s="140"/>
      <x:c r="I42" s="192"/>
      <x:c r="J42" s="140"/>
    </x:row>
    <x:row r="43">
      <x:c r="A43" s="140"/>
      <x:c r="B43" s="140"/>
      <x:c r="C43" s="140"/>
      <x:c r="D43" s="140"/>
      <x:c r="E43" s="140"/>
      <x:c r="F43" s="140"/>
      <x:c r="G43" s="140"/>
      <x:c r="H43" s="140"/>
      <x:c r="I43" s="192"/>
      <x:c r="J43" s="140"/>
    </x:row>
    <x:row r="44">
      <x:c r="A44" s="140"/>
      <x:c r="B44" s="140"/>
      <x:c r="C44" s="140"/>
      <x:c r="D44" s="140"/>
      <x:c r="E44" s="140"/>
      <x:c r="F44" s="140"/>
      <x:c r="G44" s="140"/>
      <x:c r="H44" s="140"/>
      <x:c r="I44" s="192"/>
      <x:c r="J44" s="140"/>
    </x:row>
    <x:row r="45">
      <x:c r="A45" s="140"/>
      <x:c r="B45" s="140"/>
      <x:c r="C45" s="140"/>
      <x:c r="D45" s="140"/>
      <x:c r="E45" s="140"/>
      <x:c r="F45" s="140"/>
      <x:c r="G45" s="140"/>
      <x:c r="H45" s="140"/>
      <x:c r="I45" s="192"/>
      <x:c r="J45" s="140"/>
    </x:row>
    <x:row r="46">
      <x:c r="A46" s="140"/>
      <x:c r="B46" s="140"/>
      <x:c r="C46" s="140"/>
      <x:c r="D46" s="140"/>
      <x:c r="E46" s="140"/>
      <x:c r="F46" s="140"/>
      <x:c r="G46" s="140"/>
      <x:c r="H46" s="140"/>
      <x:c r="I46" s="192"/>
      <x:c r="J46" s="140"/>
    </x:row>
    <x:row r="47">
      <x:c r="A47" s="140"/>
      <x:c r="B47" s="140"/>
      <x:c r="C47" s="140"/>
      <x:c r="D47" s="140"/>
      <x:c r="E47" s="140"/>
      <x:c r="F47" s="140"/>
      <x:c r="G47" s="140"/>
      <x:c r="H47" s="140"/>
      <x:c r="I47" s="192"/>
      <x:c r="J47" s="140"/>
    </x:row>
    <x:row r="48">
      <x:c r="A48" s="140"/>
      <x:c r="B48" s="140"/>
      <x:c r="C48" s="140"/>
      <x:c r="D48" s="140"/>
      <x:c r="E48" s="140"/>
      <x:c r="F48" s="140"/>
      <x:c r="G48" s="140"/>
      <x:c r="H48" s="140"/>
      <x:c r="I48" s="192"/>
      <x:c r="J48" s="140"/>
    </x:row>
    <x:row r="49">
      <x:c r="A49" s="140"/>
      <x:c r="B49" s="140"/>
      <x:c r="C49" s="140"/>
      <x:c r="D49" s="140"/>
      <x:c r="E49" s="140"/>
      <x:c r="F49" s="140"/>
      <x:c r="G49" s="140"/>
      <x:c r="H49" s="140"/>
      <x:c r="I49" s="192"/>
      <x:c r="J49" s="140"/>
    </x:row>
    <x:row r="50">
      <x:c r="A50" s="140"/>
      <x:c r="B50" s="140"/>
      <x:c r="C50" s="140"/>
      <x:c r="D50" s="140"/>
      <x:c r="E50" s="140"/>
      <x:c r="F50" s="140"/>
      <x:c r="G50" s="140"/>
      <x:c r="H50" s="140"/>
      <x:c r="I50" s="192"/>
      <x:c r="J50" s="140"/>
    </x:row>
    <x:row r="51">
      <x:c r="A51" s="140"/>
      <x:c r="B51" s="140"/>
      <x:c r="C51" s="140"/>
      <x:c r="D51" s="140"/>
      <x:c r="E51" s="140"/>
      <x:c r="F51" s="140"/>
      <x:c r="G51" s="140"/>
      <x:c r="H51" s="140"/>
      <x:c r="I51" s="192"/>
      <x:c r="J51" s="140"/>
    </x:row>
    <x:row r="52">
      <x:c r="A52" s="140"/>
      <x:c r="B52" s="140"/>
      <x:c r="C52" s="140"/>
      <x:c r="D52" s="140"/>
      <x:c r="E52" s="140"/>
      <x:c r="F52" s="140"/>
      <x:c r="G52" s="140"/>
      <x:c r="H52" s="140"/>
      <x:c r="I52" s="192"/>
      <x:c r="J52" s="140"/>
    </x:row>
    <x:row r="53">
      <x:c r="A53" s="140"/>
      <x:c r="B53" s="140"/>
      <x:c r="C53" s="140"/>
      <x:c r="D53" s="140"/>
      <x:c r="E53" s="140"/>
      <x:c r="F53" s="140"/>
      <x:c r="G53" s="140"/>
      <x:c r="H53" s="140"/>
      <x:c r="I53" s="192"/>
      <x:c r="J53" s="140"/>
    </x:row>
    <x:row r="54">
      <x:c r="A54" s="140"/>
      <x:c r="B54" s="140"/>
      <x:c r="C54" s="140"/>
      <x:c r="D54" s="140"/>
      <x:c r="E54" s="140"/>
      <x:c r="F54" s="140"/>
      <x:c r="G54" s="140"/>
      <x:c r="H54" s="140"/>
      <x:c r="I54" s="192"/>
      <x:c r="J54" s="140"/>
    </x:row>
    <x:row r="55">
      <x:c r="A55" s="140"/>
      <x:c r="B55" s="140"/>
      <x:c r="C55" s="140"/>
      <x:c r="D55" s="140"/>
      <x:c r="E55" s="140"/>
      <x:c r="F55" s="140"/>
      <x:c r="G55" s="140"/>
      <x:c r="H55" s="140"/>
      <x:c r="I55" s="192"/>
      <x:c r="J55" s="140"/>
    </x:row>
    <x:row r="56">
      <x:c r="A56" s="140"/>
      <x:c r="B56" s="140"/>
      <x:c r="C56" s="140"/>
      <x:c r="D56" s="140"/>
      <x:c r="E56" s="140"/>
      <x:c r="F56" s="140"/>
      <x:c r="G56" s="140"/>
      <x:c r="H56" s="140"/>
      <x:c r="I56" s="192"/>
      <x:c r="J56" s="140"/>
    </x:row>
    <x:row r="57">
      <x:c r="A57" s="140"/>
      <x:c r="B57" s="140"/>
      <x:c r="C57" s="140"/>
      <x:c r="D57" s="140"/>
      <x:c r="E57" s="140"/>
      <x:c r="F57" s="140"/>
      <x:c r="G57" s="140"/>
      <x:c r="H57" s="140"/>
      <x:c r="I57" s="192"/>
      <x:c r="J57" s="140"/>
    </x:row>
    <x:row r="58">
      <x:c r="A58" s="140"/>
      <x:c r="B58" s="140"/>
      <x:c r="C58" s="140"/>
      <x:c r="D58" s="140"/>
      <x:c r="E58" s="140"/>
      <x:c r="F58" s="140"/>
      <x:c r="G58" s="140"/>
      <x:c r="H58" s="140"/>
      <x:c r="I58" s="192"/>
      <x:c r="J58" s="140"/>
    </x:row>
    <x:row r="59">
      <x:c r="A59" s="140"/>
      <x:c r="B59" s="140"/>
      <x:c r="C59" s="140"/>
      <x:c r="D59" s="140"/>
      <x:c r="E59" s="140"/>
      <x:c r="F59" s="140"/>
      <x:c r="G59" s="140"/>
      <x:c r="H59" s="140"/>
      <x:c r="I59" s="192"/>
      <x:c r="J59" s="140"/>
    </x:row>
    <x:row r="60">
      <x:c r="A60" s="140"/>
      <x:c r="B60" s="140"/>
      <x:c r="C60" s="140"/>
      <x:c r="D60" s="140"/>
      <x:c r="E60" s="140"/>
      <x:c r="F60" s="140"/>
      <x:c r="G60" s="140"/>
      <x:c r="H60" s="140"/>
      <x:c r="I60" s="192"/>
      <x:c r="J60" s="140"/>
    </x:row>
    <x:row r="61">
      <x:c r="A61" s="140"/>
      <x:c r="B61" s="140"/>
      <x:c r="C61" s="140"/>
      <x:c r="D61" s="140"/>
      <x:c r="E61" s="140"/>
      <x:c r="F61" s="140"/>
      <x:c r="G61" s="140"/>
      <x:c r="H61" s="140"/>
      <x:c r="I61" s="192"/>
      <x:c r="J61" s="140"/>
    </x:row>
    <x:row r="62">
      <x:c r="A62" s="140"/>
      <x:c r="B62" s="140"/>
      <x:c r="C62" s="140"/>
      <x:c r="D62" s="140"/>
      <x:c r="E62" s="140"/>
      <x:c r="F62" s="140"/>
      <x:c r="G62" s="140"/>
      <x:c r="H62" s="140"/>
      <x:c r="I62" s="192"/>
      <x:c r="J62" s="140"/>
    </x:row>
    <x:row r="63">
      <x:c r="A63" s="140"/>
      <x:c r="B63" s="140"/>
      <x:c r="C63" s="140"/>
      <x:c r="D63" s="140"/>
      <x:c r="E63" s="140"/>
      <x:c r="F63" s="140"/>
      <x:c r="G63" s="140"/>
      <x:c r="H63" s="140"/>
      <x:c r="I63" s="192"/>
      <x:c r="J63" s="140"/>
    </x:row>
    <x:row r="64">
      <x:c r="A64" s="140"/>
      <x:c r="B64" s="140"/>
      <x:c r="C64" s="140"/>
      <x:c r="D64" s="140"/>
      <x:c r="E64" s="140"/>
      <x:c r="F64" s="140"/>
      <x:c r="G64" s="140"/>
      <x:c r="H64" s="140"/>
      <x:c r="I64" s="192"/>
      <x:c r="J64" s="140"/>
    </x:row>
    <x:row r="65">
      <x:c r="A65" s="140"/>
      <x:c r="B65" s="140"/>
      <x:c r="C65" s="140"/>
      <x:c r="D65" s="140"/>
      <x:c r="E65" s="140"/>
      <x:c r="F65" s="140"/>
      <x:c r="G65" s="140"/>
      <x:c r="H65" s="140"/>
      <x:c r="I65" s="192"/>
      <x:c r="J65" s="140"/>
    </x:row>
    <x:row r="66">
      <x:c r="A66" s="140"/>
      <x:c r="B66" s="140"/>
      <x:c r="C66" s="140"/>
      <x:c r="D66" s="140"/>
      <x:c r="E66" s="140"/>
      <x:c r="F66" s="140"/>
      <x:c r="G66" s="140"/>
      <x:c r="H66" s="140"/>
      <x:c r="I66" s="192"/>
      <x:c r="J66" s="140"/>
    </x:row>
    <x:row r="67">
      <x:c r="A67" s="140"/>
      <x:c r="B67" s="140"/>
      <x:c r="C67" s="140"/>
      <x:c r="D67" s="140"/>
      <x:c r="E67" s="140"/>
      <x:c r="F67" s="140"/>
      <x:c r="G67" s="140"/>
      <x:c r="H67" s="140"/>
      <x:c r="I67" s="192"/>
      <x:c r="J67" s="140"/>
    </x:row>
    <x:row r="68">
      <x:c r="A68" s="140"/>
      <x:c r="B68" s="140"/>
      <x:c r="C68" s="140"/>
      <x:c r="D68" s="140"/>
      <x:c r="E68" s="140"/>
      <x:c r="F68" s="140"/>
      <x:c r="G68" s="140"/>
      <x:c r="H68" s="140"/>
      <x:c r="I68" s="192"/>
      <x:c r="J68" s="140"/>
    </x:row>
    <x:row r="69">
      <x:c r="A69" s="140"/>
      <x:c r="B69" s="140"/>
      <x:c r="C69" s="140"/>
      <x:c r="D69" s="140"/>
      <x:c r="E69" s="140"/>
      <x:c r="F69" s="140"/>
      <x:c r="G69" s="140"/>
      <x:c r="H69" s="140"/>
      <x:c r="I69" s="192"/>
      <x:c r="J69" s="140"/>
    </x:row>
    <x:row r="70">
      <x:c r="A70" s="140"/>
      <x:c r="B70" s="140"/>
      <x:c r="C70" s="140"/>
      <x:c r="D70" s="140"/>
      <x:c r="E70" s="140"/>
      <x:c r="F70" s="140"/>
      <x:c r="G70" s="140"/>
      <x:c r="H70" s="140"/>
      <x:c r="I70" s="192"/>
      <x:c r="J70" s="140"/>
    </x:row>
    <x:row r="71">
      <x:c r="A71" s="140"/>
      <x:c r="B71" s="140"/>
      <x:c r="C71" s="140"/>
      <x:c r="D71" s="140"/>
      <x:c r="E71" s="140"/>
      <x:c r="F71" s="140"/>
      <x:c r="G71" s="140"/>
      <x:c r="H71" s="140"/>
      <x:c r="I71" s="192"/>
      <x:c r="J71" s="140"/>
    </x:row>
    <x:row r="72">
      <x:c r="A72" s="140"/>
      <x:c r="B72" s="140"/>
      <x:c r="C72" s="140"/>
      <x:c r="D72" s="140"/>
      <x:c r="E72" s="140"/>
      <x:c r="F72" s="140"/>
      <x:c r="G72" s="140"/>
      <x:c r="H72" s="140"/>
      <x:c r="I72" s="192"/>
      <x:c r="J72" s="140"/>
    </x:row>
    <x:row r="73">
      <x:c r="A73" s="140"/>
      <x:c r="B73" s="140"/>
      <x:c r="C73" s="140"/>
      <x:c r="D73" s="140"/>
      <x:c r="E73" s="140"/>
      <x:c r="F73" s="140"/>
      <x:c r="G73" s="140"/>
      <x:c r="H73" s="140"/>
      <x:c r="I73" s="192"/>
      <x:c r="J73" s="140"/>
    </x:row>
    <x:row r="74">
      <x:c r="A74" s="140"/>
      <x:c r="B74" s="140"/>
      <x:c r="C74" s="140"/>
      <x:c r="D74" s="140"/>
      <x:c r="E74" s="140"/>
      <x:c r="F74" s="140"/>
      <x:c r="G74" s="140"/>
      <x:c r="H74" s="140"/>
      <x:c r="I74" s="192"/>
      <x:c r="J74" s="140"/>
    </x:row>
    <x:row r="75">
      <x:c r="A75" s="140"/>
      <x:c r="B75" s="140"/>
      <x:c r="C75" s="140"/>
      <x:c r="D75" s="140"/>
      <x:c r="E75" s="140"/>
      <x:c r="F75" s="140"/>
      <x:c r="G75" s="140"/>
      <x:c r="H75" s="140"/>
      <x:c r="I75" s="192"/>
      <x:c r="J75" s="140"/>
    </x:row>
    <x:row r="76">
      <x:c r="A76" s="140"/>
      <x:c r="B76" s="140"/>
      <x:c r="C76" s="140"/>
      <x:c r="D76" s="140"/>
      <x:c r="E76" s="140"/>
      <x:c r="F76" s="140"/>
      <x:c r="G76" s="140"/>
      <x:c r="H76" s="140"/>
      <x:c r="I76" s="192"/>
      <x:c r="J76" s="140"/>
    </x:row>
    <x:row r="77">
      <x:c r="A77" s="140"/>
      <x:c r="B77" s="140"/>
      <x:c r="C77" s="140"/>
      <x:c r="D77" s="140"/>
      <x:c r="E77" s="140"/>
      <x:c r="F77" s="140"/>
      <x:c r="G77" s="140"/>
      <x:c r="H77" s="140"/>
      <x:c r="I77" s="192"/>
      <x:c r="J77" s="140"/>
    </x:row>
    <x:row r="78">
      <x:c r="A78" s="140"/>
      <x:c r="B78" s="140"/>
      <x:c r="C78" s="140"/>
      <x:c r="D78" s="140"/>
      <x:c r="E78" s="140"/>
      <x:c r="F78" s="140"/>
      <x:c r="G78" s="140"/>
      <x:c r="H78" s="140"/>
      <x:c r="I78" s="192"/>
      <x:c r="J78" s="140"/>
    </x:row>
    <x:row r="79">
      <x:c r="A79" s="140"/>
      <x:c r="B79" s="140"/>
      <x:c r="C79" s="140"/>
      <x:c r="D79" s="140"/>
      <x:c r="E79" s="140"/>
      <x:c r="F79" s="140"/>
      <x:c r="G79" s="140"/>
      <x:c r="H79" s="140"/>
      <x:c r="I79" s="192"/>
      <x:c r="J79" s="140"/>
    </x:row>
    <x:row r="80">
      <x:c r="A80" s="140"/>
      <x:c r="B80" s="140"/>
      <x:c r="C80" s="140"/>
      <x:c r="D80" s="140"/>
      <x:c r="E80" s="140"/>
      <x:c r="F80" s="140"/>
      <x:c r="G80" s="140"/>
      <x:c r="H80" s="140"/>
      <x:c r="I80" s="192"/>
      <x:c r="J80" s="140"/>
    </x:row>
    <x:row r="81">
      <x:c r="A81" s="140"/>
      <x:c r="B81" s="140"/>
      <x:c r="C81" s="140"/>
      <x:c r="D81" s="140"/>
      <x:c r="E81" s="140"/>
      <x:c r="F81" s="140"/>
      <x:c r="G81" s="140"/>
      <x:c r="H81" s="140"/>
      <x:c r="I81" s="192"/>
      <x:c r="J81" s="140"/>
    </x:row>
    <x:row r="82">
      <x:c r="A82" s="140"/>
      <x:c r="B82" s="140"/>
      <x:c r="C82" s="140"/>
      <x:c r="D82" s="140"/>
      <x:c r="E82" s="140"/>
      <x:c r="F82" s="140"/>
      <x:c r="G82" s="140"/>
      <x:c r="H82" s="140"/>
      <x:c r="I82" s="192"/>
      <x:c r="J82" s="140"/>
    </x:row>
    <x:row r="83">
      <x:c r="A83" s="140"/>
      <x:c r="B83" s="140"/>
      <x:c r="C83" s="140"/>
      <x:c r="D83" s="140"/>
      <x:c r="E83" s="140"/>
      <x:c r="F83" s="140"/>
      <x:c r="G83" s="140"/>
      <x:c r="H83" s="140"/>
      <x:c r="I83" s="192"/>
      <x:c r="J83" s="140"/>
    </x:row>
    <x:row r="84">
      <x:c r="A84" s="140"/>
      <x:c r="B84" s="140"/>
      <x:c r="C84" s="140"/>
      <x:c r="D84" s="140"/>
      <x:c r="E84" s="140"/>
      <x:c r="F84" s="140"/>
      <x:c r="G84" s="140"/>
      <x:c r="H84" s="140"/>
      <x:c r="I84" s="192"/>
      <x:c r="J84" s="140"/>
    </x:row>
    <x:row r="85">
      <x:c r="A85" s="140"/>
      <x:c r="B85" s="140"/>
      <x:c r="C85" s="140"/>
      <x:c r="D85" s="140"/>
      <x:c r="E85" s="140"/>
      <x:c r="F85" s="140"/>
      <x:c r="G85" s="140"/>
      <x:c r="H85" s="140"/>
      <x:c r="I85" s="192"/>
      <x:c r="J85" s="140"/>
    </x:row>
    <x:row r="86">
      <x:c r="A86" s="140"/>
      <x:c r="B86" s="140"/>
      <x:c r="C86" s="140"/>
      <x:c r="D86" s="140"/>
      <x:c r="E86" s="140"/>
      <x:c r="F86" s="140"/>
      <x:c r="G86" s="140"/>
      <x:c r="H86" s="140"/>
      <x:c r="I86" s="192"/>
      <x:c r="J86" s="140"/>
    </x:row>
    <x:row r="87">
      <x:c r="A87" s="140"/>
      <x:c r="B87" s="140"/>
      <x:c r="C87" s="140"/>
      <x:c r="D87" s="140"/>
      <x:c r="E87" s="140"/>
      <x:c r="F87" s="140"/>
      <x:c r="G87" s="140"/>
      <x:c r="H87" s="140"/>
      <x:c r="I87" s="192"/>
      <x:c r="J87" s="140"/>
    </x:row>
    <x:row r="88">
      <x:c r="A88" s="140"/>
      <x:c r="B88" s="140"/>
      <x:c r="C88" s="140"/>
      <x:c r="D88" s="140"/>
      <x:c r="E88" s="140"/>
      <x:c r="F88" s="140"/>
      <x:c r="G88" s="140"/>
      <x:c r="H88" s="140"/>
      <x:c r="I88" s="192"/>
      <x:c r="J88" s="140"/>
    </x:row>
    <x:row r="89">
      <x:c r="A89" s="140"/>
      <x:c r="B89" s="140"/>
      <x:c r="C89" s="140"/>
      <x:c r="D89" s="140"/>
      <x:c r="E89" s="140"/>
      <x:c r="F89" s="140"/>
      <x:c r="G89" s="140"/>
      <x:c r="H89" s="140"/>
      <x:c r="I89" s="192"/>
      <x:c r="J89" s="140"/>
    </x:row>
    <x:row r="90">
      <x:c r="A90" s="140"/>
      <x:c r="B90" s="140"/>
      <x:c r="C90" s="140"/>
      <x:c r="D90" s="140"/>
      <x:c r="E90" s="140"/>
      <x:c r="F90" s="140"/>
      <x:c r="G90" s="140"/>
      <x:c r="H90" s="140"/>
      <x:c r="I90" s="192"/>
      <x:c r="J90" s="140"/>
    </x:row>
    <x:row r="91">
      <x:c r="A91" s="140"/>
      <x:c r="B91" s="140"/>
      <x:c r="C91" s="140"/>
      <x:c r="D91" s="140"/>
      <x:c r="E91" s="140"/>
      <x:c r="F91" s="140"/>
      <x:c r="G91" s="140"/>
      <x:c r="H91" s="140"/>
      <x:c r="I91" s="192"/>
      <x:c r="J91" s="140"/>
    </x:row>
    <x:row r="92">
      <x:c r="A92" s="140"/>
      <x:c r="B92" s="140"/>
      <x:c r="C92" s="140"/>
      <x:c r="D92" s="140"/>
      <x:c r="E92" s="140"/>
      <x:c r="F92" s="140"/>
      <x:c r="G92" s="140"/>
      <x:c r="H92" s="140"/>
      <x:c r="I92" s="192"/>
      <x:c r="J92" s="140"/>
    </x:row>
    <x:row r="93">
      <x:c r="A93" s="140"/>
      <x:c r="B93" s="140"/>
      <x:c r="C93" s="140"/>
      <x:c r="D93" s="140"/>
      <x:c r="E93" s="140"/>
      <x:c r="F93" s="140"/>
      <x:c r="G93" s="140"/>
      <x:c r="H93" s="140"/>
      <x:c r="I93" s="192"/>
      <x:c r="J93" s="140"/>
    </x:row>
    <x:row r="94">
      <x:c r="A94" s="140"/>
      <x:c r="B94" s="140"/>
      <x:c r="C94" s="140"/>
      <x:c r="D94" s="140"/>
      <x:c r="E94" s="140"/>
      <x:c r="F94" s="140"/>
      <x:c r="G94" s="140"/>
      <x:c r="H94" s="140"/>
      <x:c r="I94" s="192"/>
      <x:c r="J94" s="140"/>
    </x:row>
    <x:row r="95">
      <x:c r="A95" s="140"/>
      <x:c r="B95" s="140"/>
      <x:c r="C95" s="140"/>
      <x:c r="D95" s="140"/>
      <x:c r="E95" s="140"/>
      <x:c r="F95" s="140"/>
      <x:c r="G95" s="140"/>
      <x:c r="H95" s="140"/>
      <x:c r="I95" s="192"/>
      <x:c r="J95" s="140"/>
    </x:row>
    <x:row r="96">
      <x:c r="A96" s="140"/>
      <x:c r="B96" s="140"/>
      <x:c r="C96" s="140"/>
      <x:c r="D96" s="140"/>
      <x:c r="E96" s="140"/>
      <x:c r="F96" s="140"/>
      <x:c r="G96" s="140"/>
      <x:c r="H96" s="140"/>
      <x:c r="I96" s="192"/>
      <x:c r="J96" s="140"/>
    </x:row>
    <x:row r="97">
      <x:c r="A97" s="140"/>
      <x:c r="B97" s="140"/>
      <x:c r="C97" s="140"/>
      <x:c r="D97" s="140"/>
      <x:c r="E97" s="140"/>
      <x:c r="F97" s="140"/>
      <x:c r="G97" s="140"/>
      <x:c r="H97" s="140"/>
      <x:c r="I97" s="192"/>
      <x:c r="J97" s="140"/>
    </x:row>
    <x:row r="98">
      <x:c r="A98" s="140"/>
      <x:c r="B98" s="140"/>
      <x:c r="C98" s="140"/>
      <x:c r="D98" s="140"/>
      <x:c r="E98" s="140"/>
      <x:c r="F98" s="140"/>
      <x:c r="G98" s="140"/>
      <x:c r="H98" s="140"/>
      <x:c r="I98" s="192"/>
      <x:c r="J98" s="140"/>
    </x:row>
    <x:row r="99">
      <x:c r="A99" s="140"/>
      <x:c r="B99" s="140"/>
      <x:c r="C99" s="140"/>
      <x:c r="D99" s="140"/>
      <x:c r="E99" s="140"/>
      <x:c r="F99" s="140"/>
      <x:c r="G99" s="140"/>
      <x:c r="H99" s="140"/>
      <x:c r="I99" s="192"/>
      <x:c r="J99" s="140"/>
    </x:row>
    <x:row r="100">
      <x:c r="A100" s="140"/>
      <x:c r="B100" s="140"/>
      <x:c r="C100" s="140"/>
      <x:c r="D100" s="140"/>
      <x:c r="E100" s="140"/>
      <x:c r="F100" s="140"/>
      <x:c r="G100" s="140"/>
      <x:c r="H100" s="140"/>
      <x:c r="I100" s="192"/>
      <x:c r="J100" s="140"/>
    </x:row>
    <x:row r="101">
      <x:c r="A101" s="22"/>
      <x:c r="B101" s="22"/>
      <x:c r="C101" s="22"/>
      <x:c r="D101" s="22"/>
      <x:c r="E101" s="22"/>
      <x:c r="F101" s="22"/>
      <x:c r="G101" s="22"/>
      <x:c r="H101" s="22"/>
      <x:c r="I101" s="29"/>
      <x:c r="J101" s="22"/>
    </x:row>
  </x:sheetData>
  <x:mergeCells>
    <x:mergeCell ref="A1:J2"/>
  </x:mergeCells>
  <x:dataValidations count="1">
    <x:dataValidation type="list" sqref="E5:E101">
      <x:formula1>"Yes,No,Unknown"</x:formula1>
    </x:dataValidation>
  </x:dataValidations>
  <x:pageMargins left="0.7" right="0.7" top="0.75" bottom="0.75" header="0.3" footer="0.3"/>
  <x:tableParts count="1">
    <x:tablePart xmlns:r="http://schemas.openxmlformats.org/officeDocument/2006/relationships" r:id="R35d664757fee4e76"/>
  </x:tableParts>
</x:worksheet>
</file>

<file path=xl/worksheets/sheet7.xml><?xml version="1.0" encoding="utf-8"?>
<x:worksheet xmlns:x="http://schemas.openxmlformats.org/spreadsheetml/2006/main">
  <x:sheetViews>
    <x:sheetView showGridLines="0" workbookViewId="0"/>
  </x:sheetViews>
  <x:sheetFormatPr defaultRowHeight="15"/>
  <x:cols>
    <x:col min="1" max="1" width="13" customWidth="1"/>
    <x:col min="2" max="2" width="30" customWidth="1"/>
    <x:col min="3" max="3" width="42" customWidth="1"/>
    <x:col min="4" max="4" width="24" customWidth="1"/>
    <x:col min="5" max="5" width="36" customWidth="1"/>
    <x:col min="6" max="6" width="16" customWidth="1"/>
    <x:col min="7" max="7" width="24" customWidth="1"/>
    <x:col min="8" max="8" width="42" customWidth="1"/>
    <x:col min="9" max="9" width="16" hidden="1" customWidth="1"/>
  </x:cols>
  <x:sheetData>
    <x:row r="1">
      <x:c r="A1" s="132" t="str">
        <x:v>Provider and platform example</x:v>
      </x:c>
      <x:c r="B1" s="132"/>
      <x:c r="C1" s="132"/>
      <x:c r="D1" s="132"/>
      <x:c r="E1" s="132"/>
      <x:c r="F1" s="132"/>
      <x:c r="G1" s="132"/>
      <x:c r="H1" s="132"/>
    </x:row>
    <x:row r="2">
      <x:c r="A2" s="170" t="str">
        <x:v>Fictional learning example — not a live approved record.</x:v>
      </x:c>
      <x:c r="B2" s="170"/>
      <x:c r="C2" s="170"/>
      <x:c r="D2" s="170"/>
      <x:c r="E2" s="170"/>
      <x:c r="F2" s="170"/>
      <x:c r="G2" s="170"/>
      <x:c r="H2" s="170"/>
    </x:row>
    <x:row r="3">
      <x:c r="A3" s="28"/>
      <x:c r="B3" s="28"/>
      <x:c r="C3" s="28"/>
      <x:c r="D3" s="28"/>
      <x:c r="E3" s="28"/>
      <x:c r="F3" s="28"/>
      <x:c r="G3" s="28"/>
      <x:c r="H3" s="28"/>
    </x:row>
    <x:row r="4">
      <x:c r="A4" s="130" t="str">
        <x:v>Scenario</x:v>
      </x:c>
      <x:c r="B4" s="130" t="str">
        <x:v>Decision</x:v>
      </x:c>
      <x:c r="C4" s="130" t="str">
        <x:v>Observed evidence condition</x:v>
      </x:c>
      <x:c r="D4" s="130" t="str">
        <x:v>Primary role</x:v>
      </x:c>
      <x:c r="E4" s="130" t="str">
        <x:v>Secondary roles</x:v>
      </x:c>
      <x:c r="F4" s="130" t="str">
        <x:v>Status</x:v>
      </x:c>
      <x:c r="G4" s="130" t="str">
        <x:v>Disposition</x:v>
      </x:c>
      <x:c r="H4" s="130" t="str">
        <x:v>Use boundary</x:v>
      </x:c>
      <x:c r="I4" t="str">
        <x:v>Technical scenario ID</x:v>
      </x:c>
    </x:row>
    <x:row r="5">
      <x:c r="A5" s="22" t="str">
        <x:v>Marketplace used as a booking channel</x:v>
      </x:c>
      <x:c r="B5" s="22" t="str">
        <x:v>Local in-person provider benchmark</x:v>
      </x:c>
      <x:c r="C5" s="22" t="str">
        <x:v>Marketplace lists and books providers but does not fulfil care</x:v>
      </x:c>
      <x:c r="D5" s="22" t="str">
        <x:v>Transaction gateway</x:v>
      </x:c>
      <x:c r="E5" s="22" t="str">
        <x:v>Search visibility rival; Choice influencer; Market access platform</x:v>
      </x:c>
      <x:c r="F5" s="22" t="str">
        <x:v>Ready to use</x:v>
      </x:c>
      <x:c r="G5" s="22" t="str">
        <x:v>Context only</x:v>
      </x:c>
      <x:c r="H5" s="22" t="str">
        <x:v>Analyse booking, fees and distribution; do not benchmark care delivery.</x:v>
      </x:c>
      <x:c r="I5" t="str">
        <x:v>MX-001</x:v>
      </x:c>
    </x:row>
    <x:row r="6">
      <x:c r="A6" s="22" t="str">
        <x:v>Marketplace with an owned telehealth service</x:v>
      </x:c>
      <x:c r="B6" s="22" t="str">
        <x:v>Owned telehealth service in an active market</x:v>
      </x:c>
      <x:c r="C6" s="22" t="str">
        <x:v>Marketplace sells and fulfils a comparable owned consultation</x:v>
      </x:c>
      <x:c r="D6" s="22" t="str">
        <x:v>Provider and platform</x:v>
      </x:c>
      <x:c r="E6" s="22" t="str">
        <x:v>Transaction gateway; Search visibility rival; Market access platform</x:v>
      </x:c>
      <x:c r="F6" s="22" t="str">
        <x:v>Ready to use</x:v>
      </x:c>
      <x:c r="G6" s="22" t="str">
        <x:v>Core competitor for the owned offer; Context only for the platform</x:v>
      </x:c>
      <x:c r="H6" s="22" t="str">
        <x:v>Separate the owned service from platform scale, inventory and intermediary power.</x:v>
      </x:c>
      <x:c r="I6" t="str">
        <x:v>MX-002</x:v>
      </x:c>
    </x:row>
    <x:row r="7">
      <x:c r="A7" s="22" t="str">
        <x:v>Owned service unavailable in this market</x:v>
      </x:c>
      <x:c r="B7" s="22" t="str">
        <x:v>Market where the owned service is unavailable</x:v>
      </x:c>
      <x:c r="C7" s="22" t="str">
        <x:v>Owned service is not available in the decision geography</x:v>
      </x:c>
      <x:c r="D7" s="22" t="str">
        <x:v>Transaction gateway</x:v>
      </x:c>
      <x:c r="E7" s="22" t="str">
        <x:v>Search visibility rival; Choice influencer</x:v>
      </x:c>
      <x:c r="F7" s="22" t="str">
        <x:v>Ready to use</x:v>
      </x:c>
      <x:c r="G7" s="22" t="str">
        <x:v>Context only</x:v>
      </x:c>
      <x:c r="H7" s="22" t="str">
        <x:v>Do not carry Core competitor status across geographies.</x:v>
      </x:c>
      <x:c r="I7" t="str">
        <x:v>MX-003</x:v>
      </x:c>
    </x:row>
    <x:row r="8">
      <x:c r="A8" s="22" t="str">
        <x:v>Commercial result still unknown</x:v>
      </x:c>
      <x:c r="B8" s="22" t="str">
        <x:v>Commercial outcome remains Unknown</x:v>
      </x:c>
      <x:c r="C8" s="22" t="str">
        <x:v>Contextual functions are supported but direct-commercial evidence is unresolved</x:v>
      </x:c>
      <x:c r="D8" s="22" t="str">
        <x:v>Transaction gateway</x:v>
      </x:c>
      <x:c r="E8" s="22" t="str">
        <x:v>Search visibility rival</x:v>
      </x:c>
      <x:c r="F8" s="22" t="str">
        <x:v>More evidence needed</x:v>
      </x:c>
      <x:c r="G8" s="22" t="str">
        <x:v>Context only — provisional</x:v>
      </x:c>
      <x:c r="H8" s="22" t="str">
        <x:v>Resolve commercial-result and offering evidence before approving Core competitor.</x:v>
      </x:c>
      <x:c r="I8" t="str">
        <x:v>MX-004</x:v>
      </x:c>
    </x:row>
    <x:row r="9">
      <x:c r="A9" s="22"/>
      <x:c r="B9" s="22"/>
      <x:c r="C9" s="22"/>
      <x:c r="D9" s="22"/>
      <x:c r="E9" s="22"/>
      <x:c r="F9" s="22"/>
      <x:c r="G9" s="22"/>
      <x:c r="H9" s="22"/>
    </x:row>
    <x:row r="10">
      <x:c r="A10" s="22"/>
      <x:c r="B10" s="22"/>
      <x:c r="C10" s="22"/>
      <x:c r="D10" s="22"/>
      <x:c r="E10" s="22"/>
      <x:c r="F10" s="22"/>
      <x:c r="G10" s="22"/>
      <x:c r="H10" s="22"/>
    </x:row>
    <x:row r="11">
      <x:c r="A11" s="22"/>
      <x:c r="B11" s="22"/>
      <x:c r="C11" s="22"/>
      <x:c r="D11" s="22"/>
      <x:c r="E11" s="22"/>
      <x:c r="F11" s="22"/>
      <x:c r="G11" s="22"/>
      <x:c r="H11" s="22"/>
    </x:row>
    <x:row r="12">
      <x:c r="A12" s="22"/>
      <x:c r="B12" s="22"/>
      <x:c r="C12" s="22"/>
      <x:c r="D12" s="22"/>
      <x:c r="E12" s="22"/>
      <x:c r="F12" s="22"/>
      <x:c r="G12" s="22"/>
      <x:c r="H12" s="22"/>
    </x:row>
    <x:row r="13">
      <x:c r="A13" s="22"/>
      <x:c r="B13" s="22"/>
      <x:c r="C13" s="22"/>
      <x:c r="D13" s="22"/>
      <x:c r="E13" s="22"/>
      <x:c r="F13" s="22"/>
      <x:c r="G13" s="22"/>
      <x:c r="H13" s="22"/>
    </x:row>
    <x:row r="14">
      <x:c r="A14" s="22"/>
      <x:c r="B14" s="22"/>
      <x:c r="C14" s="22"/>
      <x:c r="D14" s="22"/>
      <x:c r="E14" s="22"/>
      <x:c r="F14" s="22"/>
      <x:c r="G14" s="22"/>
      <x:c r="H14" s="22"/>
    </x:row>
    <x:row r="15">
      <x:c r="A15" s="22"/>
      <x:c r="B15" s="22"/>
      <x:c r="C15" s="22"/>
      <x:c r="D15" s="22"/>
      <x:c r="E15" s="22"/>
      <x:c r="F15" s="22"/>
      <x:c r="G15" s="22"/>
      <x:c r="H15" s="22"/>
    </x:row>
    <x:row r="16">
      <x:c r="A16" s="22"/>
      <x:c r="B16" s="22"/>
      <x:c r="C16" s="22"/>
      <x:c r="D16" s="22"/>
      <x:c r="E16" s="22"/>
      <x:c r="F16" s="22"/>
      <x:c r="G16" s="22"/>
      <x:c r="H16" s="22"/>
    </x:row>
    <x:row r="17">
      <x:c r="A17" s="22"/>
      <x:c r="B17" s="22"/>
      <x:c r="C17" s="22"/>
      <x:c r="D17" s="22"/>
      <x:c r="E17" s="22"/>
      <x:c r="F17" s="22"/>
      <x:c r="G17" s="22"/>
      <x:c r="H17" s="22"/>
    </x:row>
    <x:row r="18">
      <x:c r="A18" s="22"/>
      <x:c r="B18" s="22"/>
      <x:c r="C18" s="22"/>
      <x:c r="D18" s="22"/>
      <x:c r="E18" s="22"/>
      <x:c r="F18" s="22"/>
      <x:c r="G18" s="22"/>
      <x:c r="H18" s="22"/>
    </x:row>
    <x:row r="19">
      <x:c r="A19" s="22"/>
      <x:c r="B19" s="22"/>
      <x:c r="C19" s="22"/>
      <x:c r="D19" s="22"/>
      <x:c r="E19" s="22"/>
      <x:c r="F19" s="22"/>
      <x:c r="G19" s="22"/>
      <x:c r="H19" s="22"/>
    </x:row>
    <x:row r="20">
      <x:c r="A20" s="22"/>
      <x:c r="B20" s="22"/>
      <x:c r="C20" s="22"/>
      <x:c r="D20" s="22"/>
      <x:c r="E20" s="22"/>
      <x:c r="F20" s="22"/>
      <x:c r="G20" s="22"/>
      <x:c r="H20" s="22"/>
    </x:row>
    <x:row r="21">
      <x:c r="A21" s="22"/>
      <x:c r="B21" s="22"/>
      <x:c r="C21" s="22"/>
      <x:c r="D21" s="22"/>
      <x:c r="E21" s="22"/>
      <x:c r="F21" s="22"/>
      <x:c r="G21" s="22"/>
      <x:c r="H21" s="22"/>
    </x:row>
    <x:row r="22">
      <x:c r="A22" s="22"/>
      <x:c r="B22" s="22"/>
      <x:c r="C22" s="22"/>
      <x:c r="D22" s="22"/>
      <x:c r="E22" s="22"/>
      <x:c r="F22" s="22"/>
      <x:c r="G22" s="22"/>
      <x:c r="H22" s="22"/>
    </x:row>
    <x:row r="23">
      <x:c r="A23" s="22"/>
      <x:c r="B23" s="22"/>
      <x:c r="C23" s="22"/>
      <x:c r="D23" s="22"/>
      <x:c r="E23" s="22"/>
      <x:c r="F23" s="22"/>
      <x:c r="G23" s="22"/>
      <x:c r="H23" s="22"/>
    </x:row>
    <x:row r="24">
      <x:c r="A24" s="22"/>
      <x:c r="B24" s="22"/>
      <x:c r="C24" s="22"/>
      <x:c r="D24" s="22"/>
      <x:c r="E24" s="22"/>
      <x:c r="F24" s="22"/>
      <x:c r="G24" s="22"/>
      <x:c r="H24" s="22"/>
    </x:row>
    <x:row r="25">
      <x:c r="A25" s="22"/>
      <x:c r="B25" s="22"/>
      <x:c r="C25" s="22"/>
      <x:c r="D25" s="22"/>
      <x:c r="E25" s="22"/>
      <x:c r="F25" s="22"/>
      <x:c r="G25" s="22"/>
      <x:c r="H25" s="22"/>
    </x:row>
    <x:row r="26">
      <x:c r="A26" s="22"/>
      <x:c r="B26" s="22"/>
      <x:c r="C26" s="22"/>
      <x:c r="D26" s="22"/>
      <x:c r="E26" s="22"/>
      <x:c r="F26" s="22"/>
      <x:c r="G26" s="22"/>
      <x:c r="H26" s="22"/>
    </x:row>
    <x:row r="27">
      <x:c r="A27" s="22"/>
      <x:c r="B27" s="22"/>
      <x:c r="C27" s="22"/>
      <x:c r="D27" s="22"/>
      <x:c r="E27" s="22"/>
      <x:c r="F27" s="22"/>
      <x:c r="G27" s="22"/>
      <x:c r="H27" s="22"/>
    </x:row>
    <x:row r="28">
      <x:c r="A28" s="22"/>
      <x:c r="B28" s="22"/>
      <x:c r="C28" s="22"/>
      <x:c r="D28" s="22"/>
      <x:c r="E28" s="22"/>
      <x:c r="F28" s="22"/>
      <x:c r="G28" s="22"/>
      <x:c r="H28" s="22"/>
    </x:row>
    <x:row r="29">
      <x:c r="A29" s="22"/>
      <x:c r="B29" s="22"/>
      <x:c r="C29" s="22"/>
      <x:c r="D29" s="22"/>
      <x:c r="E29" s="22"/>
      <x:c r="F29" s="22"/>
      <x:c r="G29" s="22"/>
      <x:c r="H29" s="22"/>
    </x:row>
    <x:row r="30">
      <x:c r="A30" s="22"/>
      <x:c r="B30" s="22"/>
      <x:c r="C30" s="22"/>
      <x:c r="D30" s="22"/>
      <x:c r="E30" s="22"/>
      <x:c r="F30" s="22"/>
      <x:c r="G30" s="22"/>
      <x:c r="H30" s="22"/>
    </x:row>
    <x:row r="31">
      <x:c r="A31" s="22"/>
      <x:c r="B31" s="22"/>
      <x:c r="C31" s="22"/>
      <x:c r="D31" s="22"/>
      <x:c r="E31" s="22"/>
      <x:c r="F31" s="22"/>
      <x:c r="G31" s="22"/>
      <x:c r="H31" s="22"/>
    </x:row>
    <x:row r="32">
      <x:c r="A32" s="22"/>
      <x:c r="B32" s="22"/>
      <x:c r="C32" s="22"/>
      <x:c r="D32" s="22"/>
      <x:c r="E32" s="22"/>
      <x:c r="F32" s="22"/>
      <x:c r="G32" s="22"/>
      <x:c r="H32" s="22"/>
    </x:row>
    <x:row r="33">
      <x:c r="A33" s="22"/>
      <x:c r="B33" s="22"/>
      <x:c r="C33" s="22"/>
      <x:c r="D33" s="22"/>
      <x:c r="E33" s="22"/>
      <x:c r="F33" s="22"/>
      <x:c r="G33" s="22"/>
      <x:c r="H33" s="22"/>
    </x:row>
    <x:row r="34">
      <x:c r="A34" s="22"/>
      <x:c r="B34" s="22"/>
      <x:c r="C34" s="22"/>
      <x:c r="D34" s="22"/>
      <x:c r="E34" s="22"/>
      <x:c r="F34" s="22"/>
      <x:c r="G34" s="22"/>
      <x:c r="H34" s="22"/>
    </x:row>
    <x:row r="35">
      <x:c r="A35" s="22"/>
      <x:c r="B35" s="22"/>
      <x:c r="C35" s="22"/>
      <x:c r="D35" s="22"/>
      <x:c r="E35" s="22"/>
      <x:c r="F35" s="22"/>
      <x:c r="G35" s="22"/>
      <x:c r="H35" s="22"/>
    </x:row>
    <x:row r="36">
      <x:c r="A36" s="22"/>
      <x:c r="B36" s="22"/>
      <x:c r="C36" s="22"/>
      <x:c r="D36" s="22"/>
      <x:c r="E36" s="22"/>
      <x:c r="F36" s="22"/>
      <x:c r="G36" s="22"/>
      <x:c r="H36" s="22"/>
    </x:row>
    <x:row r="37">
      <x:c r="A37" s="22"/>
      <x:c r="B37" s="22"/>
      <x:c r="C37" s="22"/>
      <x:c r="D37" s="22"/>
      <x:c r="E37" s="22"/>
      <x:c r="F37" s="22"/>
      <x:c r="G37" s="22"/>
      <x:c r="H37" s="22"/>
    </x:row>
    <x:row r="38">
      <x:c r="A38" s="22"/>
      <x:c r="B38" s="22"/>
      <x:c r="C38" s="22"/>
      <x:c r="D38" s="22"/>
      <x:c r="E38" s="22"/>
      <x:c r="F38" s="22"/>
      <x:c r="G38" s="22"/>
      <x:c r="H38" s="22"/>
    </x:row>
    <x:row r="39">
      <x:c r="A39" s="22"/>
      <x:c r="B39" s="22"/>
      <x:c r="C39" s="22"/>
      <x:c r="D39" s="22"/>
      <x:c r="E39" s="22"/>
      <x:c r="F39" s="22"/>
      <x:c r="G39" s="22"/>
      <x:c r="H39" s="22"/>
    </x:row>
    <x:row r="40">
      <x:c r="A40" s="22"/>
      <x:c r="B40" s="22"/>
      <x:c r="C40" s="22"/>
      <x:c r="D40" s="22"/>
      <x:c r="E40" s="22"/>
      <x:c r="F40" s="22"/>
      <x:c r="G40" s="22"/>
      <x:c r="H40" s="22"/>
    </x:row>
    <x:row r="41">
      <x:c r="A41" s="22"/>
      <x:c r="B41" s="22"/>
      <x:c r="C41" s="22"/>
      <x:c r="D41" s="22"/>
      <x:c r="E41" s="22"/>
      <x:c r="F41" s="22"/>
      <x:c r="G41" s="22"/>
      <x:c r="H41" s="22"/>
    </x:row>
    <x:row r="42">
      <x:c r="A42" s="22"/>
      <x:c r="B42" s="22"/>
      <x:c r="C42" s="22"/>
      <x:c r="D42" s="22"/>
      <x:c r="E42" s="22"/>
      <x:c r="F42" s="22"/>
      <x:c r="G42" s="22"/>
      <x:c r="H42" s="22"/>
    </x:row>
    <x:row r="43">
      <x:c r="A43" s="22"/>
      <x:c r="B43" s="22"/>
      <x:c r="C43" s="22"/>
      <x:c r="D43" s="22"/>
      <x:c r="E43" s="22"/>
      <x:c r="F43" s="22"/>
      <x:c r="G43" s="22"/>
      <x:c r="H43" s="22"/>
    </x:row>
    <x:row r="44">
      <x:c r="A44" s="22"/>
      <x:c r="B44" s="22"/>
      <x:c r="C44" s="22"/>
      <x:c r="D44" s="22"/>
      <x:c r="E44" s="22"/>
      <x:c r="F44" s="22"/>
      <x:c r="G44" s="22"/>
      <x:c r="H44" s="22"/>
    </x:row>
    <x:row r="45">
      <x:c r="A45" s="22"/>
      <x:c r="B45" s="22"/>
      <x:c r="C45" s="22"/>
      <x:c r="D45" s="22"/>
      <x:c r="E45" s="22"/>
      <x:c r="F45" s="22"/>
      <x:c r="G45" s="22"/>
      <x:c r="H45" s="22"/>
    </x:row>
    <x:row r="46">
      <x:c r="A46" s="22"/>
      <x:c r="B46" s="22"/>
      <x:c r="C46" s="22"/>
      <x:c r="D46" s="22"/>
      <x:c r="E46" s="22"/>
      <x:c r="F46" s="22"/>
      <x:c r="G46" s="22"/>
      <x:c r="H46" s="22"/>
    </x:row>
    <x:row r="47">
      <x:c r="A47" s="22"/>
      <x:c r="B47" s="22"/>
      <x:c r="C47" s="22"/>
      <x:c r="D47" s="22"/>
      <x:c r="E47" s="22"/>
      <x:c r="F47" s="22"/>
      <x:c r="G47" s="22"/>
      <x:c r="H47" s="22"/>
    </x:row>
    <x:row r="48">
      <x:c r="A48" s="22"/>
      <x:c r="B48" s="22"/>
      <x:c r="C48" s="22"/>
      <x:c r="D48" s="22"/>
      <x:c r="E48" s="22"/>
      <x:c r="F48" s="22"/>
      <x:c r="G48" s="22"/>
      <x:c r="H48" s="22"/>
    </x:row>
    <x:row r="49">
      <x:c r="A49" s="22"/>
      <x:c r="B49" s="22"/>
      <x:c r="C49" s="22"/>
      <x:c r="D49" s="22"/>
      <x:c r="E49" s="22"/>
      <x:c r="F49" s="22"/>
      <x:c r="G49" s="22"/>
      <x:c r="H49" s="22"/>
    </x:row>
    <x:row r="50">
      <x:c r="A50" s="22"/>
      <x:c r="B50" s="22"/>
      <x:c r="C50" s="22"/>
      <x:c r="D50" s="22"/>
      <x:c r="E50" s="22"/>
      <x:c r="F50" s="22"/>
      <x:c r="G50" s="22"/>
      <x:c r="H50" s="22"/>
    </x:row>
    <x:row r="51">
      <x:c r="A51" s="22"/>
      <x:c r="B51" s="22"/>
      <x:c r="C51" s="22"/>
      <x:c r="D51" s="22"/>
      <x:c r="E51" s="22"/>
      <x:c r="F51" s="22"/>
      <x:c r="G51" s="22"/>
      <x:c r="H51" s="22"/>
    </x:row>
    <x:row r="52">
      <x:c r="A52" s="22"/>
      <x:c r="B52" s="22"/>
      <x:c r="C52" s="22"/>
      <x:c r="D52" s="22"/>
      <x:c r="E52" s="22"/>
      <x:c r="F52" s="22"/>
      <x:c r="G52" s="22"/>
      <x:c r="H52" s="22"/>
    </x:row>
    <x:row r="53">
      <x:c r="A53" s="22"/>
      <x:c r="B53" s="22"/>
      <x:c r="C53" s="22"/>
      <x:c r="D53" s="22"/>
      <x:c r="E53" s="22"/>
      <x:c r="F53" s="22"/>
      <x:c r="G53" s="22"/>
      <x:c r="H53" s="22"/>
    </x:row>
    <x:row r="54">
      <x:c r="A54" s="22"/>
      <x:c r="B54" s="22"/>
      <x:c r="C54" s="22"/>
      <x:c r="D54" s="22"/>
      <x:c r="E54" s="22"/>
      <x:c r="F54" s="22"/>
      <x:c r="G54" s="22"/>
      <x:c r="H54" s="22"/>
    </x:row>
    <x:row r="55">
      <x:c r="A55" s="22"/>
      <x:c r="B55" s="22"/>
      <x:c r="C55" s="22"/>
      <x:c r="D55" s="22"/>
      <x:c r="E55" s="22"/>
      <x:c r="F55" s="22"/>
      <x:c r="G55" s="22"/>
      <x:c r="H55" s="22"/>
    </x:row>
    <x:row r="56">
      <x:c r="A56" s="22"/>
      <x:c r="B56" s="22"/>
      <x:c r="C56" s="22"/>
      <x:c r="D56" s="22"/>
      <x:c r="E56" s="22"/>
      <x:c r="F56" s="22"/>
      <x:c r="G56" s="22"/>
      <x:c r="H56" s="22"/>
    </x:row>
    <x:row r="57">
      <x:c r="A57" s="22"/>
      <x:c r="B57" s="22"/>
      <x:c r="C57" s="22"/>
      <x:c r="D57" s="22"/>
      <x:c r="E57" s="22"/>
      <x:c r="F57" s="22"/>
      <x:c r="G57" s="22"/>
      <x:c r="H57" s="22"/>
    </x:row>
    <x:row r="58">
      <x:c r="A58" s="22"/>
      <x:c r="B58" s="22"/>
      <x:c r="C58" s="22"/>
      <x:c r="D58" s="22"/>
      <x:c r="E58" s="22"/>
      <x:c r="F58" s="22"/>
      <x:c r="G58" s="22"/>
      <x:c r="H58" s="22"/>
    </x:row>
    <x:row r="59">
      <x:c r="A59" s="22"/>
      <x:c r="B59" s="22"/>
      <x:c r="C59" s="22"/>
      <x:c r="D59" s="22"/>
      <x:c r="E59" s="22"/>
      <x:c r="F59" s="22"/>
      <x:c r="G59" s="22"/>
      <x:c r="H59" s="22"/>
    </x:row>
    <x:row r="60">
      <x:c r="A60" s="22"/>
      <x:c r="B60" s="22"/>
      <x:c r="C60" s="22"/>
      <x:c r="D60" s="22"/>
      <x:c r="E60" s="22"/>
      <x:c r="F60" s="22"/>
      <x:c r="G60" s="22"/>
      <x:c r="H60" s="22"/>
    </x:row>
    <x:row r="61">
      <x:c r="A61" s="22"/>
      <x:c r="B61" s="22"/>
      <x:c r="C61" s="22"/>
      <x:c r="D61" s="22"/>
      <x:c r="E61" s="22"/>
      <x:c r="F61" s="22"/>
      <x:c r="G61" s="22"/>
      <x:c r="H61" s="22"/>
    </x:row>
    <x:row r="62">
      <x:c r="A62" s="22"/>
      <x:c r="B62" s="22"/>
      <x:c r="C62" s="22"/>
      <x:c r="D62" s="22"/>
      <x:c r="E62" s="22"/>
      <x:c r="F62" s="22"/>
      <x:c r="G62" s="22"/>
      <x:c r="H62" s="22"/>
    </x:row>
    <x:row r="63">
      <x:c r="A63" s="22"/>
      <x:c r="B63" s="22"/>
      <x:c r="C63" s="22"/>
      <x:c r="D63" s="22"/>
      <x:c r="E63" s="22"/>
      <x:c r="F63" s="22"/>
      <x:c r="G63" s="22"/>
      <x:c r="H63" s="22"/>
    </x:row>
    <x:row r="64">
      <x:c r="A64" s="22"/>
      <x:c r="B64" s="22"/>
      <x:c r="C64" s="22"/>
      <x:c r="D64" s="22"/>
      <x:c r="E64" s="22"/>
      <x:c r="F64" s="22"/>
      <x:c r="G64" s="22"/>
      <x:c r="H64" s="22"/>
    </x:row>
    <x:row r="65">
      <x:c r="A65" s="22"/>
      <x:c r="B65" s="22"/>
      <x:c r="C65" s="22"/>
      <x:c r="D65" s="22"/>
      <x:c r="E65" s="22"/>
      <x:c r="F65" s="22"/>
      <x:c r="G65" s="22"/>
      <x:c r="H65" s="22"/>
    </x:row>
    <x:row r="66">
      <x:c r="A66" s="22"/>
      <x:c r="B66" s="22"/>
      <x:c r="C66" s="22"/>
      <x:c r="D66" s="22"/>
      <x:c r="E66" s="22"/>
      <x:c r="F66" s="22"/>
      <x:c r="G66" s="22"/>
      <x:c r="H66" s="22"/>
    </x:row>
    <x:row r="67">
      <x:c r="A67" s="22"/>
      <x:c r="B67" s="22"/>
      <x:c r="C67" s="22"/>
      <x:c r="D67" s="22"/>
      <x:c r="E67" s="22"/>
      <x:c r="F67" s="22"/>
      <x:c r="G67" s="22"/>
      <x:c r="H67" s="22"/>
    </x:row>
    <x:row r="68">
      <x:c r="A68" s="22"/>
      <x:c r="B68" s="22"/>
      <x:c r="C68" s="22"/>
      <x:c r="D68" s="22"/>
      <x:c r="E68" s="22"/>
      <x:c r="F68" s="22"/>
      <x:c r="G68" s="22"/>
      <x:c r="H68" s="22"/>
    </x:row>
    <x:row r="69">
      <x:c r="A69" s="22"/>
      <x:c r="B69" s="22"/>
      <x:c r="C69" s="22"/>
      <x:c r="D69" s="22"/>
      <x:c r="E69" s="22"/>
      <x:c r="F69" s="22"/>
      <x:c r="G69" s="22"/>
      <x:c r="H69" s="22"/>
    </x:row>
    <x:row r="70">
      <x:c r="A70" s="22"/>
      <x:c r="B70" s="22"/>
      <x:c r="C70" s="22"/>
      <x:c r="D70" s="22"/>
      <x:c r="E70" s="22"/>
      <x:c r="F70" s="22"/>
      <x:c r="G70" s="22"/>
      <x:c r="H70" s="22"/>
    </x:row>
    <x:row r="71">
      <x:c r="A71" s="22"/>
      <x:c r="B71" s="22"/>
      <x:c r="C71" s="22"/>
      <x:c r="D71" s="22"/>
      <x:c r="E71" s="22"/>
      <x:c r="F71" s="22"/>
      <x:c r="G71" s="22"/>
      <x:c r="H71" s="22"/>
    </x:row>
    <x:row r="72">
      <x:c r="A72" s="22"/>
      <x:c r="B72" s="22"/>
      <x:c r="C72" s="22"/>
      <x:c r="D72" s="22"/>
      <x:c r="E72" s="22"/>
      <x:c r="F72" s="22"/>
      <x:c r="G72" s="22"/>
      <x:c r="H72" s="22"/>
    </x:row>
    <x:row r="73">
      <x:c r="A73" s="22"/>
      <x:c r="B73" s="22"/>
      <x:c r="C73" s="22"/>
      <x:c r="D73" s="22"/>
      <x:c r="E73" s="22"/>
      <x:c r="F73" s="22"/>
      <x:c r="G73" s="22"/>
      <x:c r="H73" s="22"/>
    </x:row>
    <x:row r="74">
      <x:c r="A74" s="22"/>
      <x:c r="B74" s="22"/>
      <x:c r="C74" s="22"/>
      <x:c r="D74" s="22"/>
      <x:c r="E74" s="22"/>
      <x:c r="F74" s="22"/>
      <x:c r="G74" s="22"/>
      <x:c r="H74" s="22"/>
    </x:row>
    <x:row r="75">
      <x:c r="A75" s="22"/>
      <x:c r="B75" s="22"/>
      <x:c r="C75" s="22"/>
      <x:c r="D75" s="22"/>
      <x:c r="E75" s="22"/>
      <x:c r="F75" s="22"/>
      <x:c r="G75" s="22"/>
      <x:c r="H75" s="22"/>
    </x:row>
    <x:row r="76">
      <x:c r="A76" s="22"/>
      <x:c r="B76" s="22"/>
      <x:c r="C76" s="22"/>
      <x:c r="D76" s="22"/>
      <x:c r="E76" s="22"/>
      <x:c r="F76" s="22"/>
      <x:c r="G76" s="22"/>
      <x:c r="H76" s="22"/>
    </x:row>
    <x:row r="77">
      <x:c r="A77" s="22"/>
      <x:c r="B77" s="22"/>
      <x:c r="C77" s="22"/>
      <x:c r="D77" s="22"/>
      <x:c r="E77" s="22"/>
      <x:c r="F77" s="22"/>
      <x:c r="G77" s="22"/>
      <x:c r="H77" s="22"/>
    </x:row>
    <x:row r="78">
      <x:c r="A78" s="22"/>
      <x:c r="B78" s="22"/>
      <x:c r="C78" s="22"/>
      <x:c r="D78" s="22"/>
      <x:c r="E78" s="22"/>
      <x:c r="F78" s="22"/>
      <x:c r="G78" s="22"/>
      <x:c r="H78" s="22"/>
    </x:row>
    <x:row r="79">
      <x:c r="A79" s="22"/>
      <x:c r="B79" s="22"/>
      <x:c r="C79" s="22"/>
      <x:c r="D79" s="22"/>
      <x:c r="E79" s="22"/>
      <x:c r="F79" s="22"/>
      <x:c r="G79" s="22"/>
      <x:c r="H79" s="22"/>
    </x:row>
    <x:row r="80">
      <x:c r="A80" s="22"/>
      <x:c r="B80" s="22"/>
      <x:c r="C80" s="22"/>
      <x:c r="D80" s="22"/>
      <x:c r="E80" s="22"/>
      <x:c r="F80" s="22"/>
      <x:c r="G80" s="22"/>
      <x:c r="H80" s="22"/>
    </x:row>
    <x:row r="81">
      <x:c r="A81" s="22"/>
      <x:c r="B81" s="22"/>
      <x:c r="C81" s="22"/>
      <x:c r="D81" s="22"/>
      <x:c r="E81" s="22"/>
      <x:c r="F81" s="22"/>
      <x:c r="G81" s="22"/>
      <x:c r="H81" s="22"/>
    </x:row>
    <x:row r="82">
      <x:c r="A82" s="22"/>
      <x:c r="B82" s="22"/>
      <x:c r="C82" s="22"/>
      <x:c r="D82" s="22"/>
      <x:c r="E82" s="22"/>
      <x:c r="F82" s="22"/>
      <x:c r="G82" s="22"/>
      <x:c r="H82" s="22"/>
    </x:row>
    <x:row r="83">
      <x:c r="A83" s="22"/>
      <x:c r="B83" s="22"/>
      <x:c r="C83" s="22"/>
      <x:c r="D83" s="22"/>
      <x:c r="E83" s="22"/>
      <x:c r="F83" s="22"/>
      <x:c r="G83" s="22"/>
      <x:c r="H83" s="22"/>
    </x:row>
    <x:row r="84">
      <x:c r="A84" s="22"/>
      <x:c r="B84" s="22"/>
      <x:c r="C84" s="22"/>
      <x:c r="D84" s="22"/>
      <x:c r="E84" s="22"/>
      <x:c r="F84" s="22"/>
      <x:c r="G84" s="22"/>
      <x:c r="H84" s="22"/>
    </x:row>
    <x:row r="85">
      <x:c r="A85" s="22"/>
      <x:c r="B85" s="22"/>
      <x:c r="C85" s="22"/>
      <x:c r="D85" s="22"/>
      <x:c r="E85" s="22"/>
      <x:c r="F85" s="22"/>
      <x:c r="G85" s="22"/>
      <x:c r="H85" s="22"/>
    </x:row>
    <x:row r="86">
      <x:c r="A86" s="22"/>
      <x:c r="B86" s="22"/>
      <x:c r="C86" s="22"/>
      <x:c r="D86" s="22"/>
      <x:c r="E86" s="22"/>
      <x:c r="F86" s="22"/>
      <x:c r="G86" s="22"/>
      <x:c r="H86" s="22"/>
    </x:row>
    <x:row r="87">
      <x:c r="A87" s="22"/>
      <x:c r="B87" s="22"/>
      <x:c r="C87" s="22"/>
      <x:c r="D87" s="22"/>
      <x:c r="E87" s="22"/>
      <x:c r="F87" s="22"/>
      <x:c r="G87" s="22"/>
      <x:c r="H87" s="22"/>
    </x:row>
    <x:row r="88">
      <x:c r="A88" s="22"/>
      <x:c r="B88" s="22"/>
      <x:c r="C88" s="22"/>
      <x:c r="D88" s="22"/>
      <x:c r="E88" s="22"/>
      <x:c r="F88" s="22"/>
      <x:c r="G88" s="22"/>
      <x:c r="H88" s="22"/>
    </x:row>
    <x:row r="89">
      <x:c r="A89" s="22"/>
      <x:c r="B89" s="22"/>
      <x:c r="C89" s="22"/>
      <x:c r="D89" s="22"/>
      <x:c r="E89" s="22"/>
      <x:c r="F89" s="22"/>
      <x:c r="G89" s="22"/>
      <x:c r="H89" s="22"/>
    </x:row>
    <x:row r="90">
      <x:c r="A90" s="22"/>
      <x:c r="B90" s="22"/>
      <x:c r="C90" s="22"/>
      <x:c r="D90" s="22"/>
      <x:c r="E90" s="22"/>
      <x:c r="F90" s="22"/>
      <x:c r="G90" s="22"/>
      <x:c r="H90" s="22"/>
    </x:row>
    <x:row r="91">
      <x:c r="A91" s="22"/>
      <x:c r="B91" s="22"/>
      <x:c r="C91" s="22"/>
      <x:c r="D91" s="22"/>
      <x:c r="E91" s="22"/>
      <x:c r="F91" s="22"/>
      <x:c r="G91" s="22"/>
      <x:c r="H91" s="22"/>
    </x:row>
    <x:row r="92">
      <x:c r="A92" s="22"/>
      <x:c r="B92" s="22"/>
      <x:c r="C92" s="22"/>
      <x:c r="D92" s="22"/>
      <x:c r="E92" s="22"/>
      <x:c r="F92" s="22"/>
      <x:c r="G92" s="22"/>
      <x:c r="H92" s="22"/>
    </x:row>
    <x:row r="93">
      <x:c r="A93" s="22"/>
      <x:c r="B93" s="22"/>
      <x:c r="C93" s="22"/>
      <x:c r="D93" s="22"/>
      <x:c r="E93" s="22"/>
      <x:c r="F93" s="22"/>
      <x:c r="G93" s="22"/>
      <x:c r="H93" s="22"/>
    </x:row>
    <x:row r="94">
      <x:c r="A94" s="22"/>
      <x:c r="B94" s="22"/>
      <x:c r="C94" s="22"/>
      <x:c r="D94" s="22"/>
      <x:c r="E94" s="22"/>
      <x:c r="F94" s="22"/>
      <x:c r="G94" s="22"/>
      <x:c r="H94" s="22"/>
    </x:row>
    <x:row r="95">
      <x:c r="A95" s="22"/>
      <x:c r="B95" s="22"/>
      <x:c r="C95" s="22"/>
      <x:c r="D95" s="22"/>
      <x:c r="E95" s="22"/>
      <x:c r="F95" s="22"/>
      <x:c r="G95" s="22"/>
      <x:c r="H95" s="22"/>
    </x:row>
    <x:row r="96">
      <x:c r="A96" s="22"/>
      <x:c r="B96" s="22"/>
      <x:c r="C96" s="22"/>
      <x:c r="D96" s="22"/>
      <x:c r="E96" s="22"/>
      <x:c r="F96" s="22"/>
      <x:c r="G96" s="22"/>
      <x:c r="H96" s="22"/>
    </x:row>
    <x:row r="97">
      <x:c r="A97" s="22"/>
      <x:c r="B97" s="22"/>
      <x:c r="C97" s="22"/>
      <x:c r="D97" s="22"/>
      <x:c r="E97" s="22"/>
      <x:c r="F97" s="22"/>
      <x:c r="G97" s="22"/>
      <x:c r="H97" s="22"/>
    </x:row>
    <x:row r="98">
      <x:c r="A98" s="22"/>
      <x:c r="B98" s="22"/>
      <x:c r="C98" s="22"/>
      <x:c r="D98" s="22"/>
      <x:c r="E98" s="22"/>
      <x:c r="F98" s="22"/>
      <x:c r="G98" s="22"/>
      <x:c r="H98" s="22"/>
    </x:row>
    <x:row r="99">
      <x:c r="A99" s="22"/>
      <x:c r="B99" s="22"/>
      <x:c r="C99" s="22"/>
      <x:c r="D99" s="22"/>
      <x:c r="E99" s="22"/>
      <x:c r="F99" s="22"/>
      <x:c r="G99" s="22"/>
      <x:c r="H99" s="22"/>
    </x:row>
    <x:row r="100">
      <x:c r="A100" s="22"/>
      <x:c r="B100" s="22"/>
      <x:c r="C100" s="22"/>
      <x:c r="D100" s="22"/>
      <x:c r="E100" s="22"/>
      <x:c r="F100" s="22"/>
      <x:c r="G100" s="22"/>
      <x:c r="H100" s="22"/>
    </x:row>
  </x:sheetData>
  <x:mergeCells>
    <x:mergeCell ref="A2:H2"/>
  </x:mergeCells>
  <x:pageMargins left="0.7" right="0.7" top="0.75" bottom="0.75" header="0.3" footer="0.3"/>
  <x:tableParts count="1">
    <x:tablePart xmlns:r="http://schemas.openxmlformats.org/officeDocument/2006/relationships" r:id="R1d135f59596646eb"/>
  </x:tableParts>
</x:worksheet>
</file>

<file path=xl/worksheets/sheet8.xml><?xml version="1.0" encoding="utf-8"?>
<x:worksheet xmlns:x="http://schemas.openxmlformats.org/spreadsheetml/2006/main">
  <x:sheetViews>
    <x:sheetView showGridLines="0" workbookViewId="0"/>
  </x:sheetViews>
  <x:sheetFormatPr defaultRowHeight="15"/>
  <x:cols>
    <x:col min="1" max="1" width="30" hidden="0" customWidth="1"/>
    <x:col min="2" max="2" width="34" hidden="0" customWidth="1"/>
    <x:col min="3" max="3" width="32" hidden="0" customWidth="1"/>
    <x:col min="4" max="4" width="16" hidden="0" customWidth="1"/>
    <x:col min="5" max="5" width="38" hidden="0" customWidth="1"/>
    <x:col min="6" max="6" width="38" hidden="0" customWidth="1"/>
    <x:col min="7" max="7" width="13" hidden="0" customWidth="1"/>
    <x:col min="8" max="8" width="34" hidden="0" customWidth="1"/>
  </x:cols>
  <x:sheetData>
    <x:row r="1">
      <x:c r="A1" s="132" t="str">
        <x:v>The Competitor Role Check — decision handoff</x:v>
      </x:c>
      <x:c r="B1" s="132"/>
      <x:c r="C1" s="132"/>
      <x:c r="D1" s="132"/>
      <x:c r="E1" s="132"/>
      <x:c r="F1" s="132"/>
      <x:c r="G1" s="132"/>
      <x:c r="H1" s="132"/>
    </x:row>
    <x:row r="2">
      <x:c r="A2" s="4"/>
      <x:c r="B2" s="4"/>
      <x:c r="C2" s="4"/>
      <x:c r="D2" s="4"/>
      <x:c r="E2" s="4"/>
      <x:c r="F2" s="4"/>
      <x:c r="G2" s="4"/>
      <x:c r="H2" s="4"/>
    </x:row>
    <x:row r="3">
      <x:c r="A3" s="171" t="str">
        <x:v>ILLUSTRATIVE EXAMPLE - NOT A LIVE APPROVED OUTPUT</x:v>
      </x:c>
      <x:c r="B3" s="171"/>
      <x:c r="C3" s="171"/>
      <x:c r="D3" s="171"/>
      <x:c r="E3" s="171"/>
      <x:c r="F3" s="171"/>
      <x:c r="G3" s="171"/>
      <x:c r="H3" s="171"/>
    </x:row>
    <x:row r="4">
      <x:c r="A4" s="130" t="str">
        <x:v>Required detail</x:v>
      </x:c>
      <x:c r="B4" s="130" t="str">
        <x:v>Illustrative value</x:v>
      </x:c>
      <x:c r="C4" s="130" t="str">
        <x:v>Why it matters</x:v>
      </x:c>
      <x:c r="D4" s="28"/>
      <x:c r="E4" s="28"/>
      <x:c r="F4" s="28"/>
      <x:c r="G4" s="28"/>
      <x:c r="H4" s="28"/>
    </x:row>
    <x:row r="5">
      <x:c r="A5" s="139" t="str">
        <x:v>Candidate set</x:v>
      </x:c>
      <x:c r="B5" s="140" t="str">
        <x:v>Fictional clinic mixed-list classification</x:v>
      </x:c>
      <x:c r="C5" s="182" t="str">
        <x:v>Identifies the candidate set.</x:v>
      </x:c>
      <x:c r="D5" s="28"/>
      <x:c r="E5" s="28"/>
      <x:c r="F5" s="28"/>
      <x:c r="G5" s="28"/>
      <x:c r="H5" s="28"/>
    </x:row>
    <x:row r="6">
      <x:c r="A6" s="139" t="str">
        <x:v>Decision being supported</x:v>
      </x:c>
      <x:c r="B6" s="140" t="str">
        <x:v>Improve local patient acquisition without mixing unlike domain roles</x:v>
      </x:c>
      <x:c r="C6" s="182" t="str">
        <x:v>States the exact decision.</x:v>
      </x:c>
      <x:c r="D6" s="28"/>
      <x:c r="E6" s="28"/>
      <x:c r="F6" s="28"/>
      <x:c r="G6" s="28"/>
      <x:c r="H6" s="28"/>
    </x:row>
    <x:row r="7">
      <x:c r="A7" s="139" t="str">
        <x:v>Target customer</x:v>
      </x:c>
      <x:c r="B7" s="140" t="str">
        <x:v>Local patient choosing a provider</x:v>
      </x:c>
      <x:c r="C7" s="182" t="str">
        <x:v>Defines the customer.</x:v>
      </x:c>
      <x:c r="D7" s="28"/>
      <x:c r="E7" s="28"/>
      <x:c r="F7" s="28"/>
      <x:c r="G7" s="28"/>
      <x:c r="H7" s="28"/>
    </x:row>
    <x:row r="8">
      <x:c r="A8" s="139" t="str">
        <x:v>Commercial outcome</x:v>
      </x:c>
      <x:c r="B8" s="140" t="str">
        <x:v>Booked consultation</x:v>
      </x:c>
      <x:c r="C8" s="182" t="str">
        <x:v>Defines the commercial result.</x:v>
      </x:c>
      <x:c r="D8" s="28"/>
      <x:c r="E8" s="28"/>
      <x:c r="F8" s="28"/>
      <x:c r="G8" s="28"/>
      <x:c r="H8" s="28"/>
    </x:row>
    <x:row r="9">
      <x:c r="A9" s="139" t="str">
        <x:v>Offering or substitute outcome</x:v>
      </x:c>
      <x:c r="B9" s="162" t="str">
        <x:v>Private clinical consultation</x:v>
      </x:c>
      <x:c r="C9" s="182" t="str">
        <x:v>Defines the comparable offer.</x:v>
      </x:c>
      <x:c r="D9" s="28"/>
      <x:c r="E9" s="28"/>
      <x:c r="F9" s="28"/>
      <x:c r="G9" s="28"/>
      <x:c r="H9" s="28"/>
    </x:row>
    <x:row r="10">
      <x:c r="A10" s="139" t="str">
        <x:v>Market / geography</x:v>
      </x:c>
      <x:c r="B10" s="140" t="str">
        <x:v>Illustrative local clinic market</x:v>
      </x:c>
      <x:c r="C10" s="182" t="str">
        <x:v>Limits the market and geography.</x:v>
      </x:c>
      <x:c r="D10" s="28"/>
      <x:c r="E10" s="28"/>
      <x:c r="F10" s="28"/>
      <x:c r="G10" s="28"/>
      <x:c r="H10" s="28"/>
    </x:row>
    <x:row r="11">
      <x:c r="A11" s="139" t="str">
        <x:v>Query group</x:v>
      </x:c>
      <x:c r="B11" s="140" t="str">
        <x:v>Local treatment, provider-comparison and booking searches</x:v>
      </x:c>
      <x:c r="C11" s="182" t="str">
        <x:v>Limits the search need.</x:v>
      </x:c>
      <x:c r="D11" s="28"/>
      <x:c r="E11" s="28"/>
      <x:c r="F11" s="28"/>
      <x:c r="G11" s="28"/>
      <x:c r="H11" s="28"/>
    </x:row>
    <x:row r="12">
      <x:c r="A12" s="31" t="str">
        <x:v>Evidence date</x:v>
      </x:c>
      <x:c r="B12" s="196" t="n">
        <x:v>46220</x:v>
      </x:c>
      <x:c r="C12" s="183" t="str">
        <x:v>Dates the evidence.</x:v>
      </x:c>
      <x:c r="D12" s="98"/>
      <x:c r="E12" s="98"/>
      <x:c r="F12" s="98"/>
      <x:c r="G12" s="98"/>
      <x:c r="H12" s="98"/>
    </x:row>
    <x:row r="13">
      <x:c r="A13" s="44" t="str">
        <x:v>Record owner</x:v>
      </x:c>
      <x:c r="B13" s="202" t="str">
        <x:v>Example owner</x:v>
      </x:c>
      <x:c r="C13" s="184" t="str">
        <x:v>Names the record owner.</x:v>
      </x:c>
      <x:c r="D13" s="64"/>
      <x:c r="E13" s="64"/>
      <x:c r="F13" s="64"/>
      <x:c r="G13" s="64"/>
      <x:c r="H13" s="64"/>
    </x:row>
    <x:row r="14">
      <x:c r="A14" s="16" t="str">
        <x:v>Reviewer</x:v>
      </x:c>
      <x:c r="B14" s="199" t="str">
        <x:v>Example reviewer</x:v>
      </x:c>
      <x:c r="C14" s="185" t="str">
        <x:v>Names the reviewer.</x:v>
      </x:c>
      <x:c r="D14" s="16"/>
      <x:c r="E14" s="16"/>
      <x:c r="F14" s="16"/>
      <x:c r="G14" s="16"/>
      <x:c r="H14" s="16"/>
    </x:row>
    <x:row r="15">
      <x:c r="A15" s="22"/>
      <x:c r="B15" s="22"/>
      <x:c r="C15" s="22"/>
      <x:c r="D15" s="22"/>
      <x:c r="E15" s="22"/>
      <x:c r="F15" s="22"/>
      <x:c r="G15" s="22"/>
      <x:c r="H15" s="22"/>
    </x:row>
    <x:row r="16">
      <x:c r="A16" s="186" t="str">
        <x:v>Live handoff rule: only rows marked Eligible for handoff in DOMAIN REGISTER may appear. Missing boundary fields, changed evidence or reviewer conflicts exclude the record and require re-review.</x:v>
      </x:c>
      <x:c r="B16" s="186"/>
      <x:c r="C16" s="186"/>
      <x:c r="D16" s="186"/>
      <x:c r="E16" s="186"/>
      <x:c r="F16" s="186"/>
      <x:c r="G16" s="186"/>
      <x:c r="H16" s="186"/>
    </x:row>
    <x:row r="17">
      <x:c r="A17" s="22"/>
      <x:c r="B17" s="22"/>
      <x:c r="C17" s="22"/>
      <x:c r="D17" s="22"/>
      <x:c r="E17" s="22"/>
      <x:c r="F17" s="22"/>
      <x:c r="G17" s="22"/>
      <x:c r="H17" s="22"/>
    </x:row>
    <x:row r="18">
      <x:c r="A18" s="130" t="str">
        <x:v>Candidate</x:v>
      </x:c>
      <x:c r="B18" s="130" t="str">
        <x:v>Public role</x:v>
      </x:c>
      <x:c r="C18" s="130" t="str">
        <x:v>Other supported roles</x:v>
      </x:c>
      <x:c r="D18" s="130" t="str">
        <x:v>Use in the analysis</x:v>
      </x:c>
      <x:c r="E18" s="130" t="str">
        <x:v>Permitted use</x:v>
      </x:c>
      <x:c r="F18" s="130" t="str">
        <x:v>Prohibited inference</x:v>
      </x:c>
      <x:c r="G18" s="130" t="str">
        <x:v>Confidence</x:v>
      </x:c>
      <x:c r="H18" s="130" t="str">
        <x:v>Reopening trigger</x:v>
      </x:c>
    </x:row>
    <x:row r="19">
      <x:c r="A19" s="22" t="str">
        <x:f>IF('DOMAIN REGISTER'!$BI$2="Eligible for handoff",'DOMAIN REGISTER'!$B$2&amp;"","")</x:f>
        <x:v>Comparable local clinic</x:v>
      </x:c>
      <x:c r="B19" s="22" t="str">
        <x:f>IF($A19="","",IF('DOMAIN REGISTER'!$W$2="Direct commercial competitor","Direct competitor",IF('DOMAIN REGISTER'!$W$2="Dual-role domain","Provider and platform",IF('DOMAIN REGISTER'!$W$2="Visibility competitor","Search visibility rival",IF('DOMAIN REGISTER'!$W$2="Decision intermediary","Choice influencer",IF('DOMAIN REGISTER'!$W$2="Transaction intermediary","Transaction gateway",IF('DOMAIN REGISTER'!$W$2="Market infrastructure","Market access platform",IF('DOMAIN REGISTER'!$W$2="Non-comparable ranking domain","Ranking-only domain",'DOMAIN REGISTER'!$W$2))))))))</x:f>
        <x:v>Direct competitor</x:v>
      </x:c>
      <x:c r="C19" s="22" t="str">
        <x:f>IF($A19="","",SUBSTITUTE(SUBSTITUTE(SUBSTITUTE(SUBSTITUTE('DOMAIN REGISTER'!$X$2,"Transaction intermediary","Transaction gateway"),"Decision intermediary","Choice influencer"),"Market infrastructure","Market access platform"),"Visibility competitor","Search visibility rival")&amp;"")</x:f>
      </x:c>
      <x:c r="D19" s="22" t="str">
        <x:f>IF($A19="","",IF('DOMAIN REGISTER'!$Y$2="Core","Core competitor",IF('DOMAIN REGISTER'!$Y$2="Context","Context only",IF('DOMAIN REGISTER'!$Y$2="Exclude","Exclude from this decision",'DOMAIN REGISTER'!$Y$2))))</x:f>
        <x:v>Core competitor</x:v>
      </x:c>
      <x:c r="E19" s="22" t="str">
        <x:f>IF($A19="","",'DOMAIN REGISTER'!$AA$2&amp;"")</x:f>
        <x:v>Comparable service, pricing, positioning and patient-choice analysis</x:v>
      </x:c>
      <x:c r="F19" s="22" t="str">
        <x:f>IF($A19="","",'DOMAIN REGISTER'!$AB$2&amp;"")</x:f>
        <x:v>Do not assume equal capacity or economics</x:v>
      </x:c>
      <x:c r="G19" s="22" t="str">
        <x:f>IF($A19="","",'DOMAIN REGISTER'!$Z$2&amp;"")</x:f>
        <x:v>High</x:v>
      </x:c>
      <x:c r="H19" s="22" t="str">
        <x:f>IF($A19="","",'DOMAIN REGISTER'!$AH$2&amp;"")</x:f>
        <x:v>Decision, market, offering or evidence changes</x:v>
      </x:c>
    </x:row>
    <x:row r="20">
      <x:c r="A20" s="22" t="str">
        <x:f>IF('DOMAIN REGISTER'!$BI$3="Eligible for handoff",'DOMAIN REGISTER'!$B$3&amp;"","")</x:f>
        <x:v>Commercially active clinic with weak search visibility</x:v>
      </x:c>
      <x:c r="B20" s="22" t="str">
        <x:f>IF($A20="","",IF('DOMAIN REGISTER'!$W$3="Direct commercial competitor","Direct competitor",IF('DOMAIN REGISTER'!$W$3="Dual-role domain","Provider and platform",IF('DOMAIN REGISTER'!$W$3="Visibility competitor","Search visibility rival",IF('DOMAIN REGISTER'!$W$3="Decision intermediary","Choice influencer",IF('DOMAIN REGISTER'!$W$3="Transaction intermediary","Transaction gateway",IF('DOMAIN REGISTER'!$W$3="Market infrastructure","Market access platform",IF('DOMAIN REGISTER'!$W$3="Non-comparable ranking domain","Ranking-only domain",'DOMAIN REGISTER'!$W$3))))))))</x:f>
        <x:v>Direct competitor</x:v>
      </x:c>
      <x:c r="C20" s="22" t="str">
        <x:f>IF($A20="","",SUBSTITUTE(SUBSTITUTE(SUBSTITUTE(SUBSTITUTE('DOMAIN REGISTER'!$X$3,"Transaction intermediary","Transaction gateway"),"Decision intermediary","Choice influencer"),"Market infrastructure","Market access platform"),"Visibility competitor","Search visibility rival")&amp;"")</x:f>
      </x:c>
      <x:c r="D20" s="22" t="str">
        <x:f>IF($A20="","",IF('DOMAIN REGISTER'!$Y$3="Core","Core competitor",IF('DOMAIN REGISTER'!$Y$3="Context","Context only",IF('DOMAIN REGISTER'!$Y$3="Exclude","Exclude from this decision",'DOMAIN REGISTER'!$Y$3))))</x:f>
        <x:v>Core competitor</x:v>
      </x:c>
      <x:c r="E20" s="22" t="str">
        <x:f>IF($A20="","",'DOMAIN REGISTER'!$AA$3&amp;"")</x:f>
        <x:v>Commercial and market analysis</x:v>
      </x:c>
      <x:c r="F20" s="22" t="str">
        <x:f>IF($A20="","",'DOMAIN REGISTER'!$AB$3&amp;"")</x:f>
        <x:v>Do not exclude because organic visibility is weak</x:v>
      </x:c>
      <x:c r="G20" s="22" t="str">
        <x:f>IF($A20="","",'DOMAIN REGISTER'!$Z$3&amp;"")</x:f>
        <x:v>High</x:v>
      </x:c>
      <x:c r="H20" s="22" t="str">
        <x:f>IF($A20="","",'DOMAIN REGISTER'!$AH$3&amp;"")</x:f>
        <x:v>Visibility or commercial availability changes</x:v>
      </x:c>
    </x:row>
    <x:row r="21">
      <x:c r="A21" s="22" t="str">
        <x:f>IF('DOMAIN REGISTER'!$BI$4="Eligible for handoff",'DOMAIN REGISTER'!$B$4&amp;"","")</x:f>
        <x:v>Health publisher</x:v>
      </x:c>
      <x:c r="B21" s="22" t="str">
        <x:f>IF($A21="","",IF('DOMAIN REGISTER'!$W$4="Direct commercial competitor","Direct competitor",IF('DOMAIN REGISTER'!$W$4="Dual-role domain","Provider and platform",IF('DOMAIN REGISTER'!$W$4="Visibility competitor","Search visibility rival",IF('DOMAIN REGISTER'!$W$4="Decision intermediary","Choice influencer",IF('DOMAIN REGISTER'!$W$4="Transaction intermediary","Transaction gateway",IF('DOMAIN REGISTER'!$W$4="Market infrastructure","Market access platform",IF('DOMAIN REGISTER'!$W$4="Non-comparable ranking domain","Ranking-only domain",'DOMAIN REGISTER'!$W$4))))))))</x:f>
        <x:v>Search visibility rival</x:v>
      </x:c>
      <x:c r="C21" s="22" t="str">
        <x:f>IF($A21="","",SUBSTITUTE(SUBSTITUTE(SUBSTITUTE(SUBSTITUTE('DOMAIN REGISTER'!$X$4,"Transaction intermediary","Transaction gateway"),"Decision intermediary","Choice influencer"),"Market infrastructure","Market access platform"),"Visibility competitor","Search visibility rival")&amp;"")</x:f>
      </x:c>
      <x:c r="D21" s="22" t="str">
        <x:f>IF($A21="","",IF('DOMAIN REGISTER'!$Y$4="Core","Core competitor",IF('DOMAIN REGISTER'!$Y$4="Context","Context only",IF('DOMAIN REGISTER'!$Y$4="Exclude","Exclude from this decision",'DOMAIN REGISTER'!$Y$4))))</x:f>
        <x:v>Context only</x:v>
      </x:c>
      <x:c r="E21" s="22" t="str">
        <x:f>IF($A21="","",'DOMAIN REGISTER'!$AA$4&amp;"")</x:f>
        <x:v>Demand education, topic coverage and SERP composition</x:v>
      </x:c>
      <x:c r="F21" s="22" t="str">
        <x:f>IF($A21="","",'DOMAIN REGISTER'!$AB$4&amp;"")</x:f>
        <x:v>No treatment, pricing or conversion parity</x:v>
      </x:c>
      <x:c r="G21" s="22" t="str">
        <x:f>IF($A21="","",'DOMAIN REGISTER'!$Z$4&amp;"")</x:f>
        <x:v>High</x:v>
      </x:c>
      <x:c r="H21" s="22" t="str">
        <x:f>IF($A21="","",'DOMAIN REGISTER'!$AH$4&amp;"")</x:f>
        <x:v>Publisher launches a comparable service</x:v>
      </x:c>
    </x:row>
    <x:row r="22">
      <x:c r="A22" s="22" t="str">
        <x:f>IF('DOMAIN REGISTER'!$BI$5="Eligible for handoff",'DOMAIN REGISTER'!$B$5&amp;"","")</x:f>
        <x:v>Provider directory</x:v>
      </x:c>
      <x:c r="B22" s="22" t="str">
        <x:f>IF($A22="","",IF('DOMAIN REGISTER'!$W$5="Direct commercial competitor","Direct competitor",IF('DOMAIN REGISTER'!$W$5="Dual-role domain","Provider and platform",IF('DOMAIN REGISTER'!$W$5="Visibility competitor","Search visibility rival",IF('DOMAIN REGISTER'!$W$5="Decision intermediary","Choice influencer",IF('DOMAIN REGISTER'!$W$5="Transaction intermediary","Transaction gateway",IF('DOMAIN REGISTER'!$W$5="Market infrastructure","Market access platform",IF('DOMAIN REGISTER'!$W$5="Non-comparable ranking domain","Ranking-only domain",'DOMAIN REGISTER'!$W$5))))))))</x:f>
        <x:v>Choice influencer</x:v>
      </x:c>
      <x:c r="C22" s="22" t="str">
        <x:f>IF($A22="","",SUBSTITUTE(SUBSTITUTE(SUBSTITUTE(SUBSTITUTE('DOMAIN REGISTER'!$X$5,"Transaction intermediary","Transaction gateway"),"Decision intermediary","Choice influencer"),"Market infrastructure","Market access platform"),"Visibility competitor","Search visibility rival")&amp;"")</x:f>
        <x:v>Market access platform; Search visibility rival</x:v>
      </x:c>
      <x:c r="D22" s="22" t="str">
        <x:f>IF($A22="","",IF('DOMAIN REGISTER'!$Y$5="Core","Core competitor",IF('DOMAIN REGISTER'!$Y$5="Context","Context only",IF('DOMAIN REGISTER'!$Y$5="Exclude","Exclude from this decision",'DOMAIN REGISTER'!$Y$5))))</x:f>
        <x:v>Context only</x:v>
      </x:c>
      <x:c r="E22" s="22" t="str">
        <x:f>IF($A22="","",'DOMAIN REGISTER'!$AA$5&amp;"")</x:f>
        <x:v>Discovery, listing coverage and comparison criteria</x:v>
      </x:c>
      <x:c r="F22" s="22" t="str">
        <x:f>IF($A22="","",'DOMAIN REGISTER'!$AB$5&amp;"")</x:f>
        <x:v>No provider operations or service benchmark</x:v>
      </x:c>
      <x:c r="G22" s="22" t="str">
        <x:f>IF($A22="","",'DOMAIN REGISTER'!$Z$5&amp;"")</x:f>
        <x:v>Medium</x:v>
      </x:c>
      <x:c r="H22" s="22" t="str">
        <x:f>IF($A22="","",'DOMAIN REGISTER'!$AH$5&amp;"")</x:f>
        <x:v>Directory begins fulfilling a comparable service or owning the transaction</x:v>
      </x:c>
    </x:row>
    <x:row r="23">
      <x:c r="A23" s="44" t="str">
        <x:f>IF('DOMAIN REGISTER'!$BI$6="Eligible for handoff",'DOMAIN REGISTER'!$B$6&amp;"","")</x:f>
        <x:v>Appointment marketplace</x:v>
      </x:c>
      <x:c r="B23" s="44" t="str">
        <x:f>IF($A23="","",IF('DOMAIN REGISTER'!$W$6="Direct commercial competitor","Direct competitor",IF('DOMAIN REGISTER'!$W$6="Dual-role domain","Provider and platform",IF('DOMAIN REGISTER'!$W$6="Visibility competitor","Search visibility rival",IF('DOMAIN REGISTER'!$W$6="Decision intermediary","Choice influencer",IF('DOMAIN REGISTER'!$W$6="Transaction intermediary","Transaction gateway",IF('DOMAIN REGISTER'!$W$6="Market infrastructure","Market access platform",IF('DOMAIN REGISTER'!$W$6="Non-comparable ranking domain","Ranking-only domain",'DOMAIN REGISTER'!$W$6))))))))</x:f>
        <x:v>Transaction gateway</x:v>
      </x:c>
      <x:c r="C23" s="44" t="str">
        <x:f>IF($A23="","",SUBSTITUTE(SUBSTITUTE(SUBSTITUTE(SUBSTITUTE('DOMAIN REGISTER'!$X$6,"Transaction intermediary","Transaction gateway"),"Decision intermediary","Choice influencer"),"Market infrastructure","Market access platform"),"Visibility competitor","Search visibility rival")&amp;"")</x:f>
        <x:v>Choice influencer; Market access platform; Search visibility rival</x:v>
      </x:c>
      <x:c r="D23" s="44" t="str">
        <x:f>IF($A23="","",IF('DOMAIN REGISTER'!$Y$6="Core","Core competitor",IF('DOMAIN REGISTER'!$Y$6="Context","Context only",IF('DOMAIN REGISTER'!$Y$6="Exclude","Exclude from this decision",'DOMAIN REGISTER'!$Y$6))))</x:f>
        <x:v>Context only</x:v>
      </x:c>
      <x:c r="E23" s="44" t="str">
        <x:f>IF($A23="","",'DOMAIN REGISTER'!$AA$6&amp;"")</x:f>
        <x:v>Booking route, fees, lead access and customer ownership</x:v>
      </x:c>
      <x:c r="F23" s="44" t="str">
        <x:f>IF($A23="","",'DOMAIN REGISTER'!$AB$6&amp;"")</x:f>
        <x:v>No provider delivery, capacity or staffing parity</x:v>
      </x:c>
      <x:c r="G23" s="44" t="str">
        <x:f>IF($A23="","",'DOMAIN REGISTER'!$Z$6&amp;"")</x:f>
        <x:v>Medium</x:v>
      </x:c>
      <x:c r="H23" s="44" t="str">
        <x:f>IF($A23="","",'DOMAIN REGISTER'!$AH$6&amp;"")</x:f>
        <x:v>Marketplace launches an owned comparable offer or changes transaction ownership</x:v>
      </x:c>
    </x:row>
    <x:row r="24">
      <x:c r="A24" s="22" t="str">
        <x:f>IF('DOMAIN REGISTER'!$BI$7="Eligible for handoff",'DOMAIN REGISTER'!$B$7&amp;"","")</x:f>
        <x:v>Review platform</x:v>
      </x:c>
      <x:c r="B24" s="22" t="str">
        <x:f>IF($A24="","",IF('DOMAIN REGISTER'!$W$7="Direct commercial competitor","Direct competitor",IF('DOMAIN REGISTER'!$W$7="Dual-role domain","Provider and platform",IF('DOMAIN REGISTER'!$W$7="Visibility competitor","Search visibility rival",IF('DOMAIN REGISTER'!$W$7="Decision intermediary","Choice influencer",IF('DOMAIN REGISTER'!$W$7="Transaction intermediary","Transaction gateway",IF('DOMAIN REGISTER'!$W$7="Market infrastructure","Market access platform",IF('DOMAIN REGISTER'!$W$7="Non-comparable ranking domain","Ranking-only domain",'DOMAIN REGISTER'!$W$7))))))))</x:f>
        <x:v>Choice influencer</x:v>
      </x:c>
      <x:c r="C24" s="22" t="str">
        <x:f>IF($A24="","",SUBSTITUTE(SUBSTITUTE(SUBSTITUTE(SUBSTITUTE('DOMAIN REGISTER'!$X$7,"Transaction intermediary","Transaction gateway"),"Decision intermediary","Choice influencer"),"Market infrastructure","Market access platform"),"Visibility competitor","Search visibility rival")&amp;"")</x:f>
        <x:v>Search visibility rival</x:v>
      </x:c>
      <x:c r="D24" s="22" t="str">
        <x:f>IF($A24="","",IF('DOMAIN REGISTER'!$Y$7="Core","Core competitor",IF('DOMAIN REGISTER'!$Y$7="Context","Context only",IF('DOMAIN REGISTER'!$Y$7="Exclude","Exclude from this decision",'DOMAIN REGISTER'!$Y$7))))</x:f>
        <x:v>Context only</x:v>
      </x:c>
      <x:c r="E24" s="22" t="str">
        <x:f>IF($A24="","",'DOMAIN REGISTER'!$AA$7&amp;"")</x:f>
        <x:v>Trust, review exposure and customer-choice influence</x:v>
      </x:c>
      <x:c r="F24" s="22" t="str">
        <x:f>IF($A24="","",'DOMAIN REGISTER'!$AB$7&amp;"")</x:f>
        <x:v>No direct commercial substitution or operational parity</x:v>
      </x:c>
      <x:c r="G24" s="22" t="str">
        <x:f>IF($A24="","",'DOMAIN REGISTER'!$Z$7&amp;"")</x:f>
        <x:v>High</x:v>
      </x:c>
      <x:c r="H24" s="22" t="str">
        <x:f>IF($A24="","",'DOMAIN REGISTER'!$AH$7&amp;"")</x:f>
        <x:v>Platform begins selling or fulfilling a comparable service</x:v>
      </x:c>
    </x:row>
    <x:row r="25">
      <x:c r="A25" s="22" t="str">
        <x:f>IF('DOMAIN REGISTER'!$BI$8="Eligible for handoff",'DOMAIN REGISTER'!$B$8&amp;"","")</x:f>
        <x:v>National information portal</x:v>
      </x:c>
      <x:c r="B25" s="22" t="str">
        <x:f>IF($A25="","",IF('DOMAIN REGISTER'!$W$8="Direct commercial competitor","Direct competitor",IF('DOMAIN REGISTER'!$W$8="Dual-role domain","Provider and platform",IF('DOMAIN REGISTER'!$W$8="Visibility competitor","Search visibility rival",IF('DOMAIN REGISTER'!$W$8="Decision intermediary","Choice influencer",IF('DOMAIN REGISTER'!$W$8="Transaction intermediary","Transaction gateway",IF('DOMAIN REGISTER'!$W$8="Market infrastructure","Market access platform",IF('DOMAIN REGISTER'!$W$8="Non-comparable ranking domain","Ranking-only domain",'DOMAIN REGISTER'!$W$8))))))))</x:f>
        <x:v>Ranking-only domain</x:v>
      </x:c>
      <x:c r="C25" s="22" t="str">
        <x:f>IF($A25="","",SUBSTITUTE(SUBSTITUTE(SUBSTITUTE(SUBSTITUTE('DOMAIN REGISTER'!$X$8,"Transaction intermediary","Transaction gateway"),"Decision intermediary","Choice influencer"),"Market infrastructure","Market access platform"),"Visibility competitor","Search visibility rival")&amp;"")</x:f>
      </x:c>
      <x:c r="D25" s="22" t="str">
        <x:f>IF($A25="","",IF('DOMAIN REGISTER'!$Y$8="Core","Core competitor",IF('DOMAIN REGISTER'!$Y$8="Context","Context only",IF('DOMAIN REGISTER'!$Y$8="Exclude","Exclude from this decision",'DOMAIN REGISTER'!$Y$8))))</x:f>
        <x:v>Exclude from this decision</x:v>
      </x:c>
      <x:c r="E25" s="22" t="str">
        <x:f>IF($A25="","",'DOMAIN REGISTER'!$AA$8&amp;"")</x:f>
        <x:v>Explain mixed search intent only when relevant</x:v>
      </x:c>
      <x:c r="F25" s="22" t="str">
        <x:f>IF($A25="","",'DOMAIN REGISTER'!$AB$8&amp;"")</x:f>
        <x:v>No competitor, product, pricing or investment benchmark</x:v>
      </x:c>
      <x:c r="G25" s="22" t="str">
        <x:f>IF($A25="","",'DOMAIN REGISTER'!$Z$8&amp;"")</x:f>
        <x:v>High</x:v>
      </x:c>
      <x:c r="H25" s="22" t="str">
        <x:f>IF($A25="","",'DOMAIN REGISTER'!$AH$8&amp;"")</x:f>
        <x:v>Decision or market changes</x:v>
      </x:c>
    </x:row>
    <x:row r="26">
      <x:c r="A26" s="22"/>
      <x:c r="B26" s="22"/>
      <x:c r="C26" s="22"/>
      <x:c r="D26" s="22"/>
      <x:c r="E26" s="22"/>
      <x:c r="F26" s="22"/>
      <x:c r="G26" s="22"/>
      <x:c r="H26" s="22"/>
    </x:row>
    <x:row r="27">
      <x:c r="A27" s="132" t="str">
        <x:v>Unresolved evidence and conclusion boundary</x:v>
      </x:c>
      <x:c r="B27" s="132"/>
      <x:c r="C27" s="132"/>
      <x:c r="D27" s="132"/>
      <x:c r="E27" s="132"/>
      <x:c r="F27" s="132"/>
      <x:c r="G27" s="132"/>
      <x:c r="H27" s="132"/>
    </x:row>
    <x:row r="28">
      <x:c r="A28" s="22" t="str">
        <x:v>Illustrative status</x:v>
      </x:c>
      <x:c r="B28" s="22" t="str">
        <x:v>The populated summary is a fictional learning example, not a live approved output.</x:v>
      </x:c>
    </x:row>
    <x:row r="29">
      <x:c r="A29" s="22" t="str">
        <x:v>Live handoff rule</x:v>
      </x:c>
      <x:c r="B29" s="22" t="str">
        <x:v>Only reviewer-confirmed Approved records marked Eligible for handoff may be transferred.</x:v>
      </x:c>
    </x:row>
    <x:row r="30">
      <x:c r="A30" s="22" t="str">
        <x:v>Unresolved evidence</x:v>
      </x:c>
      <x:c r="B30" s="22" t="str">
        <x:v>A live handoff must list every material Unknown, Partial or contradiction.</x:v>
      </x:c>
    </x:row>
    <x:row r="31">
      <x:c r="A31" s="22" t="str">
        <x:v>Version rule</x:v>
      </x:c>
      <x:c r="B31" s="22" t="str">
        <x:v>When reopened, preserve the previous approved record and create a new version.</x:v>
      </x:c>
    </x:row>
  </x:sheetData>
  <x:mergeCells>
    <x:mergeCell ref="A1:H2"/>
    <x:mergeCell ref="A3:H3"/>
    <x:mergeCell ref="A16:H16"/>
    <x:mergeCell ref="A27:H27"/>
  </x:mergeCells>
  <x:pageMargins left="0.7" right="0.7" top="0.75" bottom="0.75" header="0.3" footer="0.3"/>
  <x:tableParts count="1">
    <x:tablePart xmlns:r="http://schemas.openxmlformats.org/officeDocument/2006/relationships" r:id="R719588233840476d"/>
  </x:tableParts>
</x:worksheet>
</file>