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40a768c4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c6365f1bd124484"/>
    <x:sheet xmlns:r="http://schemas.openxmlformats.org/officeDocument/2006/relationships" name="Priority Cockpit" sheetId="2" r:id="Rc79438881a2445e8"/>
    <x:sheet xmlns:r="http://schemas.openxmlformats.org/officeDocument/2006/relationships" name="Opportunity Register" sheetId="3" r:id="R57535c5168634f7c"/>
    <x:sheet xmlns:r="http://schemas.openxmlformats.org/officeDocument/2006/relationships" name="Commercial Evidence" sheetId="4" r:id="Rf1956e2951ff4616"/>
    <x:sheet xmlns:r="http://schemas.openxmlformats.org/officeDocument/2006/relationships" name="Comparison Board" sheetId="5" r:id="Rbd1ceed793a74c09"/>
    <x:sheet xmlns:r="http://schemas.openxmlformats.org/officeDocument/2006/relationships" name="Decision Record" sheetId="6" r:id="R265971ce3dc34232"/>
    <x:sheet xmlns:r="http://schemas.openxmlformats.org/officeDocument/2006/relationships" name="Worked Examples" sheetId="7" r:id="R01678b3ce3224f61"/>
    <x:sheet xmlns:r="http://schemas.openxmlformats.org/officeDocument/2006/relationships" name="Controlled Definitions" sheetId="8" r:id="R859820dd5bfb458f"/>
    <x:sheet xmlns:r="http://schemas.openxmlformats.org/officeDocument/2006/relationships" name="Canonical Fixtures" sheetId="9" r:id="Rb74fa34cfa414922"/>
    <x:sheet xmlns:r="http://schemas.openxmlformats.org/officeDocument/2006/relationships" name="Method Notes" sheetId="10" r:id="Rdb03f8f5d4fc46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1"/>
      <x:color rgb="FF60D8FF"/>
      <x:name val="Carlito"/>
    </x:font>
    <x:font>
      <x:sz val="11"/>
      <x:color rgb="FFE9F1F4"/>
      <x:name val="Carlito"/>
    </x:font>
    <x:font>
      <x:b/>
      <x:sz val="11"/>
      <x:color rgb="FFE9F1F4"/>
      <x:name val="Carlito"/>
    </x:font>
    <x:font>
      <x:b/>
      <x:sz val="11"/>
      <x:color rgb="FFA8BAC5"/>
      <x:name val="Carlito"/>
    </x:font>
    <x:font>
      <x:b/>
      <x:sz val="11"/>
      <x:color rgb="FFF5C76B"/>
      <x:name val="Carlito"/>
    </x:font>
    <x:font>
      <x:sz val="11"/>
      <x:color rgb="FFAEBCCA"/>
      <x:name val="Carlito"/>
    </x:font>
    <x:font>
      <x:sz val="11"/>
      <x:color rgb="FFF4C15D"/>
      <x:name val="Carlito"/>
    </x:font>
    <x:font>
      <x:sz val="8"/>
      <x:name val="Carlito"/>
    </x:font>
    <x:font>
      <x:b/>
      <x:sz val="8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32532"/>
      </x:patternFill>
    </x:fill>
    <x:fill>
      <x:patternFill patternType="solid">
        <x:fgColor rgb="FF0D1720"/>
      </x:patternFill>
    </x:fill>
    <x:fill>
      <x:patternFill patternType="solid">
        <x:fgColor rgb="FF071018"/>
      </x:patternFill>
    </x:fill>
    <x:fill>
      <x:patternFill patternType="solid">
        <x:fgColor rgb="FF09141D"/>
      </x:patternFill>
    </x:fill>
    <x:fill>
      <x:patternFill patternType="solid">
        <x:fgColor rgb="FF0C1720"/>
      </x:patternFill>
    </x:fill>
    <x:fill>
      <x:patternFill patternType="solid">
        <x:fgColor rgb="FF0C1720"/>
      </x:patternFill>
    </x:fill>
  </x:fills>
  <x:borders count="2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wrapText="1"/>
    </x:xf>
    <x:xf numFmtId="0" fontId="2" fillId="5" borderId="3" xfId="0" applyNumberFormat="1" applyFont="1" applyFill="1" applyBorder="1" applyAlignment="1">
      <x:alignment wrapText="1"/>
    </x:xf>
    <x:xf numFmtId="0" fontId="2" fillId="5" borderId="4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wrapText="1"/>
    </x:xf>
    <x:xf numFmtId="0" fontId="2" fillId="5" borderId="7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3" xfId="0" applyNumberFormat="1" applyFont="1" applyFill="1" applyBorder="1" applyAlignment="1">
      <x:alignment wrapText="1"/>
    </x:xf>
    <x:xf numFmtId="0" fontId="5" fillId="2" borderId="14" xfId="0" applyNumberFormat="1" applyFont="1" applyFill="1" applyBorder="1" applyAlignment="1">
      <x:alignment wrapText="1"/>
    </x:xf>
    <x:xf numFmtId="0" fontId="5" fillId="2" borderId="15" xfId="0" applyNumberFormat="1" applyFont="1" applyFill="1" applyBorder="1" applyAlignment="1">
      <x:alignment wrapText="1"/>
    </x:xf>
    <x:xf numFmtId="0" fontId="5" fillId="2" borderId="16" xfId="0" applyNumberFormat="1" applyFont="1" applyFill="1" applyBorder="1" applyAlignment="1">
      <x:alignment wrapText="1"/>
    </x:xf>
    <x:xf numFmtId="0" fontId="5" fillId="2" borderId="17" xfId="0" applyNumberFormat="1" applyFont="1" applyFill="1" applyBorder="1" applyAlignment="1">
      <x:alignment wrapText="1"/>
    </x:xf>
    <x:xf numFmtId="0" fontId="5" fillId="2" borderId="18" xfId="0" applyNumberFormat="1" applyFont="1" applyFill="1" applyBorder="1" applyAlignment="1">
      <x:alignment wrapText="1"/>
    </x:xf>
    <x:xf numFmtId="0" fontId="5" fillId="2" borderId="19" xfId="0" applyNumberFormat="1" applyFont="1" applyFill="1" applyBorder="1" applyAlignment="1">
      <x:alignment wrapText="1"/>
    </x:xf>
    <x:xf numFmtId="0" fontId="5" fillId="2" borderId="20" xfId="0" applyNumberFormat="1" applyFont="1" applyFill="1" applyBorder="1" applyAlignment="1">
      <x:alignment wrapText="1"/>
    </x:xf>
    <x:xf numFmtId="0" fontId="5" fillId="2" borderId="21" xfId="0" applyNumberFormat="1" applyFont="1" applyFill="1" applyBorder="1" applyAlignment="1">
      <x:alignment wrapText="1"/>
    </x:xf>
    <x:xf numFmtId="0" fontId="5" fillId="2" borderId="22" xfId="0" applyNumberFormat="1" applyFont="1" applyFill="1" applyBorder="1" applyAlignment="1">
      <x:alignment wrapText="1"/>
    </x:xf>
    <x:xf numFmtId="0" fontId="5" fillId="2" borderId="23" xfId="0" applyNumberFormat="1" applyFont="1" applyFill="1" applyBorder="1" applyAlignment="1">
      <x:alignment wrapText="1"/>
    </x:xf>
    <x:xf numFmtId="0" fontId="5" fillId="2" borderId="24" xfId="0" applyNumberFormat="1" applyFont="1" applyFill="1" applyBorder="1" applyAlignment="1">
      <x:alignment wrapText="1"/>
    </x:xf>
    <x:xf numFmtId="0" fontId="5" fillId="2" borderId="25" xfId="0" applyNumberFormat="1" applyFont="1" applyFill="1" applyBorder="1" applyAlignment="1">
      <x:alignment wrapText="1"/>
    </x:xf>
    <x:xf numFmtId="0" fontId="5" fillId="2" borderId="26" xfId="0" applyNumberFormat="1" applyFont="1" applyFill="1" applyBorder="1" applyAlignment="1">
      <x:alignment wrapText="1"/>
    </x:xf>
    <x:xf numFmtId="0" fontId="5" fillId="2" borderId="27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wrapText="1"/>
    </x:xf>
    <x:xf numFmtId="0" fontId="5" fillId="2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e044a5aa5447a" /><Relationship Type="http://schemas.openxmlformats.org/officeDocument/2006/relationships/theme" Target="/xl/theme/theme1.xml" Id="Re1e440514876438d" /><Relationship Type="http://schemas.openxmlformats.org/officeDocument/2006/relationships/sharedStrings" Target="/xl/sharedStrings.xml" Id="Rb25c94801d8e47d5" /><Relationship Type="http://schemas.openxmlformats.org/officeDocument/2006/relationships/worksheet" Target="/xl/worksheets/sheet1.xml" Id="Rac6365f1bd124484" /><Relationship Type="http://schemas.openxmlformats.org/officeDocument/2006/relationships/worksheet" Target="/xl/worksheets/sheet2.xml" Id="Rc79438881a2445e8" /><Relationship Type="http://schemas.openxmlformats.org/officeDocument/2006/relationships/worksheet" Target="/xl/worksheets/sheet3.xml" Id="R57535c5168634f7c" /><Relationship Type="http://schemas.openxmlformats.org/officeDocument/2006/relationships/worksheet" Target="/xl/worksheets/sheet4.xml" Id="Rf1956e2951ff4616" /><Relationship Type="http://schemas.openxmlformats.org/officeDocument/2006/relationships/worksheet" Target="/xl/worksheets/sheet5.xml" Id="Rbd1ceed793a74c09" /><Relationship Type="http://schemas.openxmlformats.org/officeDocument/2006/relationships/worksheet" Target="/xl/worksheets/sheet6.xml" Id="R265971ce3dc34232" /><Relationship Type="http://schemas.openxmlformats.org/officeDocument/2006/relationships/worksheet" Target="/xl/worksheets/sheet7.xml" Id="R01678b3ce3224f61" /><Relationship Type="http://schemas.openxmlformats.org/officeDocument/2006/relationships/worksheet" Target="/xl/worksheets/sheet8.xml" Id="R859820dd5bfb458f" /><Relationship Type="http://schemas.openxmlformats.org/officeDocument/2006/relationships/worksheet" Target="/xl/worksheets/sheet9.xml" Id="Rb74fa34cfa414922" /><Relationship Type="http://schemas.openxmlformats.org/officeDocument/2006/relationships/worksheet" Target="/xl/worksheets/sheet10.xml" Id="Rdb03f8f5d4fc46fa" /></Relationships>
</file>

<file path=xl/tables/table1.xml><?xml version="1.0" encoding="utf-8"?>
<x:table xmlns:x="http://schemas.openxmlformats.org/spreadsheetml/2006/main" id="3" name="OpportunityRegisterTable" displayName="OpportunityRegisterTable" ref="A1:T7" headerRowCount="1">
  <x:autoFilter ref="A1:T7"/>
  <x:tableColumns count="20">
    <x:tableColumn id="1" name="Opportunity ID"/>
    <x:tableColumn id="2" name="Name"/>
    <x:tableColumn id="3" name="Type"/>
    <x:tableColumn id="4" name="Search Territory"/>
    <x:tableColumn id="5" name="Valuable Action"/>
    <x:tableColumn id="6" name="Buyer"/>
    <x:tableColumn id="7" name="Intent"/>
    <x:tableColumn id="8" name="Offer"/>
    <x:tableColumn id="9" name="Action"/>
    <x:tableColumn id="10" name="Economic"/>
    <x:tableColumn id="11" name="Strategic"/>
    <x:tableColumn id="12" name="Evidence"/>
    <x:tableColumn id="13" name="First Party"/>
    <x:tableColumn id="14" name="Scope"/>
    <x:tableColumn id="15" name="Comparison Unit"/>
    <x:tableColumn id="16" name="Independence"/>
    <x:tableColumn id="17" name="Disconfirming"/>
    <x:tableColumn id="18" name="Dependency"/>
    <x:tableColumn id="19" name="Qualification"/>
    <x:tableColumn id="20" name="Missing Evidence"/>
  </x:tableColumns>
  <x:tableStyleInfo name="TableStyleMedium2" showRowStripes="1"/>
</x:table>
</file>

<file path=xl/tables/table2.xml><?xml version="1.0" encoding="utf-8"?>
<x:table xmlns:x="http://schemas.openxmlformats.org/spreadsheetml/2006/main" id="4" name="CommercialEvidenceTable" displayName="CommercialEvidenceTable" ref="A1:J20" headerRowCount="1">
  <x:autoFilter ref="A1:J20"/>
  <x:tableColumns count="10">
    <x:tableColumn id="1" name="Evidence ID"/>
    <x:tableColumn id="2" name="Opportunity ID"/>
    <x:tableColumn id="3" name="Evidence State"/>
    <x:tableColumn id="4" name="Role"/>
    <x:tableColumn id="5" name="Source / Provenance"/>
    <x:tableColumn id="6" name="Independent?"/>
    <x:tableColumn id="7" name="Supports"/>
    <x:tableColumn id="8" name="Disconfirms"/>
    <x:tableColumn id="9" name="Observation / Note"/>
    <x:tableColumn id="10" name="Decision Variable"/>
  </x:tableColumns>
  <x:tableStyleInfo name="TableStyleMedium2" showRowStripes="1"/>
</x:table>
</file>

<file path=xl/tables/table3.xml><?xml version="1.0" encoding="utf-8"?>
<x:table xmlns:x="http://schemas.openxmlformats.org/spreadsheetml/2006/main" id="5" name="DecisionRecordTable" displayName="DecisionRecordTable" ref="A17:L20" headerRowCount="1">
  <x:autoFilter ref="A17:L20"/>
  <x:tableColumns count="12">
    <x:tableColumn id="1" name="Timestamp"/>
    <x:tableColumn id="2" name="Outcome"/>
    <x:tableColumn id="3" name="Reason"/>
    <x:tableColumn id="4" name="Priority Frontier"/>
    <x:tableColumn id="5" name="Missing Evidence"/>
    <x:tableColumn id="6" name="Priority Stability"/>
    <x:tableColumn id="7" name="Priority-changing Condition"/>
    <x:tableColumn id="8" name="Supported Use"/>
    <x:tableColumn id="9" name="Unsupported Use"/>
    <x:tableColumn id="10" name="Owner"/>
    <x:tableColumn id="11" name="Reviewer"/>
    <x:tableColumn id="12" name="Notes"/>
  </x:tableColumns>
  <x:tableStyleInfo name="TableStyleMedium2" showRowStripes="1"/>
</x:table>
</file>

<file path=xl/tables/table4.xml><?xml version="1.0" encoding="utf-8"?>
<x:table xmlns:x="http://schemas.openxmlformats.org/spreadsheetml/2006/main" id="6" name="WorkedExamplesTable" displayName="WorkedExamplesTable" ref="A3:F8" headerRowCount="1">
  <x:autoFilter ref="A3:F8"/>
  <x:tableColumns count="6">
    <x:tableColumn id="1" name="Business model"/>
    <x:tableColumn id="2" name="Opportunity A"/>
    <x:tableColumn id="3" name="Opportunity B"/>
    <x:tableColumn id="4" name="Result"/>
    <x:tableColumn id="5" name="Decisive evidence"/>
    <x:tableColumn id="6" name="Lesson"/>
  </x:tableColumns>
  <x:tableStyleInfo name="TableStyleMedium2" showRowStripes="1"/>
</x:table>
</file>

<file path=xl/tables/table5.xml><?xml version="1.0" encoding="utf-8"?>
<x:table xmlns:x="http://schemas.openxmlformats.org/spreadsheetml/2006/main" id="1" name="DefinitionsTable" displayName="DefinitionsTable" ref="A1:D5" headerRowCount="1">
  <x:autoFilter ref="A1:D5"/>
  <x:tableColumns count="4">
    <x:tableColumn id="1" name="Token"/>
    <x:tableColumn id="2" name="Ordinal"/>
    <x:tableColumn id="3" name="Class"/>
    <x:tableColumn id="4" name="Plain-English meaning"/>
  </x:tableColumns>
  <x:tableStyleInfo name="TableStyleMedium2" showRowStripes="1"/>
</x:table>
</file>

<file path=xl/tables/table6.xml><?xml version="1.0" encoding="utf-8"?>
<x:table xmlns:x="http://schemas.openxmlformats.org/spreadsheetml/2006/main" id="2" name="ControlledValuesTable" displayName="ControlledValuesTable" ref="F1:G7" headerRowCount="1">
  <x:autoFilter ref="F1:G7"/>
  <x:tableColumns count="2">
    <x:tableColumn id="1" name="Controlled field"/>
    <x:tableColumn id="2" name="Allowed values"/>
  </x:tableColumns>
  <x:tableStyleInfo name="TableStyleMedium2" showRowStripes="1"/>
</x:table>
</file>

<file path=xl/tables/table7.xml><?xml version="1.0" encoding="utf-8"?>
<x:table xmlns:x="http://schemas.openxmlformats.org/spreadsheetml/2006/main" id="7" name="CanonicalFixturesTable" displayName="CanonicalFixturesTable" ref="A1:X13" headerRowCount="1">
  <x:autoFilter ref="A1:X13"/>
  <x:tableColumns count="24">
    <x:tableColumn id="1" name="Fixture ID"/>
    <x:tableColumn id="2" name="Category"/>
    <x:tableColumn id="3" name="Excel Cell Applicable"/>
    <x:tableColumn id="4" name="A Buyer"/>
    <x:tableColumn id="5" name="A Intent"/>
    <x:tableColumn id="6" name="A Offer"/>
    <x:tableColumn id="7" name="A Action"/>
    <x:tableColumn id="8" name="A Economic"/>
    <x:tableColumn id="9" name="A Strategic"/>
    <x:tableColumn id="10" name="A Evidence"/>
    <x:tableColumn id="11" name="A First Party"/>
    <x:tableColumn id="12" name="B Buyer"/>
    <x:tableColumn id="13" name="B Intent"/>
    <x:tableColumn id="14" name="B Offer"/>
    <x:tableColumn id="15" name="B Action"/>
    <x:tableColumn id="16" name="B Economic"/>
    <x:tableColumn id="17" name="B Strategic"/>
    <x:tableColumn id="18" name="B Evidence"/>
    <x:tableColumn id="19" name="B First Party"/>
    <x:tableColumn id="20" name="Expected Outcome"/>
    <x:tableColumn id="21" name="Expected Reason"/>
    <x:tableColumn id="22" name="Actual Outcome"/>
    <x:tableColumn id="23" name="Actual Reason"/>
    <x:tableColumn id="24" name="Parity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75807ea2d724c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a004c1df69b450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4ed2bc3e3384425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b2b3701e63cb4bb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f2df0d4b6cf448ed" /><Relationship Type="http://schemas.openxmlformats.org/officeDocument/2006/relationships/table" Target="/xl/tables/table6.xml" Id="R3bfb8590e76a42b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8a91ae92b8b04944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5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65" t="str">
        <x:v>How to Prioritize SEO Opportunities by Commercial Value</x:v>
      </x:c>
      <x:c r="B1" s="65" t="str"/>
      <x:c r="C1" s="16" t="str"/>
      <x:c r="D1" s="16" t="str"/>
      <x:c r="E1" s="16" t="str"/>
      <x:c r="F1" s="16" t="str"/>
      <x:c r="G1" s="16" t="str"/>
      <x:c r="H1" s="16" t="str"/>
    </x:row>
    <x:row r="3">
      <x:c r="A3" s="6" t="str">
        <x:v>DIRECT ANSWER</x:v>
      </x:c>
      <x:c r="B3" s="12" t="str">
        <x:v>Prioritize the credible commercial path, not search volume. Validate comparison units; qualify buyer → problem/intent → offer → valuable action → outcome; compare evidence; keep a priority frontier when the evidence does not justify one total rank.</x:v>
      </x:c>
      <x:c r="C3" s="12" t="str"/>
      <x:c r="D3" s="12" t="str"/>
      <x:c r="E3" s="12" t="str"/>
      <x:c r="F3" s="12" t="str"/>
      <x:c r="G3" s="12" t="str"/>
      <x:c r="H3" s="12"/>
    </x:row>
    <x:row r="5">
      <x:c r="A5" s="6" t="str">
        <x:v>Workflow</x:v>
      </x:c>
      <x:c r="B5" s="12" t="str">
        <x:v>1. Define 2-6 comparable opportunities</x:v>
      </x:c>
      <x:c r="C5" s="12"/>
      <x:c r="D5" s="12"/>
      <x:c r="E5" s="12"/>
      <x:c r="F5" s="12"/>
      <x:c r="G5" s="12"/>
      <x:c r="H5" s="12"/>
    </x:row>
    <x:row r="6">
      <x:c r="A6" s="6" t="str"/>
      <x:c r="B6" s="12" t="str">
        <x:v>2. Qualify the commercial path</x:v>
      </x:c>
      <x:c r="C6" s="12"/>
      <x:c r="D6" s="12"/>
      <x:c r="E6" s="12"/>
      <x:c r="F6" s="12"/>
      <x:c r="G6" s="12"/>
      <x:c r="H6" s="12"/>
    </x:row>
    <x:row r="7">
      <x:c r="A7" s="6" t="str"/>
      <x:c r="B7" s="12" t="str">
        <x:v>3. Add supporting, disconfirming and unresolved evidence</x:v>
      </x:c>
      <x:c r="C7" s="12"/>
      <x:c r="D7" s="12"/>
      <x:c r="E7" s="12"/>
      <x:c r="F7" s="12"/>
      <x:c r="G7" s="12"/>
      <x:c r="H7" s="12"/>
    </x:row>
    <x:row r="8">
      <x:c r="A8" s="6" t="str"/>
      <x:c r="B8" s="12" t="str">
        <x:v>4. Compare without weighted totals</x:v>
      </x:c>
      <x:c r="C8" s="12"/>
      <x:c r="D8" s="12"/>
      <x:c r="E8" s="12"/>
      <x:c r="F8" s="12"/>
      <x:c r="G8" s="12"/>
      <x:c r="H8" s="12"/>
    </x:row>
    <x:row r="9">
      <x:c r="A9" s="6" t="str"/>
      <x:c r="B9" s="12" t="str">
        <x:v>5. Export a decision record</x:v>
      </x:c>
      <x:c r="C9" s="12"/>
      <x:c r="D9" s="12"/>
      <x:c r="E9" s="12"/>
      <x:c r="F9" s="12"/>
      <x:c r="G9" s="12"/>
      <x:c r="H9" s="12"/>
    </x:row>
    <x:row r="10">
      <x:c r="A10" s="6" t="str">
        <x:v>Fixture authority</x:v>
      </x:c>
      <x:c r="B10" s="12" t="str">
        <x:v>Canonical Fixtures is the parity registry. JS-only non-cell types are explicitly N/A for Excel.</x:v>
      </x:c>
      <x:c r="C10" s="12"/>
      <x:c r="D10" s="12"/>
      <x:c r="E10" s="12"/>
      <x:c r="F10" s="12"/>
      <x:c r="G10" s="12"/>
      <x:c r="H10" s="12"/>
    </x:row>
    <x:row r="12">
      <x:c r="A12" s="20" t="str">
        <x:v>CURRENT SESSION RESULT</x:v>
      </x:c>
      <x:c r="B12" s="58" t="str">
        <x:f>'Comparison Board'!B3</x:f>
        <x:v>PRIORITY_FRONTIER</x:v>
      </x:c>
      <x:c r="C12" s="59"/>
      <x:c r="D12" s="59"/>
      <x:c r="E12" s="59"/>
      <x:c r="F12" s="59"/>
      <x:c r="G12" s="59"/>
      <x:c r="H12" s="60"/>
    </x:row>
    <x:row r="13">
      <x:c r="A13" s="20" t="str">
        <x:v>Priority state</x:v>
      </x:c>
      <x:c r="B13" s="58" t="str">
        <x:f>'Comparison Board'!B4</x:f>
        <x:v>TRADE_OFFS_REMAIN · do not force a total rank.</x:v>
      </x:c>
      <x:c r="C13" s="59"/>
      <x:c r="D13" s="59"/>
      <x:c r="E13" s="59"/>
      <x:c r="F13" s="59"/>
      <x:c r="G13" s="59"/>
      <x:c r="H13" s="60"/>
    </x:row>
    <x:row r="14">
      <x:c r="A14" s="20" t="str">
        <x:v>Missing evidence</x:v>
      </x:c>
      <x:c r="B14" s="58" t="str">
        <x:f>IF(COUNTIF('Priority Cockpit'!B36:G36,"COMMERCIALLY_QUALIFIED")=0,"Resolve core commercial-path or evidence gaps","Inspect exclusions and frontier members")</x:f>
        <x:v>Inspect exclusions and frontier members</x:v>
      </x:c>
      <x:c r="C14" s="59"/>
      <x:c r="D14" s="59"/>
      <x:c r="E14" s="59"/>
      <x:c r="F14" s="59"/>
      <x:c r="G14" s="59"/>
      <x:c r="H14" s="60"/>
    </x:row>
    <x:row r="15">
      <x:c r="A15" s="20" t="str">
        <x:v>Next action</x:v>
      </x:c>
      <x:c r="B15" s="58" t="str">
        <x:f>IF('Comparison Board'!B3="HIGHER_COMMERCIAL_PRIORITY","Review what would reverse the ordering before the next investment decision","Collect only evidence capable of resolving the frontier")</x:f>
        <x:v>Collect only evidence capable of resolving the frontier</x:v>
      </x:c>
      <x:c r="C15" s="59"/>
      <x:c r="D15" s="59"/>
      <x:c r="E15" s="59"/>
      <x:c r="F15" s="59"/>
      <x:c r="G15" s="59"/>
      <x:c r="H15" s="60"/>
    </x:row>
    <x:row r="16">
      <x:c r="A16" s="20" t="str">
        <x:v>Handoff</x:v>
      </x:c>
      <x:c r="B16" s="58" t="str">
        <x:v>Open Priority Cockpit → Comparison Board → Decision Record</x:v>
      </x:c>
      <x:c r="C16" s="59"/>
      <x:c r="D16" s="59"/>
      <x:c r="E16" s="59"/>
      <x:c r="F16" s="59"/>
      <x:c r="G16" s="59"/>
      <x:c r="H16" s="60"/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0" customHeight="1">
      <x:c r="A1" s="16" t="str">
        <x:v>SEO Opportunity Priority Cockpit</x:v>
      </x:c>
      <x:c r="B1" s="16" t="str"/>
      <x:c r="C1" s="16" t="str"/>
      <x:c r="D1" s="16" t="str"/>
      <x:c r="E1" s="16" t="str"/>
      <x:c r="F1" s="16" t="str"/>
      <x:c r="G1" s="16" t="str"/>
    </x:row>
    <x:row r="3">
      <x:c r="A3" s="6" t="str">
        <x:v>DIRECT ANSWER</x:v>
      </x:c>
      <x:c r="B3" s="12" t="str">
        <x:v>Prioritize the credible buyer → problem/intent → offer → valuable-action → outcome path. Use a priority frontier when evidence does not justify one total rank.</x:v>
      </x:c>
      <x:c r="C3" s="12" t="str"/>
      <x:c r="D3" s="12" t="str"/>
      <x:c r="E3" s="12" t="str"/>
      <x:c r="F3" s="12" t="str"/>
      <x:c r="G3" s="12" t="str"/>
    </x:row>
    <x:row r="4">
      <x:c r="A4" s="6" t="str">
        <x:v>Decision scope</x:v>
      </x:c>
      <x:c r="B4" s="12" t="str">
        <x:v>Commercial-value prioritization among plausible SEO opportunities. Funding, execution readiness, budget allocation and time-to-value are separate decisions.</x:v>
      </x:c>
      <x:c r="C4" s="12" t="str"/>
      <x:c r="D4" s="12" t="str"/>
      <x:c r="E4" s="12" t="str"/>
      <x:c r="F4" s="12" t="str"/>
      <x:c r="G4" s="12" t="str"/>
    </x:row>
    <x:row r="7">
      <x:c r="A7" s="6" t="str">
        <x:v>Field</x:v>
      </x:c>
      <x:c r="B7" s="6" t="str">
        <x:v>OPP-A</x:v>
      </x:c>
      <x:c r="C7" s="6" t="str">
        <x:v>OPP-B</x:v>
      </x:c>
      <x:c r="D7" s="6" t="str">
        <x:v>OPP-C</x:v>
      </x:c>
      <x:c r="E7" s="6" t="str">
        <x:v>OPP-D</x:v>
      </x:c>
      <x:c r="F7" s="6" t="str">
        <x:v>OPP-E</x:v>
      </x:c>
      <x:c r="G7" s="6" t="str">
        <x:v>OPP-F</x:v>
      </x:c>
    </x:row>
    <x:row r="8">
      <x:c r="A8" s="20" t="str">
        <x:v>Opportunity ID</x:v>
      </x:c>
      <x:c r="B8" s="28" t="str">
        <x:v>OPP-A</x:v>
      </x:c>
      <x:c r="C8" s="29" t="str">
        <x:v>OPP-B</x:v>
      </x:c>
      <x:c r="D8" s="29" t="str">
        <x:v>OPP-C</x:v>
      </x:c>
      <x:c r="E8" s="29" t="str"/>
      <x:c r="F8" s="29" t="str"/>
      <x:c r="G8" s="30" t="str"/>
    </x:row>
    <x:row r="9">
      <x:c r="A9" s="20" t="str">
        <x:v>Name</x:v>
      </x:c>
      <x:c r="B9" s="28" t="str">
        <x:v>Generic category expansion</x:v>
      </x:c>
      <x:c r="C9" s="29" t="str">
        <x:v>Bottom-funnel comparison cluster</x:v>
      </x:c>
      <x:c r="D9" s="29" t="str">
        <x:v>AI citation gap</x:v>
      </x:c>
      <x:c r="E9" s="29" t="str"/>
      <x:c r="F9" s="29" t="str"/>
      <x:c r="G9" s="30" t="str"/>
    </x:row>
    <x:row r="10">
      <x:c r="A10" s="20" t="str">
        <x:v>Type</x:v>
      </x:c>
      <x:c r="B10" s="28" t="str">
        <x:v>NEW_CONTENT</x:v>
      </x:c>
      <x:c r="C10" s="29" t="str">
        <x:v>COMPARISON_ALTERNATIVE</x:v>
      </x:c>
      <x:c r="D10" s="29" t="str">
        <x:v>AI_SEARCH</x:v>
      </x:c>
      <x:c r="E10" s="29" t="str"/>
      <x:c r="F10" s="29" t="str"/>
      <x:c r="G10" s="30" t="str"/>
    </x:row>
    <x:row r="11">
      <x:c r="A11" s="20" t="str">
        <x:v>Search territory</x:v>
      </x:c>
      <x:c r="B11" s="28" t="str">
        <x:v>broad category research</x:v>
      </x:c>
      <x:c r="C11" s="29" t="str">
        <x:v>buyer comparison queries</x:v>
      </x:c>
      <x:c r="D11" s="29" t="str">
        <x:v>buyer prompts in answer engines</x:v>
      </x:c>
      <x:c r="E11" s="29" t="str"/>
      <x:c r="F11" s="29" t="str"/>
      <x:c r="G11" s="30" t="str"/>
    </x:row>
    <x:row r="12">
      <x:c r="A12" s="20" t="str">
        <x:v>Valuable action</x:v>
      </x:c>
      <x:c r="B12" s="28" t="str">
        <x:v>qualified product exploration</x:v>
      </x:c>
      <x:c r="C12" s="29" t="str">
        <x:v>demo request</x:v>
      </x:c>
      <x:c r="D12" s="29" t="str">
        <x:v>assisted discovery</x:v>
      </x:c>
      <x:c r="E12" s="29" t="str"/>
      <x:c r="F12" s="29" t="str"/>
      <x:c r="G12" s="30" t="str"/>
    </x:row>
    <x:row r="13">
      <x:c r="A13" s="20" t="str">
        <x:v>Buyer relevance</x:v>
      </x:c>
      <x:c r="B13" s="28" t="str">
        <x:v>MODERATE</x:v>
      </x:c>
      <x:c r="C13" s="29" t="str">
        <x:v>STRONG</x:v>
      </x:c>
      <x:c r="D13" s="29" t="str">
        <x:v>STRONG</x:v>
      </x:c>
      <x:c r="E13" s="29" t="str"/>
      <x:c r="F13" s="29" t="str"/>
      <x:c r="G13" s="30" t="str"/>
    </x:row>
    <x:row r="14">
      <x:c r="A14" s="20" t="str">
        <x:v>Problem / intent</x:v>
      </x:c>
      <x:c r="B14" s="28" t="str">
        <x:v>MODERATE</x:v>
      </x:c>
      <x:c r="C14" s="29" t="str">
        <x:v>STRONG</x:v>
      </x:c>
      <x:c r="D14" s="29" t="str">
        <x:v>MODERATE</x:v>
      </x:c>
      <x:c r="E14" s="29" t="str"/>
      <x:c r="F14" s="29" t="str"/>
      <x:c r="G14" s="30" t="str"/>
    </x:row>
    <x:row r="15">
      <x:c r="A15" s="20" t="str">
        <x:v>Offer fit</x:v>
      </x:c>
      <x:c r="B15" s="28" t="str">
        <x:v>STRONG</x:v>
      </x:c>
      <x:c r="C15" s="29" t="str">
        <x:v>STRONG</x:v>
      </x:c>
      <x:c r="D15" s="29" t="str">
        <x:v>STRONG</x:v>
      </x:c>
      <x:c r="E15" s="29" t="str"/>
      <x:c r="F15" s="29" t="str"/>
      <x:c r="G15" s="30" t="str"/>
    </x:row>
    <x:row r="16">
      <x:c r="A16" s="20" t="str">
        <x:v>Action strength</x:v>
      </x:c>
      <x:c r="B16" s="28" t="str">
        <x:v>MODERATE</x:v>
      </x:c>
      <x:c r="C16" s="29" t="str">
        <x:v>STRONG</x:v>
      </x:c>
      <x:c r="D16" s="29" t="str">
        <x:v>UNRESOLVED</x:v>
      </x:c>
      <x:c r="E16" s="29" t="str"/>
      <x:c r="F16" s="29" t="str"/>
      <x:c r="G16" s="30" t="str"/>
    </x:row>
    <x:row r="17">
      <x:c r="A17" s="20" t="str">
        <x:v>Economic relevance</x:v>
      </x:c>
      <x:c r="B17" s="28" t="str">
        <x:v>MODERATE</x:v>
      </x:c>
      <x:c r="C17" s="29" t="str">
        <x:v>STRONG</x:v>
      </x:c>
      <x:c r="D17" s="29" t="str">
        <x:v>UNRESOLVED</x:v>
      </x:c>
      <x:c r="E17" s="29" t="str"/>
      <x:c r="F17" s="29" t="str"/>
      <x:c r="G17" s="30" t="str"/>
    </x:row>
    <x:row r="18">
      <x:c r="A18" s="20" t="str">
        <x:v>Strategic relevance</x:v>
      </x:c>
      <x:c r="B18" s="28" t="str">
        <x:v>STRONG</x:v>
      </x:c>
      <x:c r="C18" s="29" t="str">
        <x:v>MODERATE</x:v>
      </x:c>
      <x:c r="D18" s="29" t="str">
        <x:v>STRONG</x:v>
      </x:c>
      <x:c r="E18" s="29" t="str"/>
      <x:c r="F18" s="29" t="str"/>
      <x:c r="G18" s="30" t="str"/>
    </x:row>
    <x:row r="19">
      <x:c r="A19" s="20" t="str">
        <x:v>Evidence strength</x:v>
      </x:c>
      <x:c r="B19" s="28" t="str">
        <x:v>MODERATE</x:v>
      </x:c>
      <x:c r="C19" s="29" t="str">
        <x:v>STRONG</x:v>
      </x:c>
      <x:c r="D19" s="29" t="str">
        <x:v>MODERATE</x:v>
      </x:c>
      <x:c r="E19" s="29" t="str"/>
      <x:c r="F19" s="29" t="str"/>
      <x:c r="G19" s="30" t="str"/>
    </x:row>
    <x:row r="20">
      <x:c r="A20" s="20" t="str">
        <x:v>First-party support</x:v>
      </x:c>
      <x:c r="B20" s="28" t="str">
        <x:v>WEAK</x:v>
      </x:c>
      <x:c r="C20" s="29" t="str">
        <x:v>STRONG</x:v>
      </x:c>
      <x:c r="D20" s="29" t="str">
        <x:v>WEAK</x:v>
      </x:c>
      <x:c r="E20" s="29" t="str"/>
      <x:c r="F20" s="29" t="str"/>
      <x:c r="G20" s="30" t="str"/>
    </x:row>
    <x:row r="21">
      <x:c r="A21" s="20" t="str">
        <x:v>Scope</x:v>
      </x:c>
      <x:c r="B21" s="28" t="str">
        <x:v>IN_SCOPE</x:v>
      </x:c>
      <x:c r="C21" s="29" t="str">
        <x:v>IN_SCOPE</x:v>
      </x:c>
      <x:c r="D21" s="29" t="str">
        <x:v>IN_SCOPE</x:v>
      </x:c>
      <x:c r="E21" s="29" t="str"/>
      <x:c r="F21" s="29" t="str"/>
      <x:c r="G21" s="30" t="str"/>
    </x:row>
    <x:row r="22">
      <x:c r="A22" s="20" t="str">
        <x:v>Comparison unit</x:v>
      </x:c>
      <x:c r="B22" s="28" t="str">
        <x:v>CLEAR</x:v>
      </x:c>
      <x:c r="C22" s="29" t="str">
        <x:v>CLEAR</x:v>
      </x:c>
      <x:c r="D22" s="29" t="str">
        <x:v>CLEAR</x:v>
      </x:c>
      <x:c r="E22" s="29" t="str"/>
      <x:c r="F22" s="29" t="str"/>
      <x:c r="G22" s="30" t="str"/>
    </x:row>
    <x:row r="23">
      <x:c r="A23" s="20" t="str">
        <x:v>Evidence independence</x:v>
      </x:c>
      <x:c r="B23" s="28" t="str">
        <x:v>MIXED</x:v>
      </x:c>
      <x:c r="C23" s="29" t="str">
        <x:v>INDEPENDENT</x:v>
      </x:c>
      <x:c r="D23" s="29" t="str">
        <x:v>MIXED</x:v>
      </x:c>
      <x:c r="E23" s="29" t="str"/>
      <x:c r="F23" s="29" t="str"/>
      <x:c r="G23" s="30" t="str"/>
    </x:row>
    <x:row r="24">
      <x:c r="A24" s="20" t="str">
        <x:v>Disconfirming evidence</x:v>
      </x:c>
      <x:c r="B24" s="28" t="str">
        <x:v>MINOR</x:v>
      </x:c>
      <x:c r="C24" s="29" t="str">
        <x:v>NONE</x:v>
      </x:c>
      <x:c r="D24" s="29" t="str">
        <x:v>UNRESOLVED</x:v>
      </x:c>
      <x:c r="E24" s="29" t="str"/>
      <x:c r="F24" s="29" t="str"/>
      <x:c r="G24" s="30" t="str"/>
    </x:row>
    <x:row r="25">
      <x:c r="A25" s="20" t="str">
        <x:v>Dependency</x:v>
      </x:c>
      <x:c r="B25" s="28" t="str">
        <x:v>NONE</x:v>
      </x:c>
      <x:c r="C25" s="29" t="str">
        <x:v>NONE</x:v>
      </x:c>
      <x:c r="D25" s="29" t="str">
        <x:v>NONE</x:v>
      </x:c>
      <x:c r="E25" s="29" t="str"/>
      <x:c r="F25" s="29" t="str"/>
      <x:c r="G25" s="30" t="str"/>
    </x:row>
    <x:row r="27">
      <x:c r="A27" s="6" t="str">
        <x:v>Calculated decision states</x:v>
      </x:c>
      <x:c r="B27" s="6" t="str"/>
      <x:c r="C27" s="6" t="str"/>
      <x:c r="D27" s="6" t="str"/>
      <x:c r="E27" s="6" t="str"/>
      <x:c r="F27" s="6" t="str"/>
      <x:c r="G27" s="6" t="str"/>
    </x:row>
    <x:row r="28">
      <x:c r="A28" s="20" t="str">
        <x:v>Buyer ordinal</x:v>
      </x:c>
      <x:c r="B28" s="38" t="n">
        <x:f>IF(B$8="","",IF(EXACT(TRIM(SUBSTITUTE(B13,CHAR(160)," ")),"STRONG"),3,IF(EXACT(TRIM(SUBSTITUTE(B13,CHAR(160)," ")),"MODERATE"),2,IF(EXACT(TRIM(SUBSTITUTE(B13,CHAR(160)," ")),"WEAK"),1,IF(EXACT(TRIM(SUBSTITUTE(B13,CHAR(160)," ")),"UNRESOLVED"),0,-9)))))</x:f>
        <x:v>2</x:v>
      </x:c>
      <x:c r="C28" s="38" t="n">
        <x:f>IF(C$8="","",IF(EXACT(TRIM(SUBSTITUTE(C13,CHAR(160)," ")),"STRONG"),3,IF(EXACT(TRIM(SUBSTITUTE(C13,CHAR(160)," ")),"MODERATE"),2,IF(EXACT(TRIM(SUBSTITUTE(C13,CHAR(160)," ")),"WEAK"),1,IF(EXACT(TRIM(SUBSTITUTE(C13,CHAR(160)," ")),"UNRESOLVED"),0,-9)))))</x:f>
        <x:v>3</x:v>
      </x:c>
      <x:c r="D28" s="38" t="n">
        <x:f>IF(D$8="","",IF(EXACT(TRIM(SUBSTITUTE(D13,CHAR(160)," ")),"STRONG"),3,IF(EXACT(TRIM(SUBSTITUTE(D13,CHAR(160)," ")),"MODERATE"),2,IF(EXACT(TRIM(SUBSTITUTE(D13,CHAR(160)," ")),"WEAK"),1,IF(EXACT(TRIM(SUBSTITUTE(D13,CHAR(160)," ")),"UNRESOLVED"),0,-9)))))</x:f>
        <x:v>3</x:v>
      </x:c>
      <x:c r="E28" s="38" t="str">
        <x:f>IF(E$8="","",IF(EXACT(TRIM(SUBSTITUTE(E13,CHAR(160)," ")),"STRONG"),3,IF(EXACT(TRIM(SUBSTITUTE(E13,CHAR(160)," ")),"MODERATE"),2,IF(EXACT(TRIM(SUBSTITUTE(E13,CHAR(160)," ")),"WEAK"),1,IF(EXACT(TRIM(SUBSTITUTE(E13,CHAR(160)," ")),"UNRESOLVED"),0,-9)))))</x:f>
      </x:c>
      <x:c r="F28" s="38" t="str">
        <x:f>IF(F$8="","",IF(EXACT(TRIM(SUBSTITUTE(F13,CHAR(160)," ")),"STRONG"),3,IF(EXACT(TRIM(SUBSTITUTE(F13,CHAR(160)," ")),"MODERATE"),2,IF(EXACT(TRIM(SUBSTITUTE(F13,CHAR(160)," ")),"WEAK"),1,IF(EXACT(TRIM(SUBSTITUTE(F13,CHAR(160)," ")),"UNRESOLVED"),0,-9)))))</x:f>
      </x:c>
      <x:c r="G28" s="38" t="str">
        <x:f>IF(G$8="","",IF(EXACT(TRIM(SUBSTITUTE(G13,CHAR(160)," ")),"STRONG"),3,IF(EXACT(TRIM(SUBSTITUTE(G13,CHAR(160)," ")),"MODERATE"),2,IF(EXACT(TRIM(SUBSTITUTE(G13,CHAR(160)," ")),"WEAK"),1,IF(EXACT(TRIM(SUBSTITUTE(G13,CHAR(160)," ")),"UNRESOLVED"),0,-9)))))</x:f>
      </x:c>
    </x:row>
    <x:row r="29">
      <x:c r="A29" s="20" t="str">
        <x:v>Intent ordinal</x:v>
      </x:c>
      <x:c r="B29" s="38" t="n">
        <x:f>IF(B$8="","",IF(EXACT(TRIM(SUBSTITUTE(B14,CHAR(160)," ")),"STRONG"),3,IF(EXACT(TRIM(SUBSTITUTE(B14,CHAR(160)," ")),"MODERATE"),2,IF(EXACT(TRIM(SUBSTITUTE(B14,CHAR(160)," ")),"WEAK"),1,IF(EXACT(TRIM(SUBSTITUTE(B14,CHAR(160)," ")),"UNRESOLVED"),0,-9)))))</x:f>
        <x:v>2</x:v>
      </x:c>
      <x:c r="C29" s="38" t="n">
        <x:f>IF(C$8="","",IF(EXACT(TRIM(SUBSTITUTE(C14,CHAR(160)," ")),"STRONG"),3,IF(EXACT(TRIM(SUBSTITUTE(C14,CHAR(160)," ")),"MODERATE"),2,IF(EXACT(TRIM(SUBSTITUTE(C14,CHAR(160)," ")),"WEAK"),1,IF(EXACT(TRIM(SUBSTITUTE(C14,CHAR(160)," ")),"UNRESOLVED"),0,-9)))))</x:f>
        <x:v>3</x:v>
      </x:c>
      <x:c r="D29" s="38" t="n">
        <x:f>IF(D$8="","",IF(EXACT(TRIM(SUBSTITUTE(D14,CHAR(160)," ")),"STRONG"),3,IF(EXACT(TRIM(SUBSTITUTE(D14,CHAR(160)," ")),"MODERATE"),2,IF(EXACT(TRIM(SUBSTITUTE(D14,CHAR(160)," ")),"WEAK"),1,IF(EXACT(TRIM(SUBSTITUTE(D14,CHAR(160)," ")),"UNRESOLVED"),0,-9)))))</x:f>
        <x:v>2</x:v>
      </x:c>
      <x:c r="E29" s="38" t="str">
        <x:f>IF(E$8="","",IF(EXACT(TRIM(SUBSTITUTE(E14,CHAR(160)," ")),"STRONG"),3,IF(EXACT(TRIM(SUBSTITUTE(E14,CHAR(160)," ")),"MODERATE"),2,IF(EXACT(TRIM(SUBSTITUTE(E14,CHAR(160)," ")),"WEAK"),1,IF(EXACT(TRIM(SUBSTITUTE(E14,CHAR(160)," ")),"UNRESOLVED"),0,-9)))))</x:f>
      </x:c>
      <x:c r="F29" s="38" t="str">
        <x:f>IF(F$8="","",IF(EXACT(TRIM(SUBSTITUTE(F14,CHAR(160)," ")),"STRONG"),3,IF(EXACT(TRIM(SUBSTITUTE(F14,CHAR(160)," ")),"MODERATE"),2,IF(EXACT(TRIM(SUBSTITUTE(F14,CHAR(160)," ")),"WEAK"),1,IF(EXACT(TRIM(SUBSTITUTE(F14,CHAR(160)," ")),"UNRESOLVED"),0,-9)))))</x:f>
      </x:c>
      <x:c r="G29" s="38" t="str">
        <x:f>IF(G$8="","",IF(EXACT(TRIM(SUBSTITUTE(G14,CHAR(160)," ")),"STRONG"),3,IF(EXACT(TRIM(SUBSTITUTE(G14,CHAR(160)," ")),"MODERATE"),2,IF(EXACT(TRIM(SUBSTITUTE(G14,CHAR(160)," ")),"WEAK"),1,IF(EXACT(TRIM(SUBSTITUTE(G14,CHAR(160)," ")),"UNRESOLVED"),0,-9)))))</x:f>
      </x:c>
    </x:row>
    <x:row r="30">
      <x:c r="A30" s="20" t="str">
        <x:v>Offer ordinal</x:v>
      </x:c>
      <x:c r="B30" s="38" t="n">
        <x:f>IF(B$8="","",IF(EXACT(TRIM(SUBSTITUTE(B15,CHAR(160)," ")),"STRONG"),3,IF(EXACT(TRIM(SUBSTITUTE(B15,CHAR(160)," ")),"MODERATE"),2,IF(EXACT(TRIM(SUBSTITUTE(B15,CHAR(160)," ")),"WEAK"),1,IF(EXACT(TRIM(SUBSTITUTE(B15,CHAR(160)," ")),"UNRESOLVED"),0,-9)))))</x:f>
        <x:v>3</x:v>
      </x:c>
      <x:c r="C30" s="38" t="n">
        <x:f>IF(C$8="","",IF(EXACT(TRIM(SUBSTITUTE(C15,CHAR(160)," ")),"STRONG"),3,IF(EXACT(TRIM(SUBSTITUTE(C15,CHAR(160)," ")),"MODERATE"),2,IF(EXACT(TRIM(SUBSTITUTE(C15,CHAR(160)," ")),"WEAK"),1,IF(EXACT(TRIM(SUBSTITUTE(C15,CHAR(160)," ")),"UNRESOLVED"),0,-9)))))</x:f>
        <x:v>3</x:v>
      </x:c>
      <x:c r="D30" s="38" t="n">
        <x:f>IF(D$8="","",IF(EXACT(TRIM(SUBSTITUTE(D15,CHAR(160)," ")),"STRONG"),3,IF(EXACT(TRIM(SUBSTITUTE(D15,CHAR(160)," ")),"MODERATE"),2,IF(EXACT(TRIM(SUBSTITUTE(D15,CHAR(160)," ")),"WEAK"),1,IF(EXACT(TRIM(SUBSTITUTE(D15,CHAR(160)," ")),"UNRESOLVED"),0,-9)))))</x:f>
        <x:v>3</x:v>
      </x:c>
      <x:c r="E30" s="38" t="str">
        <x:f>IF(E$8="","",IF(EXACT(TRIM(SUBSTITUTE(E15,CHAR(160)," ")),"STRONG"),3,IF(EXACT(TRIM(SUBSTITUTE(E15,CHAR(160)," ")),"MODERATE"),2,IF(EXACT(TRIM(SUBSTITUTE(E15,CHAR(160)," ")),"WEAK"),1,IF(EXACT(TRIM(SUBSTITUTE(E15,CHAR(160)," ")),"UNRESOLVED"),0,-9)))))</x:f>
      </x:c>
      <x:c r="F30" s="38" t="str">
        <x:f>IF(F$8="","",IF(EXACT(TRIM(SUBSTITUTE(F15,CHAR(160)," ")),"STRONG"),3,IF(EXACT(TRIM(SUBSTITUTE(F15,CHAR(160)," ")),"MODERATE"),2,IF(EXACT(TRIM(SUBSTITUTE(F15,CHAR(160)," ")),"WEAK"),1,IF(EXACT(TRIM(SUBSTITUTE(F15,CHAR(160)," ")),"UNRESOLVED"),0,-9)))))</x:f>
      </x:c>
      <x:c r="G30" s="38" t="str">
        <x:f>IF(G$8="","",IF(EXACT(TRIM(SUBSTITUTE(G15,CHAR(160)," ")),"STRONG"),3,IF(EXACT(TRIM(SUBSTITUTE(G15,CHAR(160)," ")),"MODERATE"),2,IF(EXACT(TRIM(SUBSTITUTE(G15,CHAR(160)," ")),"WEAK"),1,IF(EXACT(TRIM(SUBSTITUTE(G15,CHAR(160)," ")),"UNRESOLVED"),0,-9)))))</x:f>
      </x:c>
    </x:row>
    <x:row r="31">
      <x:c r="A31" s="20" t="str">
        <x:v>Action ordinal</x:v>
      </x:c>
      <x:c r="B31" s="38" t="n">
        <x:f>IF(B$8="","",IF(EXACT(TRIM(SUBSTITUTE(B16,CHAR(160)," ")),"STRONG"),3,IF(EXACT(TRIM(SUBSTITUTE(B16,CHAR(160)," ")),"MODERATE"),2,IF(EXACT(TRIM(SUBSTITUTE(B16,CHAR(160)," ")),"WEAK"),1,IF(EXACT(TRIM(SUBSTITUTE(B16,CHAR(160)," ")),"UNRESOLVED"),0,-9)))))</x:f>
        <x:v>2</x:v>
      </x:c>
      <x:c r="C31" s="38" t="n">
        <x:f>IF(C$8="","",IF(EXACT(TRIM(SUBSTITUTE(C16,CHAR(160)," ")),"STRONG"),3,IF(EXACT(TRIM(SUBSTITUTE(C16,CHAR(160)," ")),"MODERATE"),2,IF(EXACT(TRIM(SUBSTITUTE(C16,CHAR(160)," ")),"WEAK"),1,IF(EXACT(TRIM(SUBSTITUTE(C16,CHAR(160)," ")),"UNRESOLVED"),0,-9)))))</x:f>
        <x:v>3</x:v>
      </x:c>
      <x:c r="D31" s="38" t="n">
        <x:f>IF(D$8="","",IF(EXACT(TRIM(SUBSTITUTE(D16,CHAR(160)," ")),"STRONG"),3,IF(EXACT(TRIM(SUBSTITUTE(D16,CHAR(160)," ")),"MODERATE"),2,IF(EXACT(TRIM(SUBSTITUTE(D16,CHAR(160)," ")),"WEAK"),1,IF(EXACT(TRIM(SUBSTITUTE(D16,CHAR(160)," ")),"UNRESOLVED"),0,-9)))))</x:f>
        <x:v>0</x:v>
      </x:c>
      <x:c r="E31" s="38" t="str">
        <x:f>IF(E$8="","",IF(EXACT(TRIM(SUBSTITUTE(E16,CHAR(160)," ")),"STRONG"),3,IF(EXACT(TRIM(SUBSTITUTE(E16,CHAR(160)," ")),"MODERATE"),2,IF(EXACT(TRIM(SUBSTITUTE(E16,CHAR(160)," ")),"WEAK"),1,IF(EXACT(TRIM(SUBSTITUTE(E16,CHAR(160)," ")),"UNRESOLVED"),0,-9)))))</x:f>
      </x:c>
      <x:c r="F31" s="38" t="str">
        <x:f>IF(F$8="","",IF(EXACT(TRIM(SUBSTITUTE(F16,CHAR(160)," ")),"STRONG"),3,IF(EXACT(TRIM(SUBSTITUTE(F16,CHAR(160)," ")),"MODERATE"),2,IF(EXACT(TRIM(SUBSTITUTE(F16,CHAR(160)," ")),"WEAK"),1,IF(EXACT(TRIM(SUBSTITUTE(F16,CHAR(160)," ")),"UNRESOLVED"),0,-9)))))</x:f>
      </x:c>
      <x:c r="G31" s="38" t="str">
        <x:f>IF(G$8="","",IF(EXACT(TRIM(SUBSTITUTE(G16,CHAR(160)," ")),"STRONG"),3,IF(EXACT(TRIM(SUBSTITUTE(G16,CHAR(160)," ")),"MODERATE"),2,IF(EXACT(TRIM(SUBSTITUTE(G16,CHAR(160)," ")),"WEAK"),1,IF(EXACT(TRIM(SUBSTITUTE(G16,CHAR(160)," ")),"UNRESOLVED"),0,-9)))))</x:f>
      </x:c>
    </x:row>
    <x:row r="32">
      <x:c r="A32" s="20" t="str">
        <x:v>Economic ordinal</x:v>
      </x:c>
      <x:c r="B32" s="38" t="n">
        <x:f>IF(B$8="","",IF(EXACT(TRIM(SUBSTITUTE(B17,CHAR(160)," ")),"STRONG"),3,IF(EXACT(TRIM(SUBSTITUTE(B17,CHAR(160)," ")),"MODERATE"),2,IF(EXACT(TRIM(SUBSTITUTE(B17,CHAR(160)," ")),"WEAK"),1,IF(EXACT(TRIM(SUBSTITUTE(B17,CHAR(160)," ")),"UNRESOLVED"),0,-9)))))</x:f>
        <x:v>2</x:v>
      </x:c>
      <x:c r="C32" s="38" t="n">
        <x:f>IF(C$8="","",IF(EXACT(TRIM(SUBSTITUTE(C17,CHAR(160)," ")),"STRONG"),3,IF(EXACT(TRIM(SUBSTITUTE(C17,CHAR(160)," ")),"MODERATE"),2,IF(EXACT(TRIM(SUBSTITUTE(C17,CHAR(160)," ")),"WEAK"),1,IF(EXACT(TRIM(SUBSTITUTE(C17,CHAR(160)," ")),"UNRESOLVED"),0,-9)))))</x:f>
        <x:v>3</x:v>
      </x:c>
      <x:c r="D32" s="38" t="n">
        <x:f>IF(D$8="","",IF(EXACT(TRIM(SUBSTITUTE(D17,CHAR(160)," ")),"STRONG"),3,IF(EXACT(TRIM(SUBSTITUTE(D17,CHAR(160)," ")),"MODERATE"),2,IF(EXACT(TRIM(SUBSTITUTE(D17,CHAR(160)," ")),"WEAK"),1,IF(EXACT(TRIM(SUBSTITUTE(D17,CHAR(160)," ")),"UNRESOLVED"),0,-9)))))</x:f>
        <x:v>0</x:v>
      </x:c>
      <x:c r="E32" s="38" t="str">
        <x:f>IF(E$8="","",IF(EXACT(TRIM(SUBSTITUTE(E17,CHAR(160)," ")),"STRONG"),3,IF(EXACT(TRIM(SUBSTITUTE(E17,CHAR(160)," ")),"MODERATE"),2,IF(EXACT(TRIM(SUBSTITUTE(E17,CHAR(160)," ")),"WEAK"),1,IF(EXACT(TRIM(SUBSTITUTE(E17,CHAR(160)," ")),"UNRESOLVED"),0,-9)))))</x:f>
      </x:c>
      <x:c r="F32" s="38" t="str">
        <x:f>IF(F$8="","",IF(EXACT(TRIM(SUBSTITUTE(F17,CHAR(160)," ")),"STRONG"),3,IF(EXACT(TRIM(SUBSTITUTE(F17,CHAR(160)," ")),"MODERATE"),2,IF(EXACT(TRIM(SUBSTITUTE(F17,CHAR(160)," ")),"WEAK"),1,IF(EXACT(TRIM(SUBSTITUTE(F17,CHAR(160)," ")),"UNRESOLVED"),0,-9)))))</x:f>
      </x:c>
      <x:c r="G32" s="38" t="str">
        <x:f>IF(G$8="","",IF(EXACT(TRIM(SUBSTITUTE(G17,CHAR(160)," ")),"STRONG"),3,IF(EXACT(TRIM(SUBSTITUTE(G17,CHAR(160)," ")),"MODERATE"),2,IF(EXACT(TRIM(SUBSTITUTE(G17,CHAR(160)," ")),"WEAK"),1,IF(EXACT(TRIM(SUBSTITUTE(G17,CHAR(160)," ")),"UNRESOLVED"),0,-9)))))</x:f>
      </x:c>
    </x:row>
    <x:row r="33">
      <x:c r="A33" s="20" t="str">
        <x:v>Strategic ordinal</x:v>
      </x:c>
      <x:c r="B33" s="38" t="n">
        <x:f>IF(B$8="","",IF(EXACT(TRIM(SUBSTITUTE(B18,CHAR(160)," ")),"STRONG"),3,IF(EXACT(TRIM(SUBSTITUTE(B18,CHAR(160)," ")),"MODERATE"),2,IF(EXACT(TRIM(SUBSTITUTE(B18,CHAR(160)," ")),"WEAK"),1,IF(EXACT(TRIM(SUBSTITUTE(B18,CHAR(160)," ")),"UNRESOLVED"),0,-9)))))</x:f>
        <x:v>3</x:v>
      </x:c>
      <x:c r="C33" s="38" t="n">
        <x:f>IF(C$8="","",IF(EXACT(TRIM(SUBSTITUTE(C18,CHAR(160)," ")),"STRONG"),3,IF(EXACT(TRIM(SUBSTITUTE(C18,CHAR(160)," ")),"MODERATE"),2,IF(EXACT(TRIM(SUBSTITUTE(C18,CHAR(160)," ")),"WEAK"),1,IF(EXACT(TRIM(SUBSTITUTE(C18,CHAR(160)," ")),"UNRESOLVED"),0,-9)))))</x:f>
        <x:v>2</x:v>
      </x:c>
      <x:c r="D33" s="38" t="n">
        <x:f>IF(D$8="","",IF(EXACT(TRIM(SUBSTITUTE(D18,CHAR(160)," ")),"STRONG"),3,IF(EXACT(TRIM(SUBSTITUTE(D18,CHAR(160)," ")),"MODERATE"),2,IF(EXACT(TRIM(SUBSTITUTE(D18,CHAR(160)," ")),"WEAK"),1,IF(EXACT(TRIM(SUBSTITUTE(D18,CHAR(160)," ")),"UNRESOLVED"),0,-9)))))</x:f>
        <x:v>3</x:v>
      </x:c>
      <x:c r="E33" s="38" t="str">
        <x:f>IF(E$8="","",IF(EXACT(TRIM(SUBSTITUTE(E18,CHAR(160)," ")),"STRONG"),3,IF(EXACT(TRIM(SUBSTITUTE(E18,CHAR(160)," ")),"MODERATE"),2,IF(EXACT(TRIM(SUBSTITUTE(E18,CHAR(160)," ")),"WEAK"),1,IF(EXACT(TRIM(SUBSTITUTE(E18,CHAR(160)," ")),"UNRESOLVED"),0,-9)))))</x:f>
      </x:c>
      <x:c r="F33" s="38" t="str">
        <x:f>IF(F$8="","",IF(EXACT(TRIM(SUBSTITUTE(F18,CHAR(160)," ")),"STRONG"),3,IF(EXACT(TRIM(SUBSTITUTE(F18,CHAR(160)," ")),"MODERATE"),2,IF(EXACT(TRIM(SUBSTITUTE(F18,CHAR(160)," ")),"WEAK"),1,IF(EXACT(TRIM(SUBSTITUTE(F18,CHAR(160)," ")),"UNRESOLVED"),0,-9)))))</x:f>
      </x:c>
      <x:c r="G33" s="38" t="str">
        <x:f>IF(G$8="","",IF(EXACT(TRIM(SUBSTITUTE(G18,CHAR(160)," ")),"STRONG"),3,IF(EXACT(TRIM(SUBSTITUTE(G18,CHAR(160)," ")),"MODERATE"),2,IF(EXACT(TRIM(SUBSTITUTE(G18,CHAR(160)," ")),"WEAK"),1,IF(EXACT(TRIM(SUBSTITUTE(G18,CHAR(160)," ")),"UNRESOLVED"),0,-9)))))</x:f>
      </x:c>
    </x:row>
    <x:row r="34">
      <x:c r="A34" s="20" t="str">
        <x:v>Evidence ordinal</x:v>
      </x:c>
      <x:c r="B34" s="38" t="n">
        <x:f>IF(B$8="","",IF(EXACT(TRIM(SUBSTITUTE(B19,CHAR(160)," ")),"STRONG"),3,IF(EXACT(TRIM(SUBSTITUTE(B19,CHAR(160)," ")),"MODERATE"),2,IF(EXACT(TRIM(SUBSTITUTE(B19,CHAR(160)," ")),"WEAK"),1,IF(EXACT(TRIM(SUBSTITUTE(B19,CHAR(160)," ")),"UNRESOLVED"),0,-9)))))</x:f>
        <x:v>2</x:v>
      </x:c>
      <x:c r="C34" s="38" t="n">
        <x:f>IF(C$8="","",IF(EXACT(TRIM(SUBSTITUTE(C19,CHAR(160)," ")),"STRONG"),3,IF(EXACT(TRIM(SUBSTITUTE(C19,CHAR(160)," ")),"MODERATE"),2,IF(EXACT(TRIM(SUBSTITUTE(C19,CHAR(160)," ")),"WEAK"),1,IF(EXACT(TRIM(SUBSTITUTE(C19,CHAR(160)," ")),"UNRESOLVED"),0,-9)))))</x:f>
        <x:v>3</x:v>
      </x:c>
      <x:c r="D34" s="38" t="n">
        <x:f>IF(D$8="","",IF(EXACT(TRIM(SUBSTITUTE(D19,CHAR(160)," ")),"STRONG"),3,IF(EXACT(TRIM(SUBSTITUTE(D19,CHAR(160)," ")),"MODERATE"),2,IF(EXACT(TRIM(SUBSTITUTE(D19,CHAR(160)," ")),"WEAK"),1,IF(EXACT(TRIM(SUBSTITUTE(D19,CHAR(160)," ")),"UNRESOLVED"),0,-9)))))</x:f>
        <x:v>2</x:v>
      </x:c>
      <x:c r="E34" s="38" t="str">
        <x:f>IF(E$8="","",IF(EXACT(TRIM(SUBSTITUTE(E19,CHAR(160)," ")),"STRONG"),3,IF(EXACT(TRIM(SUBSTITUTE(E19,CHAR(160)," ")),"MODERATE"),2,IF(EXACT(TRIM(SUBSTITUTE(E19,CHAR(160)," ")),"WEAK"),1,IF(EXACT(TRIM(SUBSTITUTE(E19,CHAR(160)," ")),"UNRESOLVED"),0,-9)))))</x:f>
      </x:c>
      <x:c r="F34" s="38" t="str">
        <x:f>IF(F$8="","",IF(EXACT(TRIM(SUBSTITUTE(F19,CHAR(160)," ")),"STRONG"),3,IF(EXACT(TRIM(SUBSTITUTE(F19,CHAR(160)," ")),"MODERATE"),2,IF(EXACT(TRIM(SUBSTITUTE(F19,CHAR(160)," ")),"WEAK"),1,IF(EXACT(TRIM(SUBSTITUTE(F19,CHAR(160)," ")),"UNRESOLVED"),0,-9)))))</x:f>
      </x:c>
      <x:c r="G34" s="38" t="str">
        <x:f>IF(G$8="","",IF(EXACT(TRIM(SUBSTITUTE(G19,CHAR(160)," ")),"STRONG"),3,IF(EXACT(TRIM(SUBSTITUTE(G19,CHAR(160)," ")),"MODERATE"),2,IF(EXACT(TRIM(SUBSTITUTE(G19,CHAR(160)," ")),"WEAK"),1,IF(EXACT(TRIM(SUBSTITUTE(G19,CHAR(160)," ")),"UNRESOLVED"),0,-9)))))</x:f>
      </x:c>
    </x:row>
    <x:row r="35">
      <x:c r="A35" s="20" t="str">
        <x:v>First-party ordinal</x:v>
      </x:c>
      <x:c r="B35" s="38" t="n">
        <x:f>IF(B$8="","",IF(EXACT(TRIM(SUBSTITUTE(B20,CHAR(160)," ")),"STRONG"),3,IF(EXACT(TRIM(SUBSTITUTE(B20,CHAR(160)," ")),"MODERATE"),2,IF(EXACT(TRIM(SUBSTITUTE(B20,CHAR(160)," ")),"WEAK"),1,IF(EXACT(TRIM(SUBSTITUTE(B20,CHAR(160)," ")),"UNRESOLVED"),0,-9)))))</x:f>
        <x:v>1</x:v>
      </x:c>
      <x:c r="C35" s="38" t="n">
        <x:f>IF(C$8="","",IF(EXACT(TRIM(SUBSTITUTE(C20,CHAR(160)," ")),"STRONG"),3,IF(EXACT(TRIM(SUBSTITUTE(C20,CHAR(160)," ")),"MODERATE"),2,IF(EXACT(TRIM(SUBSTITUTE(C20,CHAR(160)," ")),"WEAK"),1,IF(EXACT(TRIM(SUBSTITUTE(C20,CHAR(160)," ")),"UNRESOLVED"),0,-9)))))</x:f>
        <x:v>3</x:v>
      </x:c>
      <x:c r="D35" s="38" t="n">
        <x:f>IF(D$8="","",IF(EXACT(TRIM(SUBSTITUTE(D20,CHAR(160)," ")),"STRONG"),3,IF(EXACT(TRIM(SUBSTITUTE(D20,CHAR(160)," ")),"MODERATE"),2,IF(EXACT(TRIM(SUBSTITUTE(D20,CHAR(160)," ")),"WEAK"),1,IF(EXACT(TRIM(SUBSTITUTE(D20,CHAR(160)," ")),"UNRESOLVED"),0,-9)))))</x:f>
        <x:v>1</x:v>
      </x:c>
      <x:c r="E35" s="38" t="str">
        <x:f>IF(E$8="","",IF(EXACT(TRIM(SUBSTITUTE(E20,CHAR(160)," ")),"STRONG"),3,IF(EXACT(TRIM(SUBSTITUTE(E20,CHAR(160)," ")),"MODERATE"),2,IF(EXACT(TRIM(SUBSTITUTE(E20,CHAR(160)," ")),"WEAK"),1,IF(EXACT(TRIM(SUBSTITUTE(E20,CHAR(160)," ")),"UNRESOLVED"),0,-9)))))</x:f>
      </x:c>
      <x:c r="F35" s="38" t="str">
        <x:f>IF(F$8="","",IF(EXACT(TRIM(SUBSTITUTE(F20,CHAR(160)," ")),"STRONG"),3,IF(EXACT(TRIM(SUBSTITUTE(F20,CHAR(160)," ")),"MODERATE"),2,IF(EXACT(TRIM(SUBSTITUTE(F20,CHAR(160)," ")),"WEAK"),1,IF(EXACT(TRIM(SUBSTITUTE(F20,CHAR(160)," ")),"UNRESOLVED"),0,-9)))))</x:f>
      </x:c>
      <x:c r="G35" s="38" t="str">
        <x:f>IF(G$8="","",IF(EXACT(TRIM(SUBSTITUTE(G20,CHAR(160)," ")),"STRONG"),3,IF(EXACT(TRIM(SUBSTITUTE(G20,CHAR(160)," ")),"MODERATE"),2,IF(EXACT(TRIM(SUBSTITUTE(G20,CHAR(160)," ")),"WEAK"),1,IF(EXACT(TRIM(SUBSTITUTE(G20,CHAR(160)," ")),"UNRESOLVED"),0,-9)))))</x:f>
      </x:c>
    </x:row>
    <x:row r="36" ht="48" customHeight="1">
      <x:c r="A36" s="20" t="str">
        <x:v>Qualification state</x:v>
      </x:c>
      <x:c r="B36" s="38" t="str">
        <x:f>IF(B8="","",IF(MIN(B28:B35)&lt;-1,"INVALID_INPUT",IF(NOT(EXACT(TRIM(SUBSTITUTE(B21,CHAR(160)," ")),"IN_SCOPE")),"OUTSIDE_DECISION_SCOPE",IF(NOT(EXACT(TRIM(SUBSTITUTE(B22,CHAR(160)," ")),"CLEAR")),"NOT_COMPARABLE",IF(OR(EXACT(TRIM(SUBSTITUTE(B25,CHAR(160)," ")),"DEPENDENT"),EXACT(TRIM(SUBSTITUTE(B25,CHAR(160)," ")),"UNRESOLVED")),"DEPENDENCY_BLOCKS_COMPARISON",IF(OR(EXACT(TRIM(SUBSTITUTE(B24,CHAR(160)," ")),"MATERIAL"),EXACT(TRIM(SUBSTITUTE(B24,CHAR(160)," ")),"UNRESOLVED")),"COMMERCIAL_PATH_UNRESOLVED",IF(OR(EXACT(TRIM(SUBSTITUTE(B23,CHAR(160)," ")),"DUPLICATE"),EXACT(TRIM(SUBSTITUTE(B23,CHAR(160)," ")),"UNRESOLVED")),"NEEDS_COMMERCIAL_EVIDENCE",IF(MIN(B28:B31)&lt;2,"COMMERCIAL_PATH_UNRESOLVED",IF(MAX(B32:B33)&lt;2,"COMMERCIAL_PATH_UNRESOLVED",IF(B34&lt;2,"NEEDS_COMMERCIAL_EVIDENCE","COMMERCIALLY_QUALIFIED"))))))))))</x:f>
        <x:v>COMMERCIALLY_QUALIFIED</x:v>
      </x:c>
      <x:c r="C36" s="38" t="str">
        <x:f>IF(C8="","",IF(MIN(C28:C35)&lt;-1,"INVALID_INPUT",IF(NOT(EXACT(TRIM(SUBSTITUTE(C21,CHAR(160)," ")),"IN_SCOPE")),"OUTSIDE_DECISION_SCOPE",IF(NOT(EXACT(TRIM(SUBSTITUTE(C22,CHAR(160)," ")),"CLEAR")),"NOT_COMPARABLE",IF(OR(EXACT(TRIM(SUBSTITUTE(C25,CHAR(160)," ")),"DEPENDENT"),EXACT(TRIM(SUBSTITUTE(C25,CHAR(160)," ")),"UNRESOLVED")),"DEPENDENCY_BLOCKS_COMPARISON",IF(OR(EXACT(TRIM(SUBSTITUTE(C24,CHAR(160)," ")),"MATERIAL"),EXACT(TRIM(SUBSTITUTE(C24,CHAR(160)," ")),"UNRESOLVED")),"COMMERCIAL_PATH_UNRESOLVED",IF(OR(EXACT(TRIM(SUBSTITUTE(C23,CHAR(160)," ")),"DUPLICATE"),EXACT(TRIM(SUBSTITUTE(C23,CHAR(160)," ")),"UNRESOLVED")),"NEEDS_COMMERCIAL_EVIDENCE",IF(MIN(C28:C31)&lt;2,"COMMERCIAL_PATH_UNRESOLVED",IF(MAX(C32:C33)&lt;2,"COMMERCIAL_PATH_UNRESOLVED",IF(C34&lt;2,"NEEDS_COMMERCIAL_EVIDENCE","COMMERCIALLY_QUALIFIED"))))))))))</x:f>
        <x:v>COMMERCIALLY_QUALIFIED</x:v>
      </x:c>
      <x:c r="D36" s="38" t="str">
        <x:f>IF(D8="","",IF(MIN(D28:D35)&lt;-1,"INVALID_INPUT",IF(NOT(EXACT(TRIM(SUBSTITUTE(D21,CHAR(160)," ")),"IN_SCOPE")),"OUTSIDE_DECISION_SCOPE",IF(NOT(EXACT(TRIM(SUBSTITUTE(D22,CHAR(160)," ")),"CLEAR")),"NOT_COMPARABLE",IF(OR(EXACT(TRIM(SUBSTITUTE(D25,CHAR(160)," ")),"DEPENDENT"),EXACT(TRIM(SUBSTITUTE(D25,CHAR(160)," ")),"UNRESOLVED")),"DEPENDENCY_BLOCKS_COMPARISON",IF(OR(EXACT(TRIM(SUBSTITUTE(D24,CHAR(160)," ")),"MATERIAL"),EXACT(TRIM(SUBSTITUTE(D24,CHAR(160)," ")),"UNRESOLVED")),"COMMERCIAL_PATH_UNRESOLVED",IF(OR(EXACT(TRIM(SUBSTITUTE(D23,CHAR(160)," ")),"DUPLICATE"),EXACT(TRIM(SUBSTITUTE(D23,CHAR(160)," ")),"UNRESOLVED")),"NEEDS_COMMERCIAL_EVIDENCE",IF(MIN(D28:D31)&lt;2,"COMMERCIAL_PATH_UNRESOLVED",IF(MAX(D32:D33)&lt;2,"COMMERCIAL_PATH_UNRESOLVED",IF(D34&lt;2,"NEEDS_COMMERCIAL_EVIDENCE","COMMERCIALLY_QUALIFIED"))))))))))</x:f>
        <x:v>COMMERCIAL_PATH_UNRESOLVED</x:v>
      </x:c>
      <x:c r="E36" s="38" t="str">
        <x:f>IF(E8="","",IF(MIN(E28:E35)&lt;-1,"INVALID_INPUT",IF(NOT(EXACT(TRIM(SUBSTITUTE(E21,CHAR(160)," ")),"IN_SCOPE")),"OUTSIDE_DECISION_SCOPE",IF(NOT(EXACT(TRIM(SUBSTITUTE(E22,CHAR(160)," ")),"CLEAR")),"NOT_COMPARABLE",IF(OR(EXACT(TRIM(SUBSTITUTE(E25,CHAR(160)," ")),"DEPENDENT"),EXACT(TRIM(SUBSTITUTE(E25,CHAR(160)," ")),"UNRESOLVED")),"DEPENDENCY_BLOCKS_COMPARISON",IF(OR(EXACT(TRIM(SUBSTITUTE(E24,CHAR(160)," ")),"MATERIAL"),EXACT(TRIM(SUBSTITUTE(E24,CHAR(160)," ")),"UNRESOLVED")),"COMMERCIAL_PATH_UNRESOLVED",IF(OR(EXACT(TRIM(SUBSTITUTE(E23,CHAR(160)," ")),"DUPLICATE"),EXACT(TRIM(SUBSTITUTE(E23,CHAR(160)," ")),"UNRESOLVED")),"NEEDS_COMMERCIAL_EVIDENCE",IF(MIN(E28:E31)&lt;2,"COMMERCIAL_PATH_UNRESOLVED",IF(MAX(E32:E33)&lt;2,"COMMERCIAL_PATH_UNRESOLVED",IF(E34&lt;2,"NEEDS_COMMERCIAL_EVIDENCE","COMMERCIALLY_QUALIFIED"))))))))))</x:f>
      </x:c>
      <x:c r="F36" s="38" t="str">
        <x:f>IF(F8="","",IF(MIN(F28:F35)&lt;-1,"INVALID_INPUT",IF(NOT(EXACT(TRIM(SUBSTITUTE(F21,CHAR(160)," ")),"IN_SCOPE")),"OUTSIDE_DECISION_SCOPE",IF(NOT(EXACT(TRIM(SUBSTITUTE(F22,CHAR(160)," ")),"CLEAR")),"NOT_COMPARABLE",IF(OR(EXACT(TRIM(SUBSTITUTE(F25,CHAR(160)," ")),"DEPENDENT"),EXACT(TRIM(SUBSTITUTE(F25,CHAR(160)," ")),"UNRESOLVED")),"DEPENDENCY_BLOCKS_COMPARISON",IF(OR(EXACT(TRIM(SUBSTITUTE(F24,CHAR(160)," ")),"MATERIAL"),EXACT(TRIM(SUBSTITUTE(F24,CHAR(160)," ")),"UNRESOLVED")),"COMMERCIAL_PATH_UNRESOLVED",IF(OR(EXACT(TRIM(SUBSTITUTE(F23,CHAR(160)," ")),"DUPLICATE"),EXACT(TRIM(SUBSTITUTE(F23,CHAR(160)," ")),"UNRESOLVED")),"NEEDS_COMMERCIAL_EVIDENCE",IF(MIN(F28:F31)&lt;2,"COMMERCIAL_PATH_UNRESOLVED",IF(MAX(F32:F33)&lt;2,"COMMERCIAL_PATH_UNRESOLVED",IF(F34&lt;2,"NEEDS_COMMERCIAL_EVIDENCE","COMMERCIALLY_QUALIFIED"))))))))))</x:f>
      </x:c>
      <x:c r="G36" s="38" t="str">
        <x:f>IF(G8="","",IF(MIN(G28:G35)&lt;-1,"INVALID_INPUT",IF(NOT(EXACT(TRIM(SUBSTITUTE(G21,CHAR(160)," ")),"IN_SCOPE")),"OUTSIDE_DECISION_SCOPE",IF(NOT(EXACT(TRIM(SUBSTITUTE(G22,CHAR(160)," ")),"CLEAR")),"NOT_COMPARABLE",IF(OR(EXACT(TRIM(SUBSTITUTE(G25,CHAR(160)," ")),"DEPENDENT"),EXACT(TRIM(SUBSTITUTE(G25,CHAR(160)," ")),"UNRESOLVED")),"DEPENDENCY_BLOCKS_COMPARISON",IF(OR(EXACT(TRIM(SUBSTITUTE(G24,CHAR(160)," ")),"MATERIAL"),EXACT(TRIM(SUBSTITUTE(G24,CHAR(160)," ")),"UNRESOLVED")),"COMMERCIAL_PATH_UNRESOLVED",IF(OR(EXACT(TRIM(SUBSTITUTE(G23,CHAR(160)," ")),"DUPLICATE"),EXACT(TRIM(SUBSTITUTE(G23,CHAR(160)," ")),"UNRESOLVED")),"NEEDS_COMMERCIAL_EVIDENCE",IF(MIN(G28:G31)&lt;2,"COMMERCIAL_PATH_UNRESOLVED",IF(MAX(G32:G33)&lt;2,"COMMERCIAL_PATH_UNRESOLVED",IF(G34&lt;2,"NEEDS_COMMERCIAL_EVIDENCE","COMMERCIALLY_QUALIFIED"))))))))))</x:f>
      </x:c>
    </x:row>
    <x:row r="37" ht="50" customHeight="1">
      <x:c r="A37" s="20" t="str">
        <x:v>Missing evidence</x:v>
      </x:c>
      <x:c r="B37" s="38" t="str">
        <x:f>IF(B8="","",IF(B36="COMMERCIALLY_QUALIFIED","None",IF(B36="INVALID_INPUT","Correct controlled values",IF(B36="NEEDS_COMMERCIAL_EVIDENCE","Independent decision-bearing evidence",IF(B36="COMMERCIAL_PATH_UNRESOLVED","Resolve buyer, intent, offer, action or outcome link",IF(B36="NOT_COMPARABLE","Redraw comparison unit",IF(B36="OUTSIDE_DECISION_SCOPE","Remove or redefine scope","Resolve dependency")))))))</x:f>
        <x:v>None</x:v>
      </x:c>
      <x:c r="C37" s="38" t="str">
        <x:f>IF(C8="","",IF(C36="COMMERCIALLY_QUALIFIED","None",IF(C36="INVALID_INPUT","Correct controlled values",IF(C36="NEEDS_COMMERCIAL_EVIDENCE","Independent decision-bearing evidence",IF(C36="COMMERCIAL_PATH_UNRESOLVED","Resolve buyer, intent, offer, action or outcome link",IF(C36="NOT_COMPARABLE","Redraw comparison unit",IF(C36="OUTSIDE_DECISION_SCOPE","Remove or redefine scope","Resolve dependency")))))))</x:f>
        <x:v>None</x:v>
      </x:c>
      <x:c r="D37" s="38" t="str">
        <x:f>IF(D8="","",IF(D36="COMMERCIALLY_QUALIFIED","None",IF(D36="INVALID_INPUT","Correct controlled values",IF(D36="NEEDS_COMMERCIAL_EVIDENCE","Independent decision-bearing evidence",IF(D36="COMMERCIAL_PATH_UNRESOLVED","Resolve buyer, intent, offer, action or outcome link",IF(D36="NOT_COMPARABLE","Redraw comparison unit",IF(D36="OUTSIDE_DECISION_SCOPE","Remove or redefine scope","Resolve dependency")))))))</x:f>
        <x:v>Resolve buyer, intent, offer, action or outcome link</x:v>
      </x:c>
      <x:c r="E37" s="38" t="str">
        <x:f>IF(E8="","",IF(E36="COMMERCIALLY_QUALIFIED","None",IF(E36="INVALID_INPUT","Correct controlled values",IF(E36="NEEDS_COMMERCIAL_EVIDENCE","Independent decision-bearing evidence",IF(E36="COMMERCIAL_PATH_UNRESOLVED","Resolve buyer, intent, offer, action or outcome link",IF(E36="NOT_COMPARABLE","Redraw comparison unit",IF(E36="OUTSIDE_DECISION_SCOPE","Remove or redefine scope","Resolve dependency")))))))</x:f>
      </x:c>
      <x:c r="F37" s="38" t="str">
        <x:f>IF(F8="","",IF(F36="COMMERCIALLY_QUALIFIED","None",IF(F36="INVALID_INPUT","Correct controlled values",IF(F36="NEEDS_COMMERCIAL_EVIDENCE","Independent decision-bearing evidence",IF(F36="COMMERCIAL_PATH_UNRESOLVED","Resolve buyer, intent, offer, action or outcome link",IF(F36="NOT_COMPARABLE","Redraw comparison unit",IF(F36="OUTSIDE_DECISION_SCOPE","Remove or redefine scope","Resolve dependency")))))))</x:f>
      </x:c>
      <x:c r="G37" s="38" t="str">
        <x:f>IF(G8="","",IF(G36="COMMERCIALLY_QUALIFIED","None",IF(G36="INVALID_INPUT","Correct controlled values",IF(G36="NEEDS_COMMERCIAL_EVIDENCE","Independent decision-bearing evidence",IF(G36="COMMERCIAL_PATH_UNRESOLVED","Resolve buyer, intent, offer, action or outcome link",IF(G36="NOT_COMPARABLE","Redraw comparison unit",IF(G36="OUTSIDE_DECISION_SCOPE","Remove or redefine scope","Resolve dependency")))))))</x:f>
      </x:c>
    </x:row>
    <x:row r="38" ht="58" customHeight="1">
      <x:c r="A38" s="20" t="str">
        <x:v>Commercial value state</x:v>
      </x:c>
      <x:c r="B38" s="38" t="str">
        <x:f>IF(B8="","",IF(B36="COMMERCIALLY_QUALIFIED",IF(AND(B32=3,B34=3,B35&gt;=2),"VALUE_MEASURED_OR_STRONGLY_EVIDENCED","VALUE_ESTABLISHED_NOT_PRECISELY_QUANTIFIED"),"VALUE_NOT_ESTABLISHED"))</x:f>
        <x:v>VALUE_ESTABLISHED_NOT_PRECISELY_QUANTIFIED</x:v>
      </x:c>
      <x:c r="C38" s="38" t="str">
        <x:f>IF(C8="","",IF(C36="COMMERCIALLY_QUALIFIED",IF(AND(C32=3,C34=3,C35&gt;=2),"VALUE_MEASURED_OR_STRONGLY_EVIDENCED","VALUE_ESTABLISHED_NOT_PRECISELY_QUANTIFIED"),"VALUE_NOT_ESTABLISHED"))</x:f>
        <x:v>VALUE_MEASURED_OR_STRONGLY_EVIDENCED</x:v>
      </x:c>
      <x:c r="D38" s="38" t="str">
        <x:f>IF(D8="","",IF(D36="COMMERCIALLY_QUALIFIED",IF(AND(D32=3,D34=3,D35&gt;=2),"VALUE_MEASURED_OR_STRONGLY_EVIDENCED","VALUE_ESTABLISHED_NOT_PRECISELY_QUANTIFIED"),"VALUE_NOT_ESTABLISHED"))</x:f>
        <x:v>VALUE_NOT_ESTABLISHED</x:v>
      </x:c>
      <x:c r="E38" s="38" t="str">
        <x:f>IF(E8="","",IF(E36="COMMERCIALLY_QUALIFIED",IF(AND(E32=3,E34=3,E35&gt;=2),"VALUE_MEASURED_OR_STRONGLY_EVIDENCED","VALUE_ESTABLISHED_NOT_PRECISELY_QUANTIFIED"),"VALUE_NOT_ESTABLISHED"))</x:f>
      </x:c>
      <x:c r="F38" s="38" t="str">
        <x:f>IF(F8="","",IF(F36="COMMERCIALLY_QUALIFIED",IF(AND(F32=3,F34=3,F35&gt;=2),"VALUE_MEASURED_OR_STRONGLY_EVIDENCED","VALUE_ESTABLISHED_NOT_PRECISELY_QUANTIFIED"),"VALUE_NOT_ESTABLISHED"))</x:f>
      </x:c>
      <x:c r="G38" s="38" t="str">
        <x:f>IF(G8="","",IF(G36="COMMERCIALLY_QUALIFIED",IF(AND(G32=3,G34=3,G35&gt;=2),"VALUE_MEASURED_OR_STRONGLY_EVIDENCED","VALUE_ESTABLISHED_NOT_PRECISELY_QUANTIFIED"),"VALUE_NOT_ESTABLISHED"))</x:f>
      </x:c>
    </x:row>
  </x:sheetData>
  <x:dataValidations count="13">
    <x:dataValidation type="list" sqref="B13:G13">
      <x:formula1>"UNRESOLVED,WEAK,MODERATE,STRONG"</x:formula1>
    </x:dataValidation>
    <x:dataValidation type="list" sqref="B14:G14">
      <x:formula1>"UNRESOLVED,WEAK,MODERATE,STRONG"</x:formula1>
    </x:dataValidation>
    <x:dataValidation type="list" sqref="B15:G15">
      <x:formula1>"UNRESOLVED,WEAK,MODERATE,STRONG"</x:formula1>
    </x:dataValidation>
    <x:dataValidation type="list" sqref="B16:G16">
      <x:formula1>"UNRESOLVED,WEAK,MODERATE,STRONG"</x:formula1>
    </x:dataValidation>
    <x:dataValidation type="list" sqref="B17:G17">
      <x:formula1>"UNRESOLVED,WEAK,MODERATE,STRONG"</x:formula1>
    </x:dataValidation>
    <x:dataValidation type="list" sqref="B18:G18">
      <x:formula1>"UNRESOLVED,WEAK,MODERATE,STRONG"</x:formula1>
    </x:dataValidation>
    <x:dataValidation type="list" sqref="B19:G19">
      <x:formula1>"UNRESOLVED,WEAK,MODERATE,STRONG"</x:formula1>
    </x:dataValidation>
    <x:dataValidation type="list" sqref="B20:G20">
      <x:formula1>"UNRESOLVED,WEAK,MODERATE,STRONG"</x:formula1>
    </x:dataValidation>
    <x:dataValidation type="list" sqref="B21:G21">
      <x:formula1>"IN_SCOPE,OUTSIDE_SCOPE"</x:formula1>
    </x:dataValidation>
    <x:dataValidation type="list" sqref="B22:G22">
      <x:formula1>"CLEAR,DUPLICATE,OVERLAPPING,NESTED,DEPENDENT,NON_COMPETING"</x:formula1>
    </x:dataValidation>
    <x:dataValidation type="list" sqref="B23:G23">
      <x:formula1>"INDEPENDENT,MIXED,DUPLICATE,UNRESOLVED"</x:formula1>
    </x:dataValidation>
    <x:dataValidation type="list" sqref="B24:G24">
      <x:formula1>"NONE,MINOR,MATERIAL,UNRESOLVED"</x:formula1>
    </x:dataValidation>
    <x:dataValidation type="list" sqref="B25:G25">
      <x:formula1>"NONE,DEPENDENT,UNRESOLVED"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24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34" hidden="0" customWidth="1"/>
  </x:cols>
  <x:sheetData>
    <x:row r="1">
      <x:c r="A1" s="6" t="str">
        <x:v>Opportunity ID</x:v>
      </x:c>
      <x:c r="B1" s="6" t="str">
        <x:v>Name</x:v>
      </x:c>
      <x:c r="C1" s="6" t="str">
        <x:v>Type</x:v>
      </x:c>
      <x:c r="D1" s="6" t="str">
        <x:v>Search Territory</x:v>
      </x:c>
      <x:c r="E1" s="6" t="str">
        <x:v>Valuable Action</x:v>
      </x:c>
      <x:c r="F1" s="6" t="str">
        <x:v>Buyer</x:v>
      </x:c>
      <x:c r="G1" s="6" t="str">
        <x:v>Intent</x:v>
      </x:c>
      <x:c r="H1" s="6" t="str">
        <x:v>Offer</x:v>
      </x:c>
      <x:c r="I1" s="6" t="str">
        <x:v>Action</x:v>
      </x:c>
      <x:c r="J1" s="6" t="str">
        <x:v>Economic</x:v>
      </x:c>
      <x:c r="K1" s="6" t="str">
        <x:v>Strategic</x:v>
      </x:c>
      <x:c r="L1" s="6" t="str">
        <x:v>Evidence</x:v>
      </x:c>
      <x:c r="M1" s="6" t="str">
        <x:v>First Party</x:v>
      </x:c>
      <x:c r="N1" s="6" t="str">
        <x:v>Scope</x:v>
      </x:c>
      <x:c r="O1" s="6" t="str">
        <x:v>Comparison Unit</x:v>
      </x:c>
      <x:c r="P1" s="6" t="str">
        <x:v>Independence</x:v>
      </x:c>
      <x:c r="Q1" s="6" t="str">
        <x:v>Disconfirming</x:v>
      </x:c>
      <x:c r="R1" s="6" t="str">
        <x:v>Dependency</x:v>
      </x:c>
      <x:c r="S1" s="6" t="str">
        <x:v>Qualification</x:v>
      </x:c>
      <x:c r="T1" s="6" t="str">
        <x:v>Missing Evidence</x:v>
      </x:c>
    </x:row>
    <x:row r="2">
      <x:c r="A2" s="12" t="str">
        <x:f>'Priority Cockpit'!B8</x:f>
        <x:v>OPP-A</x:v>
      </x:c>
      <x:c r="B2" s="12" t="str">
        <x:f>'Priority Cockpit'!B9</x:f>
        <x:v>Generic category expansion</x:v>
      </x:c>
      <x:c r="C2" s="12" t="str">
        <x:f>'Priority Cockpit'!B10</x:f>
        <x:v>NEW_CONTENT</x:v>
      </x:c>
      <x:c r="D2" s="12" t="str">
        <x:f>'Priority Cockpit'!B11</x:f>
        <x:v>broad category research</x:v>
      </x:c>
      <x:c r="E2" s="12" t="str">
        <x:f>'Priority Cockpit'!B12</x:f>
        <x:v>qualified product exploration</x:v>
      </x:c>
      <x:c r="F2" s="12" t="str">
        <x:f>'Priority Cockpit'!B13</x:f>
        <x:v>MODERATE</x:v>
      </x:c>
      <x:c r="G2" s="12" t="str">
        <x:f>'Priority Cockpit'!B14</x:f>
        <x:v>MODERATE</x:v>
      </x:c>
      <x:c r="H2" s="12" t="str">
        <x:f>'Priority Cockpit'!B15</x:f>
        <x:v>STRONG</x:v>
      </x:c>
      <x:c r="I2" s="12" t="str">
        <x:f>'Priority Cockpit'!B16</x:f>
        <x:v>MODERATE</x:v>
      </x:c>
      <x:c r="J2" s="12" t="str">
        <x:f>'Priority Cockpit'!B17</x:f>
        <x:v>MODERATE</x:v>
      </x:c>
      <x:c r="K2" s="12" t="str">
        <x:f>'Priority Cockpit'!B18</x:f>
        <x:v>STRONG</x:v>
      </x:c>
      <x:c r="L2" s="12" t="str">
        <x:f>'Priority Cockpit'!B19</x:f>
        <x:v>MODERATE</x:v>
      </x:c>
      <x:c r="M2" s="12" t="str">
        <x:f>'Priority Cockpit'!B20</x:f>
        <x:v>WEAK</x:v>
      </x:c>
      <x:c r="N2" s="12" t="str">
        <x:f>'Priority Cockpit'!B21</x:f>
        <x:v>IN_SCOPE</x:v>
      </x:c>
      <x:c r="O2" s="12" t="str">
        <x:f>'Priority Cockpit'!B22</x:f>
        <x:v>CLEAR</x:v>
      </x:c>
      <x:c r="P2" s="12" t="str">
        <x:f>'Priority Cockpit'!B23</x:f>
        <x:v>MIXED</x:v>
      </x:c>
      <x:c r="Q2" s="12" t="str">
        <x:f>'Priority Cockpit'!B24</x:f>
        <x:v>MINOR</x:v>
      </x:c>
      <x:c r="R2" s="12" t="str">
        <x:f>'Priority Cockpit'!B25</x:f>
        <x:v>NONE</x:v>
      </x:c>
      <x:c r="S2" s="12" t="str">
        <x:f>'Priority Cockpit'!B36</x:f>
        <x:v>COMMERCIALLY_QUALIFIED</x:v>
      </x:c>
      <x:c r="T2" s="12" t="str">
        <x:f>'Priority Cockpit'!B37</x:f>
        <x:v>None</x:v>
      </x:c>
    </x:row>
    <x:row r="3">
      <x:c r="A3" s="12" t="str">
        <x:f>'Priority Cockpit'!C8</x:f>
        <x:v>OPP-B</x:v>
      </x:c>
      <x:c r="B3" s="12" t="str">
        <x:f>'Priority Cockpit'!C9</x:f>
        <x:v>Bottom-funnel comparison cluster</x:v>
      </x:c>
      <x:c r="C3" s="12" t="str">
        <x:f>'Priority Cockpit'!C10</x:f>
        <x:v>COMPARISON_ALTERNATIVE</x:v>
      </x:c>
      <x:c r="D3" s="12" t="str">
        <x:f>'Priority Cockpit'!C11</x:f>
        <x:v>buyer comparison queries</x:v>
      </x:c>
      <x:c r="E3" s="12" t="str">
        <x:f>'Priority Cockpit'!C12</x:f>
        <x:v>demo request</x:v>
      </x:c>
      <x:c r="F3" s="12" t="str">
        <x:f>'Priority Cockpit'!C13</x:f>
        <x:v>STRONG</x:v>
      </x:c>
      <x:c r="G3" s="12" t="str">
        <x:f>'Priority Cockpit'!C14</x:f>
        <x:v>STRONG</x:v>
      </x:c>
      <x:c r="H3" s="12" t="str">
        <x:f>'Priority Cockpit'!C15</x:f>
        <x:v>STRONG</x:v>
      </x:c>
      <x:c r="I3" s="12" t="str">
        <x:f>'Priority Cockpit'!C16</x:f>
        <x:v>STRONG</x:v>
      </x:c>
      <x:c r="J3" s="12" t="str">
        <x:f>'Priority Cockpit'!C17</x:f>
        <x:v>STRONG</x:v>
      </x:c>
      <x:c r="K3" s="12" t="str">
        <x:f>'Priority Cockpit'!C18</x:f>
        <x:v>MODERATE</x:v>
      </x:c>
      <x:c r="L3" s="12" t="str">
        <x:f>'Priority Cockpit'!C19</x:f>
        <x:v>STRONG</x:v>
      </x:c>
      <x:c r="M3" s="12" t="str">
        <x:f>'Priority Cockpit'!C20</x:f>
        <x:v>STRONG</x:v>
      </x:c>
      <x:c r="N3" s="12" t="str">
        <x:f>'Priority Cockpit'!C21</x:f>
        <x:v>IN_SCOPE</x:v>
      </x:c>
      <x:c r="O3" s="12" t="str">
        <x:f>'Priority Cockpit'!C22</x:f>
        <x:v>CLEAR</x:v>
      </x:c>
      <x:c r="P3" s="12" t="str">
        <x:f>'Priority Cockpit'!C23</x:f>
        <x:v>INDEPENDENT</x:v>
      </x:c>
      <x:c r="Q3" s="12" t="str">
        <x:f>'Priority Cockpit'!C24</x:f>
        <x:v>NONE</x:v>
      </x:c>
      <x:c r="R3" s="12" t="str">
        <x:f>'Priority Cockpit'!C25</x:f>
        <x:v>NONE</x:v>
      </x:c>
      <x:c r="S3" s="12" t="str">
        <x:f>'Priority Cockpit'!C36</x:f>
        <x:v>COMMERCIALLY_QUALIFIED</x:v>
      </x:c>
      <x:c r="T3" s="12" t="str">
        <x:f>'Priority Cockpit'!C37</x:f>
        <x:v>None</x:v>
      </x:c>
    </x:row>
    <x:row r="4">
      <x:c r="A4" s="12" t="str">
        <x:f>'Priority Cockpit'!D8</x:f>
        <x:v>OPP-C</x:v>
      </x:c>
      <x:c r="B4" s="12" t="str">
        <x:f>'Priority Cockpit'!D9</x:f>
        <x:v>AI citation gap</x:v>
      </x:c>
      <x:c r="C4" s="12" t="str">
        <x:f>'Priority Cockpit'!D10</x:f>
        <x:v>AI_SEARCH</x:v>
      </x:c>
      <x:c r="D4" s="12" t="str">
        <x:f>'Priority Cockpit'!D11</x:f>
        <x:v>buyer prompts in answer engines</x:v>
      </x:c>
      <x:c r="E4" s="12" t="str">
        <x:f>'Priority Cockpit'!D12</x:f>
        <x:v>assisted discovery</x:v>
      </x:c>
      <x:c r="F4" s="12" t="str">
        <x:f>'Priority Cockpit'!D13</x:f>
        <x:v>STRONG</x:v>
      </x:c>
      <x:c r="G4" s="12" t="str">
        <x:f>'Priority Cockpit'!D14</x:f>
        <x:v>MODERATE</x:v>
      </x:c>
      <x:c r="H4" s="12" t="str">
        <x:f>'Priority Cockpit'!D15</x:f>
        <x:v>STRONG</x:v>
      </x:c>
      <x:c r="I4" s="12" t="str">
        <x:f>'Priority Cockpit'!D16</x:f>
        <x:v>UNRESOLVED</x:v>
      </x:c>
      <x:c r="J4" s="12" t="str">
        <x:f>'Priority Cockpit'!D17</x:f>
        <x:v>UNRESOLVED</x:v>
      </x:c>
      <x:c r="K4" s="12" t="str">
        <x:f>'Priority Cockpit'!D18</x:f>
        <x:v>STRONG</x:v>
      </x:c>
      <x:c r="L4" s="12" t="str">
        <x:f>'Priority Cockpit'!D19</x:f>
        <x:v>MODERATE</x:v>
      </x:c>
      <x:c r="M4" s="12" t="str">
        <x:f>'Priority Cockpit'!D20</x:f>
        <x:v>WEAK</x:v>
      </x:c>
      <x:c r="N4" s="12" t="str">
        <x:f>'Priority Cockpit'!D21</x:f>
        <x:v>IN_SCOPE</x:v>
      </x:c>
      <x:c r="O4" s="12" t="str">
        <x:f>'Priority Cockpit'!D22</x:f>
        <x:v>CLEAR</x:v>
      </x:c>
      <x:c r="P4" s="12" t="str">
        <x:f>'Priority Cockpit'!D23</x:f>
        <x:v>MIXED</x:v>
      </x:c>
      <x:c r="Q4" s="12" t="str">
        <x:f>'Priority Cockpit'!D24</x:f>
        <x:v>UNRESOLVED</x:v>
      </x:c>
      <x:c r="R4" s="12" t="str">
        <x:f>'Priority Cockpit'!D25</x:f>
        <x:v>NONE</x:v>
      </x:c>
      <x:c r="S4" s="12" t="str">
        <x:f>'Priority Cockpit'!D36</x:f>
        <x:v>COMMERCIAL_PATH_UNRESOLVED</x:v>
      </x:c>
      <x:c r="T4" s="12" t="str">
        <x:f>'Priority Cockpit'!D37</x:f>
        <x:v>Resolve buyer, intent, offer, action or outcome link</x:v>
      </x:c>
    </x:row>
    <x:row r="5">
      <x:c r="A5" s="12" t="n">
        <x:f>'Priority Cockpit'!E8</x:f>
        <x:v>0</x:v>
      </x:c>
      <x:c r="B5" s="12" t="n">
        <x:f>'Priority Cockpit'!E9</x:f>
        <x:v>0</x:v>
      </x:c>
      <x:c r="C5" s="12" t="n">
        <x:f>'Priority Cockpit'!E10</x:f>
        <x:v>0</x:v>
      </x:c>
      <x:c r="D5" s="12" t="n">
        <x:f>'Priority Cockpit'!E11</x:f>
        <x:v>0</x:v>
      </x:c>
      <x:c r="E5" s="12" t="n">
        <x:f>'Priority Cockpit'!E12</x:f>
        <x:v>0</x:v>
      </x:c>
      <x:c r="F5" s="12" t="n">
        <x:f>'Priority Cockpit'!E13</x:f>
        <x:v>0</x:v>
      </x:c>
      <x:c r="G5" s="12" t="n">
        <x:f>'Priority Cockpit'!E14</x:f>
        <x:v>0</x:v>
      </x:c>
      <x:c r="H5" s="12" t="n">
        <x:f>'Priority Cockpit'!E15</x:f>
        <x:v>0</x:v>
      </x:c>
      <x:c r="I5" s="12" t="n">
        <x:f>'Priority Cockpit'!E16</x:f>
        <x:v>0</x:v>
      </x:c>
      <x:c r="J5" s="12" t="n">
        <x:f>'Priority Cockpit'!E17</x:f>
        <x:v>0</x:v>
      </x:c>
      <x:c r="K5" s="12" t="n">
        <x:f>'Priority Cockpit'!E18</x:f>
        <x:v>0</x:v>
      </x:c>
      <x:c r="L5" s="12" t="n">
        <x:f>'Priority Cockpit'!E19</x:f>
        <x:v>0</x:v>
      </x:c>
      <x:c r="M5" s="12" t="n">
        <x:f>'Priority Cockpit'!E20</x:f>
        <x:v>0</x:v>
      </x:c>
      <x:c r="N5" s="12" t="n">
        <x:f>'Priority Cockpit'!E21</x:f>
        <x:v>0</x:v>
      </x:c>
      <x:c r="O5" s="12" t="n">
        <x:f>'Priority Cockpit'!E22</x:f>
        <x:v>0</x:v>
      </x:c>
      <x:c r="P5" s="12" t="n">
        <x:f>'Priority Cockpit'!E23</x:f>
        <x:v>0</x:v>
      </x:c>
      <x:c r="Q5" s="12" t="n">
        <x:f>'Priority Cockpit'!E24</x:f>
        <x:v>0</x:v>
      </x:c>
      <x:c r="R5" s="12" t="n">
        <x:f>'Priority Cockpit'!E25</x:f>
        <x:v>0</x:v>
      </x:c>
      <x:c r="S5" s="12" t="n">
        <x:f>'Priority Cockpit'!E36</x:f>
        <x:v>0</x:v>
      </x:c>
      <x:c r="T5" s="12" t="str">
        <x:f>'Priority Cockpit'!E37</x:f>
      </x:c>
    </x:row>
    <x:row r="6">
      <x:c r="A6" s="12" t="n">
        <x:f>'Priority Cockpit'!F8</x:f>
        <x:v>0</x:v>
      </x:c>
      <x:c r="B6" s="12" t="n">
        <x:f>'Priority Cockpit'!F9</x:f>
        <x:v>0</x:v>
      </x:c>
      <x:c r="C6" s="12" t="n">
        <x:f>'Priority Cockpit'!F10</x:f>
        <x:v>0</x:v>
      </x:c>
      <x:c r="D6" s="12" t="n">
        <x:f>'Priority Cockpit'!F11</x:f>
        <x:v>0</x:v>
      </x:c>
      <x:c r="E6" s="12" t="n">
        <x:f>'Priority Cockpit'!F12</x:f>
        <x:v>0</x:v>
      </x:c>
      <x:c r="F6" s="12" t="n">
        <x:f>'Priority Cockpit'!F13</x:f>
        <x:v>0</x:v>
      </x:c>
      <x:c r="G6" s="12" t="n">
        <x:f>'Priority Cockpit'!F14</x:f>
        <x:v>0</x:v>
      </x:c>
      <x:c r="H6" s="12" t="n">
        <x:f>'Priority Cockpit'!F15</x:f>
        <x:v>0</x:v>
      </x:c>
      <x:c r="I6" s="12" t="n">
        <x:f>'Priority Cockpit'!F16</x:f>
        <x:v>0</x:v>
      </x:c>
      <x:c r="J6" s="12" t="n">
        <x:f>'Priority Cockpit'!F17</x:f>
        <x:v>0</x:v>
      </x:c>
      <x:c r="K6" s="12" t="n">
        <x:f>'Priority Cockpit'!F18</x:f>
        <x:v>0</x:v>
      </x:c>
      <x:c r="L6" s="12" t="n">
        <x:f>'Priority Cockpit'!F19</x:f>
        <x:v>0</x:v>
      </x:c>
      <x:c r="M6" s="12" t="n">
        <x:f>'Priority Cockpit'!F20</x:f>
        <x:v>0</x:v>
      </x:c>
      <x:c r="N6" s="12" t="n">
        <x:f>'Priority Cockpit'!F21</x:f>
        <x:v>0</x:v>
      </x:c>
      <x:c r="O6" s="12" t="n">
        <x:f>'Priority Cockpit'!F22</x:f>
        <x:v>0</x:v>
      </x:c>
      <x:c r="P6" s="12" t="n">
        <x:f>'Priority Cockpit'!F23</x:f>
        <x:v>0</x:v>
      </x:c>
      <x:c r="Q6" s="12" t="n">
        <x:f>'Priority Cockpit'!F24</x:f>
        <x:v>0</x:v>
      </x:c>
      <x:c r="R6" s="12" t="n">
        <x:f>'Priority Cockpit'!F25</x:f>
        <x:v>0</x:v>
      </x:c>
      <x:c r="S6" s="12" t="n">
        <x:f>'Priority Cockpit'!F36</x:f>
        <x:v>0</x:v>
      </x:c>
      <x:c r="T6" s="12" t="str">
        <x:f>'Priority Cockpit'!F37</x:f>
      </x:c>
    </x:row>
    <x:row r="7">
      <x:c r="A7" s="12" t="n">
        <x:f>'Priority Cockpit'!G8</x:f>
        <x:v>0</x:v>
      </x:c>
      <x:c r="B7" s="12" t="n">
        <x:f>'Priority Cockpit'!G9</x:f>
        <x:v>0</x:v>
      </x:c>
      <x:c r="C7" s="12" t="n">
        <x:f>'Priority Cockpit'!G10</x:f>
        <x:v>0</x:v>
      </x:c>
      <x:c r="D7" s="12" t="n">
        <x:f>'Priority Cockpit'!G11</x:f>
        <x:v>0</x:v>
      </x:c>
      <x:c r="E7" s="12" t="n">
        <x:f>'Priority Cockpit'!G12</x:f>
        <x:v>0</x:v>
      </x:c>
      <x:c r="F7" s="12" t="n">
        <x:f>'Priority Cockpit'!G13</x:f>
        <x:v>0</x:v>
      </x:c>
      <x:c r="G7" s="12" t="n">
        <x:f>'Priority Cockpit'!G14</x:f>
        <x:v>0</x:v>
      </x:c>
      <x:c r="H7" s="12" t="n">
        <x:f>'Priority Cockpit'!G15</x:f>
        <x:v>0</x:v>
      </x:c>
      <x:c r="I7" s="12" t="n">
        <x:f>'Priority Cockpit'!G16</x:f>
        <x:v>0</x:v>
      </x:c>
      <x:c r="J7" s="12" t="n">
        <x:f>'Priority Cockpit'!G17</x:f>
        <x:v>0</x:v>
      </x:c>
      <x:c r="K7" s="12" t="n">
        <x:f>'Priority Cockpit'!G18</x:f>
        <x:v>0</x:v>
      </x:c>
      <x:c r="L7" s="12" t="n">
        <x:f>'Priority Cockpit'!G19</x:f>
        <x:v>0</x:v>
      </x:c>
      <x:c r="M7" s="12" t="n">
        <x:f>'Priority Cockpit'!G20</x:f>
        <x:v>0</x:v>
      </x:c>
      <x:c r="N7" s="12" t="n">
        <x:f>'Priority Cockpit'!G21</x:f>
        <x:v>0</x:v>
      </x:c>
      <x:c r="O7" s="12" t="n">
        <x:f>'Priority Cockpit'!G22</x:f>
        <x:v>0</x:v>
      </x:c>
      <x:c r="P7" s="12" t="n">
        <x:f>'Priority Cockpit'!G23</x:f>
        <x:v>0</x:v>
      </x:c>
      <x:c r="Q7" s="12" t="n">
        <x:f>'Priority Cockpit'!G24</x:f>
        <x:v>0</x:v>
      </x:c>
      <x:c r="R7" s="12" t="n">
        <x:f>'Priority Cockpit'!G25</x:f>
        <x:v>0</x:v>
      </x:c>
      <x:c r="S7" s="12" t="n">
        <x:f>'Priority Cockpit'!G36</x:f>
        <x:v>0</x:v>
      </x:c>
      <x:c r="T7" s="12" t="n">
        <x:f>'Priority Cockpit'!G37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375807ea2d724c3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6" hidden="0" customWidth="1"/>
    <x:col min="6" max="6" width="14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</x:cols>
  <x:sheetData>
    <x:row r="1">
      <x:c r="A1" s="6" t="str">
        <x:v>Evidence ID</x:v>
      </x:c>
      <x:c r="B1" s="6" t="str">
        <x:v>Opportunity ID</x:v>
      </x:c>
      <x:c r="C1" s="6" t="str">
        <x:v>Evidence State</x:v>
      </x:c>
      <x:c r="D1" s="6" t="str">
        <x:v>Role</x:v>
      </x:c>
      <x:c r="E1" s="6" t="str">
        <x:v>Source / Provenance</x:v>
      </x:c>
      <x:c r="F1" s="6" t="str">
        <x:v>Independent?</x:v>
      </x:c>
      <x:c r="G1" s="6" t="str">
        <x:v>Supports</x:v>
      </x:c>
      <x:c r="H1" s="6" t="str">
        <x:v>Disconfirms</x:v>
      </x:c>
      <x:c r="I1" s="6" t="str">
        <x:v>Observation / Note</x:v>
      </x:c>
      <x:c r="J1" s="6" t="str">
        <x:v>Decision Variable</x:v>
      </x:c>
    </x:row>
    <x:row r="2">
      <x:c r="A2" s="12" t="str">
        <x:v>EV-001</x:v>
      </x:c>
      <x:c r="B2" s="12" t="str">
        <x:v>OPP-B</x:v>
      </x:c>
      <x:c r="C2" s="12" t="str">
        <x:v>OBSERVED</x:v>
      </x:c>
      <x:c r="D2" s="12" t="str">
        <x:v>SUPPORTING</x:v>
      </x:c>
      <x:c r="E2" s="12" t="str">
        <x:v>Paid search term + conversion record</x:v>
      </x:c>
      <x:c r="F2" s="12" t="str">
        <x:v>YES</x:v>
      </x:c>
      <x:c r="G2" s="12" t="str">
        <x:v>Buyer/action path</x:v>
      </x:c>
      <x:c r="H2" s="12" t="str"/>
      <x:c r="I2" s="12" t="str">
        <x:v>Comparable query family produced qualified demo actions</x:v>
      </x:c>
      <x:c r="J2" s="12" t="str">
        <x:v>Action strength</x:v>
      </x:c>
    </x:row>
    <x:row r="3">
      <x:c r="A3" s="12" t="str">
        <x:v>EV-002</x:v>
      </x:c>
      <x:c r="B3" s="12" t="str">
        <x:v>OPP-B</x:v>
      </x:c>
      <x:c r="C3" s="12" t="str">
        <x:v>OBSERVED</x:v>
      </x:c>
      <x:c r="D3" s="12" t="str">
        <x:v>SUPPORTING</x:v>
      </x:c>
      <x:c r="E3" s="12" t="str">
        <x:v>Sales call notes</x:v>
      </x:c>
      <x:c r="F3" s="12" t="str">
        <x:v>YES</x:v>
      </x:c>
      <x:c r="G3" s="12" t="str">
        <x:v>Buyer/problem relevance</x:v>
      </x:c>
      <x:c r="H3" s="12" t="str"/>
      <x:c r="I3" s="12" t="str">
        <x:v>Problem appears in active buying conversations</x:v>
      </x:c>
      <x:c r="J3" s="12" t="str">
        <x:v>Buyer relevance</x:v>
      </x:c>
    </x:row>
    <x:row r="4">
      <x:c r="A4" s="12" t="str">
        <x:v>EV-003</x:v>
      </x:c>
      <x:c r="B4" s="12" t="str">
        <x:v>OPP-A</x:v>
      </x:c>
      <x:c r="C4" s="12" t="str">
        <x:v>INFERRED</x:v>
      </x:c>
      <x:c r="D4" s="12" t="str">
        <x:v>SUPPORTING</x:v>
      </x:c>
      <x:c r="E4" s="12" t="str">
        <x:v>SEO tool traffic estimate</x:v>
      </x:c>
      <x:c r="F4" s="12" t="str">
        <x:v>NO</x:v>
      </x:c>
      <x:c r="G4" s="12" t="str">
        <x:v>Demand scale</x:v>
      </x:c>
      <x:c r="H4" s="12" t="str"/>
      <x:c r="I4" s="12" t="str">
        <x:v>Traffic estimate does not establish qualified action</x:v>
      </x:c>
      <x:c r="J4" s="12" t="str">
        <x:v>Demand value</x:v>
      </x:c>
    </x:row>
    <x:row r="5">
      <x:c r="A5" s="12" t="str">
        <x:v>EV-004</x:v>
      </x:c>
      <x:c r="B5" s="12" t="str">
        <x:v>OPP-C</x:v>
      </x:c>
      <x:c r="C5" s="12" t="str">
        <x:v>UNRESOLVED</x:v>
      </x:c>
      <x:c r="D5" s="12" t="str">
        <x:v>DISCONFIRMING</x:v>
      </x:c>
      <x:c r="E5" s="12" t="str">
        <x:v>AI visibility sample</x:v>
      </x:c>
      <x:c r="F5" s="12" t="str">
        <x:v>MIXED</x:v>
      </x:c>
      <x:c r="G5" s="12" t="str"/>
      <x:c r="H5" s="12" t="str">
        <x:v>Single-sample variability</x:v>
      </x:c>
      <x:c r="I5" s="12" t="str">
        <x:v>Repeated prompt evidence not yet available</x:v>
      </x:c>
      <x:c r="J5" s="12" t="str">
        <x:v>Evidence strength</x:v>
      </x:c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</x:sheetData>
  <x:dataValidations count="3">
    <x:dataValidation type="list" sqref="C2:C20">
      <x:formula1>"OBSERVED,INFERRED,UNRESOLVED"</x:formula1>
    </x:dataValidation>
    <x:dataValidation type="list" sqref="D2:D20">
      <x:formula1>"SUPPORTING,DISCONFIRMING,UNRESOLVED"</x:formula1>
    </x:dataValidation>
    <x:dataValidation type="list" sqref="F2:F20">
      <x:formula1>"YES,NO,MIXED"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004c1df69b450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0" customHeight="1">
      <x:c r="A1" s="16" t="str">
        <x:v>Commercial Value Comparison Board</x:v>
      </x:c>
      <x:c r="B1" s="16" t="str"/>
      <x:c r="C1" s="16" t="str"/>
      <x:c r="D1" s="16" t="str"/>
      <x:c r="E1" s="16" t="str"/>
      <x:c r="F1" s="16" t="str"/>
      <x:c r="G1" s="16" t="str"/>
    </x:row>
    <x:row r="3">
      <x:c r="A3" s="6" t="str">
        <x:v>Current result</x:v>
      </x:c>
      <x:c r="B3" s="40" t="str">
        <x:f>IF(COUNTIF('Priority Cockpit'!B36:G36,"COMMERCIALLY_QUALIFIED")=0,"NOT_YET_ORDERABLE",IF(AND(COUNTIF(B30:G30,"PRIORITY_FRONTIER")=1,COUNTIF('Priority Cockpit'!B36:G36,"COMMERCIALLY_QUALIFIED")&gt;1),"HIGHER_COMMERCIAL_PRIORITY","PRIORITY_FRONTIER"))</x:f>
        <x:v>PRIORITY_FRONTIER</x:v>
      </x:c>
      <x:c r="C3" s="41" t="str"/>
      <x:c r="D3" s="41" t="str"/>
      <x:c r="E3" s="41" t="str"/>
      <x:c r="F3" s="41" t="str"/>
      <x:c r="G3" s="42" t="str"/>
    </x:row>
    <x:row r="4">
      <x:c r="A4" s="6" t="str">
        <x:v>Reason / stability</x:v>
      </x:c>
      <x:c r="B4" s="43" t="str">
        <x:f>IF(B3="HIGHER_COMMERCIAL_PRIORITY","UNIQUE_UNDOMINATED_OPPORTUNITY · verify the priority-changing condition before funding.",IF(B3="PRIORITY_FRONTIER","TRADE_OFFS_REMAIN · do not force a total rank.","Resolve the commercial path or evidence before ordering."))</x:f>
        <x:v>TRADE_OFFS_REMAIN · do not force a total rank.</x:v>
      </x:c>
      <x:c r="C4" s="44" t="str"/>
      <x:c r="D4" s="44" t="str"/>
      <x:c r="E4" s="44" t="str"/>
      <x:c r="F4" s="44" t="str"/>
      <x:c r="G4" s="45" t="str"/>
    </x:row>
    <x:row r="7">
      <x:c r="A7" s="6" t="str">
        <x:v>Field</x:v>
      </x:c>
      <x:c r="B7" s="6" t="str">
        <x:v>OPP-A</x:v>
      </x:c>
      <x:c r="C7" s="6" t="str">
        <x:v>OPP-B</x:v>
      </x:c>
      <x:c r="D7" s="6" t="str">
        <x:v>OPP-C</x:v>
      </x:c>
      <x:c r="E7" s="6" t="str">
        <x:v>OPP-D</x:v>
      </x:c>
      <x:c r="F7" s="6" t="str">
        <x:v>OPP-E</x:v>
      </x:c>
      <x:c r="G7" s="6" t="str">
        <x:v>OPP-F</x:v>
      </x:c>
    </x:row>
    <x:row r="8">
      <x:c r="A8" s="20" t="str">
        <x:v>Name</x:v>
      </x:c>
      <x:c r="B8" s="52" t="str">
        <x:f>IF('Priority Cockpit'!B8="","",'Priority Cockpit'!B9)</x:f>
        <x:v>Generic category expansion</x:v>
      </x:c>
      <x:c r="C8" s="52" t="str">
        <x:f>IF('Priority Cockpit'!C8="","",'Priority Cockpit'!C9)</x:f>
        <x:v>Bottom-funnel comparison cluster</x:v>
      </x:c>
      <x:c r="D8" s="52" t="str">
        <x:f>IF('Priority Cockpit'!D8="","",'Priority Cockpit'!D9)</x:f>
        <x:v>AI citation gap</x:v>
      </x:c>
      <x:c r="E8" s="52" t="str">
        <x:f>IF('Priority Cockpit'!E8="","",'Priority Cockpit'!E9)</x:f>
      </x:c>
      <x:c r="F8" s="52" t="str">
        <x:f>IF('Priority Cockpit'!F8="","",'Priority Cockpit'!F9)</x:f>
      </x:c>
      <x:c r="G8" s="52" t="str">
        <x:f>IF('Priority Cockpit'!G8="","",'Priority Cockpit'!G9)</x:f>
      </x:c>
    </x:row>
    <x:row r="9">
      <x:c r="A9" s="20" t="str">
        <x:v>Qualification</x:v>
      </x:c>
      <x:c r="B9" s="53" t="str">
        <x:f>IF('Priority Cockpit'!B8="","",'Priority Cockpit'!B36)</x:f>
        <x:v>COMMERCIALLY_QUALIFIED</x:v>
      </x:c>
      <x:c r="C9" s="53" t="str">
        <x:f>IF('Priority Cockpit'!C8="","",'Priority Cockpit'!C36)</x:f>
        <x:v>COMMERCIALLY_QUALIFIED</x:v>
      </x:c>
      <x:c r="D9" s="53" t="str">
        <x:f>IF('Priority Cockpit'!D8="","",'Priority Cockpit'!D36)</x:f>
        <x:v>COMMERCIAL_PATH_UNRESOLVED</x:v>
      </x:c>
      <x:c r="E9" s="53" t="str">
        <x:f>IF('Priority Cockpit'!E8="","",'Priority Cockpit'!E36)</x:f>
      </x:c>
      <x:c r="F9" s="53" t="str">
        <x:f>IF('Priority Cockpit'!F8="","",'Priority Cockpit'!F36)</x:f>
      </x:c>
      <x:c r="G9" s="53" t="str">
        <x:f>IF('Priority Cockpit'!G8="","",'Priority Cockpit'!G36)</x:f>
      </x:c>
    </x:row>
    <x:row r="10">
      <x:c r="A10" s="20" t="str">
        <x:v>Buyer</x:v>
      </x:c>
      <x:c r="B10" s="53" t="n">
        <x:f>IF('Priority Cockpit'!B8="","",'Priority Cockpit'!B28)</x:f>
        <x:v>2</x:v>
      </x:c>
      <x:c r="C10" s="53" t="n">
        <x:f>IF('Priority Cockpit'!C8="","",'Priority Cockpit'!C28)</x:f>
        <x:v>3</x:v>
      </x:c>
      <x:c r="D10" s="53" t="n">
        <x:f>IF('Priority Cockpit'!D8="","",'Priority Cockpit'!D28)</x:f>
        <x:v>3</x:v>
      </x:c>
      <x:c r="E10" s="53" t="str">
        <x:f>IF('Priority Cockpit'!E8="","",'Priority Cockpit'!E28)</x:f>
      </x:c>
      <x:c r="F10" s="53" t="str">
        <x:f>IF('Priority Cockpit'!F8="","",'Priority Cockpit'!F28)</x:f>
      </x:c>
      <x:c r="G10" s="53" t="str">
        <x:f>IF('Priority Cockpit'!G8="","",'Priority Cockpit'!G28)</x:f>
      </x:c>
    </x:row>
    <x:row r="11">
      <x:c r="A11" s="20" t="str">
        <x:v>Intent</x:v>
      </x:c>
      <x:c r="B11" s="53" t="n">
        <x:f>IF('Priority Cockpit'!B8="","",'Priority Cockpit'!B29)</x:f>
        <x:v>2</x:v>
      </x:c>
      <x:c r="C11" s="53" t="n">
        <x:f>IF('Priority Cockpit'!C8="","",'Priority Cockpit'!C29)</x:f>
        <x:v>3</x:v>
      </x:c>
      <x:c r="D11" s="53" t="n">
        <x:f>IF('Priority Cockpit'!D8="","",'Priority Cockpit'!D29)</x:f>
        <x:v>2</x:v>
      </x:c>
      <x:c r="E11" s="53" t="str">
        <x:f>IF('Priority Cockpit'!E8="","",'Priority Cockpit'!E29)</x:f>
      </x:c>
      <x:c r="F11" s="53" t="str">
        <x:f>IF('Priority Cockpit'!F8="","",'Priority Cockpit'!F29)</x:f>
      </x:c>
      <x:c r="G11" s="53" t="str">
        <x:f>IF('Priority Cockpit'!G8="","",'Priority Cockpit'!G29)</x:f>
      </x:c>
    </x:row>
    <x:row r="12">
      <x:c r="A12" s="20" t="str">
        <x:v>Offer</x:v>
      </x:c>
      <x:c r="B12" s="53" t="n">
        <x:f>IF('Priority Cockpit'!B8="","",'Priority Cockpit'!B30)</x:f>
        <x:v>3</x:v>
      </x:c>
      <x:c r="C12" s="53" t="n">
        <x:f>IF('Priority Cockpit'!C8="","",'Priority Cockpit'!C30)</x:f>
        <x:v>3</x:v>
      </x:c>
      <x:c r="D12" s="53" t="n">
        <x:f>IF('Priority Cockpit'!D8="","",'Priority Cockpit'!D30)</x:f>
        <x:v>3</x:v>
      </x:c>
      <x:c r="E12" s="53" t="str">
        <x:f>IF('Priority Cockpit'!E8="","",'Priority Cockpit'!E30)</x:f>
      </x:c>
      <x:c r="F12" s="53" t="str">
        <x:f>IF('Priority Cockpit'!F8="","",'Priority Cockpit'!F30)</x:f>
      </x:c>
      <x:c r="G12" s="53" t="str">
        <x:f>IF('Priority Cockpit'!G8="","",'Priority Cockpit'!G30)</x:f>
      </x:c>
    </x:row>
    <x:row r="13">
      <x:c r="A13" s="20" t="str">
        <x:v>Action</x:v>
      </x:c>
      <x:c r="B13" s="53" t="n">
        <x:f>IF('Priority Cockpit'!B8="","",'Priority Cockpit'!B31)</x:f>
        <x:v>2</x:v>
      </x:c>
      <x:c r="C13" s="53" t="n">
        <x:f>IF('Priority Cockpit'!C8="","",'Priority Cockpit'!C31)</x:f>
        <x:v>3</x:v>
      </x:c>
      <x:c r="D13" s="53" t="n">
        <x:f>IF('Priority Cockpit'!D8="","",'Priority Cockpit'!D31)</x:f>
        <x:v>0</x:v>
      </x:c>
      <x:c r="E13" s="53" t="str">
        <x:f>IF('Priority Cockpit'!E8="","",'Priority Cockpit'!E31)</x:f>
      </x:c>
      <x:c r="F13" s="53" t="str">
        <x:f>IF('Priority Cockpit'!F8="","",'Priority Cockpit'!F31)</x:f>
      </x:c>
      <x:c r="G13" s="53" t="str">
        <x:f>IF('Priority Cockpit'!G8="","",'Priority Cockpit'!G31)</x:f>
      </x:c>
    </x:row>
    <x:row r="14">
      <x:c r="A14" s="20" t="str">
        <x:v>Economic</x:v>
      </x:c>
      <x:c r="B14" s="53" t="n">
        <x:f>IF('Priority Cockpit'!B8="","",'Priority Cockpit'!B32)</x:f>
        <x:v>2</x:v>
      </x:c>
      <x:c r="C14" s="53" t="n">
        <x:f>IF('Priority Cockpit'!C8="","",'Priority Cockpit'!C32)</x:f>
        <x:v>3</x:v>
      </x:c>
      <x:c r="D14" s="53" t="n">
        <x:f>IF('Priority Cockpit'!D8="","",'Priority Cockpit'!D32)</x:f>
        <x:v>0</x:v>
      </x:c>
      <x:c r="E14" s="53" t="str">
        <x:f>IF('Priority Cockpit'!E8="","",'Priority Cockpit'!E32)</x:f>
      </x:c>
      <x:c r="F14" s="53" t="str">
        <x:f>IF('Priority Cockpit'!F8="","",'Priority Cockpit'!F32)</x:f>
      </x:c>
      <x:c r="G14" s="53" t="str">
        <x:f>IF('Priority Cockpit'!G8="","",'Priority Cockpit'!G32)</x:f>
      </x:c>
    </x:row>
    <x:row r="15">
      <x:c r="A15" s="20" t="str">
        <x:v>Strategic</x:v>
      </x:c>
      <x:c r="B15" s="53" t="n">
        <x:f>IF('Priority Cockpit'!B8="","",'Priority Cockpit'!B33)</x:f>
        <x:v>3</x:v>
      </x:c>
      <x:c r="C15" s="53" t="n">
        <x:f>IF('Priority Cockpit'!C8="","",'Priority Cockpit'!C33)</x:f>
        <x:v>2</x:v>
      </x:c>
      <x:c r="D15" s="53" t="n">
        <x:f>IF('Priority Cockpit'!D8="","",'Priority Cockpit'!D33)</x:f>
        <x:v>3</x:v>
      </x:c>
      <x:c r="E15" s="53" t="str">
        <x:f>IF('Priority Cockpit'!E8="","",'Priority Cockpit'!E33)</x:f>
      </x:c>
      <x:c r="F15" s="53" t="str">
        <x:f>IF('Priority Cockpit'!F8="","",'Priority Cockpit'!F33)</x:f>
      </x:c>
      <x:c r="G15" s="53" t="str">
        <x:f>IF('Priority Cockpit'!G8="","",'Priority Cockpit'!G33)</x:f>
      </x:c>
    </x:row>
    <x:row r="16">
      <x:c r="A16" s="20" t="str">
        <x:v>Evidence</x:v>
      </x:c>
      <x:c r="B16" s="53" t="n">
        <x:f>IF('Priority Cockpit'!B8="","",'Priority Cockpit'!B34)</x:f>
        <x:v>2</x:v>
      </x:c>
      <x:c r="C16" s="53" t="n">
        <x:f>IF('Priority Cockpit'!C8="","",'Priority Cockpit'!C34)</x:f>
        <x:v>3</x:v>
      </x:c>
      <x:c r="D16" s="53" t="n">
        <x:f>IF('Priority Cockpit'!D8="","",'Priority Cockpit'!D34)</x:f>
        <x:v>2</x:v>
      </x:c>
      <x:c r="E16" s="53" t="str">
        <x:f>IF('Priority Cockpit'!E8="","",'Priority Cockpit'!E34)</x:f>
      </x:c>
      <x:c r="F16" s="53" t="str">
        <x:f>IF('Priority Cockpit'!F8="","",'Priority Cockpit'!F34)</x:f>
      </x:c>
      <x:c r="G16" s="53" t="str">
        <x:f>IF('Priority Cockpit'!G8="","",'Priority Cockpit'!G34)</x:f>
      </x:c>
    </x:row>
    <x:row r="17">
      <x:c r="A17" s="20" t="str">
        <x:v>First-party</x:v>
      </x:c>
      <x:c r="B17" s="54" t="n">
        <x:f>IF('Priority Cockpit'!B8="","",'Priority Cockpit'!B35)</x:f>
        <x:v>1</x:v>
      </x:c>
      <x:c r="C17" s="54" t="n">
        <x:f>IF('Priority Cockpit'!C8="","",'Priority Cockpit'!C35)</x:f>
        <x:v>3</x:v>
      </x:c>
      <x:c r="D17" s="54" t="n">
        <x:f>IF('Priority Cockpit'!D8="","",'Priority Cockpit'!D35)</x:f>
        <x:v>1</x:v>
      </x:c>
      <x:c r="E17" s="54" t="str">
        <x:f>IF('Priority Cockpit'!E8="","",'Priority Cockpit'!E35)</x:f>
      </x:c>
      <x:c r="F17" s="54" t="str">
        <x:f>IF('Priority Cockpit'!F8="","",'Priority Cockpit'!F35)</x:f>
      </x:c>
      <x:c r="G17" s="54" t="str">
        <x:f>IF('Priority Cockpit'!G8="","",'Priority Cockpit'!G35)</x:f>
      </x:c>
    </x:row>
    <x:row r="20">
      <x:c r="A20" s="6" t="str">
        <x:v>Pairwise comparison</x:v>
      </x:c>
      <x:c r="B20" s="6" t="str">
        <x:v>OPP-A</x:v>
      </x:c>
      <x:c r="C20" s="6" t="str">
        <x:v>OPP-B</x:v>
      </x:c>
      <x:c r="D20" s="6" t="str">
        <x:v>OPP-C</x:v>
      </x:c>
      <x:c r="E20" s="6" t="str">
        <x:v>OPP-D</x:v>
      </x:c>
      <x:c r="F20" s="6" t="str">
        <x:v>OPP-E</x:v>
      </x:c>
      <x:c r="G20" s="6" t="str">
        <x:v>OPP-F</x:v>
      </x:c>
    </x:row>
    <x:row r="21">
      <x:c r="A21" s="20" t="str">
        <x:v>OPP-A</x:v>
      </x:c>
      <x:c r="B21" s="38" t="str">
        <x:f>"SELF"</x:f>
        <x:v>SELF</x:v>
      </x:c>
      <x:c r="C21" s="38" t="str">
        <x:f>IF(OR('Priority Cockpit'!B8="",'Priority Cockpit'!C8=""),"N/A",IF(OR('Priority Cockpit'!B36&lt;&gt;"COMMERCIALLY_QUALIFIED",'Priority Cockpit'!C36&lt;&gt;"COMMERCIALLY_QUALIFIED"),"UNRESOLVED",IF(AND(AND('Priority Cockpit'!B28&gt;='Priority Cockpit'!C28,'Priority Cockpit'!B29&gt;='Priority Cockpit'!C29,'Priority Cockpit'!B30&gt;='Priority Cockpit'!C30,'Priority Cockpit'!B31&gt;='Priority Cockpit'!C31,'Priority Cockpit'!B32&gt;='Priority Cockpit'!C32,'Priority Cockpit'!B33&gt;='Priority Cockpit'!C33,'Priority Cockpit'!B34&gt;='Priority Cockpit'!C34,'Priority Cockpit'!B35&gt;='Priority Cockpit'!C35),OR('Priority Cockpit'!B28&gt;'Priority Cockpit'!C28,'Priority Cockpit'!B29&gt;'Priority Cockpit'!C29,'Priority Cockpit'!B30&gt;'Priority Cockpit'!C30,'Priority Cockpit'!B31&gt;'Priority Cockpit'!C31,'Priority Cockpit'!B32&gt;'Priority Cockpit'!C32,'Priority Cockpit'!B33&gt;'Priority Cockpit'!C33,'Priority Cockpit'!B34&gt;'Priority Cockpit'!C34,'Priority Cockpit'!B35&gt;'Priority Cockpit'!C35)),"STRONGER",IF(AND(AND('Priority Cockpit'!B28&lt;='Priority Cockpit'!C28,'Priority Cockpit'!B29&lt;='Priority Cockpit'!C29,'Priority Cockpit'!B30&lt;='Priority Cockpit'!C30,'Priority Cockpit'!B31&lt;='Priority Cockpit'!C31,'Priority Cockpit'!B32&lt;='Priority Cockpit'!C32,'Priority Cockpit'!B33&lt;='Priority Cockpit'!C33,'Priority Cockpit'!B34&lt;='Priority Cockpit'!C34,'Priority Cockpit'!B35&lt;='Priority Cockpit'!C35),OR('Priority Cockpit'!B28&lt;'Priority Cockpit'!C28,'Priority Cockpit'!B29&lt;'Priority Cockpit'!C29,'Priority Cockpit'!B30&lt;'Priority Cockpit'!C30,'Priority Cockpit'!B31&lt;'Priority Cockpit'!C31,'Priority Cockpit'!B32&lt;'Priority Cockpit'!C32,'Priority Cockpit'!B33&lt;'Priority Cockpit'!C33,'Priority Cockpit'!B34&lt;'Priority Cockpit'!C34,'Priority Cockpit'!B35&lt;'Priority Cockpit'!C35)),"WEAKER",IF(AND('Priority Cockpit'!B28='Priority Cockpit'!C28,'Priority Cockpit'!B29='Priority Cockpit'!C29,'Priority Cockpit'!B30='Priority Cockpit'!C30,'Priority Cockpit'!B31='Priority Cockpit'!C31,'Priority Cockpit'!B32='Priority Cockpit'!C32,'Priority Cockpit'!B33='Priority Cockpit'!C33,'Priority Cockpit'!B34='Priority Cockpit'!C34,'Priority Cockpit'!B35='Priority Cockpit'!C35),"SIMILAR","UNRESOLVED")))))</x:f>
        <x:v>UNRESOLVED</x:v>
      </x:c>
      <x:c r="D21" s="38" t="str">
        <x:f>IF(OR('Priority Cockpit'!B8="",'Priority Cockpit'!D8=""),"N/A",IF(OR('Priority Cockpit'!B36&lt;&gt;"COMMERCIALLY_QUALIFIED",'Priority Cockpit'!D36&lt;&gt;"COMMERCIALLY_QUALIFIED"),"UNRESOLVED",IF(AND(AND('Priority Cockpit'!B28&gt;='Priority Cockpit'!D28,'Priority Cockpit'!B29&gt;='Priority Cockpit'!D29,'Priority Cockpit'!B30&gt;='Priority Cockpit'!D30,'Priority Cockpit'!B31&gt;='Priority Cockpit'!D31,'Priority Cockpit'!B32&gt;='Priority Cockpit'!D32,'Priority Cockpit'!B33&gt;='Priority Cockpit'!D33,'Priority Cockpit'!B34&gt;='Priority Cockpit'!D34,'Priority Cockpit'!B35&gt;='Priority Cockpit'!D35),OR('Priority Cockpit'!B28&gt;'Priority Cockpit'!D28,'Priority Cockpit'!B29&gt;'Priority Cockpit'!D29,'Priority Cockpit'!B30&gt;'Priority Cockpit'!D30,'Priority Cockpit'!B31&gt;'Priority Cockpit'!D31,'Priority Cockpit'!B32&gt;'Priority Cockpit'!D32,'Priority Cockpit'!B33&gt;'Priority Cockpit'!D33,'Priority Cockpit'!B34&gt;'Priority Cockpit'!D34,'Priority Cockpit'!B35&gt;'Priority Cockpit'!D35)),"STRONGER",IF(AND(AND('Priority Cockpit'!B28&lt;='Priority Cockpit'!D28,'Priority Cockpit'!B29&lt;='Priority Cockpit'!D29,'Priority Cockpit'!B30&lt;='Priority Cockpit'!D30,'Priority Cockpit'!B31&lt;='Priority Cockpit'!D31,'Priority Cockpit'!B32&lt;='Priority Cockpit'!D32,'Priority Cockpit'!B33&lt;='Priority Cockpit'!D33,'Priority Cockpit'!B34&lt;='Priority Cockpit'!D34,'Priority Cockpit'!B35&lt;='Priority Cockpit'!D35),OR('Priority Cockpit'!B28&lt;'Priority Cockpit'!D28,'Priority Cockpit'!B29&lt;'Priority Cockpit'!D29,'Priority Cockpit'!B30&lt;'Priority Cockpit'!D30,'Priority Cockpit'!B31&lt;'Priority Cockpit'!D31,'Priority Cockpit'!B32&lt;'Priority Cockpit'!D32,'Priority Cockpit'!B33&lt;'Priority Cockpit'!D33,'Priority Cockpit'!B34&lt;'Priority Cockpit'!D34,'Priority Cockpit'!B35&lt;'Priority Cockpit'!D35)),"WEAKER",IF(AND('Priority Cockpit'!B28='Priority Cockpit'!D28,'Priority Cockpit'!B29='Priority Cockpit'!D29,'Priority Cockpit'!B30='Priority Cockpit'!D30,'Priority Cockpit'!B31='Priority Cockpit'!D31,'Priority Cockpit'!B32='Priority Cockpit'!D32,'Priority Cockpit'!B33='Priority Cockpit'!D33,'Priority Cockpit'!B34='Priority Cockpit'!D34,'Priority Cockpit'!B35='Priority Cockpit'!D35),"SIMILAR","UNRESOLVED")))))</x:f>
        <x:v>UNRESOLVED</x:v>
      </x:c>
      <x:c r="E21" s="38" t="str">
        <x:f>IF(OR('Priority Cockpit'!B8="",'Priority Cockpit'!E8=""),"N/A",IF(OR('Priority Cockpit'!B36&lt;&gt;"COMMERCIALLY_QUALIFIED",'Priority Cockpit'!E36&lt;&gt;"COMMERCIALLY_QUALIFIED"),"UNRESOLVED",IF(AND(AND('Priority Cockpit'!B28&gt;='Priority Cockpit'!E28,'Priority Cockpit'!B29&gt;='Priority Cockpit'!E29,'Priority Cockpit'!B30&gt;='Priority Cockpit'!E30,'Priority Cockpit'!B31&gt;='Priority Cockpit'!E31,'Priority Cockpit'!B32&gt;='Priority Cockpit'!E32,'Priority Cockpit'!B33&gt;='Priority Cockpit'!E33,'Priority Cockpit'!B34&gt;='Priority Cockpit'!E34,'Priority Cockpit'!B35&gt;='Priority Cockpit'!E35),OR('Priority Cockpit'!B28&gt;'Priority Cockpit'!E28,'Priority Cockpit'!B29&gt;'Priority Cockpit'!E29,'Priority Cockpit'!B30&gt;'Priority Cockpit'!E30,'Priority Cockpit'!B31&gt;'Priority Cockpit'!E31,'Priority Cockpit'!B32&gt;'Priority Cockpit'!E32,'Priority Cockpit'!B33&gt;'Priority Cockpit'!E33,'Priority Cockpit'!B34&gt;'Priority Cockpit'!E34,'Priority Cockpit'!B35&gt;'Priority Cockpit'!E35)),"STRONGER",IF(AND(AND('Priority Cockpit'!B28&lt;='Priority Cockpit'!E28,'Priority Cockpit'!B29&lt;='Priority Cockpit'!E29,'Priority Cockpit'!B30&lt;='Priority Cockpit'!E30,'Priority Cockpit'!B31&lt;='Priority Cockpit'!E31,'Priority Cockpit'!B32&lt;='Priority Cockpit'!E32,'Priority Cockpit'!B33&lt;='Priority Cockpit'!E33,'Priority Cockpit'!B34&lt;='Priority Cockpit'!E34,'Priority Cockpit'!B35&lt;='Priority Cockpit'!E35),OR('Priority Cockpit'!B28&lt;'Priority Cockpit'!E28,'Priority Cockpit'!B29&lt;'Priority Cockpit'!E29,'Priority Cockpit'!B30&lt;'Priority Cockpit'!E30,'Priority Cockpit'!B31&lt;'Priority Cockpit'!E31,'Priority Cockpit'!B32&lt;'Priority Cockpit'!E32,'Priority Cockpit'!B33&lt;'Priority Cockpit'!E33,'Priority Cockpit'!B34&lt;'Priority Cockpit'!E34,'Priority Cockpit'!B35&lt;'Priority Cockpit'!E35)),"WEAKER",IF(AND('Priority Cockpit'!B28='Priority Cockpit'!E28,'Priority Cockpit'!B29='Priority Cockpit'!E29,'Priority Cockpit'!B30='Priority Cockpit'!E30,'Priority Cockpit'!B31='Priority Cockpit'!E31,'Priority Cockpit'!B32='Priority Cockpit'!E32,'Priority Cockpit'!B33='Priority Cockpit'!E33,'Priority Cockpit'!B34='Priority Cockpit'!E34,'Priority Cockpit'!B35='Priority Cockpit'!E35),"SIMILAR","UNRESOLVED")))))</x:f>
        <x:v>N/A</x:v>
      </x:c>
      <x:c r="F21" s="38" t="str">
        <x:f>IF(OR('Priority Cockpit'!B8="",'Priority Cockpit'!F8=""),"N/A",IF(OR('Priority Cockpit'!B36&lt;&gt;"COMMERCIALLY_QUALIFIED",'Priority Cockpit'!F36&lt;&gt;"COMMERCIALLY_QUALIFIED"),"UNRESOLVED",IF(AND(AND('Priority Cockpit'!B28&gt;='Priority Cockpit'!F28,'Priority Cockpit'!B29&gt;='Priority Cockpit'!F29,'Priority Cockpit'!B30&gt;='Priority Cockpit'!F30,'Priority Cockpit'!B31&gt;='Priority Cockpit'!F31,'Priority Cockpit'!B32&gt;='Priority Cockpit'!F32,'Priority Cockpit'!B33&gt;='Priority Cockpit'!F33,'Priority Cockpit'!B34&gt;='Priority Cockpit'!F34,'Priority Cockpit'!B35&gt;='Priority Cockpit'!F35),OR('Priority Cockpit'!B28&gt;'Priority Cockpit'!F28,'Priority Cockpit'!B29&gt;'Priority Cockpit'!F29,'Priority Cockpit'!B30&gt;'Priority Cockpit'!F30,'Priority Cockpit'!B31&gt;'Priority Cockpit'!F31,'Priority Cockpit'!B32&gt;'Priority Cockpit'!F32,'Priority Cockpit'!B33&gt;'Priority Cockpit'!F33,'Priority Cockpit'!B34&gt;'Priority Cockpit'!F34,'Priority Cockpit'!B35&gt;'Priority Cockpit'!F35)),"STRONGER",IF(AND(AND('Priority Cockpit'!B28&lt;='Priority Cockpit'!F28,'Priority Cockpit'!B29&lt;='Priority Cockpit'!F29,'Priority Cockpit'!B30&lt;='Priority Cockpit'!F30,'Priority Cockpit'!B31&lt;='Priority Cockpit'!F31,'Priority Cockpit'!B32&lt;='Priority Cockpit'!F32,'Priority Cockpit'!B33&lt;='Priority Cockpit'!F33,'Priority Cockpit'!B34&lt;='Priority Cockpit'!F34,'Priority Cockpit'!B35&lt;='Priority Cockpit'!F35),OR('Priority Cockpit'!B28&lt;'Priority Cockpit'!F28,'Priority Cockpit'!B29&lt;'Priority Cockpit'!F29,'Priority Cockpit'!B30&lt;'Priority Cockpit'!F30,'Priority Cockpit'!B31&lt;'Priority Cockpit'!F31,'Priority Cockpit'!B32&lt;'Priority Cockpit'!F32,'Priority Cockpit'!B33&lt;'Priority Cockpit'!F33,'Priority Cockpit'!B34&lt;'Priority Cockpit'!F34,'Priority Cockpit'!B35&lt;'Priority Cockpit'!F35)),"WEAKER",IF(AND('Priority Cockpit'!B28='Priority Cockpit'!F28,'Priority Cockpit'!B29='Priority Cockpit'!F29,'Priority Cockpit'!B30='Priority Cockpit'!F30,'Priority Cockpit'!B31='Priority Cockpit'!F31,'Priority Cockpit'!B32='Priority Cockpit'!F32,'Priority Cockpit'!B33='Priority Cockpit'!F33,'Priority Cockpit'!B34='Priority Cockpit'!F34,'Priority Cockpit'!B35='Priority Cockpit'!F35),"SIMILAR","UNRESOLVED")))))</x:f>
        <x:v>N/A</x:v>
      </x:c>
      <x:c r="G21" s="38" t="str">
        <x:f>IF(OR('Priority Cockpit'!B8="",'Priority Cockpit'!G8=""),"N/A",IF(OR('Priority Cockpit'!B36&lt;&gt;"COMMERCIALLY_QUALIFIED",'Priority Cockpit'!G36&lt;&gt;"COMMERCIALLY_QUALIFIED"),"UNRESOLVED",IF(AND(AND('Priority Cockpit'!B28&gt;='Priority Cockpit'!G28,'Priority Cockpit'!B29&gt;='Priority Cockpit'!G29,'Priority Cockpit'!B30&gt;='Priority Cockpit'!G30,'Priority Cockpit'!B31&gt;='Priority Cockpit'!G31,'Priority Cockpit'!B32&gt;='Priority Cockpit'!G32,'Priority Cockpit'!B33&gt;='Priority Cockpit'!G33,'Priority Cockpit'!B34&gt;='Priority Cockpit'!G34,'Priority Cockpit'!B35&gt;='Priority Cockpit'!G35),OR('Priority Cockpit'!B28&gt;'Priority Cockpit'!G28,'Priority Cockpit'!B29&gt;'Priority Cockpit'!G29,'Priority Cockpit'!B30&gt;'Priority Cockpit'!G30,'Priority Cockpit'!B31&gt;'Priority Cockpit'!G31,'Priority Cockpit'!B32&gt;'Priority Cockpit'!G32,'Priority Cockpit'!B33&gt;'Priority Cockpit'!G33,'Priority Cockpit'!B34&gt;'Priority Cockpit'!G34,'Priority Cockpit'!B35&gt;'Priority Cockpit'!G35)),"STRONGER",IF(AND(AND('Priority Cockpit'!B28&lt;='Priority Cockpit'!G28,'Priority Cockpit'!B29&lt;='Priority Cockpit'!G29,'Priority Cockpit'!B30&lt;='Priority Cockpit'!G30,'Priority Cockpit'!B31&lt;='Priority Cockpit'!G31,'Priority Cockpit'!B32&lt;='Priority Cockpit'!G32,'Priority Cockpit'!B33&lt;='Priority Cockpit'!G33,'Priority Cockpit'!B34&lt;='Priority Cockpit'!G34,'Priority Cockpit'!B35&lt;='Priority Cockpit'!G35),OR('Priority Cockpit'!B28&lt;'Priority Cockpit'!G28,'Priority Cockpit'!B29&lt;'Priority Cockpit'!G29,'Priority Cockpit'!B30&lt;'Priority Cockpit'!G30,'Priority Cockpit'!B31&lt;'Priority Cockpit'!G31,'Priority Cockpit'!B32&lt;'Priority Cockpit'!G32,'Priority Cockpit'!B33&lt;'Priority Cockpit'!G33,'Priority Cockpit'!B34&lt;'Priority Cockpit'!G34,'Priority Cockpit'!B35&lt;'Priority Cockpit'!G35)),"WEAKER",IF(AND('Priority Cockpit'!B28='Priority Cockpit'!G28,'Priority Cockpit'!B29='Priority Cockpit'!G29,'Priority Cockpit'!B30='Priority Cockpit'!G30,'Priority Cockpit'!B31='Priority Cockpit'!G31,'Priority Cockpit'!B32='Priority Cockpit'!G32,'Priority Cockpit'!B33='Priority Cockpit'!G33,'Priority Cockpit'!B34='Priority Cockpit'!G34,'Priority Cockpit'!B35='Priority Cockpit'!G35),"SIMILAR","UNRESOLVED")))))</x:f>
        <x:v>N/A</x:v>
      </x:c>
    </x:row>
    <x:row r="22">
      <x:c r="A22" s="20" t="str">
        <x:v>OPP-B</x:v>
      </x:c>
      <x:c r="B22" s="38" t="str">
        <x:f>IF(OR('Priority Cockpit'!C8="",'Priority Cockpit'!B8=""),"N/A",IF(OR('Priority Cockpit'!C36&lt;&gt;"COMMERCIALLY_QUALIFIED",'Priority Cockpit'!B36&lt;&gt;"COMMERCIALLY_QUALIFIED"),"UNRESOLVED",IF(AND(AND('Priority Cockpit'!C28&gt;='Priority Cockpit'!B28,'Priority Cockpit'!C29&gt;='Priority Cockpit'!B29,'Priority Cockpit'!C30&gt;='Priority Cockpit'!B30,'Priority Cockpit'!C31&gt;='Priority Cockpit'!B31,'Priority Cockpit'!C32&gt;='Priority Cockpit'!B32,'Priority Cockpit'!C33&gt;='Priority Cockpit'!B33,'Priority Cockpit'!C34&gt;='Priority Cockpit'!B34,'Priority Cockpit'!C35&gt;='Priority Cockpit'!B35),OR('Priority Cockpit'!C28&gt;'Priority Cockpit'!B28,'Priority Cockpit'!C29&gt;'Priority Cockpit'!B29,'Priority Cockpit'!C30&gt;'Priority Cockpit'!B30,'Priority Cockpit'!C31&gt;'Priority Cockpit'!B31,'Priority Cockpit'!C32&gt;'Priority Cockpit'!B32,'Priority Cockpit'!C33&gt;'Priority Cockpit'!B33,'Priority Cockpit'!C34&gt;'Priority Cockpit'!B34,'Priority Cockpit'!C35&gt;'Priority Cockpit'!B35)),"STRONGER",IF(AND(AND('Priority Cockpit'!C28&lt;='Priority Cockpit'!B28,'Priority Cockpit'!C29&lt;='Priority Cockpit'!B29,'Priority Cockpit'!C30&lt;='Priority Cockpit'!B30,'Priority Cockpit'!C31&lt;='Priority Cockpit'!B31,'Priority Cockpit'!C32&lt;='Priority Cockpit'!B32,'Priority Cockpit'!C33&lt;='Priority Cockpit'!B33,'Priority Cockpit'!C34&lt;='Priority Cockpit'!B34,'Priority Cockpit'!C35&lt;='Priority Cockpit'!B35),OR('Priority Cockpit'!C28&lt;'Priority Cockpit'!B28,'Priority Cockpit'!C29&lt;'Priority Cockpit'!B29,'Priority Cockpit'!C30&lt;'Priority Cockpit'!B30,'Priority Cockpit'!C31&lt;'Priority Cockpit'!B31,'Priority Cockpit'!C32&lt;'Priority Cockpit'!B32,'Priority Cockpit'!C33&lt;'Priority Cockpit'!B33,'Priority Cockpit'!C34&lt;'Priority Cockpit'!B34,'Priority Cockpit'!C35&lt;'Priority Cockpit'!B35)),"WEAKER",IF(AND('Priority Cockpit'!C28='Priority Cockpit'!B28,'Priority Cockpit'!C29='Priority Cockpit'!B29,'Priority Cockpit'!C30='Priority Cockpit'!B30,'Priority Cockpit'!C31='Priority Cockpit'!B31,'Priority Cockpit'!C32='Priority Cockpit'!B32,'Priority Cockpit'!C33='Priority Cockpit'!B33,'Priority Cockpit'!C34='Priority Cockpit'!B34,'Priority Cockpit'!C35='Priority Cockpit'!B35),"SIMILAR","UNRESOLVED")))))</x:f>
        <x:v>UNRESOLVED</x:v>
      </x:c>
      <x:c r="C22" s="38" t="str">
        <x:f>"SELF"</x:f>
        <x:v>SELF</x:v>
      </x:c>
      <x:c r="D22" s="38" t="str">
        <x:f>IF(OR('Priority Cockpit'!C8="",'Priority Cockpit'!D8=""),"N/A",IF(OR('Priority Cockpit'!C36&lt;&gt;"COMMERCIALLY_QUALIFIED",'Priority Cockpit'!D36&lt;&gt;"COMMERCIALLY_QUALIFIED"),"UNRESOLVED",IF(AND(AND('Priority Cockpit'!C28&gt;='Priority Cockpit'!D28,'Priority Cockpit'!C29&gt;='Priority Cockpit'!D29,'Priority Cockpit'!C30&gt;='Priority Cockpit'!D30,'Priority Cockpit'!C31&gt;='Priority Cockpit'!D31,'Priority Cockpit'!C32&gt;='Priority Cockpit'!D32,'Priority Cockpit'!C33&gt;='Priority Cockpit'!D33,'Priority Cockpit'!C34&gt;='Priority Cockpit'!D34,'Priority Cockpit'!C35&gt;='Priority Cockpit'!D35),OR('Priority Cockpit'!C28&gt;'Priority Cockpit'!D28,'Priority Cockpit'!C29&gt;'Priority Cockpit'!D29,'Priority Cockpit'!C30&gt;'Priority Cockpit'!D30,'Priority Cockpit'!C31&gt;'Priority Cockpit'!D31,'Priority Cockpit'!C32&gt;'Priority Cockpit'!D32,'Priority Cockpit'!C33&gt;'Priority Cockpit'!D33,'Priority Cockpit'!C34&gt;'Priority Cockpit'!D34,'Priority Cockpit'!C35&gt;'Priority Cockpit'!D35)),"STRONGER",IF(AND(AND('Priority Cockpit'!C28&lt;='Priority Cockpit'!D28,'Priority Cockpit'!C29&lt;='Priority Cockpit'!D29,'Priority Cockpit'!C30&lt;='Priority Cockpit'!D30,'Priority Cockpit'!C31&lt;='Priority Cockpit'!D31,'Priority Cockpit'!C32&lt;='Priority Cockpit'!D32,'Priority Cockpit'!C33&lt;='Priority Cockpit'!D33,'Priority Cockpit'!C34&lt;='Priority Cockpit'!D34,'Priority Cockpit'!C35&lt;='Priority Cockpit'!D35),OR('Priority Cockpit'!C28&lt;'Priority Cockpit'!D28,'Priority Cockpit'!C29&lt;'Priority Cockpit'!D29,'Priority Cockpit'!C30&lt;'Priority Cockpit'!D30,'Priority Cockpit'!C31&lt;'Priority Cockpit'!D31,'Priority Cockpit'!C32&lt;'Priority Cockpit'!D32,'Priority Cockpit'!C33&lt;'Priority Cockpit'!D33,'Priority Cockpit'!C34&lt;'Priority Cockpit'!D34,'Priority Cockpit'!C35&lt;'Priority Cockpit'!D35)),"WEAKER",IF(AND('Priority Cockpit'!C28='Priority Cockpit'!D28,'Priority Cockpit'!C29='Priority Cockpit'!D29,'Priority Cockpit'!C30='Priority Cockpit'!D30,'Priority Cockpit'!C31='Priority Cockpit'!D31,'Priority Cockpit'!C32='Priority Cockpit'!D32,'Priority Cockpit'!C33='Priority Cockpit'!D33,'Priority Cockpit'!C34='Priority Cockpit'!D34,'Priority Cockpit'!C35='Priority Cockpit'!D35),"SIMILAR","UNRESOLVED")))))</x:f>
        <x:v>UNRESOLVED</x:v>
      </x:c>
      <x:c r="E22" s="38" t="str">
        <x:f>IF(OR('Priority Cockpit'!C8="",'Priority Cockpit'!E8=""),"N/A",IF(OR('Priority Cockpit'!C36&lt;&gt;"COMMERCIALLY_QUALIFIED",'Priority Cockpit'!E36&lt;&gt;"COMMERCIALLY_QUALIFIED"),"UNRESOLVED",IF(AND(AND('Priority Cockpit'!C28&gt;='Priority Cockpit'!E28,'Priority Cockpit'!C29&gt;='Priority Cockpit'!E29,'Priority Cockpit'!C30&gt;='Priority Cockpit'!E30,'Priority Cockpit'!C31&gt;='Priority Cockpit'!E31,'Priority Cockpit'!C32&gt;='Priority Cockpit'!E32,'Priority Cockpit'!C33&gt;='Priority Cockpit'!E33,'Priority Cockpit'!C34&gt;='Priority Cockpit'!E34,'Priority Cockpit'!C35&gt;='Priority Cockpit'!E35),OR('Priority Cockpit'!C28&gt;'Priority Cockpit'!E28,'Priority Cockpit'!C29&gt;'Priority Cockpit'!E29,'Priority Cockpit'!C30&gt;'Priority Cockpit'!E30,'Priority Cockpit'!C31&gt;'Priority Cockpit'!E31,'Priority Cockpit'!C32&gt;'Priority Cockpit'!E32,'Priority Cockpit'!C33&gt;'Priority Cockpit'!E33,'Priority Cockpit'!C34&gt;'Priority Cockpit'!E34,'Priority Cockpit'!C35&gt;'Priority Cockpit'!E35)),"STRONGER",IF(AND(AND('Priority Cockpit'!C28&lt;='Priority Cockpit'!E28,'Priority Cockpit'!C29&lt;='Priority Cockpit'!E29,'Priority Cockpit'!C30&lt;='Priority Cockpit'!E30,'Priority Cockpit'!C31&lt;='Priority Cockpit'!E31,'Priority Cockpit'!C32&lt;='Priority Cockpit'!E32,'Priority Cockpit'!C33&lt;='Priority Cockpit'!E33,'Priority Cockpit'!C34&lt;='Priority Cockpit'!E34,'Priority Cockpit'!C35&lt;='Priority Cockpit'!E35),OR('Priority Cockpit'!C28&lt;'Priority Cockpit'!E28,'Priority Cockpit'!C29&lt;'Priority Cockpit'!E29,'Priority Cockpit'!C30&lt;'Priority Cockpit'!E30,'Priority Cockpit'!C31&lt;'Priority Cockpit'!E31,'Priority Cockpit'!C32&lt;'Priority Cockpit'!E32,'Priority Cockpit'!C33&lt;'Priority Cockpit'!E33,'Priority Cockpit'!C34&lt;'Priority Cockpit'!E34,'Priority Cockpit'!C35&lt;'Priority Cockpit'!E35)),"WEAKER",IF(AND('Priority Cockpit'!C28='Priority Cockpit'!E28,'Priority Cockpit'!C29='Priority Cockpit'!E29,'Priority Cockpit'!C30='Priority Cockpit'!E30,'Priority Cockpit'!C31='Priority Cockpit'!E31,'Priority Cockpit'!C32='Priority Cockpit'!E32,'Priority Cockpit'!C33='Priority Cockpit'!E33,'Priority Cockpit'!C34='Priority Cockpit'!E34,'Priority Cockpit'!C35='Priority Cockpit'!E35),"SIMILAR","UNRESOLVED")))))</x:f>
        <x:v>N/A</x:v>
      </x:c>
      <x:c r="F22" s="38" t="str">
        <x:f>IF(OR('Priority Cockpit'!C8="",'Priority Cockpit'!F8=""),"N/A",IF(OR('Priority Cockpit'!C36&lt;&gt;"COMMERCIALLY_QUALIFIED",'Priority Cockpit'!F36&lt;&gt;"COMMERCIALLY_QUALIFIED"),"UNRESOLVED",IF(AND(AND('Priority Cockpit'!C28&gt;='Priority Cockpit'!F28,'Priority Cockpit'!C29&gt;='Priority Cockpit'!F29,'Priority Cockpit'!C30&gt;='Priority Cockpit'!F30,'Priority Cockpit'!C31&gt;='Priority Cockpit'!F31,'Priority Cockpit'!C32&gt;='Priority Cockpit'!F32,'Priority Cockpit'!C33&gt;='Priority Cockpit'!F33,'Priority Cockpit'!C34&gt;='Priority Cockpit'!F34,'Priority Cockpit'!C35&gt;='Priority Cockpit'!F35),OR('Priority Cockpit'!C28&gt;'Priority Cockpit'!F28,'Priority Cockpit'!C29&gt;'Priority Cockpit'!F29,'Priority Cockpit'!C30&gt;'Priority Cockpit'!F30,'Priority Cockpit'!C31&gt;'Priority Cockpit'!F31,'Priority Cockpit'!C32&gt;'Priority Cockpit'!F32,'Priority Cockpit'!C33&gt;'Priority Cockpit'!F33,'Priority Cockpit'!C34&gt;'Priority Cockpit'!F34,'Priority Cockpit'!C35&gt;'Priority Cockpit'!F35)),"STRONGER",IF(AND(AND('Priority Cockpit'!C28&lt;='Priority Cockpit'!F28,'Priority Cockpit'!C29&lt;='Priority Cockpit'!F29,'Priority Cockpit'!C30&lt;='Priority Cockpit'!F30,'Priority Cockpit'!C31&lt;='Priority Cockpit'!F31,'Priority Cockpit'!C32&lt;='Priority Cockpit'!F32,'Priority Cockpit'!C33&lt;='Priority Cockpit'!F33,'Priority Cockpit'!C34&lt;='Priority Cockpit'!F34,'Priority Cockpit'!C35&lt;='Priority Cockpit'!F35),OR('Priority Cockpit'!C28&lt;'Priority Cockpit'!F28,'Priority Cockpit'!C29&lt;'Priority Cockpit'!F29,'Priority Cockpit'!C30&lt;'Priority Cockpit'!F30,'Priority Cockpit'!C31&lt;'Priority Cockpit'!F31,'Priority Cockpit'!C32&lt;'Priority Cockpit'!F32,'Priority Cockpit'!C33&lt;'Priority Cockpit'!F33,'Priority Cockpit'!C34&lt;'Priority Cockpit'!F34,'Priority Cockpit'!C35&lt;'Priority Cockpit'!F35)),"WEAKER",IF(AND('Priority Cockpit'!C28='Priority Cockpit'!F28,'Priority Cockpit'!C29='Priority Cockpit'!F29,'Priority Cockpit'!C30='Priority Cockpit'!F30,'Priority Cockpit'!C31='Priority Cockpit'!F31,'Priority Cockpit'!C32='Priority Cockpit'!F32,'Priority Cockpit'!C33='Priority Cockpit'!F33,'Priority Cockpit'!C34='Priority Cockpit'!F34,'Priority Cockpit'!C35='Priority Cockpit'!F35),"SIMILAR","UNRESOLVED")))))</x:f>
        <x:v>N/A</x:v>
      </x:c>
      <x:c r="G22" s="38" t="str">
        <x:f>IF(OR('Priority Cockpit'!C8="",'Priority Cockpit'!G8=""),"N/A",IF(OR('Priority Cockpit'!C36&lt;&gt;"COMMERCIALLY_QUALIFIED",'Priority Cockpit'!G36&lt;&gt;"COMMERCIALLY_QUALIFIED"),"UNRESOLVED",IF(AND(AND('Priority Cockpit'!C28&gt;='Priority Cockpit'!G28,'Priority Cockpit'!C29&gt;='Priority Cockpit'!G29,'Priority Cockpit'!C30&gt;='Priority Cockpit'!G30,'Priority Cockpit'!C31&gt;='Priority Cockpit'!G31,'Priority Cockpit'!C32&gt;='Priority Cockpit'!G32,'Priority Cockpit'!C33&gt;='Priority Cockpit'!G33,'Priority Cockpit'!C34&gt;='Priority Cockpit'!G34,'Priority Cockpit'!C35&gt;='Priority Cockpit'!G35),OR('Priority Cockpit'!C28&gt;'Priority Cockpit'!G28,'Priority Cockpit'!C29&gt;'Priority Cockpit'!G29,'Priority Cockpit'!C30&gt;'Priority Cockpit'!G30,'Priority Cockpit'!C31&gt;'Priority Cockpit'!G31,'Priority Cockpit'!C32&gt;'Priority Cockpit'!G32,'Priority Cockpit'!C33&gt;'Priority Cockpit'!G33,'Priority Cockpit'!C34&gt;'Priority Cockpit'!G34,'Priority Cockpit'!C35&gt;'Priority Cockpit'!G35)),"STRONGER",IF(AND(AND('Priority Cockpit'!C28&lt;='Priority Cockpit'!G28,'Priority Cockpit'!C29&lt;='Priority Cockpit'!G29,'Priority Cockpit'!C30&lt;='Priority Cockpit'!G30,'Priority Cockpit'!C31&lt;='Priority Cockpit'!G31,'Priority Cockpit'!C32&lt;='Priority Cockpit'!G32,'Priority Cockpit'!C33&lt;='Priority Cockpit'!G33,'Priority Cockpit'!C34&lt;='Priority Cockpit'!G34,'Priority Cockpit'!C35&lt;='Priority Cockpit'!G35),OR('Priority Cockpit'!C28&lt;'Priority Cockpit'!G28,'Priority Cockpit'!C29&lt;'Priority Cockpit'!G29,'Priority Cockpit'!C30&lt;'Priority Cockpit'!G30,'Priority Cockpit'!C31&lt;'Priority Cockpit'!G31,'Priority Cockpit'!C32&lt;'Priority Cockpit'!G32,'Priority Cockpit'!C33&lt;'Priority Cockpit'!G33,'Priority Cockpit'!C34&lt;'Priority Cockpit'!G34,'Priority Cockpit'!C35&lt;'Priority Cockpit'!G35)),"WEAKER",IF(AND('Priority Cockpit'!C28='Priority Cockpit'!G28,'Priority Cockpit'!C29='Priority Cockpit'!G29,'Priority Cockpit'!C30='Priority Cockpit'!G30,'Priority Cockpit'!C31='Priority Cockpit'!G31,'Priority Cockpit'!C32='Priority Cockpit'!G32,'Priority Cockpit'!C33='Priority Cockpit'!G33,'Priority Cockpit'!C34='Priority Cockpit'!G34,'Priority Cockpit'!C35='Priority Cockpit'!G35),"SIMILAR","UNRESOLVED")))))</x:f>
        <x:v>N/A</x:v>
      </x:c>
    </x:row>
    <x:row r="23">
      <x:c r="A23" s="20" t="str">
        <x:v>OPP-C</x:v>
      </x:c>
      <x:c r="B23" s="38" t="str">
        <x:f>IF(OR('Priority Cockpit'!D8="",'Priority Cockpit'!B8=""),"N/A",IF(OR('Priority Cockpit'!D36&lt;&gt;"COMMERCIALLY_QUALIFIED",'Priority Cockpit'!B36&lt;&gt;"COMMERCIALLY_QUALIFIED"),"UNRESOLVED",IF(AND(AND('Priority Cockpit'!D28&gt;='Priority Cockpit'!B28,'Priority Cockpit'!D29&gt;='Priority Cockpit'!B29,'Priority Cockpit'!D30&gt;='Priority Cockpit'!B30,'Priority Cockpit'!D31&gt;='Priority Cockpit'!B31,'Priority Cockpit'!D32&gt;='Priority Cockpit'!B32,'Priority Cockpit'!D33&gt;='Priority Cockpit'!B33,'Priority Cockpit'!D34&gt;='Priority Cockpit'!B34,'Priority Cockpit'!D35&gt;='Priority Cockpit'!B35),OR('Priority Cockpit'!D28&gt;'Priority Cockpit'!B28,'Priority Cockpit'!D29&gt;'Priority Cockpit'!B29,'Priority Cockpit'!D30&gt;'Priority Cockpit'!B30,'Priority Cockpit'!D31&gt;'Priority Cockpit'!B31,'Priority Cockpit'!D32&gt;'Priority Cockpit'!B32,'Priority Cockpit'!D33&gt;'Priority Cockpit'!B33,'Priority Cockpit'!D34&gt;'Priority Cockpit'!B34,'Priority Cockpit'!D35&gt;'Priority Cockpit'!B35)),"STRONGER",IF(AND(AND('Priority Cockpit'!D28&lt;='Priority Cockpit'!B28,'Priority Cockpit'!D29&lt;='Priority Cockpit'!B29,'Priority Cockpit'!D30&lt;='Priority Cockpit'!B30,'Priority Cockpit'!D31&lt;='Priority Cockpit'!B31,'Priority Cockpit'!D32&lt;='Priority Cockpit'!B32,'Priority Cockpit'!D33&lt;='Priority Cockpit'!B33,'Priority Cockpit'!D34&lt;='Priority Cockpit'!B34,'Priority Cockpit'!D35&lt;='Priority Cockpit'!B35),OR('Priority Cockpit'!D28&lt;'Priority Cockpit'!B28,'Priority Cockpit'!D29&lt;'Priority Cockpit'!B29,'Priority Cockpit'!D30&lt;'Priority Cockpit'!B30,'Priority Cockpit'!D31&lt;'Priority Cockpit'!B31,'Priority Cockpit'!D32&lt;'Priority Cockpit'!B32,'Priority Cockpit'!D33&lt;'Priority Cockpit'!B33,'Priority Cockpit'!D34&lt;'Priority Cockpit'!B34,'Priority Cockpit'!D35&lt;'Priority Cockpit'!B35)),"WEAKER",IF(AND('Priority Cockpit'!D28='Priority Cockpit'!B28,'Priority Cockpit'!D29='Priority Cockpit'!B29,'Priority Cockpit'!D30='Priority Cockpit'!B30,'Priority Cockpit'!D31='Priority Cockpit'!B31,'Priority Cockpit'!D32='Priority Cockpit'!B32,'Priority Cockpit'!D33='Priority Cockpit'!B33,'Priority Cockpit'!D34='Priority Cockpit'!B34,'Priority Cockpit'!D35='Priority Cockpit'!B35),"SIMILAR","UNRESOLVED")))))</x:f>
        <x:v>UNRESOLVED</x:v>
      </x:c>
      <x:c r="C23" s="38" t="str">
        <x:f>IF(OR('Priority Cockpit'!D8="",'Priority Cockpit'!C8=""),"N/A",IF(OR('Priority Cockpit'!D36&lt;&gt;"COMMERCIALLY_QUALIFIED",'Priority Cockpit'!C36&lt;&gt;"COMMERCIALLY_QUALIFIED"),"UNRESOLVED",IF(AND(AND('Priority Cockpit'!D28&gt;='Priority Cockpit'!C28,'Priority Cockpit'!D29&gt;='Priority Cockpit'!C29,'Priority Cockpit'!D30&gt;='Priority Cockpit'!C30,'Priority Cockpit'!D31&gt;='Priority Cockpit'!C31,'Priority Cockpit'!D32&gt;='Priority Cockpit'!C32,'Priority Cockpit'!D33&gt;='Priority Cockpit'!C33,'Priority Cockpit'!D34&gt;='Priority Cockpit'!C34,'Priority Cockpit'!D35&gt;='Priority Cockpit'!C35),OR('Priority Cockpit'!D28&gt;'Priority Cockpit'!C28,'Priority Cockpit'!D29&gt;'Priority Cockpit'!C29,'Priority Cockpit'!D30&gt;'Priority Cockpit'!C30,'Priority Cockpit'!D31&gt;'Priority Cockpit'!C31,'Priority Cockpit'!D32&gt;'Priority Cockpit'!C32,'Priority Cockpit'!D33&gt;'Priority Cockpit'!C33,'Priority Cockpit'!D34&gt;'Priority Cockpit'!C34,'Priority Cockpit'!D35&gt;'Priority Cockpit'!C35)),"STRONGER",IF(AND(AND('Priority Cockpit'!D28&lt;='Priority Cockpit'!C28,'Priority Cockpit'!D29&lt;='Priority Cockpit'!C29,'Priority Cockpit'!D30&lt;='Priority Cockpit'!C30,'Priority Cockpit'!D31&lt;='Priority Cockpit'!C31,'Priority Cockpit'!D32&lt;='Priority Cockpit'!C32,'Priority Cockpit'!D33&lt;='Priority Cockpit'!C33,'Priority Cockpit'!D34&lt;='Priority Cockpit'!C34,'Priority Cockpit'!D35&lt;='Priority Cockpit'!C35),OR('Priority Cockpit'!D28&lt;'Priority Cockpit'!C28,'Priority Cockpit'!D29&lt;'Priority Cockpit'!C29,'Priority Cockpit'!D30&lt;'Priority Cockpit'!C30,'Priority Cockpit'!D31&lt;'Priority Cockpit'!C31,'Priority Cockpit'!D32&lt;'Priority Cockpit'!C32,'Priority Cockpit'!D33&lt;'Priority Cockpit'!C33,'Priority Cockpit'!D34&lt;'Priority Cockpit'!C34,'Priority Cockpit'!D35&lt;'Priority Cockpit'!C35)),"WEAKER",IF(AND('Priority Cockpit'!D28='Priority Cockpit'!C28,'Priority Cockpit'!D29='Priority Cockpit'!C29,'Priority Cockpit'!D30='Priority Cockpit'!C30,'Priority Cockpit'!D31='Priority Cockpit'!C31,'Priority Cockpit'!D32='Priority Cockpit'!C32,'Priority Cockpit'!D33='Priority Cockpit'!C33,'Priority Cockpit'!D34='Priority Cockpit'!C34,'Priority Cockpit'!D35='Priority Cockpit'!C35),"SIMILAR","UNRESOLVED")))))</x:f>
        <x:v>UNRESOLVED</x:v>
      </x:c>
      <x:c r="D23" s="38" t="str">
        <x:f>"SELF"</x:f>
        <x:v>SELF</x:v>
      </x:c>
      <x:c r="E23" s="38" t="str">
        <x:f>IF(OR('Priority Cockpit'!D8="",'Priority Cockpit'!E8=""),"N/A",IF(OR('Priority Cockpit'!D36&lt;&gt;"COMMERCIALLY_QUALIFIED",'Priority Cockpit'!E36&lt;&gt;"COMMERCIALLY_QUALIFIED"),"UNRESOLVED",IF(AND(AND('Priority Cockpit'!D28&gt;='Priority Cockpit'!E28,'Priority Cockpit'!D29&gt;='Priority Cockpit'!E29,'Priority Cockpit'!D30&gt;='Priority Cockpit'!E30,'Priority Cockpit'!D31&gt;='Priority Cockpit'!E31,'Priority Cockpit'!D32&gt;='Priority Cockpit'!E32,'Priority Cockpit'!D33&gt;='Priority Cockpit'!E33,'Priority Cockpit'!D34&gt;='Priority Cockpit'!E34,'Priority Cockpit'!D35&gt;='Priority Cockpit'!E35),OR('Priority Cockpit'!D28&gt;'Priority Cockpit'!E28,'Priority Cockpit'!D29&gt;'Priority Cockpit'!E29,'Priority Cockpit'!D30&gt;'Priority Cockpit'!E30,'Priority Cockpit'!D31&gt;'Priority Cockpit'!E31,'Priority Cockpit'!D32&gt;'Priority Cockpit'!E32,'Priority Cockpit'!D33&gt;'Priority Cockpit'!E33,'Priority Cockpit'!D34&gt;'Priority Cockpit'!E34,'Priority Cockpit'!D35&gt;'Priority Cockpit'!E35)),"STRONGER",IF(AND(AND('Priority Cockpit'!D28&lt;='Priority Cockpit'!E28,'Priority Cockpit'!D29&lt;='Priority Cockpit'!E29,'Priority Cockpit'!D30&lt;='Priority Cockpit'!E30,'Priority Cockpit'!D31&lt;='Priority Cockpit'!E31,'Priority Cockpit'!D32&lt;='Priority Cockpit'!E32,'Priority Cockpit'!D33&lt;='Priority Cockpit'!E33,'Priority Cockpit'!D34&lt;='Priority Cockpit'!E34,'Priority Cockpit'!D35&lt;='Priority Cockpit'!E35),OR('Priority Cockpit'!D28&lt;'Priority Cockpit'!E28,'Priority Cockpit'!D29&lt;'Priority Cockpit'!E29,'Priority Cockpit'!D30&lt;'Priority Cockpit'!E30,'Priority Cockpit'!D31&lt;'Priority Cockpit'!E31,'Priority Cockpit'!D32&lt;'Priority Cockpit'!E32,'Priority Cockpit'!D33&lt;'Priority Cockpit'!E33,'Priority Cockpit'!D34&lt;'Priority Cockpit'!E34,'Priority Cockpit'!D35&lt;'Priority Cockpit'!E35)),"WEAKER",IF(AND('Priority Cockpit'!D28='Priority Cockpit'!E28,'Priority Cockpit'!D29='Priority Cockpit'!E29,'Priority Cockpit'!D30='Priority Cockpit'!E30,'Priority Cockpit'!D31='Priority Cockpit'!E31,'Priority Cockpit'!D32='Priority Cockpit'!E32,'Priority Cockpit'!D33='Priority Cockpit'!E33,'Priority Cockpit'!D34='Priority Cockpit'!E34,'Priority Cockpit'!D35='Priority Cockpit'!E35),"SIMILAR","UNRESOLVED")))))</x:f>
        <x:v>N/A</x:v>
      </x:c>
      <x:c r="F23" s="38" t="str">
        <x:f>IF(OR('Priority Cockpit'!D8="",'Priority Cockpit'!F8=""),"N/A",IF(OR('Priority Cockpit'!D36&lt;&gt;"COMMERCIALLY_QUALIFIED",'Priority Cockpit'!F36&lt;&gt;"COMMERCIALLY_QUALIFIED"),"UNRESOLVED",IF(AND(AND('Priority Cockpit'!D28&gt;='Priority Cockpit'!F28,'Priority Cockpit'!D29&gt;='Priority Cockpit'!F29,'Priority Cockpit'!D30&gt;='Priority Cockpit'!F30,'Priority Cockpit'!D31&gt;='Priority Cockpit'!F31,'Priority Cockpit'!D32&gt;='Priority Cockpit'!F32,'Priority Cockpit'!D33&gt;='Priority Cockpit'!F33,'Priority Cockpit'!D34&gt;='Priority Cockpit'!F34,'Priority Cockpit'!D35&gt;='Priority Cockpit'!F35),OR('Priority Cockpit'!D28&gt;'Priority Cockpit'!F28,'Priority Cockpit'!D29&gt;'Priority Cockpit'!F29,'Priority Cockpit'!D30&gt;'Priority Cockpit'!F30,'Priority Cockpit'!D31&gt;'Priority Cockpit'!F31,'Priority Cockpit'!D32&gt;'Priority Cockpit'!F32,'Priority Cockpit'!D33&gt;'Priority Cockpit'!F33,'Priority Cockpit'!D34&gt;'Priority Cockpit'!F34,'Priority Cockpit'!D35&gt;'Priority Cockpit'!F35)),"STRONGER",IF(AND(AND('Priority Cockpit'!D28&lt;='Priority Cockpit'!F28,'Priority Cockpit'!D29&lt;='Priority Cockpit'!F29,'Priority Cockpit'!D30&lt;='Priority Cockpit'!F30,'Priority Cockpit'!D31&lt;='Priority Cockpit'!F31,'Priority Cockpit'!D32&lt;='Priority Cockpit'!F32,'Priority Cockpit'!D33&lt;='Priority Cockpit'!F33,'Priority Cockpit'!D34&lt;='Priority Cockpit'!F34,'Priority Cockpit'!D35&lt;='Priority Cockpit'!F35),OR('Priority Cockpit'!D28&lt;'Priority Cockpit'!F28,'Priority Cockpit'!D29&lt;'Priority Cockpit'!F29,'Priority Cockpit'!D30&lt;'Priority Cockpit'!F30,'Priority Cockpit'!D31&lt;'Priority Cockpit'!F31,'Priority Cockpit'!D32&lt;'Priority Cockpit'!F32,'Priority Cockpit'!D33&lt;'Priority Cockpit'!F33,'Priority Cockpit'!D34&lt;'Priority Cockpit'!F34,'Priority Cockpit'!D35&lt;'Priority Cockpit'!F35)),"WEAKER",IF(AND('Priority Cockpit'!D28='Priority Cockpit'!F28,'Priority Cockpit'!D29='Priority Cockpit'!F29,'Priority Cockpit'!D30='Priority Cockpit'!F30,'Priority Cockpit'!D31='Priority Cockpit'!F31,'Priority Cockpit'!D32='Priority Cockpit'!F32,'Priority Cockpit'!D33='Priority Cockpit'!F33,'Priority Cockpit'!D34='Priority Cockpit'!F34,'Priority Cockpit'!D35='Priority Cockpit'!F35),"SIMILAR","UNRESOLVED")))))</x:f>
        <x:v>N/A</x:v>
      </x:c>
      <x:c r="G23" s="38" t="str">
        <x:f>IF(OR('Priority Cockpit'!D8="",'Priority Cockpit'!G8=""),"N/A",IF(OR('Priority Cockpit'!D36&lt;&gt;"COMMERCIALLY_QUALIFIED",'Priority Cockpit'!G36&lt;&gt;"COMMERCIALLY_QUALIFIED"),"UNRESOLVED",IF(AND(AND('Priority Cockpit'!D28&gt;='Priority Cockpit'!G28,'Priority Cockpit'!D29&gt;='Priority Cockpit'!G29,'Priority Cockpit'!D30&gt;='Priority Cockpit'!G30,'Priority Cockpit'!D31&gt;='Priority Cockpit'!G31,'Priority Cockpit'!D32&gt;='Priority Cockpit'!G32,'Priority Cockpit'!D33&gt;='Priority Cockpit'!G33,'Priority Cockpit'!D34&gt;='Priority Cockpit'!G34,'Priority Cockpit'!D35&gt;='Priority Cockpit'!G35),OR('Priority Cockpit'!D28&gt;'Priority Cockpit'!G28,'Priority Cockpit'!D29&gt;'Priority Cockpit'!G29,'Priority Cockpit'!D30&gt;'Priority Cockpit'!G30,'Priority Cockpit'!D31&gt;'Priority Cockpit'!G31,'Priority Cockpit'!D32&gt;'Priority Cockpit'!G32,'Priority Cockpit'!D33&gt;'Priority Cockpit'!G33,'Priority Cockpit'!D34&gt;'Priority Cockpit'!G34,'Priority Cockpit'!D35&gt;'Priority Cockpit'!G35)),"STRONGER",IF(AND(AND('Priority Cockpit'!D28&lt;='Priority Cockpit'!G28,'Priority Cockpit'!D29&lt;='Priority Cockpit'!G29,'Priority Cockpit'!D30&lt;='Priority Cockpit'!G30,'Priority Cockpit'!D31&lt;='Priority Cockpit'!G31,'Priority Cockpit'!D32&lt;='Priority Cockpit'!G32,'Priority Cockpit'!D33&lt;='Priority Cockpit'!G33,'Priority Cockpit'!D34&lt;='Priority Cockpit'!G34,'Priority Cockpit'!D35&lt;='Priority Cockpit'!G35),OR('Priority Cockpit'!D28&lt;'Priority Cockpit'!G28,'Priority Cockpit'!D29&lt;'Priority Cockpit'!G29,'Priority Cockpit'!D30&lt;'Priority Cockpit'!G30,'Priority Cockpit'!D31&lt;'Priority Cockpit'!G31,'Priority Cockpit'!D32&lt;'Priority Cockpit'!G32,'Priority Cockpit'!D33&lt;'Priority Cockpit'!G33,'Priority Cockpit'!D34&lt;'Priority Cockpit'!G34,'Priority Cockpit'!D35&lt;'Priority Cockpit'!G35)),"WEAKER",IF(AND('Priority Cockpit'!D28='Priority Cockpit'!G28,'Priority Cockpit'!D29='Priority Cockpit'!G29,'Priority Cockpit'!D30='Priority Cockpit'!G30,'Priority Cockpit'!D31='Priority Cockpit'!G31,'Priority Cockpit'!D32='Priority Cockpit'!G32,'Priority Cockpit'!D33='Priority Cockpit'!G33,'Priority Cockpit'!D34='Priority Cockpit'!G34,'Priority Cockpit'!D35='Priority Cockpit'!G35),"SIMILAR","UNRESOLVED")))))</x:f>
        <x:v>N/A</x:v>
      </x:c>
    </x:row>
    <x:row r="24">
      <x:c r="A24" s="20" t="str">
        <x:v>OPP-D</x:v>
      </x:c>
      <x:c r="B24" s="38" t="str">
        <x:f>IF(OR('Priority Cockpit'!E8="",'Priority Cockpit'!B8=""),"N/A",IF(OR('Priority Cockpit'!E36&lt;&gt;"COMMERCIALLY_QUALIFIED",'Priority Cockpit'!B36&lt;&gt;"COMMERCIALLY_QUALIFIED"),"UNRESOLVED",IF(AND(AND('Priority Cockpit'!E28&gt;='Priority Cockpit'!B28,'Priority Cockpit'!E29&gt;='Priority Cockpit'!B29,'Priority Cockpit'!E30&gt;='Priority Cockpit'!B30,'Priority Cockpit'!E31&gt;='Priority Cockpit'!B31,'Priority Cockpit'!E32&gt;='Priority Cockpit'!B32,'Priority Cockpit'!E33&gt;='Priority Cockpit'!B33,'Priority Cockpit'!E34&gt;='Priority Cockpit'!B34,'Priority Cockpit'!E35&gt;='Priority Cockpit'!B35),OR('Priority Cockpit'!E28&gt;'Priority Cockpit'!B28,'Priority Cockpit'!E29&gt;'Priority Cockpit'!B29,'Priority Cockpit'!E30&gt;'Priority Cockpit'!B30,'Priority Cockpit'!E31&gt;'Priority Cockpit'!B31,'Priority Cockpit'!E32&gt;'Priority Cockpit'!B32,'Priority Cockpit'!E33&gt;'Priority Cockpit'!B33,'Priority Cockpit'!E34&gt;'Priority Cockpit'!B34,'Priority Cockpit'!E35&gt;'Priority Cockpit'!B35)),"STRONGER",IF(AND(AND('Priority Cockpit'!E28&lt;='Priority Cockpit'!B28,'Priority Cockpit'!E29&lt;='Priority Cockpit'!B29,'Priority Cockpit'!E30&lt;='Priority Cockpit'!B30,'Priority Cockpit'!E31&lt;='Priority Cockpit'!B31,'Priority Cockpit'!E32&lt;='Priority Cockpit'!B32,'Priority Cockpit'!E33&lt;='Priority Cockpit'!B33,'Priority Cockpit'!E34&lt;='Priority Cockpit'!B34,'Priority Cockpit'!E35&lt;='Priority Cockpit'!B35),OR('Priority Cockpit'!E28&lt;'Priority Cockpit'!B28,'Priority Cockpit'!E29&lt;'Priority Cockpit'!B29,'Priority Cockpit'!E30&lt;'Priority Cockpit'!B30,'Priority Cockpit'!E31&lt;'Priority Cockpit'!B31,'Priority Cockpit'!E32&lt;'Priority Cockpit'!B32,'Priority Cockpit'!E33&lt;'Priority Cockpit'!B33,'Priority Cockpit'!E34&lt;'Priority Cockpit'!B34,'Priority Cockpit'!E35&lt;'Priority Cockpit'!B35)),"WEAKER",IF(AND('Priority Cockpit'!E28='Priority Cockpit'!B28,'Priority Cockpit'!E29='Priority Cockpit'!B29,'Priority Cockpit'!E30='Priority Cockpit'!B30,'Priority Cockpit'!E31='Priority Cockpit'!B31,'Priority Cockpit'!E32='Priority Cockpit'!B32,'Priority Cockpit'!E33='Priority Cockpit'!B33,'Priority Cockpit'!E34='Priority Cockpit'!B34,'Priority Cockpit'!E35='Priority Cockpit'!B35),"SIMILAR","UNRESOLVED")))))</x:f>
        <x:v>N/A</x:v>
      </x:c>
      <x:c r="C24" s="38" t="str">
        <x:f>IF(OR('Priority Cockpit'!E8="",'Priority Cockpit'!C8=""),"N/A",IF(OR('Priority Cockpit'!E36&lt;&gt;"COMMERCIALLY_QUALIFIED",'Priority Cockpit'!C36&lt;&gt;"COMMERCIALLY_QUALIFIED"),"UNRESOLVED",IF(AND(AND('Priority Cockpit'!E28&gt;='Priority Cockpit'!C28,'Priority Cockpit'!E29&gt;='Priority Cockpit'!C29,'Priority Cockpit'!E30&gt;='Priority Cockpit'!C30,'Priority Cockpit'!E31&gt;='Priority Cockpit'!C31,'Priority Cockpit'!E32&gt;='Priority Cockpit'!C32,'Priority Cockpit'!E33&gt;='Priority Cockpit'!C33,'Priority Cockpit'!E34&gt;='Priority Cockpit'!C34,'Priority Cockpit'!E35&gt;='Priority Cockpit'!C35),OR('Priority Cockpit'!E28&gt;'Priority Cockpit'!C28,'Priority Cockpit'!E29&gt;'Priority Cockpit'!C29,'Priority Cockpit'!E30&gt;'Priority Cockpit'!C30,'Priority Cockpit'!E31&gt;'Priority Cockpit'!C31,'Priority Cockpit'!E32&gt;'Priority Cockpit'!C32,'Priority Cockpit'!E33&gt;'Priority Cockpit'!C33,'Priority Cockpit'!E34&gt;'Priority Cockpit'!C34,'Priority Cockpit'!E35&gt;'Priority Cockpit'!C35)),"STRONGER",IF(AND(AND('Priority Cockpit'!E28&lt;='Priority Cockpit'!C28,'Priority Cockpit'!E29&lt;='Priority Cockpit'!C29,'Priority Cockpit'!E30&lt;='Priority Cockpit'!C30,'Priority Cockpit'!E31&lt;='Priority Cockpit'!C31,'Priority Cockpit'!E32&lt;='Priority Cockpit'!C32,'Priority Cockpit'!E33&lt;='Priority Cockpit'!C33,'Priority Cockpit'!E34&lt;='Priority Cockpit'!C34,'Priority Cockpit'!E35&lt;='Priority Cockpit'!C35),OR('Priority Cockpit'!E28&lt;'Priority Cockpit'!C28,'Priority Cockpit'!E29&lt;'Priority Cockpit'!C29,'Priority Cockpit'!E30&lt;'Priority Cockpit'!C30,'Priority Cockpit'!E31&lt;'Priority Cockpit'!C31,'Priority Cockpit'!E32&lt;'Priority Cockpit'!C32,'Priority Cockpit'!E33&lt;'Priority Cockpit'!C33,'Priority Cockpit'!E34&lt;'Priority Cockpit'!C34,'Priority Cockpit'!E35&lt;'Priority Cockpit'!C35)),"WEAKER",IF(AND('Priority Cockpit'!E28='Priority Cockpit'!C28,'Priority Cockpit'!E29='Priority Cockpit'!C29,'Priority Cockpit'!E30='Priority Cockpit'!C30,'Priority Cockpit'!E31='Priority Cockpit'!C31,'Priority Cockpit'!E32='Priority Cockpit'!C32,'Priority Cockpit'!E33='Priority Cockpit'!C33,'Priority Cockpit'!E34='Priority Cockpit'!C34,'Priority Cockpit'!E35='Priority Cockpit'!C35),"SIMILAR","UNRESOLVED")))))</x:f>
        <x:v>N/A</x:v>
      </x:c>
      <x:c r="D24" s="38" t="str">
        <x:f>IF(OR('Priority Cockpit'!E8="",'Priority Cockpit'!D8=""),"N/A",IF(OR('Priority Cockpit'!E36&lt;&gt;"COMMERCIALLY_QUALIFIED",'Priority Cockpit'!D36&lt;&gt;"COMMERCIALLY_QUALIFIED"),"UNRESOLVED",IF(AND(AND('Priority Cockpit'!E28&gt;='Priority Cockpit'!D28,'Priority Cockpit'!E29&gt;='Priority Cockpit'!D29,'Priority Cockpit'!E30&gt;='Priority Cockpit'!D30,'Priority Cockpit'!E31&gt;='Priority Cockpit'!D31,'Priority Cockpit'!E32&gt;='Priority Cockpit'!D32,'Priority Cockpit'!E33&gt;='Priority Cockpit'!D33,'Priority Cockpit'!E34&gt;='Priority Cockpit'!D34,'Priority Cockpit'!E35&gt;='Priority Cockpit'!D35),OR('Priority Cockpit'!E28&gt;'Priority Cockpit'!D28,'Priority Cockpit'!E29&gt;'Priority Cockpit'!D29,'Priority Cockpit'!E30&gt;'Priority Cockpit'!D30,'Priority Cockpit'!E31&gt;'Priority Cockpit'!D31,'Priority Cockpit'!E32&gt;'Priority Cockpit'!D32,'Priority Cockpit'!E33&gt;'Priority Cockpit'!D33,'Priority Cockpit'!E34&gt;'Priority Cockpit'!D34,'Priority Cockpit'!E35&gt;'Priority Cockpit'!D35)),"STRONGER",IF(AND(AND('Priority Cockpit'!E28&lt;='Priority Cockpit'!D28,'Priority Cockpit'!E29&lt;='Priority Cockpit'!D29,'Priority Cockpit'!E30&lt;='Priority Cockpit'!D30,'Priority Cockpit'!E31&lt;='Priority Cockpit'!D31,'Priority Cockpit'!E32&lt;='Priority Cockpit'!D32,'Priority Cockpit'!E33&lt;='Priority Cockpit'!D33,'Priority Cockpit'!E34&lt;='Priority Cockpit'!D34,'Priority Cockpit'!E35&lt;='Priority Cockpit'!D35),OR('Priority Cockpit'!E28&lt;'Priority Cockpit'!D28,'Priority Cockpit'!E29&lt;'Priority Cockpit'!D29,'Priority Cockpit'!E30&lt;'Priority Cockpit'!D30,'Priority Cockpit'!E31&lt;'Priority Cockpit'!D31,'Priority Cockpit'!E32&lt;'Priority Cockpit'!D32,'Priority Cockpit'!E33&lt;'Priority Cockpit'!D33,'Priority Cockpit'!E34&lt;'Priority Cockpit'!D34,'Priority Cockpit'!E35&lt;'Priority Cockpit'!D35)),"WEAKER",IF(AND('Priority Cockpit'!E28='Priority Cockpit'!D28,'Priority Cockpit'!E29='Priority Cockpit'!D29,'Priority Cockpit'!E30='Priority Cockpit'!D30,'Priority Cockpit'!E31='Priority Cockpit'!D31,'Priority Cockpit'!E32='Priority Cockpit'!D32,'Priority Cockpit'!E33='Priority Cockpit'!D33,'Priority Cockpit'!E34='Priority Cockpit'!D34,'Priority Cockpit'!E35='Priority Cockpit'!D35),"SIMILAR","UNRESOLVED")))))</x:f>
        <x:v>N/A</x:v>
      </x:c>
      <x:c r="E24" s="38" t="str">
        <x:f>"SELF"</x:f>
        <x:v>SELF</x:v>
      </x:c>
      <x:c r="F24" s="38" t="str">
        <x:f>IF(OR('Priority Cockpit'!E8="",'Priority Cockpit'!F8=""),"N/A",IF(OR('Priority Cockpit'!E36&lt;&gt;"COMMERCIALLY_QUALIFIED",'Priority Cockpit'!F36&lt;&gt;"COMMERCIALLY_QUALIFIED"),"UNRESOLVED",IF(AND(AND('Priority Cockpit'!E28&gt;='Priority Cockpit'!F28,'Priority Cockpit'!E29&gt;='Priority Cockpit'!F29,'Priority Cockpit'!E30&gt;='Priority Cockpit'!F30,'Priority Cockpit'!E31&gt;='Priority Cockpit'!F31,'Priority Cockpit'!E32&gt;='Priority Cockpit'!F32,'Priority Cockpit'!E33&gt;='Priority Cockpit'!F33,'Priority Cockpit'!E34&gt;='Priority Cockpit'!F34,'Priority Cockpit'!E35&gt;='Priority Cockpit'!F35),OR('Priority Cockpit'!E28&gt;'Priority Cockpit'!F28,'Priority Cockpit'!E29&gt;'Priority Cockpit'!F29,'Priority Cockpit'!E30&gt;'Priority Cockpit'!F30,'Priority Cockpit'!E31&gt;'Priority Cockpit'!F31,'Priority Cockpit'!E32&gt;'Priority Cockpit'!F32,'Priority Cockpit'!E33&gt;'Priority Cockpit'!F33,'Priority Cockpit'!E34&gt;'Priority Cockpit'!F34,'Priority Cockpit'!E35&gt;'Priority Cockpit'!F35)),"STRONGER",IF(AND(AND('Priority Cockpit'!E28&lt;='Priority Cockpit'!F28,'Priority Cockpit'!E29&lt;='Priority Cockpit'!F29,'Priority Cockpit'!E30&lt;='Priority Cockpit'!F30,'Priority Cockpit'!E31&lt;='Priority Cockpit'!F31,'Priority Cockpit'!E32&lt;='Priority Cockpit'!F32,'Priority Cockpit'!E33&lt;='Priority Cockpit'!F33,'Priority Cockpit'!E34&lt;='Priority Cockpit'!F34,'Priority Cockpit'!E35&lt;='Priority Cockpit'!F35),OR('Priority Cockpit'!E28&lt;'Priority Cockpit'!F28,'Priority Cockpit'!E29&lt;'Priority Cockpit'!F29,'Priority Cockpit'!E30&lt;'Priority Cockpit'!F30,'Priority Cockpit'!E31&lt;'Priority Cockpit'!F31,'Priority Cockpit'!E32&lt;'Priority Cockpit'!F32,'Priority Cockpit'!E33&lt;'Priority Cockpit'!F33,'Priority Cockpit'!E34&lt;'Priority Cockpit'!F34,'Priority Cockpit'!E35&lt;'Priority Cockpit'!F35)),"WEAKER",IF(AND('Priority Cockpit'!E28='Priority Cockpit'!F28,'Priority Cockpit'!E29='Priority Cockpit'!F29,'Priority Cockpit'!E30='Priority Cockpit'!F30,'Priority Cockpit'!E31='Priority Cockpit'!F31,'Priority Cockpit'!E32='Priority Cockpit'!F32,'Priority Cockpit'!E33='Priority Cockpit'!F33,'Priority Cockpit'!E34='Priority Cockpit'!F34,'Priority Cockpit'!E35='Priority Cockpit'!F35),"SIMILAR","UNRESOLVED")))))</x:f>
        <x:v>N/A</x:v>
      </x:c>
      <x:c r="G24" s="38" t="str">
        <x:f>IF(OR('Priority Cockpit'!E8="",'Priority Cockpit'!G8=""),"N/A",IF(OR('Priority Cockpit'!E36&lt;&gt;"COMMERCIALLY_QUALIFIED",'Priority Cockpit'!G36&lt;&gt;"COMMERCIALLY_QUALIFIED"),"UNRESOLVED",IF(AND(AND('Priority Cockpit'!E28&gt;='Priority Cockpit'!G28,'Priority Cockpit'!E29&gt;='Priority Cockpit'!G29,'Priority Cockpit'!E30&gt;='Priority Cockpit'!G30,'Priority Cockpit'!E31&gt;='Priority Cockpit'!G31,'Priority Cockpit'!E32&gt;='Priority Cockpit'!G32,'Priority Cockpit'!E33&gt;='Priority Cockpit'!G33,'Priority Cockpit'!E34&gt;='Priority Cockpit'!G34,'Priority Cockpit'!E35&gt;='Priority Cockpit'!G35),OR('Priority Cockpit'!E28&gt;'Priority Cockpit'!G28,'Priority Cockpit'!E29&gt;'Priority Cockpit'!G29,'Priority Cockpit'!E30&gt;'Priority Cockpit'!G30,'Priority Cockpit'!E31&gt;'Priority Cockpit'!G31,'Priority Cockpit'!E32&gt;'Priority Cockpit'!G32,'Priority Cockpit'!E33&gt;'Priority Cockpit'!G33,'Priority Cockpit'!E34&gt;'Priority Cockpit'!G34,'Priority Cockpit'!E35&gt;'Priority Cockpit'!G35)),"STRONGER",IF(AND(AND('Priority Cockpit'!E28&lt;='Priority Cockpit'!G28,'Priority Cockpit'!E29&lt;='Priority Cockpit'!G29,'Priority Cockpit'!E30&lt;='Priority Cockpit'!G30,'Priority Cockpit'!E31&lt;='Priority Cockpit'!G31,'Priority Cockpit'!E32&lt;='Priority Cockpit'!G32,'Priority Cockpit'!E33&lt;='Priority Cockpit'!G33,'Priority Cockpit'!E34&lt;='Priority Cockpit'!G34,'Priority Cockpit'!E35&lt;='Priority Cockpit'!G35),OR('Priority Cockpit'!E28&lt;'Priority Cockpit'!G28,'Priority Cockpit'!E29&lt;'Priority Cockpit'!G29,'Priority Cockpit'!E30&lt;'Priority Cockpit'!G30,'Priority Cockpit'!E31&lt;'Priority Cockpit'!G31,'Priority Cockpit'!E32&lt;'Priority Cockpit'!G32,'Priority Cockpit'!E33&lt;'Priority Cockpit'!G33,'Priority Cockpit'!E34&lt;'Priority Cockpit'!G34,'Priority Cockpit'!E35&lt;'Priority Cockpit'!G35)),"WEAKER",IF(AND('Priority Cockpit'!E28='Priority Cockpit'!G28,'Priority Cockpit'!E29='Priority Cockpit'!G29,'Priority Cockpit'!E30='Priority Cockpit'!G30,'Priority Cockpit'!E31='Priority Cockpit'!G31,'Priority Cockpit'!E32='Priority Cockpit'!G32,'Priority Cockpit'!E33='Priority Cockpit'!G33,'Priority Cockpit'!E34='Priority Cockpit'!G34,'Priority Cockpit'!E35='Priority Cockpit'!G35),"SIMILAR","UNRESOLVED")))))</x:f>
        <x:v>N/A</x:v>
      </x:c>
    </x:row>
    <x:row r="25">
      <x:c r="A25" s="20" t="str">
        <x:v>OPP-E</x:v>
      </x:c>
      <x:c r="B25" s="38" t="str">
        <x:f>IF(OR('Priority Cockpit'!F8="",'Priority Cockpit'!B8=""),"N/A",IF(OR('Priority Cockpit'!F36&lt;&gt;"COMMERCIALLY_QUALIFIED",'Priority Cockpit'!B36&lt;&gt;"COMMERCIALLY_QUALIFIED"),"UNRESOLVED",IF(AND(AND('Priority Cockpit'!F28&gt;='Priority Cockpit'!B28,'Priority Cockpit'!F29&gt;='Priority Cockpit'!B29,'Priority Cockpit'!F30&gt;='Priority Cockpit'!B30,'Priority Cockpit'!F31&gt;='Priority Cockpit'!B31,'Priority Cockpit'!F32&gt;='Priority Cockpit'!B32,'Priority Cockpit'!F33&gt;='Priority Cockpit'!B33,'Priority Cockpit'!F34&gt;='Priority Cockpit'!B34,'Priority Cockpit'!F35&gt;='Priority Cockpit'!B35),OR('Priority Cockpit'!F28&gt;'Priority Cockpit'!B28,'Priority Cockpit'!F29&gt;'Priority Cockpit'!B29,'Priority Cockpit'!F30&gt;'Priority Cockpit'!B30,'Priority Cockpit'!F31&gt;'Priority Cockpit'!B31,'Priority Cockpit'!F32&gt;'Priority Cockpit'!B32,'Priority Cockpit'!F33&gt;'Priority Cockpit'!B33,'Priority Cockpit'!F34&gt;'Priority Cockpit'!B34,'Priority Cockpit'!F35&gt;'Priority Cockpit'!B35)),"STRONGER",IF(AND(AND('Priority Cockpit'!F28&lt;='Priority Cockpit'!B28,'Priority Cockpit'!F29&lt;='Priority Cockpit'!B29,'Priority Cockpit'!F30&lt;='Priority Cockpit'!B30,'Priority Cockpit'!F31&lt;='Priority Cockpit'!B31,'Priority Cockpit'!F32&lt;='Priority Cockpit'!B32,'Priority Cockpit'!F33&lt;='Priority Cockpit'!B33,'Priority Cockpit'!F34&lt;='Priority Cockpit'!B34,'Priority Cockpit'!F35&lt;='Priority Cockpit'!B35),OR('Priority Cockpit'!F28&lt;'Priority Cockpit'!B28,'Priority Cockpit'!F29&lt;'Priority Cockpit'!B29,'Priority Cockpit'!F30&lt;'Priority Cockpit'!B30,'Priority Cockpit'!F31&lt;'Priority Cockpit'!B31,'Priority Cockpit'!F32&lt;'Priority Cockpit'!B32,'Priority Cockpit'!F33&lt;'Priority Cockpit'!B33,'Priority Cockpit'!F34&lt;'Priority Cockpit'!B34,'Priority Cockpit'!F35&lt;'Priority Cockpit'!B35)),"WEAKER",IF(AND('Priority Cockpit'!F28='Priority Cockpit'!B28,'Priority Cockpit'!F29='Priority Cockpit'!B29,'Priority Cockpit'!F30='Priority Cockpit'!B30,'Priority Cockpit'!F31='Priority Cockpit'!B31,'Priority Cockpit'!F32='Priority Cockpit'!B32,'Priority Cockpit'!F33='Priority Cockpit'!B33,'Priority Cockpit'!F34='Priority Cockpit'!B34,'Priority Cockpit'!F35='Priority Cockpit'!B35),"SIMILAR","UNRESOLVED")))))</x:f>
        <x:v>N/A</x:v>
      </x:c>
      <x:c r="C25" s="38" t="str">
        <x:f>IF(OR('Priority Cockpit'!F8="",'Priority Cockpit'!C8=""),"N/A",IF(OR('Priority Cockpit'!F36&lt;&gt;"COMMERCIALLY_QUALIFIED",'Priority Cockpit'!C36&lt;&gt;"COMMERCIALLY_QUALIFIED"),"UNRESOLVED",IF(AND(AND('Priority Cockpit'!F28&gt;='Priority Cockpit'!C28,'Priority Cockpit'!F29&gt;='Priority Cockpit'!C29,'Priority Cockpit'!F30&gt;='Priority Cockpit'!C30,'Priority Cockpit'!F31&gt;='Priority Cockpit'!C31,'Priority Cockpit'!F32&gt;='Priority Cockpit'!C32,'Priority Cockpit'!F33&gt;='Priority Cockpit'!C33,'Priority Cockpit'!F34&gt;='Priority Cockpit'!C34,'Priority Cockpit'!F35&gt;='Priority Cockpit'!C35),OR('Priority Cockpit'!F28&gt;'Priority Cockpit'!C28,'Priority Cockpit'!F29&gt;'Priority Cockpit'!C29,'Priority Cockpit'!F30&gt;'Priority Cockpit'!C30,'Priority Cockpit'!F31&gt;'Priority Cockpit'!C31,'Priority Cockpit'!F32&gt;'Priority Cockpit'!C32,'Priority Cockpit'!F33&gt;'Priority Cockpit'!C33,'Priority Cockpit'!F34&gt;'Priority Cockpit'!C34,'Priority Cockpit'!F35&gt;'Priority Cockpit'!C35)),"STRONGER",IF(AND(AND('Priority Cockpit'!F28&lt;='Priority Cockpit'!C28,'Priority Cockpit'!F29&lt;='Priority Cockpit'!C29,'Priority Cockpit'!F30&lt;='Priority Cockpit'!C30,'Priority Cockpit'!F31&lt;='Priority Cockpit'!C31,'Priority Cockpit'!F32&lt;='Priority Cockpit'!C32,'Priority Cockpit'!F33&lt;='Priority Cockpit'!C33,'Priority Cockpit'!F34&lt;='Priority Cockpit'!C34,'Priority Cockpit'!F35&lt;='Priority Cockpit'!C35),OR('Priority Cockpit'!F28&lt;'Priority Cockpit'!C28,'Priority Cockpit'!F29&lt;'Priority Cockpit'!C29,'Priority Cockpit'!F30&lt;'Priority Cockpit'!C30,'Priority Cockpit'!F31&lt;'Priority Cockpit'!C31,'Priority Cockpit'!F32&lt;'Priority Cockpit'!C32,'Priority Cockpit'!F33&lt;'Priority Cockpit'!C33,'Priority Cockpit'!F34&lt;'Priority Cockpit'!C34,'Priority Cockpit'!F35&lt;'Priority Cockpit'!C35)),"WEAKER",IF(AND('Priority Cockpit'!F28='Priority Cockpit'!C28,'Priority Cockpit'!F29='Priority Cockpit'!C29,'Priority Cockpit'!F30='Priority Cockpit'!C30,'Priority Cockpit'!F31='Priority Cockpit'!C31,'Priority Cockpit'!F32='Priority Cockpit'!C32,'Priority Cockpit'!F33='Priority Cockpit'!C33,'Priority Cockpit'!F34='Priority Cockpit'!C34,'Priority Cockpit'!F35='Priority Cockpit'!C35),"SIMILAR","UNRESOLVED")))))</x:f>
        <x:v>N/A</x:v>
      </x:c>
      <x:c r="D25" s="38" t="str">
        <x:f>IF(OR('Priority Cockpit'!F8="",'Priority Cockpit'!D8=""),"N/A",IF(OR('Priority Cockpit'!F36&lt;&gt;"COMMERCIALLY_QUALIFIED",'Priority Cockpit'!D36&lt;&gt;"COMMERCIALLY_QUALIFIED"),"UNRESOLVED",IF(AND(AND('Priority Cockpit'!F28&gt;='Priority Cockpit'!D28,'Priority Cockpit'!F29&gt;='Priority Cockpit'!D29,'Priority Cockpit'!F30&gt;='Priority Cockpit'!D30,'Priority Cockpit'!F31&gt;='Priority Cockpit'!D31,'Priority Cockpit'!F32&gt;='Priority Cockpit'!D32,'Priority Cockpit'!F33&gt;='Priority Cockpit'!D33,'Priority Cockpit'!F34&gt;='Priority Cockpit'!D34,'Priority Cockpit'!F35&gt;='Priority Cockpit'!D35),OR('Priority Cockpit'!F28&gt;'Priority Cockpit'!D28,'Priority Cockpit'!F29&gt;'Priority Cockpit'!D29,'Priority Cockpit'!F30&gt;'Priority Cockpit'!D30,'Priority Cockpit'!F31&gt;'Priority Cockpit'!D31,'Priority Cockpit'!F32&gt;'Priority Cockpit'!D32,'Priority Cockpit'!F33&gt;'Priority Cockpit'!D33,'Priority Cockpit'!F34&gt;'Priority Cockpit'!D34,'Priority Cockpit'!F35&gt;'Priority Cockpit'!D35)),"STRONGER",IF(AND(AND('Priority Cockpit'!F28&lt;='Priority Cockpit'!D28,'Priority Cockpit'!F29&lt;='Priority Cockpit'!D29,'Priority Cockpit'!F30&lt;='Priority Cockpit'!D30,'Priority Cockpit'!F31&lt;='Priority Cockpit'!D31,'Priority Cockpit'!F32&lt;='Priority Cockpit'!D32,'Priority Cockpit'!F33&lt;='Priority Cockpit'!D33,'Priority Cockpit'!F34&lt;='Priority Cockpit'!D34,'Priority Cockpit'!F35&lt;='Priority Cockpit'!D35),OR('Priority Cockpit'!F28&lt;'Priority Cockpit'!D28,'Priority Cockpit'!F29&lt;'Priority Cockpit'!D29,'Priority Cockpit'!F30&lt;'Priority Cockpit'!D30,'Priority Cockpit'!F31&lt;'Priority Cockpit'!D31,'Priority Cockpit'!F32&lt;'Priority Cockpit'!D32,'Priority Cockpit'!F33&lt;'Priority Cockpit'!D33,'Priority Cockpit'!F34&lt;'Priority Cockpit'!D34,'Priority Cockpit'!F35&lt;'Priority Cockpit'!D35)),"WEAKER",IF(AND('Priority Cockpit'!F28='Priority Cockpit'!D28,'Priority Cockpit'!F29='Priority Cockpit'!D29,'Priority Cockpit'!F30='Priority Cockpit'!D30,'Priority Cockpit'!F31='Priority Cockpit'!D31,'Priority Cockpit'!F32='Priority Cockpit'!D32,'Priority Cockpit'!F33='Priority Cockpit'!D33,'Priority Cockpit'!F34='Priority Cockpit'!D34,'Priority Cockpit'!F35='Priority Cockpit'!D35),"SIMILAR","UNRESOLVED")))))</x:f>
        <x:v>N/A</x:v>
      </x:c>
      <x:c r="E25" s="38" t="str">
        <x:f>IF(OR('Priority Cockpit'!F8="",'Priority Cockpit'!E8=""),"N/A",IF(OR('Priority Cockpit'!F36&lt;&gt;"COMMERCIALLY_QUALIFIED",'Priority Cockpit'!E36&lt;&gt;"COMMERCIALLY_QUALIFIED"),"UNRESOLVED",IF(AND(AND('Priority Cockpit'!F28&gt;='Priority Cockpit'!E28,'Priority Cockpit'!F29&gt;='Priority Cockpit'!E29,'Priority Cockpit'!F30&gt;='Priority Cockpit'!E30,'Priority Cockpit'!F31&gt;='Priority Cockpit'!E31,'Priority Cockpit'!F32&gt;='Priority Cockpit'!E32,'Priority Cockpit'!F33&gt;='Priority Cockpit'!E33,'Priority Cockpit'!F34&gt;='Priority Cockpit'!E34,'Priority Cockpit'!F35&gt;='Priority Cockpit'!E35),OR('Priority Cockpit'!F28&gt;'Priority Cockpit'!E28,'Priority Cockpit'!F29&gt;'Priority Cockpit'!E29,'Priority Cockpit'!F30&gt;'Priority Cockpit'!E30,'Priority Cockpit'!F31&gt;'Priority Cockpit'!E31,'Priority Cockpit'!F32&gt;'Priority Cockpit'!E32,'Priority Cockpit'!F33&gt;'Priority Cockpit'!E33,'Priority Cockpit'!F34&gt;'Priority Cockpit'!E34,'Priority Cockpit'!F35&gt;'Priority Cockpit'!E35)),"STRONGER",IF(AND(AND('Priority Cockpit'!F28&lt;='Priority Cockpit'!E28,'Priority Cockpit'!F29&lt;='Priority Cockpit'!E29,'Priority Cockpit'!F30&lt;='Priority Cockpit'!E30,'Priority Cockpit'!F31&lt;='Priority Cockpit'!E31,'Priority Cockpit'!F32&lt;='Priority Cockpit'!E32,'Priority Cockpit'!F33&lt;='Priority Cockpit'!E33,'Priority Cockpit'!F34&lt;='Priority Cockpit'!E34,'Priority Cockpit'!F35&lt;='Priority Cockpit'!E35),OR('Priority Cockpit'!F28&lt;'Priority Cockpit'!E28,'Priority Cockpit'!F29&lt;'Priority Cockpit'!E29,'Priority Cockpit'!F30&lt;'Priority Cockpit'!E30,'Priority Cockpit'!F31&lt;'Priority Cockpit'!E31,'Priority Cockpit'!F32&lt;'Priority Cockpit'!E32,'Priority Cockpit'!F33&lt;'Priority Cockpit'!E33,'Priority Cockpit'!F34&lt;'Priority Cockpit'!E34,'Priority Cockpit'!F35&lt;'Priority Cockpit'!E35)),"WEAKER",IF(AND('Priority Cockpit'!F28='Priority Cockpit'!E28,'Priority Cockpit'!F29='Priority Cockpit'!E29,'Priority Cockpit'!F30='Priority Cockpit'!E30,'Priority Cockpit'!F31='Priority Cockpit'!E31,'Priority Cockpit'!F32='Priority Cockpit'!E32,'Priority Cockpit'!F33='Priority Cockpit'!E33,'Priority Cockpit'!F34='Priority Cockpit'!E34,'Priority Cockpit'!F35='Priority Cockpit'!E35),"SIMILAR","UNRESOLVED")))))</x:f>
        <x:v>N/A</x:v>
      </x:c>
      <x:c r="F25" s="38" t="str">
        <x:f>"SELF"</x:f>
        <x:v>SELF</x:v>
      </x:c>
      <x:c r="G25" s="38" t="str">
        <x:f>IF(OR('Priority Cockpit'!F8="",'Priority Cockpit'!G8=""),"N/A",IF(OR('Priority Cockpit'!F36&lt;&gt;"COMMERCIALLY_QUALIFIED",'Priority Cockpit'!G36&lt;&gt;"COMMERCIALLY_QUALIFIED"),"UNRESOLVED",IF(AND(AND('Priority Cockpit'!F28&gt;='Priority Cockpit'!G28,'Priority Cockpit'!F29&gt;='Priority Cockpit'!G29,'Priority Cockpit'!F30&gt;='Priority Cockpit'!G30,'Priority Cockpit'!F31&gt;='Priority Cockpit'!G31,'Priority Cockpit'!F32&gt;='Priority Cockpit'!G32,'Priority Cockpit'!F33&gt;='Priority Cockpit'!G33,'Priority Cockpit'!F34&gt;='Priority Cockpit'!G34,'Priority Cockpit'!F35&gt;='Priority Cockpit'!G35),OR('Priority Cockpit'!F28&gt;'Priority Cockpit'!G28,'Priority Cockpit'!F29&gt;'Priority Cockpit'!G29,'Priority Cockpit'!F30&gt;'Priority Cockpit'!G30,'Priority Cockpit'!F31&gt;'Priority Cockpit'!G31,'Priority Cockpit'!F32&gt;'Priority Cockpit'!G32,'Priority Cockpit'!F33&gt;'Priority Cockpit'!G33,'Priority Cockpit'!F34&gt;'Priority Cockpit'!G34,'Priority Cockpit'!F35&gt;'Priority Cockpit'!G35)),"STRONGER",IF(AND(AND('Priority Cockpit'!F28&lt;='Priority Cockpit'!G28,'Priority Cockpit'!F29&lt;='Priority Cockpit'!G29,'Priority Cockpit'!F30&lt;='Priority Cockpit'!G30,'Priority Cockpit'!F31&lt;='Priority Cockpit'!G31,'Priority Cockpit'!F32&lt;='Priority Cockpit'!G32,'Priority Cockpit'!F33&lt;='Priority Cockpit'!G33,'Priority Cockpit'!F34&lt;='Priority Cockpit'!G34,'Priority Cockpit'!F35&lt;='Priority Cockpit'!G35),OR('Priority Cockpit'!F28&lt;'Priority Cockpit'!G28,'Priority Cockpit'!F29&lt;'Priority Cockpit'!G29,'Priority Cockpit'!F30&lt;'Priority Cockpit'!G30,'Priority Cockpit'!F31&lt;'Priority Cockpit'!G31,'Priority Cockpit'!F32&lt;'Priority Cockpit'!G32,'Priority Cockpit'!F33&lt;'Priority Cockpit'!G33,'Priority Cockpit'!F34&lt;'Priority Cockpit'!G34,'Priority Cockpit'!F35&lt;'Priority Cockpit'!G35)),"WEAKER",IF(AND('Priority Cockpit'!F28='Priority Cockpit'!G28,'Priority Cockpit'!F29='Priority Cockpit'!G29,'Priority Cockpit'!F30='Priority Cockpit'!G30,'Priority Cockpit'!F31='Priority Cockpit'!G31,'Priority Cockpit'!F32='Priority Cockpit'!G32,'Priority Cockpit'!F33='Priority Cockpit'!G33,'Priority Cockpit'!F34='Priority Cockpit'!G34,'Priority Cockpit'!F35='Priority Cockpit'!G35),"SIMILAR","UNRESOLVED")))))</x:f>
        <x:v>N/A</x:v>
      </x:c>
    </x:row>
    <x:row r="26">
      <x:c r="A26" s="20" t="str">
        <x:v>OPP-F</x:v>
      </x:c>
      <x:c r="B26" s="38" t="str">
        <x:f>IF(OR('Priority Cockpit'!G8="",'Priority Cockpit'!B8=""),"N/A",IF(OR('Priority Cockpit'!G36&lt;&gt;"COMMERCIALLY_QUALIFIED",'Priority Cockpit'!B36&lt;&gt;"COMMERCIALLY_QUALIFIED"),"UNRESOLVED",IF(AND(AND('Priority Cockpit'!G28&gt;='Priority Cockpit'!B28,'Priority Cockpit'!G29&gt;='Priority Cockpit'!B29,'Priority Cockpit'!G30&gt;='Priority Cockpit'!B30,'Priority Cockpit'!G31&gt;='Priority Cockpit'!B31,'Priority Cockpit'!G32&gt;='Priority Cockpit'!B32,'Priority Cockpit'!G33&gt;='Priority Cockpit'!B33,'Priority Cockpit'!G34&gt;='Priority Cockpit'!B34,'Priority Cockpit'!G35&gt;='Priority Cockpit'!B35),OR('Priority Cockpit'!G28&gt;'Priority Cockpit'!B28,'Priority Cockpit'!G29&gt;'Priority Cockpit'!B29,'Priority Cockpit'!G30&gt;'Priority Cockpit'!B30,'Priority Cockpit'!G31&gt;'Priority Cockpit'!B31,'Priority Cockpit'!G32&gt;'Priority Cockpit'!B32,'Priority Cockpit'!G33&gt;'Priority Cockpit'!B33,'Priority Cockpit'!G34&gt;'Priority Cockpit'!B34,'Priority Cockpit'!G35&gt;'Priority Cockpit'!B35)),"STRONGER",IF(AND(AND('Priority Cockpit'!G28&lt;='Priority Cockpit'!B28,'Priority Cockpit'!G29&lt;='Priority Cockpit'!B29,'Priority Cockpit'!G30&lt;='Priority Cockpit'!B30,'Priority Cockpit'!G31&lt;='Priority Cockpit'!B31,'Priority Cockpit'!G32&lt;='Priority Cockpit'!B32,'Priority Cockpit'!G33&lt;='Priority Cockpit'!B33,'Priority Cockpit'!G34&lt;='Priority Cockpit'!B34,'Priority Cockpit'!G35&lt;='Priority Cockpit'!B35),OR('Priority Cockpit'!G28&lt;'Priority Cockpit'!B28,'Priority Cockpit'!G29&lt;'Priority Cockpit'!B29,'Priority Cockpit'!G30&lt;'Priority Cockpit'!B30,'Priority Cockpit'!G31&lt;'Priority Cockpit'!B31,'Priority Cockpit'!G32&lt;'Priority Cockpit'!B32,'Priority Cockpit'!G33&lt;'Priority Cockpit'!B33,'Priority Cockpit'!G34&lt;'Priority Cockpit'!B34,'Priority Cockpit'!G35&lt;'Priority Cockpit'!B35)),"WEAKER",IF(AND('Priority Cockpit'!G28='Priority Cockpit'!B28,'Priority Cockpit'!G29='Priority Cockpit'!B29,'Priority Cockpit'!G30='Priority Cockpit'!B30,'Priority Cockpit'!G31='Priority Cockpit'!B31,'Priority Cockpit'!G32='Priority Cockpit'!B32,'Priority Cockpit'!G33='Priority Cockpit'!B33,'Priority Cockpit'!G34='Priority Cockpit'!B34,'Priority Cockpit'!G35='Priority Cockpit'!B35),"SIMILAR","UNRESOLVED")))))</x:f>
        <x:v>N/A</x:v>
      </x:c>
      <x:c r="C26" s="38" t="str">
        <x:f>IF(OR('Priority Cockpit'!G8="",'Priority Cockpit'!C8=""),"N/A",IF(OR('Priority Cockpit'!G36&lt;&gt;"COMMERCIALLY_QUALIFIED",'Priority Cockpit'!C36&lt;&gt;"COMMERCIALLY_QUALIFIED"),"UNRESOLVED",IF(AND(AND('Priority Cockpit'!G28&gt;='Priority Cockpit'!C28,'Priority Cockpit'!G29&gt;='Priority Cockpit'!C29,'Priority Cockpit'!G30&gt;='Priority Cockpit'!C30,'Priority Cockpit'!G31&gt;='Priority Cockpit'!C31,'Priority Cockpit'!G32&gt;='Priority Cockpit'!C32,'Priority Cockpit'!G33&gt;='Priority Cockpit'!C33,'Priority Cockpit'!G34&gt;='Priority Cockpit'!C34,'Priority Cockpit'!G35&gt;='Priority Cockpit'!C35),OR('Priority Cockpit'!G28&gt;'Priority Cockpit'!C28,'Priority Cockpit'!G29&gt;'Priority Cockpit'!C29,'Priority Cockpit'!G30&gt;'Priority Cockpit'!C30,'Priority Cockpit'!G31&gt;'Priority Cockpit'!C31,'Priority Cockpit'!G32&gt;'Priority Cockpit'!C32,'Priority Cockpit'!G33&gt;'Priority Cockpit'!C33,'Priority Cockpit'!G34&gt;'Priority Cockpit'!C34,'Priority Cockpit'!G35&gt;'Priority Cockpit'!C35)),"STRONGER",IF(AND(AND('Priority Cockpit'!G28&lt;='Priority Cockpit'!C28,'Priority Cockpit'!G29&lt;='Priority Cockpit'!C29,'Priority Cockpit'!G30&lt;='Priority Cockpit'!C30,'Priority Cockpit'!G31&lt;='Priority Cockpit'!C31,'Priority Cockpit'!G32&lt;='Priority Cockpit'!C32,'Priority Cockpit'!G33&lt;='Priority Cockpit'!C33,'Priority Cockpit'!G34&lt;='Priority Cockpit'!C34,'Priority Cockpit'!G35&lt;='Priority Cockpit'!C35),OR('Priority Cockpit'!G28&lt;'Priority Cockpit'!C28,'Priority Cockpit'!G29&lt;'Priority Cockpit'!C29,'Priority Cockpit'!G30&lt;'Priority Cockpit'!C30,'Priority Cockpit'!G31&lt;'Priority Cockpit'!C31,'Priority Cockpit'!G32&lt;'Priority Cockpit'!C32,'Priority Cockpit'!G33&lt;'Priority Cockpit'!C33,'Priority Cockpit'!G34&lt;'Priority Cockpit'!C34,'Priority Cockpit'!G35&lt;'Priority Cockpit'!C35)),"WEAKER",IF(AND('Priority Cockpit'!G28='Priority Cockpit'!C28,'Priority Cockpit'!G29='Priority Cockpit'!C29,'Priority Cockpit'!G30='Priority Cockpit'!C30,'Priority Cockpit'!G31='Priority Cockpit'!C31,'Priority Cockpit'!G32='Priority Cockpit'!C32,'Priority Cockpit'!G33='Priority Cockpit'!C33,'Priority Cockpit'!G34='Priority Cockpit'!C34,'Priority Cockpit'!G35='Priority Cockpit'!C35),"SIMILAR","UNRESOLVED")))))</x:f>
        <x:v>N/A</x:v>
      </x:c>
      <x:c r="D26" s="38" t="str">
        <x:f>IF(OR('Priority Cockpit'!G8="",'Priority Cockpit'!D8=""),"N/A",IF(OR('Priority Cockpit'!G36&lt;&gt;"COMMERCIALLY_QUALIFIED",'Priority Cockpit'!D36&lt;&gt;"COMMERCIALLY_QUALIFIED"),"UNRESOLVED",IF(AND(AND('Priority Cockpit'!G28&gt;='Priority Cockpit'!D28,'Priority Cockpit'!G29&gt;='Priority Cockpit'!D29,'Priority Cockpit'!G30&gt;='Priority Cockpit'!D30,'Priority Cockpit'!G31&gt;='Priority Cockpit'!D31,'Priority Cockpit'!G32&gt;='Priority Cockpit'!D32,'Priority Cockpit'!G33&gt;='Priority Cockpit'!D33,'Priority Cockpit'!G34&gt;='Priority Cockpit'!D34,'Priority Cockpit'!G35&gt;='Priority Cockpit'!D35),OR('Priority Cockpit'!G28&gt;'Priority Cockpit'!D28,'Priority Cockpit'!G29&gt;'Priority Cockpit'!D29,'Priority Cockpit'!G30&gt;'Priority Cockpit'!D30,'Priority Cockpit'!G31&gt;'Priority Cockpit'!D31,'Priority Cockpit'!G32&gt;'Priority Cockpit'!D32,'Priority Cockpit'!G33&gt;'Priority Cockpit'!D33,'Priority Cockpit'!G34&gt;'Priority Cockpit'!D34,'Priority Cockpit'!G35&gt;'Priority Cockpit'!D35)),"STRONGER",IF(AND(AND('Priority Cockpit'!G28&lt;='Priority Cockpit'!D28,'Priority Cockpit'!G29&lt;='Priority Cockpit'!D29,'Priority Cockpit'!G30&lt;='Priority Cockpit'!D30,'Priority Cockpit'!G31&lt;='Priority Cockpit'!D31,'Priority Cockpit'!G32&lt;='Priority Cockpit'!D32,'Priority Cockpit'!G33&lt;='Priority Cockpit'!D33,'Priority Cockpit'!G34&lt;='Priority Cockpit'!D34,'Priority Cockpit'!G35&lt;='Priority Cockpit'!D35),OR('Priority Cockpit'!G28&lt;'Priority Cockpit'!D28,'Priority Cockpit'!G29&lt;'Priority Cockpit'!D29,'Priority Cockpit'!G30&lt;'Priority Cockpit'!D30,'Priority Cockpit'!G31&lt;'Priority Cockpit'!D31,'Priority Cockpit'!G32&lt;'Priority Cockpit'!D32,'Priority Cockpit'!G33&lt;'Priority Cockpit'!D33,'Priority Cockpit'!G34&lt;'Priority Cockpit'!D34,'Priority Cockpit'!G35&lt;'Priority Cockpit'!D35)),"WEAKER",IF(AND('Priority Cockpit'!G28='Priority Cockpit'!D28,'Priority Cockpit'!G29='Priority Cockpit'!D29,'Priority Cockpit'!G30='Priority Cockpit'!D30,'Priority Cockpit'!G31='Priority Cockpit'!D31,'Priority Cockpit'!G32='Priority Cockpit'!D32,'Priority Cockpit'!G33='Priority Cockpit'!D33,'Priority Cockpit'!G34='Priority Cockpit'!D34,'Priority Cockpit'!G35='Priority Cockpit'!D35),"SIMILAR","UNRESOLVED")))))</x:f>
        <x:v>N/A</x:v>
      </x:c>
      <x:c r="E26" s="38" t="str">
        <x:f>IF(OR('Priority Cockpit'!G8="",'Priority Cockpit'!E8=""),"N/A",IF(OR('Priority Cockpit'!G36&lt;&gt;"COMMERCIALLY_QUALIFIED",'Priority Cockpit'!E36&lt;&gt;"COMMERCIALLY_QUALIFIED"),"UNRESOLVED",IF(AND(AND('Priority Cockpit'!G28&gt;='Priority Cockpit'!E28,'Priority Cockpit'!G29&gt;='Priority Cockpit'!E29,'Priority Cockpit'!G30&gt;='Priority Cockpit'!E30,'Priority Cockpit'!G31&gt;='Priority Cockpit'!E31,'Priority Cockpit'!G32&gt;='Priority Cockpit'!E32,'Priority Cockpit'!G33&gt;='Priority Cockpit'!E33,'Priority Cockpit'!G34&gt;='Priority Cockpit'!E34,'Priority Cockpit'!G35&gt;='Priority Cockpit'!E35),OR('Priority Cockpit'!G28&gt;'Priority Cockpit'!E28,'Priority Cockpit'!G29&gt;'Priority Cockpit'!E29,'Priority Cockpit'!G30&gt;'Priority Cockpit'!E30,'Priority Cockpit'!G31&gt;'Priority Cockpit'!E31,'Priority Cockpit'!G32&gt;'Priority Cockpit'!E32,'Priority Cockpit'!G33&gt;'Priority Cockpit'!E33,'Priority Cockpit'!G34&gt;'Priority Cockpit'!E34,'Priority Cockpit'!G35&gt;'Priority Cockpit'!E35)),"STRONGER",IF(AND(AND('Priority Cockpit'!G28&lt;='Priority Cockpit'!E28,'Priority Cockpit'!G29&lt;='Priority Cockpit'!E29,'Priority Cockpit'!G30&lt;='Priority Cockpit'!E30,'Priority Cockpit'!G31&lt;='Priority Cockpit'!E31,'Priority Cockpit'!G32&lt;='Priority Cockpit'!E32,'Priority Cockpit'!G33&lt;='Priority Cockpit'!E33,'Priority Cockpit'!G34&lt;='Priority Cockpit'!E34,'Priority Cockpit'!G35&lt;='Priority Cockpit'!E35),OR('Priority Cockpit'!G28&lt;'Priority Cockpit'!E28,'Priority Cockpit'!G29&lt;'Priority Cockpit'!E29,'Priority Cockpit'!G30&lt;'Priority Cockpit'!E30,'Priority Cockpit'!G31&lt;'Priority Cockpit'!E31,'Priority Cockpit'!G32&lt;'Priority Cockpit'!E32,'Priority Cockpit'!G33&lt;'Priority Cockpit'!E33,'Priority Cockpit'!G34&lt;'Priority Cockpit'!E34,'Priority Cockpit'!G35&lt;'Priority Cockpit'!E35)),"WEAKER",IF(AND('Priority Cockpit'!G28='Priority Cockpit'!E28,'Priority Cockpit'!G29='Priority Cockpit'!E29,'Priority Cockpit'!G30='Priority Cockpit'!E30,'Priority Cockpit'!G31='Priority Cockpit'!E31,'Priority Cockpit'!G32='Priority Cockpit'!E32,'Priority Cockpit'!G33='Priority Cockpit'!E33,'Priority Cockpit'!G34='Priority Cockpit'!E34,'Priority Cockpit'!G35='Priority Cockpit'!E35),"SIMILAR","UNRESOLVED")))))</x:f>
        <x:v>N/A</x:v>
      </x:c>
      <x:c r="F26" s="38" t="str">
        <x:f>IF(OR('Priority Cockpit'!G8="",'Priority Cockpit'!F8=""),"N/A",IF(OR('Priority Cockpit'!G36&lt;&gt;"COMMERCIALLY_QUALIFIED",'Priority Cockpit'!F36&lt;&gt;"COMMERCIALLY_QUALIFIED"),"UNRESOLVED",IF(AND(AND('Priority Cockpit'!G28&gt;='Priority Cockpit'!F28,'Priority Cockpit'!G29&gt;='Priority Cockpit'!F29,'Priority Cockpit'!G30&gt;='Priority Cockpit'!F30,'Priority Cockpit'!G31&gt;='Priority Cockpit'!F31,'Priority Cockpit'!G32&gt;='Priority Cockpit'!F32,'Priority Cockpit'!G33&gt;='Priority Cockpit'!F33,'Priority Cockpit'!G34&gt;='Priority Cockpit'!F34,'Priority Cockpit'!G35&gt;='Priority Cockpit'!F35),OR('Priority Cockpit'!G28&gt;'Priority Cockpit'!F28,'Priority Cockpit'!G29&gt;'Priority Cockpit'!F29,'Priority Cockpit'!G30&gt;'Priority Cockpit'!F30,'Priority Cockpit'!G31&gt;'Priority Cockpit'!F31,'Priority Cockpit'!G32&gt;'Priority Cockpit'!F32,'Priority Cockpit'!G33&gt;'Priority Cockpit'!F33,'Priority Cockpit'!G34&gt;'Priority Cockpit'!F34,'Priority Cockpit'!G35&gt;'Priority Cockpit'!F35)),"STRONGER",IF(AND(AND('Priority Cockpit'!G28&lt;='Priority Cockpit'!F28,'Priority Cockpit'!G29&lt;='Priority Cockpit'!F29,'Priority Cockpit'!G30&lt;='Priority Cockpit'!F30,'Priority Cockpit'!G31&lt;='Priority Cockpit'!F31,'Priority Cockpit'!G32&lt;='Priority Cockpit'!F32,'Priority Cockpit'!G33&lt;='Priority Cockpit'!F33,'Priority Cockpit'!G34&lt;='Priority Cockpit'!F34,'Priority Cockpit'!G35&lt;='Priority Cockpit'!F35),OR('Priority Cockpit'!G28&lt;'Priority Cockpit'!F28,'Priority Cockpit'!G29&lt;'Priority Cockpit'!F29,'Priority Cockpit'!G30&lt;'Priority Cockpit'!F30,'Priority Cockpit'!G31&lt;'Priority Cockpit'!F31,'Priority Cockpit'!G32&lt;'Priority Cockpit'!F32,'Priority Cockpit'!G33&lt;'Priority Cockpit'!F33,'Priority Cockpit'!G34&lt;'Priority Cockpit'!F34,'Priority Cockpit'!G35&lt;'Priority Cockpit'!F35)),"WEAKER",IF(AND('Priority Cockpit'!G28='Priority Cockpit'!F28,'Priority Cockpit'!G29='Priority Cockpit'!F29,'Priority Cockpit'!G30='Priority Cockpit'!F30,'Priority Cockpit'!G31='Priority Cockpit'!F31,'Priority Cockpit'!G32='Priority Cockpit'!F32,'Priority Cockpit'!G33='Priority Cockpit'!F33,'Priority Cockpit'!G34='Priority Cockpit'!F34,'Priority Cockpit'!G35='Priority Cockpit'!F35),"SIMILAR","UNRESOLVED")))))</x:f>
        <x:v>N/A</x:v>
      </x:c>
      <x:c r="G26" s="38" t="str">
        <x:f>"SELF"</x:f>
        <x:v>SELF</x:v>
      </x:c>
    </x:row>
    <x:row r="29">
      <x:c r="A29" s="6" t="str">
        <x:v>Portfolio state</x:v>
      </x:c>
      <x:c r="B29" s="6" t="str"/>
      <x:c r="C29" s="6" t="str"/>
      <x:c r="D29" s="6" t="str"/>
      <x:c r="E29" s="6" t="str"/>
      <x:c r="F29" s="6" t="str"/>
      <x:c r="G29" s="6" t="str"/>
    </x:row>
    <x:row r="30" ht="38" customHeight="1">
      <x:c r="A30" s="20" t="str">
        <x:v>Frontier / exclusion</x:v>
      </x:c>
      <x:c r="B30" s="52" t="str">
        <x:f>IF('Priority Cockpit'!B8="","",IF('Priority Cockpit'!B36&lt;&gt;"COMMERCIALLY_QUALIFIED",'Priority Cockpit'!B36,IF(COUNTIF(B21:G21,"WEAKER")&gt;0,"DOMINATED","PRIORITY_FRONTIER")))</x:f>
        <x:v>PRIORITY_FRONTIER</x:v>
      </x:c>
      <x:c r="C30" s="52" t="str">
        <x:f>IF('Priority Cockpit'!C8="","",IF('Priority Cockpit'!C36&lt;&gt;"COMMERCIALLY_QUALIFIED",'Priority Cockpit'!C36,IF(COUNTIF(B22:G22,"WEAKER")&gt;0,"DOMINATED","PRIORITY_FRONTIER")))</x:f>
        <x:v>PRIORITY_FRONTIER</x:v>
      </x:c>
      <x:c r="D30" s="52" t="str">
        <x:f>IF('Priority Cockpit'!D8="","",IF('Priority Cockpit'!D36&lt;&gt;"COMMERCIALLY_QUALIFIED",'Priority Cockpit'!D36,IF(COUNTIF(B23:G23,"WEAKER")&gt;0,"DOMINATED","PRIORITY_FRONTIER")))</x:f>
        <x:v>COMMERCIAL_PATH_UNRESOLVED</x:v>
      </x:c>
      <x:c r="E30" s="52" t="str">
        <x:f>IF('Priority Cockpit'!E8="","",IF('Priority Cockpit'!E36&lt;&gt;"COMMERCIALLY_QUALIFIED",'Priority Cockpit'!E36,IF(COUNTIF(B24:G24,"WEAKER")&gt;0,"DOMINATED","PRIORITY_FRONTIER")))</x:f>
      </x:c>
      <x:c r="F30" s="52" t="str">
        <x:f>IF('Priority Cockpit'!F8="","",IF('Priority Cockpit'!F36&lt;&gt;"COMMERCIALLY_QUALIFIED",'Priority Cockpit'!F36,IF(COUNTIF(B25:G25,"WEAKER")&gt;0,"DOMINATED","PRIORITY_FRONTIER")))</x:f>
      </x:c>
      <x:c r="G30" s="52" t="str">
        <x:f>IF('Priority Cockpit'!G8="","",IF('Priority Cockpit'!G36&lt;&gt;"COMMERCIALLY_QUALIFIED",'Priority Cockpit'!G36,IF(COUNTIF(B26:G26,"WEAKER")&gt;0,"DOMINATED","PRIORITY_FRONTIER")))</x:f>
      </x:c>
    </x:row>
    <x:row r="31" ht="72" customHeight="1">
      <x:c r="A31" s="20" t="str">
        <x:v>Priority changing condition</x:v>
      </x:c>
      <x:c r="B31" s="53" t="str">
        <x:f>IF(B30="","",IF(B30="PRIORITY_FRONTIER","An alternative must become strictly stronger without being weaker on a material dimension.",IF(B30="DOMINATED","Strengthen a material dimension with independent evidence, or weaken the current dominator through disconfirming evidence.","Resolve the blocking state.")))</x:f>
        <x:v>An alternative must become strictly stronger without being weaker on a material dimension.</x:v>
      </x:c>
      <x:c r="C31" s="53" t="str">
        <x:f>IF(C30="","",IF(C30="PRIORITY_FRONTIER","An alternative must become strictly stronger without being weaker on a material dimension.",IF(C30="DOMINATED","Strengthen a material dimension with independent evidence, or weaken the current dominator through disconfirming evidence.","Resolve the blocking state.")))</x:f>
        <x:v>An alternative must become strictly stronger without being weaker on a material dimension.</x:v>
      </x:c>
      <x:c r="D31" s="53" t="str">
        <x:f>IF(D30="","",IF(D30="PRIORITY_FRONTIER","An alternative must become strictly stronger without being weaker on a material dimension.",IF(D30="DOMINATED","Strengthen a material dimension with independent evidence, or weaken the current dominator through disconfirming evidence.","Resolve the blocking state.")))</x:f>
        <x:v>Resolve the blocking state.</x:v>
      </x:c>
      <x:c r="E31" s="53" t="str">
        <x:f>IF(E30="","",IF(E30="PRIORITY_FRONTIER","An alternative must become strictly stronger without being weaker on a material dimension.",IF(E30="DOMINATED","Strengthen a material dimension with independent evidence, or weaken the current dominator through disconfirming evidence.","Resolve the blocking state.")))</x:f>
      </x:c>
      <x:c r="F31" s="53" t="str">
        <x:f>IF(F30="","",IF(F30="PRIORITY_FRONTIER","An alternative must become strictly stronger without being weaker on a material dimension.",IF(F30="DOMINATED","Strengthen a material dimension with independent evidence, or weaken the current dominator through disconfirming evidence.","Resolve the blocking state.")))</x:f>
      </x:c>
      <x:c r="G31" s="53" t="str">
        <x:f>IF(G30="","",IF(G30="PRIORITY_FRONTIER","An alternative must become strictly stronger without being weaker on a material dimension.",IF(G30="DOMINATED","Strengthen a material dimension with independent evidence, or weaken the current dominator through disconfirming evidence.","Resolve the blocking state.")))</x:f>
      </x:c>
    </x:row>
    <x:row r="32" ht="38" customHeight="1">
      <x:c r="A32" s="20" t="str">
        <x:v>Current state</x:v>
      </x:c>
      <x:c r="B32" s="54" t="str">
        <x:f>IF(B30="","",B30)</x:f>
        <x:v>PRIORITY_FRONTIER</x:v>
      </x:c>
      <x:c r="C32" s="54" t="str">
        <x:f>IF(C30="","",C30)</x:f>
        <x:v>PRIORITY_FRONTIER</x:v>
      </x:c>
      <x:c r="D32" s="54" t="str">
        <x:f>IF(D30="","",D30)</x:f>
        <x:v>COMMERCIAL_PATH_UNRESOLVED</x:v>
      </x:c>
      <x:c r="E32" s="54" t="str">
        <x:f>IF(E30="","",E30)</x:f>
      </x:c>
      <x:c r="F32" s="54" t="str">
        <x:f>IF(F30="","",F30)</x:f>
      </x:c>
      <x:c r="G32" s="54" t="str">
        <x:f>IF(G30="","",G30)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0" customHeight="1">
      <x:c r="A1" s="16" t="str">
        <x:v>Commercial Priority Decision Record</x:v>
      </x:c>
      <x:c r="B1" s="16" t="str"/>
      <x:c r="C1" s="16" t="str"/>
      <x:c r="D1" s="16" t="str"/>
      <x:c r="E1" s="16" t="str"/>
      <x:c r="F1" s="16" t="str"/>
      <x:c r="G1" s="16" t="str"/>
      <x:c r="H1" s="16" t="str"/>
      <x:c r="I1" s="16" t="str"/>
      <x:c r="J1" s="16" t="str"/>
      <x:c r="K1" s="16" t="str"/>
      <x:c r="L1" s="16" t="str"/>
    </x:row>
    <x:row r="3">
      <x:c r="A3" s="20" t="str">
        <x:v>Method</x:v>
      </x:c>
      <x:c r="B3" s="58" t="str">
        <x:v>SERPIFAI Commercial Priority Method 1.0.0</x:v>
      </x:c>
      <x:c r="C3" s="59"/>
      <x:c r="D3" s="59"/>
      <x:c r="E3" s="59"/>
      <x:c r="F3" s="59"/>
      <x:c r="G3" s="59"/>
      <x:c r="H3" s="59"/>
      <x:c r="I3" s="59"/>
      <x:c r="J3" s="59"/>
      <x:c r="K3" s="59"/>
      <x:c r="L3" s="60"/>
    </x:row>
    <x:row r="4">
      <x:c r="A4" s="20" t="str">
        <x:v>Engine</x:v>
      </x:c>
      <x:c r="B4" s="58" t="str">
        <x:v>A38-ENGINE-1.0.0</x:v>
      </x:c>
      <x:c r="C4" s="59"/>
      <x:c r="D4" s="59"/>
      <x:c r="E4" s="59"/>
      <x:c r="F4" s="59"/>
      <x:c r="G4" s="59"/>
      <x:c r="H4" s="59"/>
      <x:c r="I4" s="59"/>
      <x:c r="J4" s="59"/>
      <x:c r="K4" s="59"/>
      <x:c r="L4" s="60"/>
    </x:row>
    <x:row r="5">
      <x:c r="A5" s="20" t="str">
        <x:v>Decision scope</x:v>
      </x:c>
      <x:c r="B5" s="58" t="str">
        <x:v>Commercial-value prioritization among plausible SEO opportunities</x:v>
      </x:c>
      <x:c r="C5" s="59"/>
      <x:c r="D5" s="59"/>
      <x:c r="E5" s="59"/>
      <x:c r="F5" s="59"/>
      <x:c r="G5" s="59"/>
      <x:c r="H5" s="59"/>
      <x:c r="I5" s="59"/>
      <x:c r="J5" s="59"/>
      <x:c r="K5" s="59"/>
      <x:c r="L5" s="60"/>
    </x:row>
    <x:row r="6">
      <x:c r="A6" s="20" t="str">
        <x:v>Current outcome</x:v>
      </x:c>
      <x:c r="B6" s="58" t="str">
        <x:f>'Comparison Board'!B3</x:f>
        <x:v>PRIORITY_FRONTIER</x:v>
      </x:c>
      <x:c r="C6" s="59"/>
      <x:c r="D6" s="59"/>
      <x:c r="E6" s="59"/>
      <x:c r="F6" s="59"/>
      <x:c r="G6" s="59"/>
      <x:c r="H6" s="59"/>
      <x:c r="I6" s="59"/>
      <x:c r="J6" s="59"/>
      <x:c r="K6" s="59"/>
      <x:c r="L6" s="60"/>
    </x:row>
    <x:row r="7">
      <x:c r="A7" s="20" t="str">
        <x:v>Reason / stability</x:v>
      </x:c>
      <x:c r="B7" s="58" t="str">
        <x:f>'Comparison Board'!B4</x:f>
        <x:v>TRADE_OFFS_REMAIN · do not force a total rank.</x:v>
      </x:c>
      <x:c r="C7" s="59"/>
      <x:c r="D7" s="59"/>
      <x:c r="E7" s="59"/>
      <x:c r="F7" s="59"/>
      <x:c r="G7" s="59"/>
      <x:c r="H7" s="59"/>
      <x:c r="I7" s="59"/>
      <x:c r="J7" s="59"/>
      <x:c r="K7" s="59"/>
      <x:c r="L7" s="60"/>
    </x:row>
    <x:row r="8">
      <x:c r="A8" s="20" t="str">
        <x:v>Priority frontier</x:v>
      </x:c>
      <x:c r="B8" s="58" t="str">
        <x:f>TEXTJOIN(", ",TRUE,IF('Comparison Board'!B30:G30="PRIORITY_FRONTIER",'Priority Cockpit'!B8:G8,""))</x:f>
        <x:v>OPP-A</x:v>
      </x:c>
      <x:c r="C8" s="59"/>
      <x:c r="D8" s="59"/>
      <x:c r="E8" s="59"/>
      <x:c r="F8" s="59"/>
      <x:c r="G8" s="59"/>
      <x:c r="H8" s="59"/>
      <x:c r="I8" s="59"/>
      <x:c r="J8" s="59"/>
      <x:c r="K8" s="59"/>
      <x:c r="L8" s="60"/>
    </x:row>
    <x:row r="9">
      <x:c r="A9" s="20" t="str">
        <x:v>Dominated</x:v>
      </x:c>
      <x:c r="B9" s="58" t="str">
        <x:f>TEXTJOIN(", ",TRUE,IF('Comparison Board'!B30:G30="DOMINATED",'Priority Cockpit'!B8:G8,""))</x:f>
        <x:v>OPP-A</x:v>
      </x:c>
      <x:c r="C9" s="59"/>
      <x:c r="D9" s="59"/>
      <x:c r="E9" s="59"/>
      <x:c r="F9" s="59"/>
      <x:c r="G9" s="59"/>
      <x:c r="H9" s="59"/>
      <x:c r="I9" s="59"/>
      <x:c r="J9" s="59"/>
      <x:c r="K9" s="59"/>
      <x:c r="L9" s="60"/>
    </x:row>
    <x:row r="10">
      <x:c r="A10" s="20" t="str">
        <x:v>Disconfirming evidence</x:v>
      </x:c>
      <x:c r="B10" s="58" t="str">
        <x:v>Review Commercial Evidence rows marked DISCONFIRMING</x:v>
      </x:c>
      <x:c r="C10" s="59"/>
      <x:c r="D10" s="59"/>
      <x:c r="E10" s="59"/>
      <x:c r="F10" s="59"/>
      <x:c r="G10" s="59"/>
      <x:c r="H10" s="59"/>
      <x:c r="I10" s="59"/>
      <x:c r="J10" s="59"/>
      <x:c r="K10" s="59"/>
      <x:c r="L10" s="60"/>
    </x:row>
    <x:row r="11">
      <x:c r="A11" s="20" t="str">
        <x:v>Missing evidence</x:v>
      </x:c>
      <x:c r="B11" s="58" t="str">
        <x:f>'Start Here'!B14</x:f>
        <x:v>Inspect exclusions and frontier members</x:v>
      </x:c>
      <x:c r="C11" s="59"/>
      <x:c r="D11" s="59"/>
      <x:c r="E11" s="59"/>
      <x:c r="F11" s="59"/>
      <x:c r="G11" s="59"/>
      <x:c r="H11" s="59"/>
      <x:c r="I11" s="59"/>
      <x:c r="J11" s="59"/>
      <x:c r="K11" s="59"/>
      <x:c r="L11" s="60"/>
    </x:row>
    <x:row r="12">
      <x:c r="A12" s="20" t="str">
        <x:v>Priority-changing condition</x:v>
      </x:c>
      <x:c r="B12" s="58" t="str">
        <x:f>'Start Here'!B15</x:f>
        <x:v>Collect only evidence capable of resolving the frontier</x:v>
      </x:c>
      <x:c r="C12" s="59"/>
      <x:c r="D12" s="59"/>
      <x:c r="E12" s="59"/>
      <x:c r="F12" s="59"/>
      <x:c r="G12" s="59"/>
      <x:c r="H12" s="59"/>
      <x:c r="I12" s="59"/>
      <x:c r="J12" s="59"/>
      <x:c r="K12" s="59"/>
      <x:c r="L12" s="60"/>
    </x:row>
    <x:row r="13">
      <x:c r="A13" s="20" t="str">
        <x:v>Supported use</x:v>
      </x:c>
      <x:c r="B13" s="58" t="str">
        <x:v>Prioritize commercially plausible SEO opportunities within the stated buyer, offer, market and decision scope.</x:v>
      </x:c>
      <x:c r="C13" s="59"/>
      <x:c r="D13" s="59"/>
      <x:c r="E13" s="59"/>
      <x:c r="F13" s="59"/>
      <x:c r="G13" s="59"/>
      <x:c r="H13" s="59"/>
      <x:c r="I13" s="59"/>
      <x:c r="J13" s="59"/>
      <x:c r="K13" s="59"/>
      <x:c r="L13" s="60"/>
    </x:row>
    <x:row r="14">
      <x:c r="A14" s="20" t="str">
        <x:v>Unsupported use</x:v>
      </x:c>
      <x:c r="B14" s="58" t="str">
        <x:v>Not a budget allocation, execution-readiness score, guaranteed ROI or probability.</x:v>
      </x:c>
      <x:c r="C14" s="59"/>
      <x:c r="D14" s="59"/>
      <x:c r="E14" s="59"/>
      <x:c r="F14" s="59"/>
      <x:c r="G14" s="59"/>
      <x:c r="H14" s="59"/>
      <x:c r="I14" s="59"/>
      <x:c r="J14" s="59"/>
      <x:c r="K14" s="59"/>
      <x:c r="L14" s="60"/>
    </x:row>
    <x:row r="16">
      <x:c r="A16" s="6" t="str">
        <x:v>Record history</x:v>
      </x:c>
      <x:c r="B16" s="6" t="str"/>
      <x:c r="C16" s="6" t="str"/>
      <x:c r="D16" s="6" t="str"/>
      <x:c r="E16" s="6" t="str"/>
      <x:c r="F16" s="6" t="str"/>
      <x:c r="G16" s="6" t="str"/>
      <x:c r="H16" s="6" t="str"/>
      <x:c r="I16" s="6" t="str"/>
      <x:c r="J16" s="6" t="str"/>
      <x:c r="K16" s="6" t="str"/>
      <x:c r="L16" s="6" t="str"/>
    </x:row>
    <x:row r="17">
      <x:c r="A17" s="6" t="str">
        <x:v>Timestamp</x:v>
      </x:c>
      <x:c r="B17" s="6" t="str">
        <x:v>Outcome</x:v>
      </x:c>
      <x:c r="C17" s="6" t="str">
        <x:v>Reason</x:v>
      </x:c>
      <x:c r="D17" s="6" t="str">
        <x:v>Priority Frontier</x:v>
      </x:c>
      <x:c r="E17" s="6" t="str">
        <x:v>Missing Evidence</x:v>
      </x:c>
      <x:c r="F17" s="6" t="str">
        <x:v>Priority Stability</x:v>
      </x:c>
      <x:c r="G17" s="6" t="str">
        <x:v>Priority-changing Condition</x:v>
      </x:c>
      <x:c r="H17" s="6" t="str">
        <x:v>Supported Use</x:v>
      </x:c>
      <x:c r="I17" s="6" t="str">
        <x:v>Unsupported Use</x:v>
      </x:c>
      <x:c r="J17" s="6" t="str">
        <x:v>Owner</x:v>
      </x:c>
      <x:c r="K17" s="6" t="str">
        <x:v>Reviewer</x:v>
      </x:c>
      <x:c r="L17" s="6" t="str">
        <x:v>Notes</x:v>
      </x:c>
    </x:row>
    <x:row r="18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  <x:c r="K18" s="10" t="str"/>
      <x:c r="L18" s="10" t="str"/>
    </x:row>
    <x:row r="19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  <x:c r="K19" s="10" t="str"/>
      <x:c r="L19" s="10" t="str"/>
    </x:row>
    <x:row r="20">
      <x:c r="A20" s="10" t="str"/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  <x:c r="K20" s="10" t="str"/>
      <x:c r="L20" s="10" t="str"/>
    </x:row>
  </x:sheetData>
  <x:pageMargins left="0.7" right="0.7" top="0.75" bottom="0.75" header="0.3" footer="0.3"/>
  <x:tableParts count="1">
    <x:tablePart xmlns:r="http://schemas.openxmlformats.org/officeDocument/2006/relationships" r:id="R4ed2bc3e3384425d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32" hidden="0" customWidth="1"/>
    <x:col min="6" max="6" width="32" hidden="0" customWidth="1"/>
  </x:cols>
  <x:sheetData>
    <x:row r="1" ht="30" customHeight="1">
      <x:c r="A1" s="16" t="str">
        <x:v>Worked Examples</x:v>
      </x:c>
      <x:c r="B1" s="16" t="str"/>
      <x:c r="C1" s="16" t="str"/>
      <x:c r="D1" s="16" t="str"/>
      <x:c r="E1" s="16" t="str"/>
      <x:c r="F1" s="16" t="str"/>
    </x:row>
    <x:row r="3">
      <x:c r="A3" s="6" t="str">
        <x:v>Business model</x:v>
      </x:c>
      <x:c r="B3" s="6" t="str">
        <x:v>Opportunity A</x:v>
      </x:c>
      <x:c r="C3" s="6" t="str">
        <x:v>Opportunity B</x:v>
      </x:c>
      <x:c r="D3" s="6" t="str">
        <x:v>Result</x:v>
      </x:c>
      <x:c r="E3" s="6" t="str">
        <x:v>Decisive evidence</x:v>
      </x:c>
      <x:c r="F3" s="6" t="str">
        <x:v>Lesson</x:v>
      </x:c>
    </x:row>
    <x:row r="4">
      <x:c r="A4" s="12" t="str">
        <x:v>B2B SaaS</x:v>
      </x:c>
      <x:c r="B4" s="12" t="str">
        <x:v>Lower-volume comparison cluster</x:v>
      </x:c>
      <x:c r="C4" s="12" t="str">
        <x:v>Large informational category</x:v>
      </x:c>
      <x:c r="D4" s="12" t="str">
        <x:v>HIGHER_COMMERCIAL_PRIORITY</x:v>
      </x:c>
      <x:c r="E4" s="12" t="str">
        <x:v>Observed paid conversions + sales support</x:v>
      </x:c>
      <x:c r="F4" s="12" t="str">
        <x:v>Volume alone does not repair weak action evidence.</x:v>
      </x:c>
    </x:row>
    <x:row r="5">
      <x:c r="A5" s="12" t="str">
        <x:v>Ecommerce</x:v>
      </x:c>
      <x:c r="B5" s="12" t="str">
        <x:v>High-margin product family</x:v>
      </x:c>
      <x:c r="C5" s="12" t="str">
        <x:v>High-volume generic category</x:v>
      </x:c>
      <x:c r="D5" s="12" t="str">
        <x:v>PRIORITY_FRONTIER</x:v>
      </x:c>
      <x:c r="E5" s="12" t="str">
        <x:v>Economic vs strategic trade-off</x:v>
      </x:c>
      <x:c r="F5" s="12" t="str">
        <x:v>Do not invent weights to collapse real trade-offs.</x:v>
      </x:c>
    </x:row>
    <x:row r="6">
      <x:c r="A6" s="12" t="str">
        <x:v>Local service</x:v>
      </x:c>
      <x:c r="B6" s="12" t="str">
        <x:v>Local commercial cluster</x:v>
      </x:c>
      <x:c r="C6" s="12" t="str">
        <x:v>National demand outside service area</x:v>
      </x:c>
      <x:c r="D6" s="12" t="str">
        <x:v>OUTSIDE_DECISION_SCOPE</x:v>
      </x:c>
      <x:c r="E6" s="12" t="str">
        <x:v>Geography</x:v>
      </x:c>
      <x:c r="F6" s="12" t="str">
        <x:v>Outside-scope demand does not strengthen in-scope priority.</x:v>
      </x:c>
    </x:row>
    <x:row r="7">
      <x:c r="A7" s="12" t="str">
        <x:v>Enterprise</x:v>
      </x:c>
      <x:c r="B7" s="12" t="str">
        <x:v>Technical recovery</x:v>
      </x:c>
      <x:c r="C7" s="12" t="str">
        <x:v>New content expansion</x:v>
      </x:c>
      <x:c r="D7" s="12" t="str">
        <x:v>ASSUMPTION_SENSITIVE_PRIORITY</x:v>
      </x:c>
      <x:c r="E7" s="12" t="str">
        <x:v>Commercial inventory already affected</x:v>
      </x:c>
      <x:c r="F7" s="12" t="str">
        <x:v>Dependency and causal evidence matter.</x:v>
      </x:c>
    </x:row>
    <x:row r="8">
      <x:c r="A8" s="12" t="str">
        <x:v>AI search</x:v>
      </x:c>
      <x:c r="B8" s="12" t="str">
        <x:v>Buyer-relevant citation gap</x:v>
      </x:c>
      <x:c r="C8" s="12" t="str">
        <x:v>Large mention gap</x:v>
      </x:c>
      <x:c r="D8" s="12" t="str">
        <x:v>NOT_YET_ORDERABLE</x:v>
      </x:c>
      <x:c r="E8" s="12" t="str">
        <x:v>Action path unresolved</x:v>
      </x:c>
      <x:c r="F8" s="12" t="str">
        <x:v>Visibility is retrieval evidence, not commercial qualification.</x:v>
      </x:c>
    </x:row>
  </x:sheetData>
  <x:pageMargins left="0.7" right="0.7" top="0.75" bottom="0.75" header="0.3" footer="0.3"/>
  <x:tableParts count="1">
    <x:tablePart xmlns:r="http://schemas.openxmlformats.org/officeDocument/2006/relationships" r:id="Rb2b3701e63cb4bb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42" hidden="0" customWidth="1"/>
    <x:col min="6" max="6" width="24" hidden="0" customWidth="1"/>
    <x:col min="7" max="7" width="56" hidden="0" customWidth="1"/>
  </x:cols>
  <x:sheetData>
    <x:row r="1">
      <x:c r="A1" s="6" t="str">
        <x:v>Token</x:v>
      </x:c>
      <x:c r="B1" s="6" t="str">
        <x:v>Ordinal</x:v>
      </x:c>
      <x:c r="C1" s="6" t="str">
        <x:v>Class</x:v>
      </x:c>
      <x:c r="D1" s="6" t="str">
        <x:v>Plain-English meaning</x:v>
      </x:c>
      <x:c r="F1" s="6" t="str">
        <x:v>Controlled field</x:v>
      </x:c>
      <x:c r="G1" s="6" t="str">
        <x:v>Allowed values</x:v>
      </x:c>
    </x:row>
    <x:row r="2">
      <x:c r="A2" s="12" t="str">
        <x:v>UNRESOLVED</x:v>
      </x:c>
      <x:c r="B2" s="12" t="n">
        <x:v>0</x:v>
      </x:c>
      <x:c r="C2" s="12" t="str">
        <x:v>Evidence level</x:v>
      </x:c>
      <x:c r="D2" s="12" t="str">
        <x:v>Material link not yet supported</x:v>
      </x:c>
      <x:c r="F2" s="12" t="str">
        <x:v>Scope</x:v>
      </x:c>
      <x:c r="G2" s="12" t="str">
        <x:v>IN_SCOPE | OUTSIDE_SCOPE</x:v>
      </x:c>
    </x:row>
    <x:row r="3">
      <x:c r="A3" s="12" t="str">
        <x:v>WEAK</x:v>
      </x:c>
      <x:c r="B3" s="12" t="n">
        <x:v>1</x:v>
      </x:c>
      <x:c r="C3" s="12" t="str">
        <x:v>Evidence level</x:v>
      </x:c>
      <x:c r="D3" s="12" t="str">
        <x:v>Evidence exists but is too weak for a firm commercial claim</x:v>
      </x:c>
      <x:c r="F3" s="12" t="str">
        <x:v>Comparison unit</x:v>
      </x:c>
      <x:c r="G3" s="12" t="str">
        <x:v>CLEAR | DUPLICATE | OVERLAPPING | NESTED | DEPENDENT | NON_COMPETING</x:v>
      </x:c>
    </x:row>
    <x:row r="4">
      <x:c r="A4" s="12" t="str">
        <x:v>MODERATE</x:v>
      </x:c>
      <x:c r="B4" s="12" t="n">
        <x:v>2</x:v>
      </x:c>
      <x:c r="C4" s="12" t="str">
        <x:v>Evidence level</x:v>
      </x:c>
      <x:c r="D4" s="12" t="str">
        <x:v>Decision-useful support with some uncertainty</x:v>
      </x:c>
      <x:c r="F4" s="12" t="str">
        <x:v>Evidence independence</x:v>
      </x:c>
      <x:c r="G4" s="12" t="str">
        <x:v>INDEPENDENT | MIXED | DUPLICATE | UNRESOLVED</x:v>
      </x:c>
    </x:row>
    <x:row r="5">
      <x:c r="A5" s="12" t="str">
        <x:v>STRONG</x:v>
      </x:c>
      <x:c r="B5" s="12" t="n">
        <x:v>3</x:v>
      </x:c>
      <x:c r="C5" s="12" t="str">
        <x:v>Evidence level</x:v>
      </x:c>
      <x:c r="D5" s="12" t="str">
        <x:v>Strong decision-useful support for the stated scope</x:v>
      </x:c>
      <x:c r="F5" s="12" t="str">
        <x:v>Disconfirming evidence</x:v>
      </x:c>
      <x:c r="G5" s="12" t="str">
        <x:v>NONE | MINOR | MATERIAL | UNRESOLVED</x:v>
      </x:c>
    </x:row>
    <x:row r="6">
      <x:c r="F6" s="12" t="str">
        <x:v>Dependency</x:v>
      </x:c>
      <x:c r="G6" s="12" t="str">
        <x:v>NONE | DEPENDENT | UNRESOLVED</x:v>
      </x:c>
    </x:row>
    <x:row r="7">
      <x:c r="F7" s="12" t="str">
        <x:v>Priority stability</x:v>
      </x:c>
      <x:c r="G7" s="12" t="str">
        <x:v>ROBUST_PRIORITY | ASSUMPTION_SENSITIVE_PRIORITY | UNRESOLVED_PRIORITY</x:v>
      </x:c>
    </x:row>
  </x:sheetData>
  <x:pageMargins left="0.7" right="0.7" top="0.75" bottom="0.75" header="0.3" footer="0.3"/>
  <x:tableParts count="2">
    <x:tablePart xmlns:r="http://schemas.openxmlformats.org/officeDocument/2006/relationships" r:id="Rf2df0d4b6cf448ed"/>
    <x:tablePart xmlns:r="http://schemas.openxmlformats.org/officeDocument/2006/relationships" r:id="R3bfb8590e76a42bb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53" max="53" width="11" hidden="0" customWidth="1"/>
    <x:col min="54" max="54" width="11" hidden="0" customWidth="1"/>
    <x:col min="55" max="55" width="11" hidden="0" customWidth="1"/>
    <x:col min="56" max="56" width="11" hidden="0" customWidth="1"/>
    <x:col min="57" max="57" width="11" hidden="0" customWidth="1"/>
    <x:col min="58" max="58" width="11" hidden="0" customWidth="1"/>
    <x:col min="59" max="59" width="11" hidden="0" customWidth="1"/>
    <x:col min="60" max="60" width="11" hidden="0" customWidth="1"/>
    <x:col min="61" max="61" width="11" hidden="0" customWidth="1"/>
    <x:col min="62" max="62" width="11" hidden="0" customWidth="1"/>
    <x:col min="63" max="63" width="11" hidden="0" customWidth="1"/>
    <x:col min="64" max="64" width="11" hidden="0" customWidth="1"/>
    <x:col min="65" max="65" width="11" hidden="0" customWidth="1"/>
    <x:col min="66" max="66" width="11" hidden="0" customWidth="1"/>
    <x:col min="67" max="67" width="11" hidden="0" customWidth="1"/>
    <x:col min="68" max="68" width="11" hidden="0" customWidth="1"/>
    <x:col min="69" max="69" width="11" hidden="0" customWidth="1"/>
    <x:col min="70" max="70" width="11" hidden="0" customWidth="1"/>
    <x:col min="71" max="71" width="11" hidden="0" customWidth="1"/>
    <x:col min="72" max="72" width="11" hidden="0" customWidth="1"/>
    <x:col min="73" max="73" width="11" hidden="0" customWidth="1"/>
    <x:col min="74" max="74" width="11" hidden="0" customWidth="1"/>
    <x:col min="75" max="75" width="11" hidden="0" customWidth="1"/>
  </x:cols>
  <x:sheetData>
    <x:row r="1">
      <x:c r="A1" s="6" t="str">
        <x:v>Fixture ID</x:v>
      </x:c>
      <x:c r="B1" s="6" t="str">
        <x:v>Category</x:v>
      </x:c>
      <x:c r="C1" s="6" t="str">
        <x:v>Excel Cell Applicable</x:v>
      </x:c>
      <x:c r="D1" s="6" t="str">
        <x:v>A Buyer</x:v>
      </x:c>
      <x:c r="E1" s="6" t="str">
        <x:v>A Intent</x:v>
      </x:c>
      <x:c r="F1" s="6" t="str">
        <x:v>A Offer</x:v>
      </x:c>
      <x:c r="G1" s="6" t="str">
        <x:v>A Action</x:v>
      </x:c>
      <x:c r="H1" s="6" t="str">
        <x:v>A Economic</x:v>
      </x:c>
      <x:c r="I1" s="6" t="str">
        <x:v>A Strategic</x:v>
      </x:c>
      <x:c r="J1" s="6" t="str">
        <x:v>A Evidence</x:v>
      </x:c>
      <x:c r="K1" s="6" t="str">
        <x:v>A First Party</x:v>
      </x:c>
      <x:c r="L1" s="6" t="str">
        <x:v>B Buyer</x:v>
      </x:c>
      <x:c r="M1" s="6" t="str">
        <x:v>B Intent</x:v>
      </x:c>
      <x:c r="N1" s="6" t="str">
        <x:v>B Offer</x:v>
      </x:c>
      <x:c r="O1" s="6" t="str">
        <x:v>B Action</x:v>
      </x:c>
      <x:c r="P1" s="6" t="str">
        <x:v>B Economic</x:v>
      </x:c>
      <x:c r="Q1" s="6" t="str">
        <x:v>B Strategic</x:v>
      </x:c>
      <x:c r="R1" s="6" t="str">
        <x:v>B Evidence</x:v>
      </x:c>
      <x:c r="S1" s="6" t="str">
        <x:v>B First Party</x:v>
      </x:c>
      <x:c r="T1" s="6" t="str">
        <x:v>Expected Outcome</x:v>
      </x:c>
      <x:c r="U1" s="6" t="str">
        <x:v>Expected Reason</x:v>
      </x:c>
      <x:c r="V1" s="6" t="str">
        <x:v>Actual Outcome</x:v>
      </x:c>
      <x:c r="W1" s="6" t="str">
        <x:v>Actual Reason</x:v>
      </x:c>
      <x:c r="X1" s="6" t="str">
        <x:v>Parity</x:v>
      </x:c>
      <x:c r="BA1" s="73" t="str">
        <x:v>A Buyer Ord</x:v>
      </x:c>
      <x:c r="BB1" s="73" t="str">
        <x:v>A Intent Ord</x:v>
      </x:c>
      <x:c r="BC1" s="73" t="str">
        <x:v>A Offer Ord</x:v>
      </x:c>
      <x:c r="BD1" s="73" t="str">
        <x:v>A Action Ord</x:v>
      </x:c>
      <x:c r="BE1" s="73" t="str">
        <x:v>A Economic Ord</x:v>
      </x:c>
      <x:c r="BF1" s="73" t="str">
        <x:v>A Strategic Ord</x:v>
      </x:c>
      <x:c r="BG1" s="73" t="str">
        <x:v>A Evidence Ord</x:v>
      </x:c>
      <x:c r="BH1" s="73" t="str">
        <x:v>A First Party Ord</x:v>
      </x:c>
      <x:c r="BI1" s="73" t="str">
        <x:v>B Buyer Ord</x:v>
      </x:c>
      <x:c r="BJ1" s="73" t="str">
        <x:v>B Intent Ord</x:v>
      </x:c>
      <x:c r="BK1" s="73" t="str">
        <x:v>B Offer Ord</x:v>
      </x:c>
      <x:c r="BL1" s="73" t="str">
        <x:v>B Action Ord</x:v>
      </x:c>
      <x:c r="BM1" s="73" t="str">
        <x:v>B Economic Ord</x:v>
      </x:c>
      <x:c r="BN1" s="73" t="str">
        <x:v>B Strategic Ord</x:v>
      </x:c>
      <x:c r="BO1" s="73" t="str">
        <x:v>B Evidence Ord</x:v>
      </x:c>
      <x:c r="BP1" s="73" t="str">
        <x:v>B First Party Ord</x:v>
      </x:c>
      <x:c r="BQ1" s="73" t="str">
        <x:v>A Invalid</x:v>
      </x:c>
      <x:c r="BR1" s="73" t="str">
        <x:v>B Invalid</x:v>
      </x:c>
      <x:c r="BS1" s="73" t="str">
        <x:v>A Qualified</x:v>
      </x:c>
      <x:c r="BT1" s="73" t="str">
        <x:v>B Qualified</x:v>
      </x:c>
      <x:c r="BU1" s="73" t="str">
        <x:v>A Dominates B</x:v>
      </x:c>
      <x:c r="BV1" s="73" t="str">
        <x:v>B Dominates A</x:v>
      </x:c>
      <x:c r="BW1" s="73" t="str">
        <x:v>Equal</x:v>
      </x:c>
    </x:row>
    <x:row r="2">
      <x:c r="A2" s="12" t="str">
        <x:v>F01</x:v>
      </x:c>
      <x:c r="B2" s="12" t="str">
        <x:v>winner</x:v>
      </x:c>
      <x:c r="C2" s="12" t="str">
        <x:v>YES</x:v>
      </x:c>
      <x:c r="D2" s="12" t="str">
        <x:v>STRONG</x:v>
      </x:c>
      <x:c r="E2" s="12" t="str">
        <x:v>STRONG</x:v>
      </x:c>
      <x:c r="F2" s="12" t="str">
        <x:v>STRONG</x:v>
      </x:c>
      <x:c r="G2" s="12" t="str">
        <x:v>STRONG</x:v>
      </x:c>
      <x:c r="H2" s="12" t="str">
        <x:v>STRONG</x:v>
      </x:c>
      <x:c r="I2" s="12" t="str">
        <x:v>MODERATE</x:v>
      </x:c>
      <x:c r="J2" s="12" t="str">
        <x:v>STRONG</x:v>
      </x:c>
      <x:c r="K2" s="12" t="str">
        <x:v>STRONG</x:v>
      </x:c>
      <x:c r="L2" s="12" t="str">
        <x:v>MODERATE</x:v>
      </x:c>
      <x:c r="M2" s="12" t="str">
        <x:v>STRONG</x:v>
      </x:c>
      <x:c r="N2" s="12" t="str">
        <x:v>MODERATE</x:v>
      </x:c>
      <x:c r="O2" s="12" t="str">
        <x:v>MODERATE</x:v>
      </x:c>
      <x:c r="P2" s="12" t="str">
        <x:v>MODERATE</x:v>
      </x:c>
      <x:c r="Q2" s="12" t="str">
        <x:v>MODERATE</x:v>
      </x:c>
      <x:c r="R2" s="12" t="str">
        <x:v>MODERATE</x:v>
      </x:c>
      <x:c r="S2" s="12" t="str">
        <x:v>WEAK</x:v>
      </x:c>
      <x:c r="T2" s="12" t="str">
        <x:v>HIGHER_COMMERCIAL_PRIORITY</x:v>
      </x:c>
      <x:c r="U2" s="12" t="str">
        <x:v>A_DOMINATES_B</x:v>
      </x:c>
      <x:c r="V2" s="12" t="str">
        <x:f>IF(OR(BQ2&gt;0,BR2&gt;0),"INVALID_INPUT",IF(AND(NOT(BS2),NOT(BT2)),"NOT_YET_ORDERABLE",IF(AND(BS2,NOT(BT2)),"HIGHER_COMMERCIAL_PRIORITY",IF(AND(NOT(BS2),BT2),"LOWER_COMMERCIAL_PRIORITY",IF(BU2,"HIGHER_COMMERCIAL_PRIORITY",IF(BV2,"LOWER_COMMERCIAL_PRIORITY","PRIORITY_FRONTIER"))))))</x:f>
        <x:v>HIGHER_COMMERCIAL_PRIORITY</x:v>
      </x:c>
      <x:c r="W2" s="12" t="str">
        <x:f>IF(V2="INVALID_INPUT","UNSUPPORTED_CONTROLLED_VALUE",IF(V2="NOT_YET_ORDERABLE",IF(AND(BG2&lt;2,BO2&lt;2),"NEEDS_COMMERCIAL_EVIDENCE","COMMERCIAL_PATH_UNRESOLVED"),IF(V2="HIGHER_COMMERCIAL_PRIORITY",IF(NOT(BT2),"A_ONLY_QUALIFIED","A_DOMINATES_B"),IF(V2="LOWER_COMMERCIAL_PRIORITY",IF(NOT(BS2),"B_ONLY_QUALIFIED","B_DOMINATES_A"),IF(BW2,"NO_DOMINANCE","TRADE_OFFS_REMAIN")))))</x:f>
        <x:v>A_DOMINATES_B</x:v>
      </x:c>
      <x:c r="X2" s="12" t="str">
        <x:f>IF(AND(V2=T2,W2=U2),"PASS","FAIL")</x:f>
        <x:v>PASS</x:v>
      </x:c>
      <x:c r="BA2" s="72" t="n">
        <x:f>IF(EXACT(TRIM(SUBSTITUTE(D2,CHAR(160)," ")),"STRONG"),3,IF(EXACT(TRIM(SUBSTITUTE(D2,CHAR(160)," ")),"MODERATE"),2,IF(EXACT(TRIM(SUBSTITUTE(D2,CHAR(160)," ")),"WEAK"),1,IF(EXACT(TRIM(SUBSTITUTE(D2,CHAR(160)," ")),"UNRESOLVED"),0,-9))))</x:f>
        <x:v>3</x:v>
      </x:c>
      <x:c r="BB2" s="72" t="n">
        <x:f>IF(EXACT(TRIM(SUBSTITUTE(E2,CHAR(160)," ")),"STRONG"),3,IF(EXACT(TRIM(SUBSTITUTE(E2,CHAR(160)," ")),"MODERATE"),2,IF(EXACT(TRIM(SUBSTITUTE(E2,CHAR(160)," ")),"WEAK"),1,IF(EXACT(TRIM(SUBSTITUTE(E2,CHAR(160)," ")),"UNRESOLVED"),0,-9))))</x:f>
        <x:v>3</x:v>
      </x:c>
      <x:c r="BC2" s="72" t="n">
        <x:f>IF(EXACT(TRIM(SUBSTITUTE(F2,CHAR(160)," ")),"STRONG"),3,IF(EXACT(TRIM(SUBSTITUTE(F2,CHAR(160)," ")),"MODERATE"),2,IF(EXACT(TRIM(SUBSTITUTE(F2,CHAR(160)," ")),"WEAK"),1,IF(EXACT(TRIM(SUBSTITUTE(F2,CHAR(160)," ")),"UNRESOLVED"),0,-9))))</x:f>
        <x:v>3</x:v>
      </x:c>
      <x:c r="BD2" s="72" t="n">
        <x:f>IF(EXACT(TRIM(SUBSTITUTE(G2,CHAR(160)," ")),"STRONG"),3,IF(EXACT(TRIM(SUBSTITUTE(G2,CHAR(160)," ")),"MODERATE"),2,IF(EXACT(TRIM(SUBSTITUTE(G2,CHAR(160)," ")),"WEAK"),1,IF(EXACT(TRIM(SUBSTITUTE(G2,CHAR(160)," ")),"UNRESOLVED"),0,-9))))</x:f>
        <x:v>3</x:v>
      </x:c>
      <x:c r="BE2" s="72" t="n">
        <x:f>IF(EXACT(TRIM(SUBSTITUTE(H2,CHAR(160)," ")),"STRONG"),3,IF(EXACT(TRIM(SUBSTITUTE(H2,CHAR(160)," ")),"MODERATE"),2,IF(EXACT(TRIM(SUBSTITUTE(H2,CHAR(160)," ")),"WEAK"),1,IF(EXACT(TRIM(SUBSTITUTE(H2,CHAR(160)," ")),"UNRESOLVED"),0,-9))))</x:f>
        <x:v>3</x:v>
      </x:c>
      <x:c r="BF2" s="72" t="n">
        <x:f>IF(EXACT(TRIM(SUBSTITUTE(I2,CHAR(160)," ")),"STRONG"),3,IF(EXACT(TRIM(SUBSTITUTE(I2,CHAR(160)," ")),"MODERATE"),2,IF(EXACT(TRIM(SUBSTITUTE(I2,CHAR(160)," ")),"WEAK"),1,IF(EXACT(TRIM(SUBSTITUTE(I2,CHAR(160)," ")),"UNRESOLVED"),0,-9))))</x:f>
        <x:v>2</x:v>
      </x:c>
      <x:c r="BG2" s="72" t="n">
        <x:f>IF(EXACT(TRIM(SUBSTITUTE(J2,CHAR(160)," ")),"STRONG"),3,IF(EXACT(TRIM(SUBSTITUTE(J2,CHAR(160)," ")),"MODERATE"),2,IF(EXACT(TRIM(SUBSTITUTE(J2,CHAR(160)," ")),"WEAK"),1,IF(EXACT(TRIM(SUBSTITUTE(J2,CHAR(160)," ")),"UNRESOLVED"),0,-9))))</x:f>
        <x:v>3</x:v>
      </x:c>
      <x:c r="BH2" s="72" t="n">
        <x:f>IF(EXACT(TRIM(SUBSTITUTE(K2,CHAR(160)," ")),"STRONG"),3,IF(EXACT(TRIM(SUBSTITUTE(K2,CHAR(160)," ")),"MODERATE"),2,IF(EXACT(TRIM(SUBSTITUTE(K2,CHAR(160)," ")),"WEAK"),1,IF(EXACT(TRIM(SUBSTITUTE(K2,CHAR(160)," ")),"UNRESOLVED"),0,-9))))</x:f>
        <x:v>3</x:v>
      </x:c>
      <x:c r="BI2" s="72" t="n">
        <x:f>IF(EXACT(TRIM(SUBSTITUTE(L2,CHAR(160)," ")),"STRONG"),3,IF(EXACT(TRIM(SUBSTITUTE(L2,CHAR(160)," ")),"MODERATE"),2,IF(EXACT(TRIM(SUBSTITUTE(L2,CHAR(160)," ")),"WEAK"),1,IF(EXACT(TRIM(SUBSTITUTE(L2,CHAR(160)," ")),"UNRESOLVED"),0,-9))))</x:f>
        <x:v>2</x:v>
      </x:c>
      <x:c r="BJ2" s="72" t="n">
        <x:f>IF(EXACT(TRIM(SUBSTITUTE(M2,CHAR(160)," ")),"STRONG"),3,IF(EXACT(TRIM(SUBSTITUTE(M2,CHAR(160)," ")),"MODERATE"),2,IF(EXACT(TRIM(SUBSTITUTE(M2,CHAR(160)," ")),"WEAK"),1,IF(EXACT(TRIM(SUBSTITUTE(M2,CHAR(160)," ")),"UNRESOLVED"),0,-9))))</x:f>
        <x:v>3</x:v>
      </x:c>
      <x:c r="BK2" s="72" t="n">
        <x:f>IF(EXACT(TRIM(SUBSTITUTE(N2,CHAR(160)," ")),"STRONG"),3,IF(EXACT(TRIM(SUBSTITUTE(N2,CHAR(160)," ")),"MODERATE"),2,IF(EXACT(TRIM(SUBSTITUTE(N2,CHAR(160)," ")),"WEAK"),1,IF(EXACT(TRIM(SUBSTITUTE(N2,CHAR(160)," ")),"UNRESOLVED"),0,-9))))</x:f>
        <x:v>2</x:v>
      </x:c>
      <x:c r="BL2" s="72" t="n">
        <x:f>IF(EXACT(TRIM(SUBSTITUTE(O2,CHAR(160)," ")),"STRONG"),3,IF(EXACT(TRIM(SUBSTITUTE(O2,CHAR(160)," ")),"MODERATE"),2,IF(EXACT(TRIM(SUBSTITUTE(O2,CHAR(160)," ")),"WEAK"),1,IF(EXACT(TRIM(SUBSTITUTE(O2,CHAR(160)," ")),"UNRESOLVED"),0,-9))))</x:f>
        <x:v>2</x:v>
      </x:c>
      <x:c r="BM2" s="72" t="n">
        <x:f>IF(EXACT(TRIM(SUBSTITUTE(P2,CHAR(160)," ")),"STRONG"),3,IF(EXACT(TRIM(SUBSTITUTE(P2,CHAR(160)," ")),"MODERATE"),2,IF(EXACT(TRIM(SUBSTITUTE(P2,CHAR(160)," ")),"WEAK"),1,IF(EXACT(TRIM(SUBSTITUTE(P2,CHAR(160)," ")),"UNRESOLVED"),0,-9))))</x:f>
        <x:v>2</x:v>
      </x:c>
      <x:c r="BN2" s="72" t="n">
        <x:f>IF(EXACT(TRIM(SUBSTITUTE(Q2,CHAR(160)," ")),"STRONG"),3,IF(EXACT(TRIM(SUBSTITUTE(Q2,CHAR(160)," ")),"MODERATE"),2,IF(EXACT(TRIM(SUBSTITUTE(Q2,CHAR(160)," ")),"WEAK"),1,IF(EXACT(TRIM(SUBSTITUTE(Q2,CHAR(160)," ")),"UNRESOLVED"),0,-9))))</x:f>
        <x:v>2</x:v>
      </x:c>
      <x:c r="BO2" s="72" t="n">
        <x:f>IF(EXACT(TRIM(SUBSTITUTE(R2,CHAR(160)," ")),"STRONG"),3,IF(EXACT(TRIM(SUBSTITUTE(R2,CHAR(160)," ")),"MODERATE"),2,IF(EXACT(TRIM(SUBSTITUTE(R2,CHAR(160)," ")),"WEAK"),1,IF(EXACT(TRIM(SUBSTITUTE(R2,CHAR(160)," ")),"UNRESOLVED"),0,-9))))</x:f>
        <x:v>2</x:v>
      </x:c>
      <x:c r="BP2" s="72" t="n">
        <x:f>IF(EXACT(TRIM(SUBSTITUTE(S2,CHAR(160)," ")),"STRONG"),3,IF(EXACT(TRIM(SUBSTITUTE(S2,CHAR(160)," ")),"MODERATE"),2,IF(EXACT(TRIM(SUBSTITUTE(S2,CHAR(160)," ")),"WEAK"),1,IF(EXACT(TRIM(SUBSTITUTE(S2,CHAR(160)," ")),"UNRESOLVED"),0,-9))))</x:f>
        <x:v>1</x:v>
      </x:c>
      <x:c r="BQ2" s="72" t="n">
        <x:f>COUNTIF(BA2:BH2,"&lt;0")</x:f>
        <x:v>0</x:v>
      </x:c>
      <x:c r="BR2" s="72" t="n">
        <x:f>COUNTIF(BI2:BP2,"&lt;0")</x:f>
        <x:v>0</x:v>
      </x:c>
      <x:c r="BS2" s="72" t="b">
        <x:f>AND(MIN(BA2:BD2)&gt;=2,MAX(BE2:BF2)&gt;=2,BG2&gt;=2)</x:f>
        <x:v>1</x:v>
      </x:c>
      <x:c r="BT2" s="72" t="b">
        <x:f>AND(MIN(BI2:BL2)&gt;=2,MAX(BM2:BN2)&gt;=2,BO2&gt;=2)</x:f>
        <x:v>1</x:v>
      </x:c>
      <x:c r="BU2" s="72" t="b">
        <x:f>AND(BA2&gt;=BI2,BB2&gt;=BJ2,BC2&gt;=BK2,BD2&gt;=BL2,BE2&gt;=BM2,BF2&gt;=BN2,BG2&gt;=BO2,BH2&gt;=BP2,OR(BA2&gt;BI2,BB2&gt;BJ2,BC2&gt;BK2,BD2&gt;BL2,BE2&gt;BM2,BF2&gt;BN2,BG2&gt;BO2,BH2&gt;BP2))</x:f>
        <x:v>1</x:v>
      </x:c>
      <x:c r="BV2" s="72" t="b">
        <x:f>AND(BI2&gt;=BA2,BJ2&gt;=BB2,BK2&gt;=BC2,BL2&gt;=BD2,BM2&gt;=BE2,BN2&gt;=BF2,BO2&gt;=BG2,BP2&gt;=BH2,OR(BI2&gt;BA2,BJ2&gt;BB2,BK2&gt;BC2,BL2&gt;BD2,BM2&gt;BE2,BN2&gt;BF2,BO2&gt;BG2,BP2&gt;BH2))</x:f>
        <x:v>0</x:v>
      </x:c>
      <x:c r="BW2" s="72" t="b">
        <x:f>AND(BA2=BI2,BB2=BJ2,BC2=BK2,BD2=BL2,BE2=BM2,BF2=BN2,BG2=BO2,BH2=BP2)</x:f>
        <x:v>0</x:v>
      </x:c>
    </x:row>
    <x:row r="3">
      <x:c r="A3" s="12" t="str">
        <x:v>F02</x:v>
      </x:c>
      <x:c r="B3" s="12" t="str">
        <x:v>frontier</x:v>
      </x:c>
      <x:c r="C3" s="12" t="str">
        <x:v>YES</x:v>
      </x:c>
      <x:c r="D3" s="12" t="str">
        <x:v>STRONG</x:v>
      </x:c>
      <x:c r="E3" s="12" t="str">
        <x:v>STRONG</x:v>
      </x:c>
      <x:c r="F3" s="12" t="str">
        <x:v>MODERATE</x:v>
      </x:c>
      <x:c r="G3" s="12" t="str">
        <x:v>STRONG</x:v>
      </x:c>
      <x:c r="H3" s="12" t="str">
        <x:v>MODERATE</x:v>
      </x:c>
      <x:c r="I3" s="12" t="str">
        <x:v>STRONG</x:v>
      </x:c>
      <x:c r="J3" s="12" t="str">
        <x:v>STRONG</x:v>
      </x:c>
      <x:c r="K3" s="12" t="str">
        <x:v>MODERATE</x:v>
      </x:c>
      <x:c r="L3" s="12" t="str">
        <x:v>MODERATE</x:v>
      </x:c>
      <x:c r="M3" s="12" t="str">
        <x:v>STRONG</x:v>
      </x:c>
      <x:c r="N3" s="12" t="str">
        <x:v>STRONG</x:v>
      </x:c>
      <x:c r="O3" s="12" t="str">
        <x:v>MODERATE</x:v>
      </x:c>
      <x:c r="P3" s="12" t="str">
        <x:v>STRONG</x:v>
      </x:c>
      <x:c r="Q3" s="12" t="str">
        <x:v>MODERATE</x:v>
      </x:c>
      <x:c r="R3" s="12" t="str">
        <x:v>STRONG</x:v>
      </x:c>
      <x:c r="S3" s="12" t="str">
        <x:v>STRONG</x:v>
      </x:c>
      <x:c r="T3" s="12" t="str">
        <x:v>PRIORITY_FRONTIER</x:v>
      </x:c>
      <x:c r="U3" s="12" t="str">
        <x:v>TRADE_OFFS_REMAIN</x:v>
      </x:c>
      <x:c r="V3" s="12" t="str">
        <x:f>IF(OR(BQ3&gt;0,BR3&gt;0),"INVALID_INPUT",IF(AND(NOT(BS3),NOT(BT3)),"NOT_YET_ORDERABLE",IF(AND(BS3,NOT(BT3)),"HIGHER_COMMERCIAL_PRIORITY",IF(AND(NOT(BS3),BT3),"LOWER_COMMERCIAL_PRIORITY",IF(BU3,"HIGHER_COMMERCIAL_PRIORITY",IF(BV3,"LOWER_COMMERCIAL_PRIORITY","PRIORITY_FRONTIER"))))))</x:f>
        <x:v>PRIORITY_FRONTIER</x:v>
      </x:c>
      <x:c r="W3" s="12" t="str">
        <x:f>IF(V3="INVALID_INPUT","UNSUPPORTED_CONTROLLED_VALUE",IF(V3="NOT_YET_ORDERABLE",IF(AND(BG3&lt;2,BO3&lt;2),"NEEDS_COMMERCIAL_EVIDENCE","COMMERCIAL_PATH_UNRESOLVED"),IF(V3="HIGHER_COMMERCIAL_PRIORITY",IF(NOT(BT3),"A_ONLY_QUALIFIED","A_DOMINATES_B"),IF(V3="LOWER_COMMERCIAL_PRIORITY",IF(NOT(BS3),"B_ONLY_QUALIFIED","B_DOMINATES_A"),IF(BW3,"NO_DOMINANCE","TRADE_OFFS_REMAIN")))))</x:f>
        <x:v>TRADE_OFFS_REMAIN</x:v>
      </x:c>
      <x:c r="X3" s="12" t="str">
        <x:f>IF(AND(V3=T3,W3=U3),"PASS","FAIL")</x:f>
        <x:v>PASS</x:v>
      </x:c>
      <x:c r="BA3" s="72" t="n">
        <x:f>IF(EXACT(TRIM(SUBSTITUTE(D3,CHAR(160)," ")),"STRONG"),3,IF(EXACT(TRIM(SUBSTITUTE(D3,CHAR(160)," ")),"MODERATE"),2,IF(EXACT(TRIM(SUBSTITUTE(D3,CHAR(160)," ")),"WEAK"),1,IF(EXACT(TRIM(SUBSTITUTE(D3,CHAR(160)," ")),"UNRESOLVED"),0,-9))))</x:f>
        <x:v>3</x:v>
      </x:c>
      <x:c r="BB3" s="72" t="n">
        <x:f>IF(EXACT(TRIM(SUBSTITUTE(E3,CHAR(160)," ")),"STRONG"),3,IF(EXACT(TRIM(SUBSTITUTE(E3,CHAR(160)," ")),"MODERATE"),2,IF(EXACT(TRIM(SUBSTITUTE(E3,CHAR(160)," ")),"WEAK"),1,IF(EXACT(TRIM(SUBSTITUTE(E3,CHAR(160)," ")),"UNRESOLVED"),0,-9))))</x:f>
        <x:v>3</x:v>
      </x:c>
      <x:c r="BC3" s="72" t="n">
        <x:f>IF(EXACT(TRIM(SUBSTITUTE(F3,CHAR(160)," ")),"STRONG"),3,IF(EXACT(TRIM(SUBSTITUTE(F3,CHAR(160)," ")),"MODERATE"),2,IF(EXACT(TRIM(SUBSTITUTE(F3,CHAR(160)," ")),"WEAK"),1,IF(EXACT(TRIM(SUBSTITUTE(F3,CHAR(160)," ")),"UNRESOLVED"),0,-9))))</x:f>
        <x:v>2</x:v>
      </x:c>
      <x:c r="BD3" s="72" t="n">
        <x:f>IF(EXACT(TRIM(SUBSTITUTE(G3,CHAR(160)," ")),"STRONG"),3,IF(EXACT(TRIM(SUBSTITUTE(G3,CHAR(160)," ")),"MODERATE"),2,IF(EXACT(TRIM(SUBSTITUTE(G3,CHAR(160)," ")),"WEAK"),1,IF(EXACT(TRIM(SUBSTITUTE(G3,CHAR(160)," ")),"UNRESOLVED"),0,-9))))</x:f>
        <x:v>3</x:v>
      </x:c>
      <x:c r="BE3" s="72" t="n">
        <x:f>IF(EXACT(TRIM(SUBSTITUTE(H3,CHAR(160)," ")),"STRONG"),3,IF(EXACT(TRIM(SUBSTITUTE(H3,CHAR(160)," ")),"MODERATE"),2,IF(EXACT(TRIM(SUBSTITUTE(H3,CHAR(160)," ")),"WEAK"),1,IF(EXACT(TRIM(SUBSTITUTE(H3,CHAR(160)," ")),"UNRESOLVED"),0,-9))))</x:f>
        <x:v>2</x:v>
      </x:c>
      <x:c r="BF3" s="72" t="n">
        <x:f>IF(EXACT(TRIM(SUBSTITUTE(I3,CHAR(160)," ")),"STRONG"),3,IF(EXACT(TRIM(SUBSTITUTE(I3,CHAR(160)," ")),"MODERATE"),2,IF(EXACT(TRIM(SUBSTITUTE(I3,CHAR(160)," ")),"WEAK"),1,IF(EXACT(TRIM(SUBSTITUTE(I3,CHAR(160)," ")),"UNRESOLVED"),0,-9))))</x:f>
        <x:v>3</x:v>
      </x:c>
      <x:c r="BG3" s="72" t="n">
        <x:f>IF(EXACT(TRIM(SUBSTITUTE(J3,CHAR(160)," ")),"STRONG"),3,IF(EXACT(TRIM(SUBSTITUTE(J3,CHAR(160)," ")),"MODERATE"),2,IF(EXACT(TRIM(SUBSTITUTE(J3,CHAR(160)," ")),"WEAK"),1,IF(EXACT(TRIM(SUBSTITUTE(J3,CHAR(160)," ")),"UNRESOLVED"),0,-9))))</x:f>
        <x:v>3</x:v>
      </x:c>
      <x:c r="BH3" s="72" t="n">
        <x:f>IF(EXACT(TRIM(SUBSTITUTE(K3,CHAR(160)," ")),"STRONG"),3,IF(EXACT(TRIM(SUBSTITUTE(K3,CHAR(160)," ")),"MODERATE"),2,IF(EXACT(TRIM(SUBSTITUTE(K3,CHAR(160)," ")),"WEAK"),1,IF(EXACT(TRIM(SUBSTITUTE(K3,CHAR(160)," ")),"UNRESOLVED"),0,-9))))</x:f>
        <x:v>2</x:v>
      </x:c>
      <x:c r="BI3" s="72" t="n">
        <x:f>IF(EXACT(TRIM(SUBSTITUTE(L3,CHAR(160)," ")),"STRONG"),3,IF(EXACT(TRIM(SUBSTITUTE(L3,CHAR(160)," ")),"MODERATE"),2,IF(EXACT(TRIM(SUBSTITUTE(L3,CHAR(160)," ")),"WEAK"),1,IF(EXACT(TRIM(SUBSTITUTE(L3,CHAR(160)," ")),"UNRESOLVED"),0,-9))))</x:f>
        <x:v>2</x:v>
      </x:c>
      <x:c r="BJ3" s="72" t="n">
        <x:f>IF(EXACT(TRIM(SUBSTITUTE(M3,CHAR(160)," ")),"STRONG"),3,IF(EXACT(TRIM(SUBSTITUTE(M3,CHAR(160)," ")),"MODERATE"),2,IF(EXACT(TRIM(SUBSTITUTE(M3,CHAR(160)," ")),"WEAK"),1,IF(EXACT(TRIM(SUBSTITUTE(M3,CHAR(160)," ")),"UNRESOLVED"),0,-9))))</x:f>
        <x:v>3</x:v>
      </x:c>
      <x:c r="BK3" s="72" t="n">
        <x:f>IF(EXACT(TRIM(SUBSTITUTE(N3,CHAR(160)," ")),"STRONG"),3,IF(EXACT(TRIM(SUBSTITUTE(N3,CHAR(160)," ")),"MODERATE"),2,IF(EXACT(TRIM(SUBSTITUTE(N3,CHAR(160)," ")),"WEAK"),1,IF(EXACT(TRIM(SUBSTITUTE(N3,CHAR(160)," ")),"UNRESOLVED"),0,-9))))</x:f>
        <x:v>3</x:v>
      </x:c>
      <x:c r="BL3" s="72" t="n">
        <x:f>IF(EXACT(TRIM(SUBSTITUTE(O3,CHAR(160)," ")),"STRONG"),3,IF(EXACT(TRIM(SUBSTITUTE(O3,CHAR(160)," ")),"MODERATE"),2,IF(EXACT(TRIM(SUBSTITUTE(O3,CHAR(160)," ")),"WEAK"),1,IF(EXACT(TRIM(SUBSTITUTE(O3,CHAR(160)," ")),"UNRESOLVED"),0,-9))))</x:f>
        <x:v>2</x:v>
      </x:c>
      <x:c r="BM3" s="72" t="n">
        <x:f>IF(EXACT(TRIM(SUBSTITUTE(P3,CHAR(160)," ")),"STRONG"),3,IF(EXACT(TRIM(SUBSTITUTE(P3,CHAR(160)," ")),"MODERATE"),2,IF(EXACT(TRIM(SUBSTITUTE(P3,CHAR(160)," ")),"WEAK"),1,IF(EXACT(TRIM(SUBSTITUTE(P3,CHAR(160)," ")),"UNRESOLVED"),0,-9))))</x:f>
        <x:v>3</x:v>
      </x:c>
      <x:c r="BN3" s="72" t="n">
        <x:f>IF(EXACT(TRIM(SUBSTITUTE(Q3,CHAR(160)," ")),"STRONG"),3,IF(EXACT(TRIM(SUBSTITUTE(Q3,CHAR(160)," ")),"MODERATE"),2,IF(EXACT(TRIM(SUBSTITUTE(Q3,CHAR(160)," ")),"WEAK"),1,IF(EXACT(TRIM(SUBSTITUTE(Q3,CHAR(160)," ")),"UNRESOLVED"),0,-9))))</x:f>
        <x:v>2</x:v>
      </x:c>
      <x:c r="BO3" s="72" t="n">
        <x:f>IF(EXACT(TRIM(SUBSTITUTE(R3,CHAR(160)," ")),"STRONG"),3,IF(EXACT(TRIM(SUBSTITUTE(R3,CHAR(160)," ")),"MODERATE"),2,IF(EXACT(TRIM(SUBSTITUTE(R3,CHAR(160)," ")),"WEAK"),1,IF(EXACT(TRIM(SUBSTITUTE(R3,CHAR(160)," ")),"UNRESOLVED"),0,-9))))</x:f>
        <x:v>3</x:v>
      </x:c>
      <x:c r="BP3" s="72" t="n">
        <x:f>IF(EXACT(TRIM(SUBSTITUTE(S3,CHAR(160)," ")),"STRONG"),3,IF(EXACT(TRIM(SUBSTITUTE(S3,CHAR(160)," ")),"MODERATE"),2,IF(EXACT(TRIM(SUBSTITUTE(S3,CHAR(160)," ")),"WEAK"),1,IF(EXACT(TRIM(SUBSTITUTE(S3,CHAR(160)," ")),"UNRESOLVED"),0,-9))))</x:f>
        <x:v>3</x:v>
      </x:c>
      <x:c r="BQ3" s="72" t="n">
        <x:f>COUNTIF(BA3:BH3,"&lt;0")</x:f>
        <x:v>0</x:v>
      </x:c>
      <x:c r="BR3" s="72" t="n">
        <x:f>COUNTIF(BI3:BP3,"&lt;0")</x:f>
        <x:v>0</x:v>
      </x:c>
      <x:c r="BS3" s="72" t="b">
        <x:f>AND(MIN(BA3:BD3)&gt;=2,MAX(BE3:BF3)&gt;=2,BG3&gt;=2)</x:f>
        <x:v>1</x:v>
      </x:c>
      <x:c r="BT3" s="72" t="b">
        <x:f>AND(MIN(BI3:BL3)&gt;=2,MAX(BM3:BN3)&gt;=2,BO3&gt;=2)</x:f>
        <x:v>1</x:v>
      </x:c>
      <x:c r="BU3" s="72" t="b">
        <x:f>AND(BA3&gt;=BI3,BB3&gt;=BJ3,BC3&gt;=BK3,BD3&gt;=BL3,BE3&gt;=BM3,BF3&gt;=BN3,BG3&gt;=BO3,BH3&gt;=BP3,OR(BA3&gt;BI3,BB3&gt;BJ3,BC3&gt;BK3,BD3&gt;BL3,BE3&gt;BM3,BF3&gt;BN3,BG3&gt;BO3,BH3&gt;BP3))</x:f>
        <x:v>0</x:v>
      </x:c>
      <x:c r="BV3" s="72" t="b">
        <x:f>AND(BI3&gt;=BA3,BJ3&gt;=BB3,BK3&gt;=BC3,BL3&gt;=BD3,BM3&gt;=BE3,BN3&gt;=BF3,BO3&gt;=BG3,BP3&gt;=BH3,OR(BI3&gt;BA3,BJ3&gt;BB3,BK3&gt;BC3,BL3&gt;BD3,BM3&gt;BE3,BN3&gt;BF3,BO3&gt;BG3,BP3&gt;BH3))</x:f>
        <x:v>0</x:v>
      </x:c>
      <x:c r="BW3" s="72" t="b">
        <x:f>AND(BA3=BI3,BB3=BJ3,BC3=BK3,BD3=BL3,BE3=BM3,BF3=BN3,BG3=BO3,BH3=BP3)</x:f>
        <x:v>0</x:v>
      </x:c>
    </x:row>
    <x:row r="4">
      <x:c r="A4" s="12" t="str">
        <x:v>F03</x:v>
      </x:c>
      <x:c r="B4" s="12" t="str">
        <x:v>not_orderable</x:v>
      </x:c>
      <x:c r="C4" s="12" t="str">
        <x:v>YES</x:v>
      </x:c>
      <x:c r="D4" s="12" t="str">
        <x:v>UNRESOLVED</x:v>
      </x:c>
      <x:c r="E4" s="12" t="str">
        <x:v>STRONG</x:v>
      </x:c>
      <x:c r="F4" s="12" t="str">
        <x:v>STRONG</x:v>
      </x:c>
      <x:c r="G4" s="12" t="str">
        <x:v>STRONG</x:v>
      </x:c>
      <x:c r="H4" s="12" t="str">
        <x:v>STRONG</x:v>
      </x:c>
      <x:c r="I4" s="12" t="str">
        <x:v>MODERATE</x:v>
      </x:c>
      <x:c r="J4" s="12" t="str">
        <x:v>MODERATE</x:v>
      </x:c>
      <x:c r="K4" s="12" t="str">
        <x:v>WEAK</x:v>
      </x:c>
      <x:c r="L4" s="12" t="str">
        <x:v>STRONG</x:v>
      </x:c>
      <x:c r="M4" s="12" t="str">
        <x:v>UNRESOLVED</x:v>
      </x:c>
      <x:c r="N4" s="12" t="str">
        <x:v>STRONG</x:v>
      </x:c>
      <x:c r="O4" s="12" t="str">
        <x:v>STRONG</x:v>
      </x:c>
      <x:c r="P4" s="12" t="str">
        <x:v>MODERATE</x:v>
      </x:c>
      <x:c r="Q4" s="12" t="str">
        <x:v>MODERATE</x:v>
      </x:c>
      <x:c r="R4" s="12" t="str">
        <x:v>MODERATE</x:v>
      </x:c>
      <x:c r="S4" s="12" t="str">
        <x:v>WEAK</x:v>
      </x:c>
      <x:c r="T4" s="12" t="str">
        <x:v>NOT_YET_ORDERABLE</x:v>
      </x:c>
      <x:c r="U4" s="12" t="str">
        <x:v>COMMERCIAL_PATH_UNRESOLVED</x:v>
      </x:c>
      <x:c r="V4" s="12" t="str">
        <x:f>IF(OR(BQ4&gt;0,BR4&gt;0),"INVALID_INPUT",IF(AND(NOT(BS4),NOT(BT4)),"NOT_YET_ORDERABLE",IF(AND(BS4,NOT(BT4)),"HIGHER_COMMERCIAL_PRIORITY",IF(AND(NOT(BS4),BT4),"LOWER_COMMERCIAL_PRIORITY",IF(BU4,"HIGHER_COMMERCIAL_PRIORITY",IF(BV4,"LOWER_COMMERCIAL_PRIORITY","PRIORITY_FRONTIER"))))))</x:f>
        <x:v>NOT_YET_ORDERABLE</x:v>
      </x:c>
      <x:c r="W4" s="12" t="str">
        <x:f>IF(V4="INVALID_INPUT","UNSUPPORTED_CONTROLLED_VALUE",IF(V4="NOT_YET_ORDERABLE",IF(AND(BG4&lt;2,BO4&lt;2),"NEEDS_COMMERCIAL_EVIDENCE","COMMERCIAL_PATH_UNRESOLVED"),IF(V4="HIGHER_COMMERCIAL_PRIORITY",IF(NOT(BT4),"A_ONLY_QUALIFIED","A_DOMINATES_B"),IF(V4="LOWER_COMMERCIAL_PRIORITY",IF(NOT(BS4),"B_ONLY_QUALIFIED","B_DOMINATES_A"),IF(BW4,"NO_DOMINANCE","TRADE_OFFS_REMAIN")))))</x:f>
        <x:v>COMMERCIAL_PATH_UNRESOLVED</x:v>
      </x:c>
      <x:c r="X4" s="12" t="str">
        <x:f>IF(AND(V4=T4,W4=U4),"PASS","FAIL")</x:f>
        <x:v>PASS</x:v>
      </x:c>
      <x:c r="BA4" s="72" t="n">
        <x:f>IF(EXACT(TRIM(SUBSTITUTE(D4,CHAR(160)," ")),"STRONG"),3,IF(EXACT(TRIM(SUBSTITUTE(D4,CHAR(160)," ")),"MODERATE"),2,IF(EXACT(TRIM(SUBSTITUTE(D4,CHAR(160)," ")),"WEAK"),1,IF(EXACT(TRIM(SUBSTITUTE(D4,CHAR(160)," ")),"UNRESOLVED"),0,-9))))</x:f>
        <x:v>0</x:v>
      </x:c>
      <x:c r="BB4" s="72" t="n">
        <x:f>IF(EXACT(TRIM(SUBSTITUTE(E4,CHAR(160)," ")),"STRONG"),3,IF(EXACT(TRIM(SUBSTITUTE(E4,CHAR(160)," ")),"MODERATE"),2,IF(EXACT(TRIM(SUBSTITUTE(E4,CHAR(160)," ")),"WEAK"),1,IF(EXACT(TRIM(SUBSTITUTE(E4,CHAR(160)," ")),"UNRESOLVED"),0,-9))))</x:f>
        <x:v>3</x:v>
      </x:c>
      <x:c r="BC4" s="72" t="n">
        <x:f>IF(EXACT(TRIM(SUBSTITUTE(F4,CHAR(160)," ")),"STRONG"),3,IF(EXACT(TRIM(SUBSTITUTE(F4,CHAR(160)," ")),"MODERATE"),2,IF(EXACT(TRIM(SUBSTITUTE(F4,CHAR(160)," ")),"WEAK"),1,IF(EXACT(TRIM(SUBSTITUTE(F4,CHAR(160)," ")),"UNRESOLVED"),0,-9))))</x:f>
        <x:v>3</x:v>
      </x:c>
      <x:c r="BD4" s="72" t="n">
        <x:f>IF(EXACT(TRIM(SUBSTITUTE(G4,CHAR(160)," ")),"STRONG"),3,IF(EXACT(TRIM(SUBSTITUTE(G4,CHAR(160)," ")),"MODERATE"),2,IF(EXACT(TRIM(SUBSTITUTE(G4,CHAR(160)," ")),"WEAK"),1,IF(EXACT(TRIM(SUBSTITUTE(G4,CHAR(160)," ")),"UNRESOLVED"),0,-9))))</x:f>
        <x:v>3</x:v>
      </x:c>
      <x:c r="BE4" s="72" t="n">
        <x:f>IF(EXACT(TRIM(SUBSTITUTE(H4,CHAR(160)," ")),"STRONG"),3,IF(EXACT(TRIM(SUBSTITUTE(H4,CHAR(160)," ")),"MODERATE"),2,IF(EXACT(TRIM(SUBSTITUTE(H4,CHAR(160)," ")),"WEAK"),1,IF(EXACT(TRIM(SUBSTITUTE(H4,CHAR(160)," ")),"UNRESOLVED"),0,-9))))</x:f>
        <x:v>3</x:v>
      </x:c>
      <x:c r="BF4" s="72" t="n">
        <x:f>IF(EXACT(TRIM(SUBSTITUTE(I4,CHAR(160)," ")),"STRONG"),3,IF(EXACT(TRIM(SUBSTITUTE(I4,CHAR(160)," ")),"MODERATE"),2,IF(EXACT(TRIM(SUBSTITUTE(I4,CHAR(160)," ")),"WEAK"),1,IF(EXACT(TRIM(SUBSTITUTE(I4,CHAR(160)," ")),"UNRESOLVED"),0,-9))))</x:f>
        <x:v>2</x:v>
      </x:c>
      <x:c r="BG4" s="72" t="n">
        <x:f>IF(EXACT(TRIM(SUBSTITUTE(J4,CHAR(160)," ")),"STRONG"),3,IF(EXACT(TRIM(SUBSTITUTE(J4,CHAR(160)," ")),"MODERATE"),2,IF(EXACT(TRIM(SUBSTITUTE(J4,CHAR(160)," ")),"WEAK"),1,IF(EXACT(TRIM(SUBSTITUTE(J4,CHAR(160)," ")),"UNRESOLVED"),0,-9))))</x:f>
        <x:v>2</x:v>
      </x:c>
      <x:c r="BH4" s="72" t="n">
        <x:f>IF(EXACT(TRIM(SUBSTITUTE(K4,CHAR(160)," ")),"STRONG"),3,IF(EXACT(TRIM(SUBSTITUTE(K4,CHAR(160)," ")),"MODERATE"),2,IF(EXACT(TRIM(SUBSTITUTE(K4,CHAR(160)," ")),"WEAK"),1,IF(EXACT(TRIM(SUBSTITUTE(K4,CHAR(160)," ")),"UNRESOLVED"),0,-9))))</x:f>
        <x:v>1</x:v>
      </x:c>
      <x:c r="BI4" s="72" t="n">
        <x:f>IF(EXACT(TRIM(SUBSTITUTE(L4,CHAR(160)," ")),"STRONG"),3,IF(EXACT(TRIM(SUBSTITUTE(L4,CHAR(160)," ")),"MODERATE"),2,IF(EXACT(TRIM(SUBSTITUTE(L4,CHAR(160)," ")),"WEAK"),1,IF(EXACT(TRIM(SUBSTITUTE(L4,CHAR(160)," ")),"UNRESOLVED"),0,-9))))</x:f>
        <x:v>3</x:v>
      </x:c>
      <x:c r="BJ4" s="72" t="n">
        <x:f>IF(EXACT(TRIM(SUBSTITUTE(M4,CHAR(160)," ")),"STRONG"),3,IF(EXACT(TRIM(SUBSTITUTE(M4,CHAR(160)," ")),"MODERATE"),2,IF(EXACT(TRIM(SUBSTITUTE(M4,CHAR(160)," ")),"WEAK"),1,IF(EXACT(TRIM(SUBSTITUTE(M4,CHAR(160)," ")),"UNRESOLVED"),0,-9))))</x:f>
        <x:v>0</x:v>
      </x:c>
      <x:c r="BK4" s="72" t="n">
        <x:f>IF(EXACT(TRIM(SUBSTITUTE(N4,CHAR(160)," ")),"STRONG"),3,IF(EXACT(TRIM(SUBSTITUTE(N4,CHAR(160)," ")),"MODERATE"),2,IF(EXACT(TRIM(SUBSTITUTE(N4,CHAR(160)," ")),"WEAK"),1,IF(EXACT(TRIM(SUBSTITUTE(N4,CHAR(160)," ")),"UNRESOLVED"),0,-9))))</x:f>
        <x:v>3</x:v>
      </x:c>
      <x:c r="BL4" s="72" t="n">
        <x:f>IF(EXACT(TRIM(SUBSTITUTE(O4,CHAR(160)," ")),"STRONG"),3,IF(EXACT(TRIM(SUBSTITUTE(O4,CHAR(160)," ")),"MODERATE"),2,IF(EXACT(TRIM(SUBSTITUTE(O4,CHAR(160)," ")),"WEAK"),1,IF(EXACT(TRIM(SUBSTITUTE(O4,CHAR(160)," ")),"UNRESOLVED"),0,-9))))</x:f>
        <x:v>3</x:v>
      </x:c>
      <x:c r="BM4" s="72" t="n">
        <x:f>IF(EXACT(TRIM(SUBSTITUTE(P4,CHAR(160)," ")),"STRONG"),3,IF(EXACT(TRIM(SUBSTITUTE(P4,CHAR(160)," ")),"MODERATE"),2,IF(EXACT(TRIM(SUBSTITUTE(P4,CHAR(160)," ")),"WEAK"),1,IF(EXACT(TRIM(SUBSTITUTE(P4,CHAR(160)," ")),"UNRESOLVED"),0,-9))))</x:f>
        <x:v>2</x:v>
      </x:c>
      <x:c r="BN4" s="72" t="n">
        <x:f>IF(EXACT(TRIM(SUBSTITUTE(Q4,CHAR(160)," ")),"STRONG"),3,IF(EXACT(TRIM(SUBSTITUTE(Q4,CHAR(160)," ")),"MODERATE"),2,IF(EXACT(TRIM(SUBSTITUTE(Q4,CHAR(160)," ")),"WEAK"),1,IF(EXACT(TRIM(SUBSTITUTE(Q4,CHAR(160)," ")),"UNRESOLVED"),0,-9))))</x:f>
        <x:v>2</x:v>
      </x:c>
      <x:c r="BO4" s="72" t="n">
        <x:f>IF(EXACT(TRIM(SUBSTITUTE(R4,CHAR(160)," ")),"STRONG"),3,IF(EXACT(TRIM(SUBSTITUTE(R4,CHAR(160)," ")),"MODERATE"),2,IF(EXACT(TRIM(SUBSTITUTE(R4,CHAR(160)," ")),"WEAK"),1,IF(EXACT(TRIM(SUBSTITUTE(R4,CHAR(160)," ")),"UNRESOLVED"),0,-9))))</x:f>
        <x:v>2</x:v>
      </x:c>
      <x:c r="BP4" s="72" t="n">
        <x:f>IF(EXACT(TRIM(SUBSTITUTE(S4,CHAR(160)," ")),"STRONG"),3,IF(EXACT(TRIM(SUBSTITUTE(S4,CHAR(160)," ")),"MODERATE"),2,IF(EXACT(TRIM(SUBSTITUTE(S4,CHAR(160)," ")),"WEAK"),1,IF(EXACT(TRIM(SUBSTITUTE(S4,CHAR(160)," ")),"UNRESOLVED"),0,-9))))</x:f>
        <x:v>1</x:v>
      </x:c>
      <x:c r="BQ4" s="72" t="n">
        <x:f>COUNTIF(BA4:BH4,"&lt;0")</x:f>
        <x:v>0</x:v>
      </x:c>
      <x:c r="BR4" s="72" t="n">
        <x:f>COUNTIF(BI4:BP4,"&lt;0")</x:f>
        <x:v>0</x:v>
      </x:c>
      <x:c r="BS4" s="72" t="b">
        <x:f>AND(MIN(BA4:BD4)&gt;=2,MAX(BE4:BF4)&gt;=2,BG4&gt;=2)</x:f>
        <x:v>0</x:v>
      </x:c>
      <x:c r="BT4" s="72" t="b">
        <x:f>AND(MIN(BI4:BL4)&gt;=2,MAX(BM4:BN4)&gt;=2,BO4&gt;=2)</x:f>
        <x:v>0</x:v>
      </x:c>
      <x:c r="BU4" s="72" t="b">
        <x:f>AND(BA4&gt;=BI4,BB4&gt;=BJ4,BC4&gt;=BK4,BD4&gt;=BL4,BE4&gt;=BM4,BF4&gt;=BN4,BG4&gt;=BO4,BH4&gt;=BP4,OR(BA4&gt;BI4,BB4&gt;BJ4,BC4&gt;BK4,BD4&gt;BL4,BE4&gt;BM4,BF4&gt;BN4,BG4&gt;BO4,BH4&gt;BP4))</x:f>
        <x:v>0</x:v>
      </x:c>
      <x:c r="BV4" s="72" t="b">
        <x:f>AND(BI4&gt;=BA4,BJ4&gt;=BB4,BK4&gt;=BC4,BL4&gt;=BD4,BM4&gt;=BE4,BN4&gt;=BF4,BO4&gt;=BG4,BP4&gt;=BH4,OR(BI4&gt;BA4,BJ4&gt;BB4,BK4&gt;BC4,BL4&gt;BD4,BM4&gt;BE4,BN4&gt;BF4,BO4&gt;BG4,BP4&gt;BH4))</x:f>
        <x:v>0</x:v>
      </x:c>
      <x:c r="BW4" s="72" t="b">
        <x:f>AND(BA4=BI4,BB4=BJ4,BC4=BK4,BD4=BL4,BE4=BM4,BF4=BN4,BG4=BO4,BH4=BP4)</x:f>
        <x:v>0</x:v>
      </x:c>
    </x:row>
    <x:row r="5">
      <x:c r="A5" s="12" t="str">
        <x:v>F04</x:v>
      </x:c>
      <x:c r="B5" s="12" t="str">
        <x:v>broken_offer</x:v>
      </x:c>
      <x:c r="C5" s="12" t="str">
        <x:v>YES</x:v>
      </x:c>
      <x:c r="D5" s="12" t="str">
        <x:v>STRONG</x:v>
      </x:c>
      <x:c r="E5" s="12" t="str">
        <x:v>STRONG</x:v>
      </x:c>
      <x:c r="F5" s="12" t="str">
        <x:v>WEAK</x:v>
      </x:c>
      <x:c r="G5" s="12" t="str">
        <x:v>STRONG</x:v>
      </x:c>
      <x:c r="H5" s="12" t="str">
        <x:v>STRONG</x:v>
      </x:c>
      <x:c r="I5" s="12" t="str">
        <x:v>STRONG</x:v>
      </x:c>
      <x:c r="J5" s="12" t="str">
        <x:v>STRONG</x:v>
      </x:c>
      <x:c r="K5" s="12" t="str">
        <x:v>STRONG</x:v>
      </x:c>
      <x:c r="L5" s="12" t="str">
        <x:v>STRONG</x:v>
      </x:c>
      <x:c r="M5" s="12" t="str">
        <x:v>STRONG</x:v>
      </x:c>
      <x:c r="N5" s="12" t="str">
        <x:v>STRONG</x:v>
      </x:c>
      <x:c r="O5" s="12" t="str">
        <x:v>STRONG</x:v>
      </x:c>
      <x:c r="P5" s="12" t="str">
        <x:v>MODERATE</x:v>
      </x:c>
      <x:c r="Q5" s="12" t="str">
        <x:v>MODERATE</x:v>
      </x:c>
      <x:c r="R5" s="12" t="str">
        <x:v>STRONG</x:v>
      </x:c>
      <x:c r="S5" s="12" t="str">
        <x:v>MODERATE</x:v>
      </x:c>
      <x:c r="T5" s="12" t="str">
        <x:v>LOWER_COMMERCIAL_PRIORITY</x:v>
      </x:c>
      <x:c r="U5" s="12" t="str">
        <x:v>B_ONLY_QUALIFIED</x:v>
      </x:c>
      <x:c r="V5" s="12" t="str">
        <x:f>IF(OR(BQ5&gt;0,BR5&gt;0),"INVALID_INPUT",IF(AND(NOT(BS5),NOT(BT5)),"NOT_YET_ORDERABLE",IF(AND(BS5,NOT(BT5)),"HIGHER_COMMERCIAL_PRIORITY",IF(AND(NOT(BS5),BT5),"LOWER_COMMERCIAL_PRIORITY",IF(BU5,"HIGHER_COMMERCIAL_PRIORITY",IF(BV5,"LOWER_COMMERCIAL_PRIORITY","PRIORITY_FRONTIER"))))))</x:f>
        <x:v>LOWER_COMMERCIAL_PRIORITY</x:v>
      </x:c>
      <x:c r="W5" s="12" t="str">
        <x:f>IF(V5="INVALID_INPUT","UNSUPPORTED_CONTROLLED_VALUE",IF(V5="NOT_YET_ORDERABLE",IF(AND(BG5&lt;2,BO5&lt;2),"NEEDS_COMMERCIAL_EVIDENCE","COMMERCIAL_PATH_UNRESOLVED"),IF(V5="HIGHER_COMMERCIAL_PRIORITY",IF(NOT(BT5),"A_ONLY_QUALIFIED","A_DOMINATES_B"),IF(V5="LOWER_COMMERCIAL_PRIORITY",IF(NOT(BS5),"B_ONLY_QUALIFIED","B_DOMINATES_A"),IF(BW5,"NO_DOMINANCE","TRADE_OFFS_REMAIN")))))</x:f>
        <x:v>B_ONLY_QUALIFIED</x:v>
      </x:c>
      <x:c r="X5" s="12" t="str">
        <x:f>IF(AND(V5=T5,W5=U5),"PASS","FAIL")</x:f>
        <x:v>PASS</x:v>
      </x:c>
      <x:c r="BA5" s="72" t="n">
        <x:f>IF(EXACT(TRIM(SUBSTITUTE(D5,CHAR(160)," ")),"STRONG"),3,IF(EXACT(TRIM(SUBSTITUTE(D5,CHAR(160)," ")),"MODERATE"),2,IF(EXACT(TRIM(SUBSTITUTE(D5,CHAR(160)," ")),"WEAK"),1,IF(EXACT(TRIM(SUBSTITUTE(D5,CHAR(160)," ")),"UNRESOLVED"),0,-9))))</x:f>
        <x:v>3</x:v>
      </x:c>
      <x:c r="BB5" s="72" t="n">
        <x:f>IF(EXACT(TRIM(SUBSTITUTE(E5,CHAR(160)," ")),"STRONG"),3,IF(EXACT(TRIM(SUBSTITUTE(E5,CHAR(160)," ")),"MODERATE"),2,IF(EXACT(TRIM(SUBSTITUTE(E5,CHAR(160)," ")),"WEAK"),1,IF(EXACT(TRIM(SUBSTITUTE(E5,CHAR(160)," ")),"UNRESOLVED"),0,-9))))</x:f>
        <x:v>3</x:v>
      </x:c>
      <x:c r="BC5" s="72" t="n">
        <x:f>IF(EXACT(TRIM(SUBSTITUTE(F5,CHAR(160)," ")),"STRONG"),3,IF(EXACT(TRIM(SUBSTITUTE(F5,CHAR(160)," ")),"MODERATE"),2,IF(EXACT(TRIM(SUBSTITUTE(F5,CHAR(160)," ")),"WEAK"),1,IF(EXACT(TRIM(SUBSTITUTE(F5,CHAR(160)," ")),"UNRESOLVED"),0,-9))))</x:f>
        <x:v>1</x:v>
      </x:c>
      <x:c r="BD5" s="72" t="n">
        <x:f>IF(EXACT(TRIM(SUBSTITUTE(G5,CHAR(160)," ")),"STRONG"),3,IF(EXACT(TRIM(SUBSTITUTE(G5,CHAR(160)," ")),"MODERATE"),2,IF(EXACT(TRIM(SUBSTITUTE(G5,CHAR(160)," ")),"WEAK"),1,IF(EXACT(TRIM(SUBSTITUTE(G5,CHAR(160)," ")),"UNRESOLVED"),0,-9))))</x:f>
        <x:v>3</x:v>
      </x:c>
      <x:c r="BE5" s="72" t="n">
        <x:f>IF(EXACT(TRIM(SUBSTITUTE(H5,CHAR(160)," ")),"STRONG"),3,IF(EXACT(TRIM(SUBSTITUTE(H5,CHAR(160)," ")),"MODERATE"),2,IF(EXACT(TRIM(SUBSTITUTE(H5,CHAR(160)," ")),"WEAK"),1,IF(EXACT(TRIM(SUBSTITUTE(H5,CHAR(160)," ")),"UNRESOLVED"),0,-9))))</x:f>
        <x:v>3</x:v>
      </x:c>
      <x:c r="BF5" s="72" t="n">
        <x:f>IF(EXACT(TRIM(SUBSTITUTE(I5,CHAR(160)," ")),"STRONG"),3,IF(EXACT(TRIM(SUBSTITUTE(I5,CHAR(160)," ")),"MODERATE"),2,IF(EXACT(TRIM(SUBSTITUTE(I5,CHAR(160)," ")),"WEAK"),1,IF(EXACT(TRIM(SUBSTITUTE(I5,CHAR(160)," ")),"UNRESOLVED"),0,-9))))</x:f>
        <x:v>3</x:v>
      </x:c>
      <x:c r="BG5" s="72" t="n">
        <x:f>IF(EXACT(TRIM(SUBSTITUTE(J5,CHAR(160)," ")),"STRONG"),3,IF(EXACT(TRIM(SUBSTITUTE(J5,CHAR(160)," ")),"MODERATE"),2,IF(EXACT(TRIM(SUBSTITUTE(J5,CHAR(160)," ")),"WEAK"),1,IF(EXACT(TRIM(SUBSTITUTE(J5,CHAR(160)," ")),"UNRESOLVED"),0,-9))))</x:f>
        <x:v>3</x:v>
      </x:c>
      <x:c r="BH5" s="72" t="n">
        <x:f>IF(EXACT(TRIM(SUBSTITUTE(K5,CHAR(160)," ")),"STRONG"),3,IF(EXACT(TRIM(SUBSTITUTE(K5,CHAR(160)," ")),"MODERATE"),2,IF(EXACT(TRIM(SUBSTITUTE(K5,CHAR(160)," ")),"WEAK"),1,IF(EXACT(TRIM(SUBSTITUTE(K5,CHAR(160)," ")),"UNRESOLVED"),0,-9))))</x:f>
        <x:v>3</x:v>
      </x:c>
      <x:c r="BI5" s="72" t="n">
        <x:f>IF(EXACT(TRIM(SUBSTITUTE(L5,CHAR(160)," ")),"STRONG"),3,IF(EXACT(TRIM(SUBSTITUTE(L5,CHAR(160)," ")),"MODERATE"),2,IF(EXACT(TRIM(SUBSTITUTE(L5,CHAR(160)," ")),"WEAK"),1,IF(EXACT(TRIM(SUBSTITUTE(L5,CHAR(160)," ")),"UNRESOLVED"),0,-9))))</x:f>
        <x:v>3</x:v>
      </x:c>
      <x:c r="BJ5" s="72" t="n">
        <x:f>IF(EXACT(TRIM(SUBSTITUTE(M5,CHAR(160)," ")),"STRONG"),3,IF(EXACT(TRIM(SUBSTITUTE(M5,CHAR(160)," ")),"MODERATE"),2,IF(EXACT(TRIM(SUBSTITUTE(M5,CHAR(160)," ")),"WEAK"),1,IF(EXACT(TRIM(SUBSTITUTE(M5,CHAR(160)," ")),"UNRESOLVED"),0,-9))))</x:f>
        <x:v>3</x:v>
      </x:c>
      <x:c r="BK5" s="72" t="n">
        <x:f>IF(EXACT(TRIM(SUBSTITUTE(N5,CHAR(160)," ")),"STRONG"),3,IF(EXACT(TRIM(SUBSTITUTE(N5,CHAR(160)," ")),"MODERATE"),2,IF(EXACT(TRIM(SUBSTITUTE(N5,CHAR(160)," ")),"WEAK"),1,IF(EXACT(TRIM(SUBSTITUTE(N5,CHAR(160)," ")),"UNRESOLVED"),0,-9))))</x:f>
        <x:v>3</x:v>
      </x:c>
      <x:c r="BL5" s="72" t="n">
        <x:f>IF(EXACT(TRIM(SUBSTITUTE(O5,CHAR(160)," ")),"STRONG"),3,IF(EXACT(TRIM(SUBSTITUTE(O5,CHAR(160)," ")),"MODERATE"),2,IF(EXACT(TRIM(SUBSTITUTE(O5,CHAR(160)," ")),"WEAK"),1,IF(EXACT(TRIM(SUBSTITUTE(O5,CHAR(160)," ")),"UNRESOLVED"),0,-9))))</x:f>
        <x:v>3</x:v>
      </x:c>
      <x:c r="BM5" s="72" t="n">
        <x:f>IF(EXACT(TRIM(SUBSTITUTE(P5,CHAR(160)," ")),"STRONG"),3,IF(EXACT(TRIM(SUBSTITUTE(P5,CHAR(160)," ")),"MODERATE"),2,IF(EXACT(TRIM(SUBSTITUTE(P5,CHAR(160)," ")),"WEAK"),1,IF(EXACT(TRIM(SUBSTITUTE(P5,CHAR(160)," ")),"UNRESOLVED"),0,-9))))</x:f>
        <x:v>2</x:v>
      </x:c>
      <x:c r="BN5" s="72" t="n">
        <x:f>IF(EXACT(TRIM(SUBSTITUTE(Q5,CHAR(160)," ")),"STRONG"),3,IF(EXACT(TRIM(SUBSTITUTE(Q5,CHAR(160)," ")),"MODERATE"),2,IF(EXACT(TRIM(SUBSTITUTE(Q5,CHAR(160)," ")),"WEAK"),1,IF(EXACT(TRIM(SUBSTITUTE(Q5,CHAR(160)," ")),"UNRESOLVED"),0,-9))))</x:f>
        <x:v>2</x:v>
      </x:c>
      <x:c r="BO5" s="72" t="n">
        <x:f>IF(EXACT(TRIM(SUBSTITUTE(R5,CHAR(160)," ")),"STRONG"),3,IF(EXACT(TRIM(SUBSTITUTE(R5,CHAR(160)," ")),"MODERATE"),2,IF(EXACT(TRIM(SUBSTITUTE(R5,CHAR(160)," ")),"WEAK"),1,IF(EXACT(TRIM(SUBSTITUTE(R5,CHAR(160)," ")),"UNRESOLVED"),0,-9))))</x:f>
        <x:v>3</x:v>
      </x:c>
      <x:c r="BP5" s="72" t="n">
        <x:f>IF(EXACT(TRIM(SUBSTITUTE(S5,CHAR(160)," ")),"STRONG"),3,IF(EXACT(TRIM(SUBSTITUTE(S5,CHAR(160)," ")),"MODERATE"),2,IF(EXACT(TRIM(SUBSTITUTE(S5,CHAR(160)," ")),"WEAK"),1,IF(EXACT(TRIM(SUBSTITUTE(S5,CHAR(160)," ")),"UNRESOLVED"),0,-9))))</x:f>
        <x:v>2</x:v>
      </x:c>
      <x:c r="BQ5" s="72" t="n">
        <x:f>COUNTIF(BA5:BH5,"&lt;0")</x:f>
        <x:v>0</x:v>
      </x:c>
      <x:c r="BR5" s="72" t="n">
        <x:f>COUNTIF(BI5:BP5,"&lt;0")</x:f>
        <x:v>0</x:v>
      </x:c>
      <x:c r="BS5" s="72" t="b">
        <x:f>AND(MIN(BA5:BD5)&gt;=2,MAX(BE5:BF5)&gt;=2,BG5&gt;=2)</x:f>
        <x:v>0</x:v>
      </x:c>
      <x:c r="BT5" s="72" t="b">
        <x:f>AND(MIN(BI5:BL5)&gt;=2,MAX(BM5:BN5)&gt;=2,BO5&gt;=2)</x:f>
        <x:v>1</x:v>
      </x:c>
      <x:c r="BU5" s="72" t="b">
        <x:f>AND(BA5&gt;=BI5,BB5&gt;=BJ5,BC5&gt;=BK5,BD5&gt;=BL5,BE5&gt;=BM5,BF5&gt;=BN5,BG5&gt;=BO5,BH5&gt;=BP5,OR(BA5&gt;BI5,BB5&gt;BJ5,BC5&gt;BK5,BD5&gt;BL5,BE5&gt;BM5,BF5&gt;BN5,BG5&gt;BO5,BH5&gt;BP5))</x:f>
        <x:v>0</x:v>
      </x:c>
      <x:c r="BV5" s="72" t="b">
        <x:f>AND(BI5&gt;=BA5,BJ5&gt;=BB5,BK5&gt;=BC5,BL5&gt;=BD5,BM5&gt;=BE5,BN5&gt;=BF5,BO5&gt;=BG5,BP5&gt;=BH5,OR(BI5&gt;BA5,BJ5&gt;BB5,BK5&gt;BC5,BL5&gt;BD5,BM5&gt;BE5,BN5&gt;BF5,BO5&gt;BG5,BP5&gt;BH5))</x:f>
        <x:v>0</x:v>
      </x:c>
      <x:c r="BW5" s="72" t="b">
        <x:f>AND(BA5=BI5,BB5=BJ5,BC5=BK5,BD5=BL5,BE5=BM5,BF5=BN5,BG5=BO5,BH5=BP5)</x:f>
        <x:v>0</x:v>
      </x:c>
    </x:row>
    <x:row r="6">
      <x:c r="A6" s="12" t="str">
        <x:v>F05</x:v>
      </x:c>
      <x:c r="B6" s="12" t="str">
        <x:v>whitespace</x:v>
      </x:c>
      <x:c r="C6" s="12" t="str">
        <x:v>YES</x:v>
      </x:c>
      <x:c r="D6" s="12" t="str">
        <x:v> STRONG </x:v>
      </x:c>
      <x:c r="E6" s="12" t="str">
        <x:v>STRONG</x:v>
      </x:c>
      <x:c r="F6" s="12" t="str">
        <x:v>STRONG</x:v>
      </x:c>
      <x:c r="G6" s="12" t="str">
        <x:v>STRONG</x:v>
      </x:c>
      <x:c r="H6" s="12" t="str">
        <x:v>STRONG</x:v>
      </x:c>
      <x:c r="I6" s="12" t="str">
        <x:v>MODERATE</x:v>
      </x:c>
      <x:c r="J6" s="12" t="str">
        <x:v>STRONG</x:v>
      </x:c>
      <x:c r="K6" s="12" t="str">
        <x:v>STRONG</x:v>
      </x:c>
      <x:c r="L6" s="12" t="str">
        <x:v>MODERATE</x:v>
      </x:c>
      <x:c r="M6" s="12" t="str">
        <x:v>MODERATE</x:v>
      </x:c>
      <x:c r="N6" s="12" t="str">
        <x:v>MODERATE</x:v>
      </x:c>
      <x:c r="O6" s="12" t="str">
        <x:v>MODERATE</x:v>
      </x:c>
      <x:c r="P6" s="12" t="str">
        <x:v>MODERATE</x:v>
      </x:c>
      <x:c r="Q6" s="12" t="str">
        <x:v>MODERATE</x:v>
      </x:c>
      <x:c r="R6" s="12" t="str">
        <x:v>MODERATE</x:v>
      </x:c>
      <x:c r="S6" s="12" t="str">
        <x:v>WEAK</x:v>
      </x:c>
      <x:c r="T6" s="12" t="str">
        <x:v>HIGHER_COMMERCIAL_PRIORITY</x:v>
      </x:c>
      <x:c r="U6" s="12" t="str">
        <x:v>A_DOMINATES_B</x:v>
      </x:c>
      <x:c r="V6" s="12" t="str">
        <x:f>IF(OR(BQ6&gt;0,BR6&gt;0),"INVALID_INPUT",IF(AND(NOT(BS6),NOT(BT6)),"NOT_YET_ORDERABLE",IF(AND(BS6,NOT(BT6)),"HIGHER_COMMERCIAL_PRIORITY",IF(AND(NOT(BS6),BT6),"LOWER_COMMERCIAL_PRIORITY",IF(BU6,"HIGHER_COMMERCIAL_PRIORITY",IF(BV6,"LOWER_COMMERCIAL_PRIORITY","PRIORITY_FRONTIER"))))))</x:f>
        <x:v>HIGHER_COMMERCIAL_PRIORITY</x:v>
      </x:c>
      <x:c r="W6" s="12" t="str">
        <x:f>IF(V6="INVALID_INPUT","UNSUPPORTED_CONTROLLED_VALUE",IF(V6="NOT_YET_ORDERABLE",IF(AND(BG6&lt;2,BO6&lt;2),"NEEDS_COMMERCIAL_EVIDENCE","COMMERCIAL_PATH_UNRESOLVED"),IF(V6="HIGHER_COMMERCIAL_PRIORITY",IF(NOT(BT6),"A_ONLY_QUALIFIED","A_DOMINATES_B"),IF(V6="LOWER_COMMERCIAL_PRIORITY",IF(NOT(BS6),"B_ONLY_QUALIFIED","B_DOMINATES_A"),IF(BW6,"NO_DOMINANCE","TRADE_OFFS_REMAIN")))))</x:f>
        <x:v>A_DOMINATES_B</x:v>
      </x:c>
      <x:c r="X6" s="12" t="str">
        <x:f>IF(AND(V6=T6,W6=U6),"PASS","FAIL")</x:f>
        <x:v>PASS</x:v>
      </x:c>
      <x:c r="BA6" s="72" t="n">
        <x:f>IF(EXACT(TRIM(SUBSTITUTE(D6,CHAR(160)," ")),"STRONG"),3,IF(EXACT(TRIM(SUBSTITUTE(D6,CHAR(160)," ")),"MODERATE"),2,IF(EXACT(TRIM(SUBSTITUTE(D6,CHAR(160)," ")),"WEAK"),1,IF(EXACT(TRIM(SUBSTITUTE(D6,CHAR(160)," ")),"UNRESOLVED"),0,-9))))</x:f>
        <x:v>3</x:v>
      </x:c>
      <x:c r="BB6" s="72" t="n">
        <x:f>IF(EXACT(TRIM(SUBSTITUTE(E6,CHAR(160)," ")),"STRONG"),3,IF(EXACT(TRIM(SUBSTITUTE(E6,CHAR(160)," ")),"MODERATE"),2,IF(EXACT(TRIM(SUBSTITUTE(E6,CHAR(160)," ")),"WEAK"),1,IF(EXACT(TRIM(SUBSTITUTE(E6,CHAR(160)," ")),"UNRESOLVED"),0,-9))))</x:f>
        <x:v>3</x:v>
      </x:c>
      <x:c r="BC6" s="72" t="n">
        <x:f>IF(EXACT(TRIM(SUBSTITUTE(F6,CHAR(160)," ")),"STRONG"),3,IF(EXACT(TRIM(SUBSTITUTE(F6,CHAR(160)," ")),"MODERATE"),2,IF(EXACT(TRIM(SUBSTITUTE(F6,CHAR(160)," ")),"WEAK"),1,IF(EXACT(TRIM(SUBSTITUTE(F6,CHAR(160)," ")),"UNRESOLVED"),0,-9))))</x:f>
        <x:v>3</x:v>
      </x:c>
      <x:c r="BD6" s="72" t="n">
        <x:f>IF(EXACT(TRIM(SUBSTITUTE(G6,CHAR(160)," ")),"STRONG"),3,IF(EXACT(TRIM(SUBSTITUTE(G6,CHAR(160)," ")),"MODERATE"),2,IF(EXACT(TRIM(SUBSTITUTE(G6,CHAR(160)," ")),"WEAK"),1,IF(EXACT(TRIM(SUBSTITUTE(G6,CHAR(160)," ")),"UNRESOLVED"),0,-9))))</x:f>
        <x:v>3</x:v>
      </x:c>
      <x:c r="BE6" s="72" t="n">
        <x:f>IF(EXACT(TRIM(SUBSTITUTE(H6,CHAR(160)," ")),"STRONG"),3,IF(EXACT(TRIM(SUBSTITUTE(H6,CHAR(160)," ")),"MODERATE"),2,IF(EXACT(TRIM(SUBSTITUTE(H6,CHAR(160)," ")),"WEAK"),1,IF(EXACT(TRIM(SUBSTITUTE(H6,CHAR(160)," ")),"UNRESOLVED"),0,-9))))</x:f>
        <x:v>3</x:v>
      </x:c>
      <x:c r="BF6" s="72" t="n">
        <x:f>IF(EXACT(TRIM(SUBSTITUTE(I6,CHAR(160)," ")),"STRONG"),3,IF(EXACT(TRIM(SUBSTITUTE(I6,CHAR(160)," ")),"MODERATE"),2,IF(EXACT(TRIM(SUBSTITUTE(I6,CHAR(160)," ")),"WEAK"),1,IF(EXACT(TRIM(SUBSTITUTE(I6,CHAR(160)," ")),"UNRESOLVED"),0,-9))))</x:f>
        <x:v>2</x:v>
      </x:c>
      <x:c r="BG6" s="72" t="n">
        <x:f>IF(EXACT(TRIM(SUBSTITUTE(J6,CHAR(160)," ")),"STRONG"),3,IF(EXACT(TRIM(SUBSTITUTE(J6,CHAR(160)," ")),"MODERATE"),2,IF(EXACT(TRIM(SUBSTITUTE(J6,CHAR(160)," ")),"WEAK"),1,IF(EXACT(TRIM(SUBSTITUTE(J6,CHAR(160)," ")),"UNRESOLVED"),0,-9))))</x:f>
        <x:v>3</x:v>
      </x:c>
      <x:c r="BH6" s="72" t="n">
        <x:f>IF(EXACT(TRIM(SUBSTITUTE(K6,CHAR(160)," ")),"STRONG"),3,IF(EXACT(TRIM(SUBSTITUTE(K6,CHAR(160)," ")),"MODERATE"),2,IF(EXACT(TRIM(SUBSTITUTE(K6,CHAR(160)," ")),"WEAK"),1,IF(EXACT(TRIM(SUBSTITUTE(K6,CHAR(160)," ")),"UNRESOLVED"),0,-9))))</x:f>
        <x:v>3</x:v>
      </x:c>
      <x:c r="BI6" s="72" t="n">
        <x:f>IF(EXACT(TRIM(SUBSTITUTE(L6,CHAR(160)," ")),"STRONG"),3,IF(EXACT(TRIM(SUBSTITUTE(L6,CHAR(160)," ")),"MODERATE"),2,IF(EXACT(TRIM(SUBSTITUTE(L6,CHAR(160)," ")),"WEAK"),1,IF(EXACT(TRIM(SUBSTITUTE(L6,CHAR(160)," ")),"UNRESOLVED"),0,-9))))</x:f>
        <x:v>2</x:v>
      </x:c>
      <x:c r="BJ6" s="72" t="n">
        <x:f>IF(EXACT(TRIM(SUBSTITUTE(M6,CHAR(160)," ")),"STRONG"),3,IF(EXACT(TRIM(SUBSTITUTE(M6,CHAR(160)," ")),"MODERATE"),2,IF(EXACT(TRIM(SUBSTITUTE(M6,CHAR(160)," ")),"WEAK"),1,IF(EXACT(TRIM(SUBSTITUTE(M6,CHAR(160)," ")),"UNRESOLVED"),0,-9))))</x:f>
        <x:v>2</x:v>
      </x:c>
      <x:c r="BK6" s="72" t="n">
        <x:f>IF(EXACT(TRIM(SUBSTITUTE(N6,CHAR(160)," ")),"STRONG"),3,IF(EXACT(TRIM(SUBSTITUTE(N6,CHAR(160)," ")),"MODERATE"),2,IF(EXACT(TRIM(SUBSTITUTE(N6,CHAR(160)," ")),"WEAK"),1,IF(EXACT(TRIM(SUBSTITUTE(N6,CHAR(160)," ")),"UNRESOLVED"),0,-9))))</x:f>
        <x:v>2</x:v>
      </x:c>
      <x:c r="BL6" s="72" t="n">
        <x:f>IF(EXACT(TRIM(SUBSTITUTE(O6,CHAR(160)," ")),"STRONG"),3,IF(EXACT(TRIM(SUBSTITUTE(O6,CHAR(160)," ")),"MODERATE"),2,IF(EXACT(TRIM(SUBSTITUTE(O6,CHAR(160)," ")),"WEAK"),1,IF(EXACT(TRIM(SUBSTITUTE(O6,CHAR(160)," ")),"UNRESOLVED"),0,-9))))</x:f>
        <x:v>2</x:v>
      </x:c>
      <x:c r="BM6" s="72" t="n">
        <x:f>IF(EXACT(TRIM(SUBSTITUTE(P6,CHAR(160)," ")),"STRONG"),3,IF(EXACT(TRIM(SUBSTITUTE(P6,CHAR(160)," ")),"MODERATE"),2,IF(EXACT(TRIM(SUBSTITUTE(P6,CHAR(160)," ")),"WEAK"),1,IF(EXACT(TRIM(SUBSTITUTE(P6,CHAR(160)," ")),"UNRESOLVED"),0,-9))))</x:f>
        <x:v>2</x:v>
      </x:c>
      <x:c r="BN6" s="72" t="n">
        <x:f>IF(EXACT(TRIM(SUBSTITUTE(Q6,CHAR(160)," ")),"STRONG"),3,IF(EXACT(TRIM(SUBSTITUTE(Q6,CHAR(160)," ")),"MODERATE"),2,IF(EXACT(TRIM(SUBSTITUTE(Q6,CHAR(160)," ")),"WEAK"),1,IF(EXACT(TRIM(SUBSTITUTE(Q6,CHAR(160)," ")),"UNRESOLVED"),0,-9))))</x:f>
        <x:v>2</x:v>
      </x:c>
      <x:c r="BO6" s="72" t="n">
        <x:f>IF(EXACT(TRIM(SUBSTITUTE(R6,CHAR(160)," ")),"STRONG"),3,IF(EXACT(TRIM(SUBSTITUTE(R6,CHAR(160)," ")),"MODERATE"),2,IF(EXACT(TRIM(SUBSTITUTE(R6,CHAR(160)," ")),"WEAK"),1,IF(EXACT(TRIM(SUBSTITUTE(R6,CHAR(160)," ")),"UNRESOLVED"),0,-9))))</x:f>
        <x:v>2</x:v>
      </x:c>
      <x:c r="BP6" s="72" t="n">
        <x:f>IF(EXACT(TRIM(SUBSTITUTE(S6,CHAR(160)," ")),"STRONG"),3,IF(EXACT(TRIM(SUBSTITUTE(S6,CHAR(160)," ")),"MODERATE"),2,IF(EXACT(TRIM(SUBSTITUTE(S6,CHAR(160)," ")),"WEAK"),1,IF(EXACT(TRIM(SUBSTITUTE(S6,CHAR(160)," ")),"UNRESOLVED"),0,-9))))</x:f>
        <x:v>1</x:v>
      </x:c>
      <x:c r="BQ6" s="72" t="n">
        <x:f>COUNTIF(BA6:BH6,"&lt;0")</x:f>
        <x:v>0</x:v>
      </x:c>
      <x:c r="BR6" s="72" t="n">
        <x:f>COUNTIF(BI6:BP6,"&lt;0")</x:f>
        <x:v>0</x:v>
      </x:c>
      <x:c r="BS6" s="72" t="b">
        <x:f>AND(MIN(BA6:BD6)&gt;=2,MAX(BE6:BF6)&gt;=2,BG6&gt;=2)</x:f>
        <x:v>1</x:v>
      </x:c>
      <x:c r="BT6" s="72" t="b">
        <x:f>AND(MIN(BI6:BL6)&gt;=2,MAX(BM6:BN6)&gt;=2,BO6&gt;=2)</x:f>
        <x:v>1</x:v>
      </x:c>
      <x:c r="BU6" s="72" t="b">
        <x:f>AND(BA6&gt;=BI6,BB6&gt;=BJ6,BC6&gt;=BK6,BD6&gt;=BL6,BE6&gt;=BM6,BF6&gt;=BN6,BG6&gt;=BO6,BH6&gt;=BP6,OR(BA6&gt;BI6,BB6&gt;BJ6,BC6&gt;BK6,BD6&gt;BL6,BE6&gt;BM6,BF6&gt;BN6,BG6&gt;BO6,BH6&gt;BP6))</x:f>
        <x:v>1</x:v>
      </x:c>
      <x:c r="BV6" s="72" t="b">
        <x:f>AND(BI6&gt;=BA6,BJ6&gt;=BB6,BK6&gt;=BC6,BL6&gt;=BD6,BM6&gt;=BE6,BN6&gt;=BF6,BO6&gt;=BG6,BP6&gt;=BH6,OR(BI6&gt;BA6,BJ6&gt;BB6,BK6&gt;BC6,BL6&gt;BD6,BM6&gt;BE6,BN6&gt;BF6,BO6&gt;BG6,BP6&gt;BH6))</x:f>
        <x:v>0</x:v>
      </x:c>
      <x:c r="BW6" s="72" t="b">
        <x:f>AND(BA6=BI6,BB6=BJ6,BC6=BK6,BD6=BL6,BE6=BM6,BF6=BN6,BG6=BO6,BH6=BP6)</x:f>
        <x:v>0</x:v>
      </x:c>
    </x:row>
    <x:row r="7">
      <x:c r="A7" s="12" t="str">
        <x:v>F06</x:v>
      </x:c>
      <x:c r="B7" s="12" t="str">
        <x:v>nbsp</x:v>
      </x:c>
      <x:c r="C7" s="12" t="str">
        <x:v>YES</x:v>
      </x:c>
      <x:c r="D7" s="12" t="str">
        <x:v> STRONG </x:v>
      </x:c>
      <x:c r="E7" s="12" t="str">
        <x:v>STRONG</x:v>
      </x:c>
      <x:c r="F7" s="12" t="str">
        <x:v>STRONG</x:v>
      </x:c>
      <x:c r="G7" s="12" t="str">
        <x:v>STRONG</x:v>
      </x:c>
      <x:c r="H7" s="12" t="str">
        <x:v>STRONG</x:v>
      </x:c>
      <x:c r="I7" s="12" t="str">
        <x:v>MODERATE</x:v>
      </x:c>
      <x:c r="J7" s="12" t="str">
        <x:v>STRONG</x:v>
      </x:c>
      <x:c r="K7" s="12" t="str">
        <x:v>STRONG</x:v>
      </x:c>
      <x:c r="L7" s="12" t="str">
        <x:v>MODERATE</x:v>
      </x:c>
      <x:c r="M7" s="12" t="str">
        <x:v>MODERATE</x:v>
      </x:c>
      <x:c r="N7" s="12" t="str">
        <x:v>MODERATE</x:v>
      </x:c>
      <x:c r="O7" s="12" t="str">
        <x:v>MODERATE</x:v>
      </x:c>
      <x:c r="P7" s="12" t="str">
        <x:v>MODERATE</x:v>
      </x:c>
      <x:c r="Q7" s="12" t="str">
        <x:v>MODERATE</x:v>
      </x:c>
      <x:c r="R7" s="12" t="str">
        <x:v>MODERATE</x:v>
      </x:c>
      <x:c r="S7" s="12" t="str">
        <x:v>WEAK</x:v>
      </x:c>
      <x:c r="T7" s="12" t="str">
        <x:v>HIGHER_COMMERCIAL_PRIORITY</x:v>
      </x:c>
      <x:c r="U7" s="12" t="str">
        <x:v>A_DOMINATES_B</x:v>
      </x:c>
      <x:c r="V7" s="12" t="str">
        <x:f>IF(OR(BQ7&gt;0,BR7&gt;0),"INVALID_INPUT",IF(AND(NOT(BS7),NOT(BT7)),"NOT_YET_ORDERABLE",IF(AND(BS7,NOT(BT7)),"HIGHER_COMMERCIAL_PRIORITY",IF(AND(NOT(BS7),BT7),"LOWER_COMMERCIAL_PRIORITY",IF(BU7,"HIGHER_COMMERCIAL_PRIORITY",IF(BV7,"LOWER_COMMERCIAL_PRIORITY","PRIORITY_FRONTIER"))))))</x:f>
        <x:v>HIGHER_COMMERCIAL_PRIORITY</x:v>
      </x:c>
      <x:c r="W7" s="12" t="str">
        <x:f>IF(V7="INVALID_INPUT","UNSUPPORTED_CONTROLLED_VALUE",IF(V7="NOT_YET_ORDERABLE",IF(AND(BG7&lt;2,BO7&lt;2),"NEEDS_COMMERCIAL_EVIDENCE","COMMERCIAL_PATH_UNRESOLVED"),IF(V7="HIGHER_COMMERCIAL_PRIORITY",IF(NOT(BT7),"A_ONLY_QUALIFIED","A_DOMINATES_B"),IF(V7="LOWER_COMMERCIAL_PRIORITY",IF(NOT(BS7),"B_ONLY_QUALIFIED","B_DOMINATES_A"),IF(BW7,"NO_DOMINANCE","TRADE_OFFS_REMAIN")))))</x:f>
        <x:v>A_DOMINATES_B</x:v>
      </x:c>
      <x:c r="X7" s="12" t="str">
        <x:f>IF(AND(V7=T7,W7=U7),"PASS","FAIL")</x:f>
        <x:v>PASS</x:v>
      </x:c>
      <x:c r="BA7" s="72" t="n">
        <x:f>IF(EXACT(TRIM(SUBSTITUTE(D7,CHAR(160)," ")),"STRONG"),3,IF(EXACT(TRIM(SUBSTITUTE(D7,CHAR(160)," ")),"MODERATE"),2,IF(EXACT(TRIM(SUBSTITUTE(D7,CHAR(160)," ")),"WEAK"),1,IF(EXACT(TRIM(SUBSTITUTE(D7,CHAR(160)," ")),"UNRESOLVED"),0,-9))))</x:f>
        <x:v>3</x:v>
      </x:c>
      <x:c r="BB7" s="72" t="n">
        <x:f>IF(EXACT(TRIM(SUBSTITUTE(E7,CHAR(160)," ")),"STRONG"),3,IF(EXACT(TRIM(SUBSTITUTE(E7,CHAR(160)," ")),"MODERATE"),2,IF(EXACT(TRIM(SUBSTITUTE(E7,CHAR(160)," ")),"WEAK"),1,IF(EXACT(TRIM(SUBSTITUTE(E7,CHAR(160)," ")),"UNRESOLVED"),0,-9))))</x:f>
        <x:v>3</x:v>
      </x:c>
      <x:c r="BC7" s="72" t="n">
        <x:f>IF(EXACT(TRIM(SUBSTITUTE(F7,CHAR(160)," ")),"STRONG"),3,IF(EXACT(TRIM(SUBSTITUTE(F7,CHAR(160)," ")),"MODERATE"),2,IF(EXACT(TRIM(SUBSTITUTE(F7,CHAR(160)," ")),"WEAK"),1,IF(EXACT(TRIM(SUBSTITUTE(F7,CHAR(160)," ")),"UNRESOLVED"),0,-9))))</x:f>
        <x:v>3</x:v>
      </x:c>
      <x:c r="BD7" s="72" t="n">
        <x:f>IF(EXACT(TRIM(SUBSTITUTE(G7,CHAR(160)," ")),"STRONG"),3,IF(EXACT(TRIM(SUBSTITUTE(G7,CHAR(160)," ")),"MODERATE"),2,IF(EXACT(TRIM(SUBSTITUTE(G7,CHAR(160)," ")),"WEAK"),1,IF(EXACT(TRIM(SUBSTITUTE(G7,CHAR(160)," ")),"UNRESOLVED"),0,-9))))</x:f>
        <x:v>3</x:v>
      </x:c>
      <x:c r="BE7" s="72" t="n">
        <x:f>IF(EXACT(TRIM(SUBSTITUTE(H7,CHAR(160)," ")),"STRONG"),3,IF(EXACT(TRIM(SUBSTITUTE(H7,CHAR(160)," ")),"MODERATE"),2,IF(EXACT(TRIM(SUBSTITUTE(H7,CHAR(160)," ")),"WEAK"),1,IF(EXACT(TRIM(SUBSTITUTE(H7,CHAR(160)," ")),"UNRESOLVED"),0,-9))))</x:f>
        <x:v>3</x:v>
      </x:c>
      <x:c r="BF7" s="72" t="n">
        <x:f>IF(EXACT(TRIM(SUBSTITUTE(I7,CHAR(160)," ")),"STRONG"),3,IF(EXACT(TRIM(SUBSTITUTE(I7,CHAR(160)," ")),"MODERATE"),2,IF(EXACT(TRIM(SUBSTITUTE(I7,CHAR(160)," ")),"WEAK"),1,IF(EXACT(TRIM(SUBSTITUTE(I7,CHAR(160)," ")),"UNRESOLVED"),0,-9))))</x:f>
        <x:v>2</x:v>
      </x:c>
      <x:c r="BG7" s="72" t="n">
        <x:f>IF(EXACT(TRIM(SUBSTITUTE(J7,CHAR(160)," ")),"STRONG"),3,IF(EXACT(TRIM(SUBSTITUTE(J7,CHAR(160)," ")),"MODERATE"),2,IF(EXACT(TRIM(SUBSTITUTE(J7,CHAR(160)," ")),"WEAK"),1,IF(EXACT(TRIM(SUBSTITUTE(J7,CHAR(160)," ")),"UNRESOLVED"),0,-9))))</x:f>
        <x:v>3</x:v>
      </x:c>
      <x:c r="BH7" s="72" t="n">
        <x:f>IF(EXACT(TRIM(SUBSTITUTE(K7,CHAR(160)," ")),"STRONG"),3,IF(EXACT(TRIM(SUBSTITUTE(K7,CHAR(160)," ")),"MODERATE"),2,IF(EXACT(TRIM(SUBSTITUTE(K7,CHAR(160)," ")),"WEAK"),1,IF(EXACT(TRIM(SUBSTITUTE(K7,CHAR(160)," ")),"UNRESOLVED"),0,-9))))</x:f>
        <x:v>3</x:v>
      </x:c>
      <x:c r="BI7" s="72" t="n">
        <x:f>IF(EXACT(TRIM(SUBSTITUTE(L7,CHAR(160)," ")),"STRONG"),3,IF(EXACT(TRIM(SUBSTITUTE(L7,CHAR(160)," ")),"MODERATE"),2,IF(EXACT(TRIM(SUBSTITUTE(L7,CHAR(160)," ")),"WEAK"),1,IF(EXACT(TRIM(SUBSTITUTE(L7,CHAR(160)," ")),"UNRESOLVED"),0,-9))))</x:f>
        <x:v>2</x:v>
      </x:c>
      <x:c r="BJ7" s="72" t="n">
        <x:f>IF(EXACT(TRIM(SUBSTITUTE(M7,CHAR(160)," ")),"STRONG"),3,IF(EXACT(TRIM(SUBSTITUTE(M7,CHAR(160)," ")),"MODERATE"),2,IF(EXACT(TRIM(SUBSTITUTE(M7,CHAR(160)," ")),"WEAK"),1,IF(EXACT(TRIM(SUBSTITUTE(M7,CHAR(160)," ")),"UNRESOLVED"),0,-9))))</x:f>
        <x:v>2</x:v>
      </x:c>
      <x:c r="BK7" s="72" t="n">
        <x:f>IF(EXACT(TRIM(SUBSTITUTE(N7,CHAR(160)," ")),"STRONG"),3,IF(EXACT(TRIM(SUBSTITUTE(N7,CHAR(160)," ")),"MODERATE"),2,IF(EXACT(TRIM(SUBSTITUTE(N7,CHAR(160)," ")),"WEAK"),1,IF(EXACT(TRIM(SUBSTITUTE(N7,CHAR(160)," ")),"UNRESOLVED"),0,-9))))</x:f>
        <x:v>2</x:v>
      </x:c>
      <x:c r="BL7" s="72" t="n">
        <x:f>IF(EXACT(TRIM(SUBSTITUTE(O7,CHAR(160)," ")),"STRONG"),3,IF(EXACT(TRIM(SUBSTITUTE(O7,CHAR(160)," ")),"MODERATE"),2,IF(EXACT(TRIM(SUBSTITUTE(O7,CHAR(160)," ")),"WEAK"),1,IF(EXACT(TRIM(SUBSTITUTE(O7,CHAR(160)," ")),"UNRESOLVED"),0,-9))))</x:f>
        <x:v>2</x:v>
      </x:c>
      <x:c r="BM7" s="72" t="n">
        <x:f>IF(EXACT(TRIM(SUBSTITUTE(P7,CHAR(160)," ")),"STRONG"),3,IF(EXACT(TRIM(SUBSTITUTE(P7,CHAR(160)," ")),"MODERATE"),2,IF(EXACT(TRIM(SUBSTITUTE(P7,CHAR(160)," ")),"WEAK"),1,IF(EXACT(TRIM(SUBSTITUTE(P7,CHAR(160)," ")),"UNRESOLVED"),0,-9))))</x:f>
        <x:v>2</x:v>
      </x:c>
      <x:c r="BN7" s="72" t="n">
        <x:f>IF(EXACT(TRIM(SUBSTITUTE(Q7,CHAR(160)," ")),"STRONG"),3,IF(EXACT(TRIM(SUBSTITUTE(Q7,CHAR(160)," ")),"MODERATE"),2,IF(EXACT(TRIM(SUBSTITUTE(Q7,CHAR(160)," ")),"WEAK"),1,IF(EXACT(TRIM(SUBSTITUTE(Q7,CHAR(160)," ")),"UNRESOLVED"),0,-9))))</x:f>
        <x:v>2</x:v>
      </x:c>
      <x:c r="BO7" s="72" t="n">
        <x:f>IF(EXACT(TRIM(SUBSTITUTE(R7,CHAR(160)," ")),"STRONG"),3,IF(EXACT(TRIM(SUBSTITUTE(R7,CHAR(160)," ")),"MODERATE"),2,IF(EXACT(TRIM(SUBSTITUTE(R7,CHAR(160)," ")),"WEAK"),1,IF(EXACT(TRIM(SUBSTITUTE(R7,CHAR(160)," ")),"UNRESOLVED"),0,-9))))</x:f>
        <x:v>2</x:v>
      </x:c>
      <x:c r="BP7" s="72" t="n">
        <x:f>IF(EXACT(TRIM(SUBSTITUTE(S7,CHAR(160)," ")),"STRONG"),3,IF(EXACT(TRIM(SUBSTITUTE(S7,CHAR(160)," ")),"MODERATE"),2,IF(EXACT(TRIM(SUBSTITUTE(S7,CHAR(160)," ")),"WEAK"),1,IF(EXACT(TRIM(SUBSTITUTE(S7,CHAR(160)," ")),"UNRESOLVED"),0,-9))))</x:f>
        <x:v>1</x:v>
      </x:c>
      <x:c r="BQ7" s="72" t="n">
        <x:f>COUNTIF(BA7:BH7,"&lt;0")</x:f>
        <x:v>0</x:v>
      </x:c>
      <x:c r="BR7" s="72" t="n">
        <x:f>COUNTIF(BI7:BP7,"&lt;0")</x:f>
        <x:v>0</x:v>
      </x:c>
      <x:c r="BS7" s="72" t="b">
        <x:f>AND(MIN(BA7:BD7)&gt;=2,MAX(BE7:BF7)&gt;=2,BG7&gt;=2)</x:f>
        <x:v>1</x:v>
      </x:c>
      <x:c r="BT7" s="72" t="b">
        <x:f>AND(MIN(BI7:BL7)&gt;=2,MAX(BM7:BN7)&gt;=2,BO7&gt;=2)</x:f>
        <x:v>1</x:v>
      </x:c>
      <x:c r="BU7" s="72" t="b">
        <x:f>AND(BA7&gt;=BI7,BB7&gt;=BJ7,BC7&gt;=BK7,BD7&gt;=BL7,BE7&gt;=BM7,BF7&gt;=BN7,BG7&gt;=BO7,BH7&gt;=BP7,OR(BA7&gt;BI7,BB7&gt;BJ7,BC7&gt;BK7,BD7&gt;BL7,BE7&gt;BM7,BF7&gt;BN7,BG7&gt;BO7,BH7&gt;BP7))</x:f>
        <x:v>1</x:v>
      </x:c>
      <x:c r="BV7" s="72" t="b">
        <x:f>AND(BI7&gt;=BA7,BJ7&gt;=BB7,BK7&gt;=BC7,BL7&gt;=BD7,BM7&gt;=BE7,BN7&gt;=BF7,BO7&gt;=BG7,BP7&gt;=BH7,OR(BI7&gt;BA7,BJ7&gt;BB7,BK7&gt;BC7,BL7&gt;BD7,BM7&gt;BE7,BN7&gt;BF7,BO7&gt;BG7,BP7&gt;BH7))</x:f>
        <x:v>0</x:v>
      </x:c>
      <x:c r="BW7" s="72" t="b">
        <x:f>AND(BA7=BI7,BB7=BJ7,BC7=BK7,BD7=BL7,BE7=BM7,BF7=BN7,BG7=BO7,BH7=BP7)</x:f>
        <x:v>0</x:v>
      </x:c>
    </x:row>
    <x:row r="8">
      <x:c r="A8" s="12" t="str">
        <x:v>F07</x:v>
      </x:c>
      <x:c r="B8" s="12" t="str">
        <x:v>wrong_case</x:v>
      </x:c>
      <x:c r="C8" s="12" t="str">
        <x:v>YES</x:v>
      </x:c>
      <x:c r="D8" s="12" t="str">
        <x:v>strong</x:v>
      </x:c>
      <x:c r="E8" s="12" t="str">
        <x:v>STRONG</x:v>
      </x:c>
      <x:c r="F8" s="12" t="str">
        <x:v>STRONG</x:v>
      </x:c>
      <x:c r="G8" s="12" t="str">
        <x:v>STRONG</x:v>
      </x:c>
      <x:c r="H8" s="12" t="str">
        <x:v>STRONG</x:v>
      </x:c>
      <x:c r="I8" s="12" t="str">
        <x:v>STRONG</x:v>
      </x:c>
      <x:c r="J8" s="12" t="str">
        <x:v>STRONG</x:v>
      </x:c>
      <x:c r="K8" s="12" t="str">
        <x:v>STRONG</x:v>
      </x:c>
      <x:c r="L8" s="12" t="str">
        <x:v>MODERATE</x:v>
      </x:c>
      <x:c r="M8" s="12" t="str">
        <x:v>MODERATE</x:v>
      </x:c>
      <x:c r="N8" s="12" t="str">
        <x:v>MODERATE</x:v>
      </x:c>
      <x:c r="O8" s="12" t="str">
        <x:v>MODERATE</x:v>
      </x:c>
      <x:c r="P8" s="12" t="str">
        <x:v>MODERATE</x:v>
      </x:c>
      <x:c r="Q8" s="12" t="str">
        <x:v>MODERATE</x:v>
      </x:c>
      <x:c r="R8" s="12" t="str">
        <x:v>MODERATE</x:v>
      </x:c>
      <x:c r="S8" s="12" t="str">
        <x:v>MODERATE</x:v>
      </x:c>
      <x:c r="T8" s="12" t="str">
        <x:v>INVALID_INPUT</x:v>
      </x:c>
      <x:c r="U8" s="12" t="str">
        <x:v>UNSUPPORTED_CONTROLLED_VALUE</x:v>
      </x:c>
      <x:c r="V8" s="12" t="str">
        <x:f>IF(OR(BQ8&gt;0,BR8&gt;0),"INVALID_INPUT",IF(AND(NOT(BS8),NOT(BT8)),"NOT_YET_ORDERABLE",IF(AND(BS8,NOT(BT8)),"HIGHER_COMMERCIAL_PRIORITY",IF(AND(NOT(BS8),BT8),"LOWER_COMMERCIAL_PRIORITY",IF(BU8,"HIGHER_COMMERCIAL_PRIORITY",IF(BV8,"LOWER_COMMERCIAL_PRIORITY","PRIORITY_FRONTIER"))))))</x:f>
        <x:v>INVALID_INPUT</x:v>
      </x:c>
      <x:c r="W8" s="12" t="str">
        <x:f>IF(V8="INVALID_INPUT","UNSUPPORTED_CONTROLLED_VALUE",IF(V8="NOT_YET_ORDERABLE",IF(AND(BG8&lt;2,BO8&lt;2),"NEEDS_COMMERCIAL_EVIDENCE","COMMERCIAL_PATH_UNRESOLVED"),IF(V8="HIGHER_COMMERCIAL_PRIORITY",IF(NOT(BT8),"A_ONLY_QUALIFIED","A_DOMINATES_B"),IF(V8="LOWER_COMMERCIAL_PRIORITY",IF(NOT(BS8),"B_ONLY_QUALIFIED","B_DOMINATES_A"),IF(BW8,"NO_DOMINANCE","TRADE_OFFS_REMAIN")))))</x:f>
        <x:v>UNSUPPORTED_CONTROLLED_VALUE</x:v>
      </x:c>
      <x:c r="X8" s="12" t="str">
        <x:f>IF(AND(V8=T8,W8=U8),"PASS","FAIL")</x:f>
        <x:v>PASS</x:v>
      </x:c>
      <x:c r="BA8" s="72" t="n">
        <x:f>IF(EXACT(TRIM(SUBSTITUTE(D8,CHAR(160)," ")),"STRONG"),3,IF(EXACT(TRIM(SUBSTITUTE(D8,CHAR(160)," ")),"MODERATE"),2,IF(EXACT(TRIM(SUBSTITUTE(D8,CHAR(160)," ")),"WEAK"),1,IF(EXACT(TRIM(SUBSTITUTE(D8,CHAR(160)," ")),"UNRESOLVED"),0,-9))))</x:f>
        <x:v>-9</x:v>
      </x:c>
      <x:c r="BB8" s="72" t="n">
        <x:f>IF(EXACT(TRIM(SUBSTITUTE(E8,CHAR(160)," ")),"STRONG"),3,IF(EXACT(TRIM(SUBSTITUTE(E8,CHAR(160)," ")),"MODERATE"),2,IF(EXACT(TRIM(SUBSTITUTE(E8,CHAR(160)," ")),"WEAK"),1,IF(EXACT(TRIM(SUBSTITUTE(E8,CHAR(160)," ")),"UNRESOLVED"),0,-9))))</x:f>
        <x:v>3</x:v>
      </x:c>
      <x:c r="BC8" s="72" t="n">
        <x:f>IF(EXACT(TRIM(SUBSTITUTE(F8,CHAR(160)," ")),"STRONG"),3,IF(EXACT(TRIM(SUBSTITUTE(F8,CHAR(160)," ")),"MODERATE"),2,IF(EXACT(TRIM(SUBSTITUTE(F8,CHAR(160)," ")),"WEAK"),1,IF(EXACT(TRIM(SUBSTITUTE(F8,CHAR(160)," ")),"UNRESOLVED"),0,-9))))</x:f>
        <x:v>3</x:v>
      </x:c>
      <x:c r="BD8" s="72" t="n">
        <x:f>IF(EXACT(TRIM(SUBSTITUTE(G8,CHAR(160)," ")),"STRONG"),3,IF(EXACT(TRIM(SUBSTITUTE(G8,CHAR(160)," ")),"MODERATE"),2,IF(EXACT(TRIM(SUBSTITUTE(G8,CHAR(160)," ")),"WEAK"),1,IF(EXACT(TRIM(SUBSTITUTE(G8,CHAR(160)," ")),"UNRESOLVED"),0,-9))))</x:f>
        <x:v>3</x:v>
      </x:c>
      <x:c r="BE8" s="72" t="n">
        <x:f>IF(EXACT(TRIM(SUBSTITUTE(H8,CHAR(160)," ")),"STRONG"),3,IF(EXACT(TRIM(SUBSTITUTE(H8,CHAR(160)," ")),"MODERATE"),2,IF(EXACT(TRIM(SUBSTITUTE(H8,CHAR(160)," ")),"WEAK"),1,IF(EXACT(TRIM(SUBSTITUTE(H8,CHAR(160)," ")),"UNRESOLVED"),0,-9))))</x:f>
        <x:v>3</x:v>
      </x:c>
      <x:c r="BF8" s="72" t="n">
        <x:f>IF(EXACT(TRIM(SUBSTITUTE(I8,CHAR(160)," ")),"STRONG"),3,IF(EXACT(TRIM(SUBSTITUTE(I8,CHAR(160)," ")),"MODERATE"),2,IF(EXACT(TRIM(SUBSTITUTE(I8,CHAR(160)," ")),"WEAK"),1,IF(EXACT(TRIM(SUBSTITUTE(I8,CHAR(160)," ")),"UNRESOLVED"),0,-9))))</x:f>
        <x:v>3</x:v>
      </x:c>
      <x:c r="BG8" s="72" t="n">
        <x:f>IF(EXACT(TRIM(SUBSTITUTE(J8,CHAR(160)," ")),"STRONG"),3,IF(EXACT(TRIM(SUBSTITUTE(J8,CHAR(160)," ")),"MODERATE"),2,IF(EXACT(TRIM(SUBSTITUTE(J8,CHAR(160)," ")),"WEAK"),1,IF(EXACT(TRIM(SUBSTITUTE(J8,CHAR(160)," ")),"UNRESOLVED"),0,-9))))</x:f>
        <x:v>3</x:v>
      </x:c>
      <x:c r="BH8" s="72" t="n">
        <x:f>IF(EXACT(TRIM(SUBSTITUTE(K8,CHAR(160)," ")),"STRONG"),3,IF(EXACT(TRIM(SUBSTITUTE(K8,CHAR(160)," ")),"MODERATE"),2,IF(EXACT(TRIM(SUBSTITUTE(K8,CHAR(160)," ")),"WEAK"),1,IF(EXACT(TRIM(SUBSTITUTE(K8,CHAR(160)," ")),"UNRESOLVED"),0,-9))))</x:f>
        <x:v>3</x:v>
      </x:c>
      <x:c r="BI8" s="72" t="n">
        <x:f>IF(EXACT(TRIM(SUBSTITUTE(L8,CHAR(160)," ")),"STRONG"),3,IF(EXACT(TRIM(SUBSTITUTE(L8,CHAR(160)," ")),"MODERATE"),2,IF(EXACT(TRIM(SUBSTITUTE(L8,CHAR(160)," ")),"WEAK"),1,IF(EXACT(TRIM(SUBSTITUTE(L8,CHAR(160)," ")),"UNRESOLVED"),0,-9))))</x:f>
        <x:v>2</x:v>
      </x:c>
      <x:c r="BJ8" s="72" t="n">
        <x:f>IF(EXACT(TRIM(SUBSTITUTE(M8,CHAR(160)," ")),"STRONG"),3,IF(EXACT(TRIM(SUBSTITUTE(M8,CHAR(160)," ")),"MODERATE"),2,IF(EXACT(TRIM(SUBSTITUTE(M8,CHAR(160)," ")),"WEAK"),1,IF(EXACT(TRIM(SUBSTITUTE(M8,CHAR(160)," ")),"UNRESOLVED"),0,-9))))</x:f>
        <x:v>2</x:v>
      </x:c>
      <x:c r="BK8" s="72" t="n">
        <x:f>IF(EXACT(TRIM(SUBSTITUTE(N8,CHAR(160)," ")),"STRONG"),3,IF(EXACT(TRIM(SUBSTITUTE(N8,CHAR(160)," ")),"MODERATE"),2,IF(EXACT(TRIM(SUBSTITUTE(N8,CHAR(160)," ")),"WEAK"),1,IF(EXACT(TRIM(SUBSTITUTE(N8,CHAR(160)," ")),"UNRESOLVED"),0,-9))))</x:f>
        <x:v>2</x:v>
      </x:c>
      <x:c r="BL8" s="72" t="n">
        <x:f>IF(EXACT(TRIM(SUBSTITUTE(O8,CHAR(160)," ")),"STRONG"),3,IF(EXACT(TRIM(SUBSTITUTE(O8,CHAR(160)," ")),"MODERATE"),2,IF(EXACT(TRIM(SUBSTITUTE(O8,CHAR(160)," ")),"WEAK"),1,IF(EXACT(TRIM(SUBSTITUTE(O8,CHAR(160)," ")),"UNRESOLVED"),0,-9))))</x:f>
        <x:v>2</x:v>
      </x:c>
      <x:c r="BM8" s="72" t="n">
        <x:f>IF(EXACT(TRIM(SUBSTITUTE(P8,CHAR(160)," ")),"STRONG"),3,IF(EXACT(TRIM(SUBSTITUTE(P8,CHAR(160)," ")),"MODERATE"),2,IF(EXACT(TRIM(SUBSTITUTE(P8,CHAR(160)," ")),"WEAK"),1,IF(EXACT(TRIM(SUBSTITUTE(P8,CHAR(160)," ")),"UNRESOLVED"),0,-9))))</x:f>
        <x:v>2</x:v>
      </x:c>
      <x:c r="BN8" s="72" t="n">
        <x:f>IF(EXACT(TRIM(SUBSTITUTE(Q8,CHAR(160)," ")),"STRONG"),3,IF(EXACT(TRIM(SUBSTITUTE(Q8,CHAR(160)," ")),"MODERATE"),2,IF(EXACT(TRIM(SUBSTITUTE(Q8,CHAR(160)," ")),"WEAK"),1,IF(EXACT(TRIM(SUBSTITUTE(Q8,CHAR(160)," ")),"UNRESOLVED"),0,-9))))</x:f>
        <x:v>2</x:v>
      </x:c>
      <x:c r="BO8" s="72" t="n">
        <x:f>IF(EXACT(TRIM(SUBSTITUTE(R8,CHAR(160)," ")),"STRONG"),3,IF(EXACT(TRIM(SUBSTITUTE(R8,CHAR(160)," ")),"MODERATE"),2,IF(EXACT(TRIM(SUBSTITUTE(R8,CHAR(160)," ")),"WEAK"),1,IF(EXACT(TRIM(SUBSTITUTE(R8,CHAR(160)," ")),"UNRESOLVED"),0,-9))))</x:f>
        <x:v>2</x:v>
      </x:c>
      <x:c r="BP8" s="72" t="n">
        <x:f>IF(EXACT(TRIM(SUBSTITUTE(S8,CHAR(160)," ")),"STRONG"),3,IF(EXACT(TRIM(SUBSTITUTE(S8,CHAR(160)," ")),"MODERATE"),2,IF(EXACT(TRIM(SUBSTITUTE(S8,CHAR(160)," ")),"WEAK"),1,IF(EXACT(TRIM(SUBSTITUTE(S8,CHAR(160)," ")),"UNRESOLVED"),0,-9))))</x:f>
        <x:v>2</x:v>
      </x:c>
      <x:c r="BQ8" s="72" t="n">
        <x:f>COUNTIF(BA8:BH8,"&lt;0")</x:f>
        <x:v>1</x:v>
      </x:c>
      <x:c r="BR8" s="72" t="n">
        <x:f>COUNTIF(BI8:BP8,"&lt;0")</x:f>
        <x:v>0</x:v>
      </x:c>
      <x:c r="BS8" s="72" t="b">
        <x:f>AND(MIN(BA8:BD8)&gt;=2,MAX(BE8:BF8)&gt;=2,BG8&gt;=2)</x:f>
        <x:v>0</x:v>
      </x:c>
      <x:c r="BT8" s="72" t="b">
        <x:f>AND(MIN(BI8:BL8)&gt;=2,MAX(BM8:BN8)&gt;=2,BO8&gt;=2)</x:f>
        <x:v>1</x:v>
      </x:c>
      <x:c r="BU8" s="72" t="b">
        <x:f>AND(BA8&gt;=BI8,BB8&gt;=BJ8,BC8&gt;=BK8,BD8&gt;=BL8,BE8&gt;=BM8,BF8&gt;=BN8,BG8&gt;=BO8,BH8&gt;=BP8,OR(BA8&gt;BI8,BB8&gt;BJ8,BC8&gt;BK8,BD8&gt;BL8,BE8&gt;BM8,BF8&gt;BN8,BG8&gt;BO8,BH8&gt;BP8))</x:f>
        <x:v>0</x:v>
      </x:c>
      <x:c r="BV8" s="72" t="b">
        <x:f>AND(BI8&gt;=BA8,BJ8&gt;=BB8,BK8&gt;=BC8,BL8&gt;=BD8,BM8&gt;=BE8,BN8&gt;=BF8,BO8&gt;=BG8,BP8&gt;=BH8,OR(BI8&gt;BA8,BJ8&gt;BB8,BK8&gt;BC8,BL8&gt;BD8,BM8&gt;BE8,BN8&gt;BF8,BO8&gt;BG8,BP8&gt;BH8))</x:f>
        <x:v>0</x:v>
      </x:c>
      <x:c r="BW8" s="72" t="b">
        <x:f>AND(BA8=BI8,BB8=BJ8,BC8=BK8,BD8=BL8,BE8=BM8,BF8=BN8,BG8=BO8,BH8=BP8)</x:f>
        <x:v>0</x:v>
      </x:c>
    </x:row>
    <x:row r="9">
      <x:c r="A9" s="12" t="str">
        <x:v>F08</x:v>
      </x:c>
      <x:c r="B9" s="12" t="str">
        <x:v>unsupported</x:v>
      </x:c>
      <x:c r="C9" s="12" t="str">
        <x:v>YES</x:v>
      </x:c>
      <x:c r="D9" s="12" t="str">
        <x:v>MAXIMUM</x:v>
      </x:c>
      <x:c r="E9" s="12" t="str">
        <x:v>STRONG</x:v>
      </x:c>
      <x:c r="F9" s="12" t="str">
        <x:v>STRONG</x:v>
      </x:c>
      <x:c r="G9" s="12" t="str">
        <x:v>STRONG</x:v>
      </x:c>
      <x:c r="H9" s="12" t="str">
        <x:v>STRONG</x:v>
      </x:c>
      <x:c r="I9" s="12" t="str">
        <x:v>STRONG</x:v>
      </x:c>
      <x:c r="J9" s="12" t="str">
        <x:v>STRONG</x:v>
      </x:c>
      <x:c r="K9" s="12" t="str">
        <x:v>STRONG</x:v>
      </x:c>
      <x:c r="L9" s="12" t="str">
        <x:v>MODERATE</x:v>
      </x:c>
      <x:c r="M9" s="12" t="str">
        <x:v>MODERATE</x:v>
      </x:c>
      <x:c r="N9" s="12" t="str">
        <x:v>MODERATE</x:v>
      </x:c>
      <x:c r="O9" s="12" t="str">
        <x:v>MODERATE</x:v>
      </x:c>
      <x:c r="P9" s="12" t="str">
        <x:v>MODERATE</x:v>
      </x:c>
      <x:c r="Q9" s="12" t="str">
        <x:v>MODERATE</x:v>
      </x:c>
      <x:c r="R9" s="12" t="str">
        <x:v>MODERATE</x:v>
      </x:c>
      <x:c r="S9" s="12" t="str">
        <x:v>MODERATE</x:v>
      </x:c>
      <x:c r="T9" s="12" t="str">
        <x:v>INVALID_INPUT</x:v>
      </x:c>
      <x:c r="U9" s="12" t="str">
        <x:v>UNSUPPORTED_CONTROLLED_VALUE</x:v>
      </x:c>
      <x:c r="V9" s="12" t="str">
        <x:f>IF(OR(BQ9&gt;0,BR9&gt;0),"INVALID_INPUT",IF(AND(NOT(BS9),NOT(BT9)),"NOT_YET_ORDERABLE",IF(AND(BS9,NOT(BT9)),"HIGHER_COMMERCIAL_PRIORITY",IF(AND(NOT(BS9),BT9),"LOWER_COMMERCIAL_PRIORITY",IF(BU9,"HIGHER_COMMERCIAL_PRIORITY",IF(BV9,"LOWER_COMMERCIAL_PRIORITY","PRIORITY_FRONTIER"))))))</x:f>
        <x:v>INVALID_INPUT</x:v>
      </x:c>
      <x:c r="W9" s="12" t="str">
        <x:f>IF(V9="INVALID_INPUT","UNSUPPORTED_CONTROLLED_VALUE",IF(V9="NOT_YET_ORDERABLE",IF(AND(BG9&lt;2,BO9&lt;2),"NEEDS_COMMERCIAL_EVIDENCE","COMMERCIAL_PATH_UNRESOLVED"),IF(V9="HIGHER_COMMERCIAL_PRIORITY",IF(NOT(BT9),"A_ONLY_QUALIFIED","A_DOMINATES_B"),IF(V9="LOWER_COMMERCIAL_PRIORITY",IF(NOT(BS9),"B_ONLY_QUALIFIED","B_DOMINATES_A"),IF(BW9,"NO_DOMINANCE","TRADE_OFFS_REMAIN")))))</x:f>
        <x:v>UNSUPPORTED_CONTROLLED_VALUE</x:v>
      </x:c>
      <x:c r="X9" s="12" t="str">
        <x:f>IF(AND(V9=T9,W9=U9),"PASS","FAIL")</x:f>
        <x:v>PASS</x:v>
      </x:c>
      <x:c r="BA9" s="72" t="n">
        <x:f>IF(EXACT(TRIM(SUBSTITUTE(D9,CHAR(160)," ")),"STRONG"),3,IF(EXACT(TRIM(SUBSTITUTE(D9,CHAR(160)," ")),"MODERATE"),2,IF(EXACT(TRIM(SUBSTITUTE(D9,CHAR(160)," ")),"WEAK"),1,IF(EXACT(TRIM(SUBSTITUTE(D9,CHAR(160)," ")),"UNRESOLVED"),0,-9))))</x:f>
        <x:v>-9</x:v>
      </x:c>
      <x:c r="BB9" s="72" t="n">
        <x:f>IF(EXACT(TRIM(SUBSTITUTE(E9,CHAR(160)," ")),"STRONG"),3,IF(EXACT(TRIM(SUBSTITUTE(E9,CHAR(160)," ")),"MODERATE"),2,IF(EXACT(TRIM(SUBSTITUTE(E9,CHAR(160)," ")),"WEAK"),1,IF(EXACT(TRIM(SUBSTITUTE(E9,CHAR(160)," ")),"UNRESOLVED"),0,-9))))</x:f>
        <x:v>3</x:v>
      </x:c>
      <x:c r="BC9" s="72" t="n">
        <x:f>IF(EXACT(TRIM(SUBSTITUTE(F9,CHAR(160)," ")),"STRONG"),3,IF(EXACT(TRIM(SUBSTITUTE(F9,CHAR(160)," ")),"MODERATE"),2,IF(EXACT(TRIM(SUBSTITUTE(F9,CHAR(160)," ")),"WEAK"),1,IF(EXACT(TRIM(SUBSTITUTE(F9,CHAR(160)," ")),"UNRESOLVED"),0,-9))))</x:f>
        <x:v>3</x:v>
      </x:c>
      <x:c r="BD9" s="72" t="n">
        <x:f>IF(EXACT(TRIM(SUBSTITUTE(G9,CHAR(160)," ")),"STRONG"),3,IF(EXACT(TRIM(SUBSTITUTE(G9,CHAR(160)," ")),"MODERATE"),2,IF(EXACT(TRIM(SUBSTITUTE(G9,CHAR(160)," ")),"WEAK"),1,IF(EXACT(TRIM(SUBSTITUTE(G9,CHAR(160)," ")),"UNRESOLVED"),0,-9))))</x:f>
        <x:v>3</x:v>
      </x:c>
      <x:c r="BE9" s="72" t="n">
        <x:f>IF(EXACT(TRIM(SUBSTITUTE(H9,CHAR(160)," ")),"STRONG"),3,IF(EXACT(TRIM(SUBSTITUTE(H9,CHAR(160)," ")),"MODERATE"),2,IF(EXACT(TRIM(SUBSTITUTE(H9,CHAR(160)," ")),"WEAK"),1,IF(EXACT(TRIM(SUBSTITUTE(H9,CHAR(160)," ")),"UNRESOLVED"),0,-9))))</x:f>
        <x:v>3</x:v>
      </x:c>
      <x:c r="BF9" s="72" t="n">
        <x:f>IF(EXACT(TRIM(SUBSTITUTE(I9,CHAR(160)," ")),"STRONG"),3,IF(EXACT(TRIM(SUBSTITUTE(I9,CHAR(160)," ")),"MODERATE"),2,IF(EXACT(TRIM(SUBSTITUTE(I9,CHAR(160)," ")),"WEAK"),1,IF(EXACT(TRIM(SUBSTITUTE(I9,CHAR(160)," ")),"UNRESOLVED"),0,-9))))</x:f>
        <x:v>3</x:v>
      </x:c>
      <x:c r="BG9" s="72" t="n">
        <x:f>IF(EXACT(TRIM(SUBSTITUTE(J9,CHAR(160)," ")),"STRONG"),3,IF(EXACT(TRIM(SUBSTITUTE(J9,CHAR(160)," ")),"MODERATE"),2,IF(EXACT(TRIM(SUBSTITUTE(J9,CHAR(160)," ")),"WEAK"),1,IF(EXACT(TRIM(SUBSTITUTE(J9,CHAR(160)," ")),"UNRESOLVED"),0,-9))))</x:f>
        <x:v>3</x:v>
      </x:c>
      <x:c r="BH9" s="72" t="n">
        <x:f>IF(EXACT(TRIM(SUBSTITUTE(K9,CHAR(160)," ")),"STRONG"),3,IF(EXACT(TRIM(SUBSTITUTE(K9,CHAR(160)," ")),"MODERATE"),2,IF(EXACT(TRIM(SUBSTITUTE(K9,CHAR(160)," ")),"WEAK"),1,IF(EXACT(TRIM(SUBSTITUTE(K9,CHAR(160)," ")),"UNRESOLVED"),0,-9))))</x:f>
        <x:v>3</x:v>
      </x:c>
      <x:c r="BI9" s="72" t="n">
        <x:f>IF(EXACT(TRIM(SUBSTITUTE(L9,CHAR(160)," ")),"STRONG"),3,IF(EXACT(TRIM(SUBSTITUTE(L9,CHAR(160)," ")),"MODERATE"),2,IF(EXACT(TRIM(SUBSTITUTE(L9,CHAR(160)," ")),"WEAK"),1,IF(EXACT(TRIM(SUBSTITUTE(L9,CHAR(160)," ")),"UNRESOLVED"),0,-9))))</x:f>
        <x:v>2</x:v>
      </x:c>
      <x:c r="BJ9" s="72" t="n">
        <x:f>IF(EXACT(TRIM(SUBSTITUTE(M9,CHAR(160)," ")),"STRONG"),3,IF(EXACT(TRIM(SUBSTITUTE(M9,CHAR(160)," ")),"MODERATE"),2,IF(EXACT(TRIM(SUBSTITUTE(M9,CHAR(160)," ")),"WEAK"),1,IF(EXACT(TRIM(SUBSTITUTE(M9,CHAR(160)," ")),"UNRESOLVED"),0,-9))))</x:f>
        <x:v>2</x:v>
      </x:c>
      <x:c r="BK9" s="72" t="n">
        <x:f>IF(EXACT(TRIM(SUBSTITUTE(N9,CHAR(160)," ")),"STRONG"),3,IF(EXACT(TRIM(SUBSTITUTE(N9,CHAR(160)," ")),"MODERATE"),2,IF(EXACT(TRIM(SUBSTITUTE(N9,CHAR(160)," ")),"WEAK"),1,IF(EXACT(TRIM(SUBSTITUTE(N9,CHAR(160)," ")),"UNRESOLVED"),0,-9))))</x:f>
        <x:v>2</x:v>
      </x:c>
      <x:c r="BL9" s="72" t="n">
        <x:f>IF(EXACT(TRIM(SUBSTITUTE(O9,CHAR(160)," ")),"STRONG"),3,IF(EXACT(TRIM(SUBSTITUTE(O9,CHAR(160)," ")),"MODERATE"),2,IF(EXACT(TRIM(SUBSTITUTE(O9,CHAR(160)," ")),"WEAK"),1,IF(EXACT(TRIM(SUBSTITUTE(O9,CHAR(160)," ")),"UNRESOLVED"),0,-9))))</x:f>
        <x:v>2</x:v>
      </x:c>
      <x:c r="BM9" s="72" t="n">
        <x:f>IF(EXACT(TRIM(SUBSTITUTE(P9,CHAR(160)," ")),"STRONG"),3,IF(EXACT(TRIM(SUBSTITUTE(P9,CHAR(160)," ")),"MODERATE"),2,IF(EXACT(TRIM(SUBSTITUTE(P9,CHAR(160)," ")),"WEAK"),1,IF(EXACT(TRIM(SUBSTITUTE(P9,CHAR(160)," ")),"UNRESOLVED"),0,-9))))</x:f>
        <x:v>2</x:v>
      </x:c>
      <x:c r="BN9" s="72" t="n">
        <x:f>IF(EXACT(TRIM(SUBSTITUTE(Q9,CHAR(160)," ")),"STRONG"),3,IF(EXACT(TRIM(SUBSTITUTE(Q9,CHAR(160)," ")),"MODERATE"),2,IF(EXACT(TRIM(SUBSTITUTE(Q9,CHAR(160)," ")),"WEAK"),1,IF(EXACT(TRIM(SUBSTITUTE(Q9,CHAR(160)," ")),"UNRESOLVED"),0,-9))))</x:f>
        <x:v>2</x:v>
      </x:c>
      <x:c r="BO9" s="72" t="n">
        <x:f>IF(EXACT(TRIM(SUBSTITUTE(R9,CHAR(160)," ")),"STRONG"),3,IF(EXACT(TRIM(SUBSTITUTE(R9,CHAR(160)," ")),"MODERATE"),2,IF(EXACT(TRIM(SUBSTITUTE(R9,CHAR(160)," ")),"WEAK"),1,IF(EXACT(TRIM(SUBSTITUTE(R9,CHAR(160)," ")),"UNRESOLVED"),0,-9))))</x:f>
        <x:v>2</x:v>
      </x:c>
      <x:c r="BP9" s="72" t="n">
        <x:f>IF(EXACT(TRIM(SUBSTITUTE(S9,CHAR(160)," ")),"STRONG"),3,IF(EXACT(TRIM(SUBSTITUTE(S9,CHAR(160)," ")),"MODERATE"),2,IF(EXACT(TRIM(SUBSTITUTE(S9,CHAR(160)," ")),"WEAK"),1,IF(EXACT(TRIM(SUBSTITUTE(S9,CHAR(160)," ")),"UNRESOLVED"),0,-9))))</x:f>
        <x:v>2</x:v>
      </x:c>
      <x:c r="BQ9" s="72" t="n">
        <x:f>COUNTIF(BA9:BH9,"&lt;0")</x:f>
        <x:v>1</x:v>
      </x:c>
      <x:c r="BR9" s="72" t="n">
        <x:f>COUNTIF(BI9:BP9,"&lt;0")</x:f>
        <x:v>0</x:v>
      </x:c>
      <x:c r="BS9" s="72" t="b">
        <x:f>AND(MIN(BA9:BD9)&gt;=2,MAX(BE9:BF9)&gt;=2,BG9&gt;=2)</x:f>
        <x:v>0</x:v>
      </x:c>
      <x:c r="BT9" s="72" t="b">
        <x:f>AND(MIN(BI9:BL9)&gt;=2,MAX(BM9:BN9)&gt;=2,BO9&gt;=2)</x:f>
        <x:v>1</x:v>
      </x:c>
      <x:c r="BU9" s="72" t="b">
        <x:f>AND(BA9&gt;=BI9,BB9&gt;=BJ9,BC9&gt;=BK9,BD9&gt;=BL9,BE9&gt;=BM9,BF9&gt;=BN9,BG9&gt;=BO9,BH9&gt;=BP9,OR(BA9&gt;BI9,BB9&gt;BJ9,BC9&gt;BK9,BD9&gt;BL9,BE9&gt;BM9,BF9&gt;BN9,BG9&gt;BO9,BH9&gt;BP9))</x:f>
        <x:v>0</x:v>
      </x:c>
      <x:c r="BV9" s="72" t="b">
        <x:f>AND(BI9&gt;=BA9,BJ9&gt;=BB9,BK9&gt;=BC9,BL9&gt;=BD9,BM9&gt;=BE9,BN9&gt;=BF9,BO9&gt;=BG9,BP9&gt;=BH9,OR(BI9&gt;BA9,BJ9&gt;BB9,BK9&gt;BC9,BL9&gt;BD9,BM9&gt;BE9,BN9&gt;BF9,BO9&gt;BG9,BP9&gt;BH9))</x:f>
        <x:v>0</x:v>
      </x:c>
      <x:c r="BW9" s="72" t="b">
        <x:f>AND(BA9=BI9,BB9=BJ9,BC9=BK9,BD9=BL9,BE9=BM9,BF9=BN9,BG9=BO9,BH9=BP9)</x:f>
        <x:v>0</x:v>
      </x:c>
    </x:row>
    <x:row r="10">
      <x:c r="A10" s="12" t="str">
        <x:v>F09</x:v>
      </x:c>
      <x:c r="B10" s="12" t="str">
        <x:v>one_qualified</x:v>
      </x:c>
      <x:c r="C10" s="12" t="str">
        <x:v>YES</x:v>
      </x:c>
      <x:c r="D10" s="12" t="str">
        <x:v>STRONG</x:v>
      </x:c>
      <x:c r="E10" s="12" t="str">
        <x:v>STRONG</x:v>
      </x:c>
      <x:c r="F10" s="12" t="str">
        <x:v>STRONG</x:v>
      </x:c>
      <x:c r="G10" s="12" t="str">
        <x:v>STRONG</x:v>
      </x:c>
      <x:c r="H10" s="12" t="str">
        <x:v>STRONG</x:v>
      </x:c>
      <x:c r="I10" s="12" t="str">
        <x:v>STRONG</x:v>
      </x:c>
      <x:c r="J10" s="12" t="str">
        <x:v>STRONG</x:v>
      </x:c>
      <x:c r="K10" s="12" t="str">
        <x:v>MODERATE</x:v>
      </x:c>
      <x:c r="L10" s="12" t="str">
        <x:v>STRONG</x:v>
      </x:c>
      <x:c r="M10" s="12" t="str">
        <x:v>STRONG</x:v>
      </x:c>
      <x:c r="N10" s="12" t="str">
        <x:v>STRONG</x:v>
      </x:c>
      <x:c r="O10" s="12" t="str">
        <x:v>UNRESOLVED</x:v>
      </x:c>
      <x:c r="P10" s="12" t="str">
        <x:v>STRONG</x:v>
      </x:c>
      <x:c r="Q10" s="12" t="str">
        <x:v>STRONG</x:v>
      </x:c>
      <x:c r="R10" s="12" t="str">
        <x:v>MODERATE</x:v>
      </x:c>
      <x:c r="S10" s="12" t="str">
        <x:v>WEAK</x:v>
      </x:c>
      <x:c r="T10" s="12" t="str">
        <x:v>HIGHER_COMMERCIAL_PRIORITY</x:v>
      </x:c>
      <x:c r="U10" s="12" t="str">
        <x:v>A_ONLY_QUALIFIED</x:v>
      </x:c>
      <x:c r="V10" s="12" t="str">
        <x:f>IF(OR(BQ10&gt;0,BR10&gt;0),"INVALID_INPUT",IF(AND(NOT(BS10),NOT(BT10)),"NOT_YET_ORDERABLE",IF(AND(BS10,NOT(BT10)),"HIGHER_COMMERCIAL_PRIORITY",IF(AND(NOT(BS10),BT10),"LOWER_COMMERCIAL_PRIORITY",IF(BU10,"HIGHER_COMMERCIAL_PRIORITY",IF(BV10,"LOWER_COMMERCIAL_PRIORITY","PRIORITY_FRONTIER"))))))</x:f>
        <x:v>HIGHER_COMMERCIAL_PRIORITY</x:v>
      </x:c>
      <x:c r="W10" s="12" t="str">
        <x:f>IF(V10="INVALID_INPUT","UNSUPPORTED_CONTROLLED_VALUE",IF(V10="NOT_YET_ORDERABLE",IF(AND(BG10&lt;2,BO10&lt;2),"NEEDS_COMMERCIAL_EVIDENCE","COMMERCIAL_PATH_UNRESOLVED"),IF(V10="HIGHER_COMMERCIAL_PRIORITY",IF(NOT(BT10),"A_ONLY_QUALIFIED","A_DOMINATES_B"),IF(V10="LOWER_COMMERCIAL_PRIORITY",IF(NOT(BS10),"B_ONLY_QUALIFIED","B_DOMINATES_A"),IF(BW10,"NO_DOMINANCE","TRADE_OFFS_REMAIN")))))</x:f>
        <x:v>A_ONLY_QUALIFIED</x:v>
      </x:c>
      <x:c r="X10" s="12" t="str">
        <x:f>IF(AND(V10=T10,W10=U10),"PASS","FAIL")</x:f>
        <x:v>PASS</x:v>
      </x:c>
      <x:c r="BA10" s="72" t="n">
        <x:f>IF(EXACT(TRIM(SUBSTITUTE(D10,CHAR(160)," ")),"STRONG"),3,IF(EXACT(TRIM(SUBSTITUTE(D10,CHAR(160)," ")),"MODERATE"),2,IF(EXACT(TRIM(SUBSTITUTE(D10,CHAR(160)," ")),"WEAK"),1,IF(EXACT(TRIM(SUBSTITUTE(D10,CHAR(160)," ")),"UNRESOLVED"),0,-9))))</x:f>
        <x:v>3</x:v>
      </x:c>
      <x:c r="BB10" s="72" t="n">
        <x:f>IF(EXACT(TRIM(SUBSTITUTE(E10,CHAR(160)," ")),"STRONG"),3,IF(EXACT(TRIM(SUBSTITUTE(E10,CHAR(160)," ")),"MODERATE"),2,IF(EXACT(TRIM(SUBSTITUTE(E10,CHAR(160)," ")),"WEAK"),1,IF(EXACT(TRIM(SUBSTITUTE(E10,CHAR(160)," ")),"UNRESOLVED"),0,-9))))</x:f>
        <x:v>3</x:v>
      </x:c>
      <x:c r="BC10" s="72" t="n">
        <x:f>IF(EXACT(TRIM(SUBSTITUTE(F10,CHAR(160)," ")),"STRONG"),3,IF(EXACT(TRIM(SUBSTITUTE(F10,CHAR(160)," ")),"MODERATE"),2,IF(EXACT(TRIM(SUBSTITUTE(F10,CHAR(160)," ")),"WEAK"),1,IF(EXACT(TRIM(SUBSTITUTE(F10,CHAR(160)," ")),"UNRESOLVED"),0,-9))))</x:f>
        <x:v>3</x:v>
      </x:c>
      <x:c r="BD10" s="72" t="n">
        <x:f>IF(EXACT(TRIM(SUBSTITUTE(G10,CHAR(160)," ")),"STRONG"),3,IF(EXACT(TRIM(SUBSTITUTE(G10,CHAR(160)," ")),"MODERATE"),2,IF(EXACT(TRIM(SUBSTITUTE(G10,CHAR(160)," ")),"WEAK"),1,IF(EXACT(TRIM(SUBSTITUTE(G10,CHAR(160)," ")),"UNRESOLVED"),0,-9))))</x:f>
        <x:v>3</x:v>
      </x:c>
      <x:c r="BE10" s="72" t="n">
        <x:f>IF(EXACT(TRIM(SUBSTITUTE(H10,CHAR(160)," ")),"STRONG"),3,IF(EXACT(TRIM(SUBSTITUTE(H10,CHAR(160)," ")),"MODERATE"),2,IF(EXACT(TRIM(SUBSTITUTE(H10,CHAR(160)," ")),"WEAK"),1,IF(EXACT(TRIM(SUBSTITUTE(H10,CHAR(160)," ")),"UNRESOLVED"),0,-9))))</x:f>
        <x:v>3</x:v>
      </x:c>
      <x:c r="BF10" s="72" t="n">
        <x:f>IF(EXACT(TRIM(SUBSTITUTE(I10,CHAR(160)," ")),"STRONG"),3,IF(EXACT(TRIM(SUBSTITUTE(I10,CHAR(160)," ")),"MODERATE"),2,IF(EXACT(TRIM(SUBSTITUTE(I10,CHAR(160)," ")),"WEAK"),1,IF(EXACT(TRIM(SUBSTITUTE(I10,CHAR(160)," ")),"UNRESOLVED"),0,-9))))</x:f>
        <x:v>3</x:v>
      </x:c>
      <x:c r="BG10" s="72" t="n">
        <x:f>IF(EXACT(TRIM(SUBSTITUTE(J10,CHAR(160)," ")),"STRONG"),3,IF(EXACT(TRIM(SUBSTITUTE(J10,CHAR(160)," ")),"MODERATE"),2,IF(EXACT(TRIM(SUBSTITUTE(J10,CHAR(160)," ")),"WEAK"),1,IF(EXACT(TRIM(SUBSTITUTE(J10,CHAR(160)," ")),"UNRESOLVED"),0,-9))))</x:f>
        <x:v>3</x:v>
      </x:c>
      <x:c r="BH10" s="72" t="n">
        <x:f>IF(EXACT(TRIM(SUBSTITUTE(K10,CHAR(160)," ")),"STRONG"),3,IF(EXACT(TRIM(SUBSTITUTE(K10,CHAR(160)," ")),"MODERATE"),2,IF(EXACT(TRIM(SUBSTITUTE(K10,CHAR(160)," ")),"WEAK"),1,IF(EXACT(TRIM(SUBSTITUTE(K10,CHAR(160)," ")),"UNRESOLVED"),0,-9))))</x:f>
        <x:v>2</x:v>
      </x:c>
      <x:c r="BI10" s="72" t="n">
        <x:f>IF(EXACT(TRIM(SUBSTITUTE(L10,CHAR(160)," ")),"STRONG"),3,IF(EXACT(TRIM(SUBSTITUTE(L10,CHAR(160)," ")),"MODERATE"),2,IF(EXACT(TRIM(SUBSTITUTE(L10,CHAR(160)," ")),"WEAK"),1,IF(EXACT(TRIM(SUBSTITUTE(L10,CHAR(160)," ")),"UNRESOLVED"),0,-9))))</x:f>
        <x:v>3</x:v>
      </x:c>
      <x:c r="BJ10" s="72" t="n">
        <x:f>IF(EXACT(TRIM(SUBSTITUTE(M10,CHAR(160)," ")),"STRONG"),3,IF(EXACT(TRIM(SUBSTITUTE(M10,CHAR(160)," ")),"MODERATE"),2,IF(EXACT(TRIM(SUBSTITUTE(M10,CHAR(160)," ")),"WEAK"),1,IF(EXACT(TRIM(SUBSTITUTE(M10,CHAR(160)," ")),"UNRESOLVED"),0,-9))))</x:f>
        <x:v>3</x:v>
      </x:c>
      <x:c r="BK10" s="72" t="n">
        <x:f>IF(EXACT(TRIM(SUBSTITUTE(N10,CHAR(160)," ")),"STRONG"),3,IF(EXACT(TRIM(SUBSTITUTE(N10,CHAR(160)," ")),"MODERATE"),2,IF(EXACT(TRIM(SUBSTITUTE(N10,CHAR(160)," ")),"WEAK"),1,IF(EXACT(TRIM(SUBSTITUTE(N10,CHAR(160)," ")),"UNRESOLVED"),0,-9))))</x:f>
        <x:v>3</x:v>
      </x:c>
      <x:c r="BL10" s="72" t="n">
        <x:f>IF(EXACT(TRIM(SUBSTITUTE(O10,CHAR(160)," ")),"STRONG"),3,IF(EXACT(TRIM(SUBSTITUTE(O10,CHAR(160)," ")),"MODERATE"),2,IF(EXACT(TRIM(SUBSTITUTE(O10,CHAR(160)," ")),"WEAK"),1,IF(EXACT(TRIM(SUBSTITUTE(O10,CHAR(160)," ")),"UNRESOLVED"),0,-9))))</x:f>
        <x:v>0</x:v>
      </x:c>
      <x:c r="BM10" s="72" t="n">
        <x:f>IF(EXACT(TRIM(SUBSTITUTE(P10,CHAR(160)," ")),"STRONG"),3,IF(EXACT(TRIM(SUBSTITUTE(P10,CHAR(160)," ")),"MODERATE"),2,IF(EXACT(TRIM(SUBSTITUTE(P10,CHAR(160)," ")),"WEAK"),1,IF(EXACT(TRIM(SUBSTITUTE(P10,CHAR(160)," ")),"UNRESOLVED"),0,-9))))</x:f>
        <x:v>3</x:v>
      </x:c>
      <x:c r="BN10" s="72" t="n">
        <x:f>IF(EXACT(TRIM(SUBSTITUTE(Q10,CHAR(160)," ")),"STRONG"),3,IF(EXACT(TRIM(SUBSTITUTE(Q10,CHAR(160)," ")),"MODERATE"),2,IF(EXACT(TRIM(SUBSTITUTE(Q10,CHAR(160)," ")),"WEAK"),1,IF(EXACT(TRIM(SUBSTITUTE(Q10,CHAR(160)," ")),"UNRESOLVED"),0,-9))))</x:f>
        <x:v>3</x:v>
      </x:c>
      <x:c r="BO10" s="72" t="n">
        <x:f>IF(EXACT(TRIM(SUBSTITUTE(R10,CHAR(160)," ")),"STRONG"),3,IF(EXACT(TRIM(SUBSTITUTE(R10,CHAR(160)," ")),"MODERATE"),2,IF(EXACT(TRIM(SUBSTITUTE(R10,CHAR(160)," ")),"WEAK"),1,IF(EXACT(TRIM(SUBSTITUTE(R10,CHAR(160)," ")),"UNRESOLVED"),0,-9))))</x:f>
        <x:v>2</x:v>
      </x:c>
      <x:c r="BP10" s="72" t="n">
        <x:f>IF(EXACT(TRIM(SUBSTITUTE(S10,CHAR(160)," ")),"STRONG"),3,IF(EXACT(TRIM(SUBSTITUTE(S10,CHAR(160)," ")),"MODERATE"),2,IF(EXACT(TRIM(SUBSTITUTE(S10,CHAR(160)," ")),"WEAK"),1,IF(EXACT(TRIM(SUBSTITUTE(S10,CHAR(160)," ")),"UNRESOLVED"),0,-9))))</x:f>
        <x:v>1</x:v>
      </x:c>
      <x:c r="BQ10" s="72" t="n">
        <x:f>COUNTIF(BA10:BH10,"&lt;0")</x:f>
        <x:v>0</x:v>
      </x:c>
      <x:c r="BR10" s="72" t="n">
        <x:f>COUNTIF(BI10:BP10,"&lt;0")</x:f>
        <x:v>0</x:v>
      </x:c>
      <x:c r="BS10" s="72" t="b">
        <x:f>AND(MIN(BA10:BD10)&gt;=2,MAX(BE10:BF10)&gt;=2,BG10&gt;=2)</x:f>
        <x:v>1</x:v>
      </x:c>
      <x:c r="BT10" s="72" t="b">
        <x:f>AND(MIN(BI10:BL10)&gt;=2,MAX(BM10:BN10)&gt;=2,BO10&gt;=2)</x:f>
        <x:v>0</x:v>
      </x:c>
      <x:c r="BU10" s="72" t="b">
        <x:f>AND(BA10&gt;=BI10,BB10&gt;=BJ10,BC10&gt;=BK10,BD10&gt;=BL10,BE10&gt;=BM10,BF10&gt;=BN10,BG10&gt;=BO10,BH10&gt;=BP10,OR(BA10&gt;BI10,BB10&gt;BJ10,BC10&gt;BK10,BD10&gt;BL10,BE10&gt;BM10,BF10&gt;BN10,BG10&gt;BO10,BH10&gt;BP10))</x:f>
        <x:v>1</x:v>
      </x:c>
      <x:c r="BV10" s="72" t="b">
        <x:f>AND(BI10&gt;=BA10,BJ10&gt;=BB10,BK10&gt;=BC10,BL10&gt;=BD10,BM10&gt;=BE10,BN10&gt;=BF10,BO10&gt;=BG10,BP10&gt;=BH10,OR(BI10&gt;BA10,BJ10&gt;BB10,BK10&gt;BC10,BL10&gt;BD10,BM10&gt;BE10,BN10&gt;BF10,BO10&gt;BG10,BP10&gt;BH10))</x:f>
        <x:v>0</x:v>
      </x:c>
      <x:c r="BW10" s="72" t="b">
        <x:f>AND(BA10=BI10,BB10=BJ10,BC10=BK10,BD10=BL10,BE10=BM10,BF10=BN10,BG10=BO10,BH10=BP10)</x:f>
        <x:v>0</x:v>
      </x:c>
    </x:row>
    <x:row r="11">
      <x:c r="A11" s="12" t="str">
        <x:v>F10</x:v>
      </x:c>
      <x:c r="B11" s="12" t="str">
        <x:v>all_weak_evidence</x:v>
      </x:c>
      <x:c r="C11" s="12" t="str">
        <x:v>YES</x:v>
      </x:c>
      <x:c r="D11" s="12" t="str">
        <x:v>STRONG</x:v>
      </x:c>
      <x:c r="E11" s="12" t="str">
        <x:v>STRONG</x:v>
      </x:c>
      <x:c r="F11" s="12" t="str">
        <x:v>STRONG</x:v>
      </x:c>
      <x:c r="G11" s="12" t="str">
        <x:v>STRONG</x:v>
      </x:c>
      <x:c r="H11" s="12" t="str">
        <x:v>STRONG</x:v>
      </x:c>
      <x:c r="I11" s="12" t="str">
        <x:v>STRONG</x:v>
      </x:c>
      <x:c r="J11" s="12" t="str">
        <x:v>WEAK</x:v>
      </x:c>
      <x:c r="K11" s="12" t="str">
        <x:v>WEAK</x:v>
      </x:c>
      <x:c r="L11" s="12" t="str">
        <x:v>STRONG</x:v>
      </x:c>
      <x:c r="M11" s="12" t="str">
        <x:v>STRONG</x:v>
      </x:c>
      <x:c r="N11" s="12" t="str">
        <x:v>STRONG</x:v>
      </x:c>
      <x:c r="O11" s="12" t="str">
        <x:v>STRONG</x:v>
      </x:c>
      <x:c r="P11" s="12" t="str">
        <x:v>MODERATE</x:v>
      </x:c>
      <x:c r="Q11" s="12" t="str">
        <x:v>STRONG</x:v>
      </x:c>
      <x:c r="R11" s="12" t="str">
        <x:v>WEAK</x:v>
      </x:c>
      <x:c r="S11" s="12" t="str">
        <x:v>WEAK</x:v>
      </x:c>
      <x:c r="T11" s="12" t="str">
        <x:v>NOT_YET_ORDERABLE</x:v>
      </x:c>
      <x:c r="U11" s="12" t="str">
        <x:v>NEEDS_COMMERCIAL_EVIDENCE</x:v>
      </x:c>
      <x:c r="V11" s="12" t="str">
        <x:f>IF(OR(BQ11&gt;0,BR11&gt;0),"INVALID_INPUT",IF(AND(NOT(BS11),NOT(BT11)),"NOT_YET_ORDERABLE",IF(AND(BS11,NOT(BT11)),"HIGHER_COMMERCIAL_PRIORITY",IF(AND(NOT(BS11),BT11),"LOWER_COMMERCIAL_PRIORITY",IF(BU11,"HIGHER_COMMERCIAL_PRIORITY",IF(BV11,"LOWER_COMMERCIAL_PRIORITY","PRIORITY_FRONTIER"))))))</x:f>
        <x:v>NOT_YET_ORDERABLE</x:v>
      </x:c>
      <x:c r="W11" s="12" t="str">
        <x:f>IF(V11="INVALID_INPUT","UNSUPPORTED_CONTROLLED_VALUE",IF(V11="NOT_YET_ORDERABLE",IF(AND(BG11&lt;2,BO11&lt;2),"NEEDS_COMMERCIAL_EVIDENCE","COMMERCIAL_PATH_UNRESOLVED"),IF(V11="HIGHER_COMMERCIAL_PRIORITY",IF(NOT(BT11),"A_ONLY_QUALIFIED","A_DOMINATES_B"),IF(V11="LOWER_COMMERCIAL_PRIORITY",IF(NOT(BS11),"B_ONLY_QUALIFIED","B_DOMINATES_A"),IF(BW11,"NO_DOMINANCE","TRADE_OFFS_REMAIN")))))</x:f>
        <x:v>NEEDS_COMMERCIAL_EVIDENCE</x:v>
      </x:c>
      <x:c r="X11" s="12" t="str">
        <x:f>IF(AND(V11=T11,W11=U11),"PASS","FAIL")</x:f>
        <x:v>PASS</x:v>
      </x:c>
      <x:c r="BA11" s="72" t="n">
        <x:f>IF(EXACT(TRIM(SUBSTITUTE(D11,CHAR(160)," ")),"STRONG"),3,IF(EXACT(TRIM(SUBSTITUTE(D11,CHAR(160)," ")),"MODERATE"),2,IF(EXACT(TRIM(SUBSTITUTE(D11,CHAR(160)," ")),"WEAK"),1,IF(EXACT(TRIM(SUBSTITUTE(D11,CHAR(160)," ")),"UNRESOLVED"),0,-9))))</x:f>
        <x:v>3</x:v>
      </x:c>
      <x:c r="BB11" s="72" t="n">
        <x:f>IF(EXACT(TRIM(SUBSTITUTE(E11,CHAR(160)," ")),"STRONG"),3,IF(EXACT(TRIM(SUBSTITUTE(E11,CHAR(160)," ")),"MODERATE"),2,IF(EXACT(TRIM(SUBSTITUTE(E11,CHAR(160)," ")),"WEAK"),1,IF(EXACT(TRIM(SUBSTITUTE(E11,CHAR(160)," ")),"UNRESOLVED"),0,-9))))</x:f>
        <x:v>3</x:v>
      </x:c>
      <x:c r="BC11" s="72" t="n">
        <x:f>IF(EXACT(TRIM(SUBSTITUTE(F11,CHAR(160)," ")),"STRONG"),3,IF(EXACT(TRIM(SUBSTITUTE(F11,CHAR(160)," ")),"MODERATE"),2,IF(EXACT(TRIM(SUBSTITUTE(F11,CHAR(160)," ")),"WEAK"),1,IF(EXACT(TRIM(SUBSTITUTE(F11,CHAR(160)," ")),"UNRESOLVED"),0,-9))))</x:f>
        <x:v>3</x:v>
      </x:c>
      <x:c r="BD11" s="72" t="n">
        <x:f>IF(EXACT(TRIM(SUBSTITUTE(G11,CHAR(160)," ")),"STRONG"),3,IF(EXACT(TRIM(SUBSTITUTE(G11,CHAR(160)," ")),"MODERATE"),2,IF(EXACT(TRIM(SUBSTITUTE(G11,CHAR(160)," ")),"WEAK"),1,IF(EXACT(TRIM(SUBSTITUTE(G11,CHAR(160)," ")),"UNRESOLVED"),0,-9))))</x:f>
        <x:v>3</x:v>
      </x:c>
      <x:c r="BE11" s="72" t="n">
        <x:f>IF(EXACT(TRIM(SUBSTITUTE(H11,CHAR(160)," ")),"STRONG"),3,IF(EXACT(TRIM(SUBSTITUTE(H11,CHAR(160)," ")),"MODERATE"),2,IF(EXACT(TRIM(SUBSTITUTE(H11,CHAR(160)," ")),"WEAK"),1,IF(EXACT(TRIM(SUBSTITUTE(H11,CHAR(160)," ")),"UNRESOLVED"),0,-9))))</x:f>
        <x:v>3</x:v>
      </x:c>
      <x:c r="BF11" s="72" t="n">
        <x:f>IF(EXACT(TRIM(SUBSTITUTE(I11,CHAR(160)," ")),"STRONG"),3,IF(EXACT(TRIM(SUBSTITUTE(I11,CHAR(160)," ")),"MODERATE"),2,IF(EXACT(TRIM(SUBSTITUTE(I11,CHAR(160)," ")),"WEAK"),1,IF(EXACT(TRIM(SUBSTITUTE(I11,CHAR(160)," ")),"UNRESOLVED"),0,-9))))</x:f>
        <x:v>3</x:v>
      </x:c>
      <x:c r="BG11" s="72" t="n">
        <x:f>IF(EXACT(TRIM(SUBSTITUTE(J11,CHAR(160)," ")),"STRONG"),3,IF(EXACT(TRIM(SUBSTITUTE(J11,CHAR(160)," ")),"MODERATE"),2,IF(EXACT(TRIM(SUBSTITUTE(J11,CHAR(160)," ")),"WEAK"),1,IF(EXACT(TRIM(SUBSTITUTE(J11,CHAR(160)," ")),"UNRESOLVED"),0,-9))))</x:f>
        <x:v>1</x:v>
      </x:c>
      <x:c r="BH11" s="72" t="n">
        <x:f>IF(EXACT(TRIM(SUBSTITUTE(K11,CHAR(160)," ")),"STRONG"),3,IF(EXACT(TRIM(SUBSTITUTE(K11,CHAR(160)," ")),"MODERATE"),2,IF(EXACT(TRIM(SUBSTITUTE(K11,CHAR(160)," ")),"WEAK"),1,IF(EXACT(TRIM(SUBSTITUTE(K11,CHAR(160)," ")),"UNRESOLVED"),0,-9))))</x:f>
        <x:v>1</x:v>
      </x:c>
      <x:c r="BI11" s="72" t="n">
        <x:f>IF(EXACT(TRIM(SUBSTITUTE(L11,CHAR(160)," ")),"STRONG"),3,IF(EXACT(TRIM(SUBSTITUTE(L11,CHAR(160)," ")),"MODERATE"),2,IF(EXACT(TRIM(SUBSTITUTE(L11,CHAR(160)," ")),"WEAK"),1,IF(EXACT(TRIM(SUBSTITUTE(L11,CHAR(160)," ")),"UNRESOLVED"),0,-9))))</x:f>
        <x:v>3</x:v>
      </x:c>
      <x:c r="BJ11" s="72" t="n">
        <x:f>IF(EXACT(TRIM(SUBSTITUTE(M11,CHAR(160)," ")),"STRONG"),3,IF(EXACT(TRIM(SUBSTITUTE(M11,CHAR(160)," ")),"MODERATE"),2,IF(EXACT(TRIM(SUBSTITUTE(M11,CHAR(160)," ")),"WEAK"),1,IF(EXACT(TRIM(SUBSTITUTE(M11,CHAR(160)," ")),"UNRESOLVED"),0,-9))))</x:f>
        <x:v>3</x:v>
      </x:c>
      <x:c r="BK11" s="72" t="n">
        <x:f>IF(EXACT(TRIM(SUBSTITUTE(N11,CHAR(160)," ")),"STRONG"),3,IF(EXACT(TRIM(SUBSTITUTE(N11,CHAR(160)," ")),"MODERATE"),2,IF(EXACT(TRIM(SUBSTITUTE(N11,CHAR(160)," ")),"WEAK"),1,IF(EXACT(TRIM(SUBSTITUTE(N11,CHAR(160)," ")),"UNRESOLVED"),0,-9))))</x:f>
        <x:v>3</x:v>
      </x:c>
      <x:c r="BL11" s="72" t="n">
        <x:f>IF(EXACT(TRIM(SUBSTITUTE(O11,CHAR(160)," ")),"STRONG"),3,IF(EXACT(TRIM(SUBSTITUTE(O11,CHAR(160)," ")),"MODERATE"),2,IF(EXACT(TRIM(SUBSTITUTE(O11,CHAR(160)," ")),"WEAK"),1,IF(EXACT(TRIM(SUBSTITUTE(O11,CHAR(160)," ")),"UNRESOLVED"),0,-9))))</x:f>
        <x:v>3</x:v>
      </x:c>
      <x:c r="BM11" s="72" t="n">
        <x:f>IF(EXACT(TRIM(SUBSTITUTE(P11,CHAR(160)," ")),"STRONG"),3,IF(EXACT(TRIM(SUBSTITUTE(P11,CHAR(160)," ")),"MODERATE"),2,IF(EXACT(TRIM(SUBSTITUTE(P11,CHAR(160)," ")),"WEAK"),1,IF(EXACT(TRIM(SUBSTITUTE(P11,CHAR(160)," ")),"UNRESOLVED"),0,-9))))</x:f>
        <x:v>2</x:v>
      </x:c>
      <x:c r="BN11" s="72" t="n">
        <x:f>IF(EXACT(TRIM(SUBSTITUTE(Q11,CHAR(160)," ")),"STRONG"),3,IF(EXACT(TRIM(SUBSTITUTE(Q11,CHAR(160)," ")),"MODERATE"),2,IF(EXACT(TRIM(SUBSTITUTE(Q11,CHAR(160)," ")),"WEAK"),1,IF(EXACT(TRIM(SUBSTITUTE(Q11,CHAR(160)," ")),"UNRESOLVED"),0,-9))))</x:f>
        <x:v>3</x:v>
      </x:c>
      <x:c r="BO11" s="72" t="n">
        <x:f>IF(EXACT(TRIM(SUBSTITUTE(R11,CHAR(160)," ")),"STRONG"),3,IF(EXACT(TRIM(SUBSTITUTE(R11,CHAR(160)," ")),"MODERATE"),2,IF(EXACT(TRIM(SUBSTITUTE(R11,CHAR(160)," ")),"WEAK"),1,IF(EXACT(TRIM(SUBSTITUTE(R11,CHAR(160)," ")),"UNRESOLVED"),0,-9))))</x:f>
        <x:v>1</x:v>
      </x:c>
      <x:c r="BP11" s="72" t="n">
        <x:f>IF(EXACT(TRIM(SUBSTITUTE(S11,CHAR(160)," ")),"STRONG"),3,IF(EXACT(TRIM(SUBSTITUTE(S11,CHAR(160)," ")),"MODERATE"),2,IF(EXACT(TRIM(SUBSTITUTE(S11,CHAR(160)," ")),"WEAK"),1,IF(EXACT(TRIM(SUBSTITUTE(S11,CHAR(160)," ")),"UNRESOLVED"),0,-9))))</x:f>
        <x:v>1</x:v>
      </x:c>
      <x:c r="BQ11" s="72" t="n">
        <x:f>COUNTIF(BA11:BH11,"&lt;0")</x:f>
        <x:v>0</x:v>
      </x:c>
      <x:c r="BR11" s="72" t="n">
        <x:f>COUNTIF(BI11:BP11,"&lt;0")</x:f>
        <x:v>0</x:v>
      </x:c>
      <x:c r="BS11" s="72" t="b">
        <x:f>AND(MIN(BA11:BD11)&gt;=2,MAX(BE11:BF11)&gt;=2,BG11&gt;=2)</x:f>
        <x:v>0</x:v>
      </x:c>
      <x:c r="BT11" s="72" t="b">
        <x:f>AND(MIN(BI11:BL11)&gt;=2,MAX(BM11:BN11)&gt;=2,BO11&gt;=2)</x:f>
        <x:v>0</x:v>
      </x:c>
      <x:c r="BU11" s="72" t="b">
        <x:f>AND(BA11&gt;=BI11,BB11&gt;=BJ11,BC11&gt;=BK11,BD11&gt;=BL11,BE11&gt;=BM11,BF11&gt;=BN11,BG11&gt;=BO11,BH11&gt;=BP11,OR(BA11&gt;BI11,BB11&gt;BJ11,BC11&gt;BK11,BD11&gt;BL11,BE11&gt;BM11,BF11&gt;BN11,BG11&gt;BO11,BH11&gt;BP11))</x:f>
        <x:v>1</x:v>
      </x:c>
      <x:c r="BV11" s="72" t="b">
        <x:f>AND(BI11&gt;=BA11,BJ11&gt;=BB11,BK11&gt;=BC11,BL11&gt;=BD11,BM11&gt;=BE11,BN11&gt;=BF11,BO11&gt;=BG11,BP11&gt;=BH11,OR(BI11&gt;BA11,BJ11&gt;BB11,BK11&gt;BC11,BL11&gt;BD11,BM11&gt;BE11,BN11&gt;BF11,BO11&gt;BG11,BP11&gt;BH11))</x:f>
        <x:v>0</x:v>
      </x:c>
      <x:c r="BW11" s="72" t="b">
        <x:f>AND(BA11=BI11,BB11=BJ11,BC11=BK11,BD11=BL11,BE11=BM11,BF11=BN11,BG11=BO11,BH11=BP11)</x:f>
        <x:v>0</x:v>
      </x:c>
    </x:row>
    <x:row r="12">
      <x:c r="A12" s="12" t="str">
        <x:v>F11</x:v>
      </x:c>
      <x:c r="B12" s="12" t="str">
        <x:v>reverse_winner</x:v>
      </x:c>
      <x:c r="C12" s="12" t="str">
        <x:v>YES</x:v>
      </x:c>
      <x:c r="D12" s="12" t="str">
        <x:v>MODERATE</x:v>
      </x:c>
      <x:c r="E12" s="12" t="str">
        <x:v>MODERATE</x:v>
      </x:c>
      <x:c r="F12" s="12" t="str">
        <x:v>MODERATE</x:v>
      </x:c>
      <x:c r="G12" s="12" t="str">
        <x:v>MODERATE</x:v>
      </x:c>
      <x:c r="H12" s="12" t="str">
        <x:v>MODERATE</x:v>
      </x:c>
      <x:c r="I12" s="12" t="str">
        <x:v>MODERATE</x:v>
      </x:c>
      <x:c r="J12" s="12" t="str">
        <x:v>MODERATE</x:v>
      </x:c>
      <x:c r="K12" s="12" t="str">
        <x:v>WEAK</x:v>
      </x:c>
      <x:c r="L12" s="12" t="str">
        <x:v>STRONG</x:v>
      </x:c>
      <x:c r="M12" s="12" t="str">
        <x:v>STRONG</x:v>
      </x:c>
      <x:c r="N12" s="12" t="str">
        <x:v>STRONG</x:v>
      </x:c>
      <x:c r="O12" s="12" t="str">
        <x:v>STRONG</x:v>
      </x:c>
      <x:c r="P12" s="12" t="str">
        <x:v>STRONG</x:v>
      </x:c>
      <x:c r="Q12" s="12" t="str">
        <x:v>STRONG</x:v>
      </x:c>
      <x:c r="R12" s="12" t="str">
        <x:v>STRONG</x:v>
      </x:c>
      <x:c r="S12" s="12" t="str">
        <x:v>STRONG</x:v>
      </x:c>
      <x:c r="T12" s="12" t="str">
        <x:v>LOWER_COMMERCIAL_PRIORITY</x:v>
      </x:c>
      <x:c r="U12" s="12" t="str">
        <x:v>B_DOMINATES_A</x:v>
      </x:c>
      <x:c r="V12" s="12" t="str">
        <x:f>IF(OR(BQ12&gt;0,BR12&gt;0),"INVALID_INPUT",IF(AND(NOT(BS12),NOT(BT12)),"NOT_YET_ORDERABLE",IF(AND(BS12,NOT(BT12)),"HIGHER_COMMERCIAL_PRIORITY",IF(AND(NOT(BS12),BT12),"LOWER_COMMERCIAL_PRIORITY",IF(BU12,"HIGHER_COMMERCIAL_PRIORITY",IF(BV12,"LOWER_COMMERCIAL_PRIORITY","PRIORITY_FRONTIER"))))))</x:f>
        <x:v>LOWER_COMMERCIAL_PRIORITY</x:v>
      </x:c>
      <x:c r="W12" s="12" t="str">
        <x:f>IF(V12="INVALID_INPUT","UNSUPPORTED_CONTROLLED_VALUE",IF(V12="NOT_YET_ORDERABLE",IF(AND(BG12&lt;2,BO12&lt;2),"NEEDS_COMMERCIAL_EVIDENCE","COMMERCIAL_PATH_UNRESOLVED"),IF(V12="HIGHER_COMMERCIAL_PRIORITY",IF(NOT(BT12),"A_ONLY_QUALIFIED","A_DOMINATES_B"),IF(V12="LOWER_COMMERCIAL_PRIORITY",IF(NOT(BS12),"B_ONLY_QUALIFIED","B_DOMINATES_A"),IF(BW12,"NO_DOMINANCE","TRADE_OFFS_REMAIN")))))</x:f>
        <x:v>B_DOMINATES_A</x:v>
      </x:c>
      <x:c r="X12" s="12" t="str">
        <x:f>IF(AND(V12=T12,W12=U12),"PASS","FAIL")</x:f>
        <x:v>PASS</x:v>
      </x:c>
      <x:c r="BA12" s="72" t="n">
        <x:f>IF(EXACT(TRIM(SUBSTITUTE(D12,CHAR(160)," ")),"STRONG"),3,IF(EXACT(TRIM(SUBSTITUTE(D12,CHAR(160)," ")),"MODERATE"),2,IF(EXACT(TRIM(SUBSTITUTE(D12,CHAR(160)," ")),"WEAK"),1,IF(EXACT(TRIM(SUBSTITUTE(D12,CHAR(160)," ")),"UNRESOLVED"),0,-9))))</x:f>
        <x:v>2</x:v>
      </x:c>
      <x:c r="BB12" s="72" t="n">
        <x:f>IF(EXACT(TRIM(SUBSTITUTE(E12,CHAR(160)," ")),"STRONG"),3,IF(EXACT(TRIM(SUBSTITUTE(E12,CHAR(160)," ")),"MODERATE"),2,IF(EXACT(TRIM(SUBSTITUTE(E12,CHAR(160)," ")),"WEAK"),1,IF(EXACT(TRIM(SUBSTITUTE(E12,CHAR(160)," ")),"UNRESOLVED"),0,-9))))</x:f>
        <x:v>2</x:v>
      </x:c>
      <x:c r="BC12" s="72" t="n">
        <x:f>IF(EXACT(TRIM(SUBSTITUTE(F12,CHAR(160)," ")),"STRONG"),3,IF(EXACT(TRIM(SUBSTITUTE(F12,CHAR(160)," ")),"MODERATE"),2,IF(EXACT(TRIM(SUBSTITUTE(F12,CHAR(160)," ")),"WEAK"),1,IF(EXACT(TRIM(SUBSTITUTE(F12,CHAR(160)," ")),"UNRESOLVED"),0,-9))))</x:f>
        <x:v>2</x:v>
      </x:c>
      <x:c r="BD12" s="72" t="n">
        <x:f>IF(EXACT(TRIM(SUBSTITUTE(G12,CHAR(160)," ")),"STRONG"),3,IF(EXACT(TRIM(SUBSTITUTE(G12,CHAR(160)," ")),"MODERATE"),2,IF(EXACT(TRIM(SUBSTITUTE(G12,CHAR(160)," ")),"WEAK"),1,IF(EXACT(TRIM(SUBSTITUTE(G12,CHAR(160)," ")),"UNRESOLVED"),0,-9))))</x:f>
        <x:v>2</x:v>
      </x:c>
      <x:c r="BE12" s="72" t="n">
        <x:f>IF(EXACT(TRIM(SUBSTITUTE(H12,CHAR(160)," ")),"STRONG"),3,IF(EXACT(TRIM(SUBSTITUTE(H12,CHAR(160)," ")),"MODERATE"),2,IF(EXACT(TRIM(SUBSTITUTE(H12,CHAR(160)," ")),"WEAK"),1,IF(EXACT(TRIM(SUBSTITUTE(H12,CHAR(160)," ")),"UNRESOLVED"),0,-9))))</x:f>
        <x:v>2</x:v>
      </x:c>
      <x:c r="BF12" s="72" t="n">
        <x:f>IF(EXACT(TRIM(SUBSTITUTE(I12,CHAR(160)," ")),"STRONG"),3,IF(EXACT(TRIM(SUBSTITUTE(I12,CHAR(160)," ")),"MODERATE"),2,IF(EXACT(TRIM(SUBSTITUTE(I12,CHAR(160)," ")),"WEAK"),1,IF(EXACT(TRIM(SUBSTITUTE(I12,CHAR(160)," ")),"UNRESOLVED"),0,-9))))</x:f>
        <x:v>2</x:v>
      </x:c>
      <x:c r="BG12" s="72" t="n">
        <x:f>IF(EXACT(TRIM(SUBSTITUTE(J12,CHAR(160)," ")),"STRONG"),3,IF(EXACT(TRIM(SUBSTITUTE(J12,CHAR(160)," ")),"MODERATE"),2,IF(EXACT(TRIM(SUBSTITUTE(J12,CHAR(160)," ")),"WEAK"),1,IF(EXACT(TRIM(SUBSTITUTE(J12,CHAR(160)," ")),"UNRESOLVED"),0,-9))))</x:f>
        <x:v>2</x:v>
      </x:c>
      <x:c r="BH12" s="72" t="n">
        <x:f>IF(EXACT(TRIM(SUBSTITUTE(K12,CHAR(160)," ")),"STRONG"),3,IF(EXACT(TRIM(SUBSTITUTE(K12,CHAR(160)," ")),"MODERATE"),2,IF(EXACT(TRIM(SUBSTITUTE(K12,CHAR(160)," ")),"WEAK"),1,IF(EXACT(TRIM(SUBSTITUTE(K12,CHAR(160)," ")),"UNRESOLVED"),0,-9))))</x:f>
        <x:v>1</x:v>
      </x:c>
      <x:c r="BI12" s="72" t="n">
        <x:f>IF(EXACT(TRIM(SUBSTITUTE(L12,CHAR(160)," ")),"STRONG"),3,IF(EXACT(TRIM(SUBSTITUTE(L12,CHAR(160)," ")),"MODERATE"),2,IF(EXACT(TRIM(SUBSTITUTE(L12,CHAR(160)," ")),"WEAK"),1,IF(EXACT(TRIM(SUBSTITUTE(L12,CHAR(160)," ")),"UNRESOLVED"),0,-9))))</x:f>
        <x:v>3</x:v>
      </x:c>
      <x:c r="BJ12" s="72" t="n">
        <x:f>IF(EXACT(TRIM(SUBSTITUTE(M12,CHAR(160)," ")),"STRONG"),3,IF(EXACT(TRIM(SUBSTITUTE(M12,CHAR(160)," ")),"MODERATE"),2,IF(EXACT(TRIM(SUBSTITUTE(M12,CHAR(160)," ")),"WEAK"),1,IF(EXACT(TRIM(SUBSTITUTE(M12,CHAR(160)," ")),"UNRESOLVED"),0,-9))))</x:f>
        <x:v>3</x:v>
      </x:c>
      <x:c r="BK12" s="72" t="n">
        <x:f>IF(EXACT(TRIM(SUBSTITUTE(N12,CHAR(160)," ")),"STRONG"),3,IF(EXACT(TRIM(SUBSTITUTE(N12,CHAR(160)," ")),"MODERATE"),2,IF(EXACT(TRIM(SUBSTITUTE(N12,CHAR(160)," ")),"WEAK"),1,IF(EXACT(TRIM(SUBSTITUTE(N12,CHAR(160)," ")),"UNRESOLVED"),0,-9))))</x:f>
        <x:v>3</x:v>
      </x:c>
      <x:c r="BL12" s="72" t="n">
        <x:f>IF(EXACT(TRIM(SUBSTITUTE(O12,CHAR(160)," ")),"STRONG"),3,IF(EXACT(TRIM(SUBSTITUTE(O12,CHAR(160)," ")),"MODERATE"),2,IF(EXACT(TRIM(SUBSTITUTE(O12,CHAR(160)," ")),"WEAK"),1,IF(EXACT(TRIM(SUBSTITUTE(O12,CHAR(160)," ")),"UNRESOLVED"),0,-9))))</x:f>
        <x:v>3</x:v>
      </x:c>
      <x:c r="BM12" s="72" t="n">
        <x:f>IF(EXACT(TRIM(SUBSTITUTE(P12,CHAR(160)," ")),"STRONG"),3,IF(EXACT(TRIM(SUBSTITUTE(P12,CHAR(160)," ")),"MODERATE"),2,IF(EXACT(TRIM(SUBSTITUTE(P12,CHAR(160)," ")),"WEAK"),1,IF(EXACT(TRIM(SUBSTITUTE(P12,CHAR(160)," ")),"UNRESOLVED"),0,-9))))</x:f>
        <x:v>3</x:v>
      </x:c>
      <x:c r="BN12" s="72" t="n">
        <x:f>IF(EXACT(TRIM(SUBSTITUTE(Q12,CHAR(160)," ")),"STRONG"),3,IF(EXACT(TRIM(SUBSTITUTE(Q12,CHAR(160)," ")),"MODERATE"),2,IF(EXACT(TRIM(SUBSTITUTE(Q12,CHAR(160)," ")),"WEAK"),1,IF(EXACT(TRIM(SUBSTITUTE(Q12,CHAR(160)," ")),"UNRESOLVED"),0,-9))))</x:f>
        <x:v>3</x:v>
      </x:c>
      <x:c r="BO12" s="72" t="n">
        <x:f>IF(EXACT(TRIM(SUBSTITUTE(R12,CHAR(160)," ")),"STRONG"),3,IF(EXACT(TRIM(SUBSTITUTE(R12,CHAR(160)," ")),"MODERATE"),2,IF(EXACT(TRIM(SUBSTITUTE(R12,CHAR(160)," ")),"WEAK"),1,IF(EXACT(TRIM(SUBSTITUTE(R12,CHAR(160)," ")),"UNRESOLVED"),0,-9))))</x:f>
        <x:v>3</x:v>
      </x:c>
      <x:c r="BP12" s="72" t="n">
        <x:f>IF(EXACT(TRIM(SUBSTITUTE(S12,CHAR(160)," ")),"STRONG"),3,IF(EXACT(TRIM(SUBSTITUTE(S12,CHAR(160)," ")),"MODERATE"),2,IF(EXACT(TRIM(SUBSTITUTE(S12,CHAR(160)," ")),"WEAK"),1,IF(EXACT(TRIM(SUBSTITUTE(S12,CHAR(160)," ")),"UNRESOLVED"),0,-9))))</x:f>
        <x:v>3</x:v>
      </x:c>
      <x:c r="BQ12" s="72" t="n">
        <x:f>COUNTIF(BA12:BH12,"&lt;0")</x:f>
        <x:v>0</x:v>
      </x:c>
      <x:c r="BR12" s="72" t="n">
        <x:f>COUNTIF(BI12:BP12,"&lt;0")</x:f>
        <x:v>0</x:v>
      </x:c>
      <x:c r="BS12" s="72" t="b">
        <x:f>AND(MIN(BA12:BD12)&gt;=2,MAX(BE12:BF12)&gt;=2,BG12&gt;=2)</x:f>
        <x:v>1</x:v>
      </x:c>
      <x:c r="BT12" s="72" t="b">
        <x:f>AND(MIN(BI12:BL12)&gt;=2,MAX(BM12:BN12)&gt;=2,BO12&gt;=2)</x:f>
        <x:v>1</x:v>
      </x:c>
      <x:c r="BU12" s="72" t="b">
        <x:f>AND(BA12&gt;=BI12,BB12&gt;=BJ12,BC12&gt;=BK12,BD12&gt;=BL12,BE12&gt;=BM12,BF12&gt;=BN12,BG12&gt;=BO12,BH12&gt;=BP12,OR(BA12&gt;BI12,BB12&gt;BJ12,BC12&gt;BK12,BD12&gt;BL12,BE12&gt;BM12,BF12&gt;BN12,BG12&gt;BO12,BH12&gt;BP12))</x:f>
        <x:v>0</x:v>
      </x:c>
      <x:c r="BV12" s="72" t="b">
        <x:f>AND(BI12&gt;=BA12,BJ12&gt;=BB12,BK12&gt;=BC12,BL12&gt;=BD12,BM12&gt;=BE12,BN12&gt;=BF12,BO12&gt;=BG12,BP12&gt;=BH12,OR(BI12&gt;BA12,BJ12&gt;BB12,BK12&gt;BC12,BL12&gt;BD12,BM12&gt;BE12,BN12&gt;BF12,BO12&gt;BG12,BP12&gt;BH12))</x:f>
        <x:v>1</x:v>
      </x:c>
      <x:c r="BW12" s="72" t="b">
        <x:f>AND(BA12=BI12,BB12=BJ12,BC12=BK12,BD12=BL12,BE12=BM12,BF12=BN12,BG12=BO12,BH12=BP12)</x:f>
        <x:v>0</x:v>
      </x:c>
    </x:row>
    <x:row r="13">
      <x:c r="A13" s="12" t="str">
        <x:v>F12</x:v>
      </x:c>
      <x:c r="B13" s="12" t="str">
        <x:v>equal</x:v>
      </x:c>
      <x:c r="C13" s="12" t="str">
        <x:v>YES</x:v>
      </x:c>
      <x:c r="D13" s="12" t="str">
        <x:v>STRONG</x:v>
      </x:c>
      <x:c r="E13" s="12" t="str">
        <x:v>STRONG</x:v>
      </x:c>
      <x:c r="F13" s="12" t="str">
        <x:v>STRONG</x:v>
      </x:c>
      <x:c r="G13" s="12" t="str">
        <x:v>STRONG</x:v>
      </x:c>
      <x:c r="H13" s="12" t="str">
        <x:v>MODERATE</x:v>
      </x:c>
      <x:c r="I13" s="12" t="str">
        <x:v>MODERATE</x:v>
      </x:c>
      <x:c r="J13" s="12" t="str">
        <x:v>STRONG</x:v>
      </x:c>
      <x:c r="K13" s="12" t="str">
        <x:v>MODERATE</x:v>
      </x:c>
      <x:c r="L13" s="12" t="str">
        <x:v>STRONG</x:v>
      </x:c>
      <x:c r="M13" s="12" t="str">
        <x:v>STRONG</x:v>
      </x:c>
      <x:c r="N13" s="12" t="str">
        <x:v>STRONG</x:v>
      </x:c>
      <x:c r="O13" s="12" t="str">
        <x:v>STRONG</x:v>
      </x:c>
      <x:c r="P13" s="12" t="str">
        <x:v>MODERATE</x:v>
      </x:c>
      <x:c r="Q13" s="12" t="str">
        <x:v>MODERATE</x:v>
      </x:c>
      <x:c r="R13" s="12" t="str">
        <x:v>STRONG</x:v>
      </x:c>
      <x:c r="S13" s="12" t="str">
        <x:v>MODERATE</x:v>
      </x:c>
      <x:c r="T13" s="12" t="str">
        <x:v>PRIORITY_FRONTIER</x:v>
      </x:c>
      <x:c r="U13" s="12" t="str">
        <x:v>NO_DOMINANCE</x:v>
      </x:c>
      <x:c r="V13" s="12" t="str">
        <x:f>IF(OR(BQ13&gt;0,BR13&gt;0),"INVALID_INPUT",IF(AND(NOT(BS13),NOT(BT13)),"NOT_YET_ORDERABLE",IF(AND(BS13,NOT(BT13)),"HIGHER_COMMERCIAL_PRIORITY",IF(AND(NOT(BS13),BT13),"LOWER_COMMERCIAL_PRIORITY",IF(BU13,"HIGHER_COMMERCIAL_PRIORITY",IF(BV13,"LOWER_COMMERCIAL_PRIORITY","PRIORITY_FRONTIER"))))))</x:f>
        <x:v>PRIORITY_FRONTIER</x:v>
      </x:c>
      <x:c r="W13" s="12" t="str">
        <x:f>IF(V13="INVALID_INPUT","UNSUPPORTED_CONTROLLED_VALUE",IF(V13="NOT_YET_ORDERABLE",IF(AND(BG13&lt;2,BO13&lt;2),"NEEDS_COMMERCIAL_EVIDENCE","COMMERCIAL_PATH_UNRESOLVED"),IF(V13="HIGHER_COMMERCIAL_PRIORITY",IF(NOT(BT13),"A_ONLY_QUALIFIED","A_DOMINATES_B"),IF(V13="LOWER_COMMERCIAL_PRIORITY",IF(NOT(BS13),"B_ONLY_QUALIFIED","B_DOMINATES_A"),IF(BW13,"NO_DOMINANCE","TRADE_OFFS_REMAIN")))))</x:f>
        <x:v>NO_DOMINANCE</x:v>
      </x:c>
      <x:c r="X13" s="12" t="str">
        <x:f>IF(AND(V13=T13,W13=U13),"PASS","FAIL")</x:f>
        <x:v>PASS</x:v>
      </x:c>
      <x:c r="BA13" s="72" t="n">
        <x:f>IF(EXACT(TRIM(SUBSTITUTE(D13,CHAR(160)," ")),"STRONG"),3,IF(EXACT(TRIM(SUBSTITUTE(D13,CHAR(160)," ")),"MODERATE"),2,IF(EXACT(TRIM(SUBSTITUTE(D13,CHAR(160)," ")),"WEAK"),1,IF(EXACT(TRIM(SUBSTITUTE(D13,CHAR(160)," ")),"UNRESOLVED"),0,-9))))</x:f>
        <x:v>3</x:v>
      </x:c>
      <x:c r="BB13" s="72" t="n">
        <x:f>IF(EXACT(TRIM(SUBSTITUTE(E13,CHAR(160)," ")),"STRONG"),3,IF(EXACT(TRIM(SUBSTITUTE(E13,CHAR(160)," ")),"MODERATE"),2,IF(EXACT(TRIM(SUBSTITUTE(E13,CHAR(160)," ")),"WEAK"),1,IF(EXACT(TRIM(SUBSTITUTE(E13,CHAR(160)," ")),"UNRESOLVED"),0,-9))))</x:f>
        <x:v>3</x:v>
      </x:c>
      <x:c r="BC13" s="72" t="n">
        <x:f>IF(EXACT(TRIM(SUBSTITUTE(F13,CHAR(160)," ")),"STRONG"),3,IF(EXACT(TRIM(SUBSTITUTE(F13,CHAR(160)," ")),"MODERATE"),2,IF(EXACT(TRIM(SUBSTITUTE(F13,CHAR(160)," ")),"WEAK"),1,IF(EXACT(TRIM(SUBSTITUTE(F13,CHAR(160)," ")),"UNRESOLVED"),0,-9))))</x:f>
        <x:v>3</x:v>
      </x:c>
      <x:c r="BD13" s="72" t="n">
        <x:f>IF(EXACT(TRIM(SUBSTITUTE(G13,CHAR(160)," ")),"STRONG"),3,IF(EXACT(TRIM(SUBSTITUTE(G13,CHAR(160)," ")),"MODERATE"),2,IF(EXACT(TRIM(SUBSTITUTE(G13,CHAR(160)," ")),"WEAK"),1,IF(EXACT(TRIM(SUBSTITUTE(G13,CHAR(160)," ")),"UNRESOLVED"),0,-9))))</x:f>
        <x:v>3</x:v>
      </x:c>
      <x:c r="BE13" s="72" t="n">
        <x:f>IF(EXACT(TRIM(SUBSTITUTE(H13,CHAR(160)," ")),"STRONG"),3,IF(EXACT(TRIM(SUBSTITUTE(H13,CHAR(160)," ")),"MODERATE"),2,IF(EXACT(TRIM(SUBSTITUTE(H13,CHAR(160)," ")),"WEAK"),1,IF(EXACT(TRIM(SUBSTITUTE(H13,CHAR(160)," ")),"UNRESOLVED"),0,-9))))</x:f>
        <x:v>2</x:v>
      </x:c>
      <x:c r="BF13" s="72" t="n">
        <x:f>IF(EXACT(TRIM(SUBSTITUTE(I13,CHAR(160)," ")),"STRONG"),3,IF(EXACT(TRIM(SUBSTITUTE(I13,CHAR(160)," ")),"MODERATE"),2,IF(EXACT(TRIM(SUBSTITUTE(I13,CHAR(160)," ")),"WEAK"),1,IF(EXACT(TRIM(SUBSTITUTE(I13,CHAR(160)," ")),"UNRESOLVED"),0,-9))))</x:f>
        <x:v>2</x:v>
      </x:c>
      <x:c r="BG13" s="72" t="n">
        <x:f>IF(EXACT(TRIM(SUBSTITUTE(J13,CHAR(160)," ")),"STRONG"),3,IF(EXACT(TRIM(SUBSTITUTE(J13,CHAR(160)," ")),"MODERATE"),2,IF(EXACT(TRIM(SUBSTITUTE(J13,CHAR(160)," ")),"WEAK"),1,IF(EXACT(TRIM(SUBSTITUTE(J13,CHAR(160)," ")),"UNRESOLVED"),0,-9))))</x:f>
        <x:v>3</x:v>
      </x:c>
      <x:c r="BH13" s="72" t="n">
        <x:f>IF(EXACT(TRIM(SUBSTITUTE(K13,CHAR(160)," ")),"STRONG"),3,IF(EXACT(TRIM(SUBSTITUTE(K13,CHAR(160)," ")),"MODERATE"),2,IF(EXACT(TRIM(SUBSTITUTE(K13,CHAR(160)," ")),"WEAK"),1,IF(EXACT(TRIM(SUBSTITUTE(K13,CHAR(160)," ")),"UNRESOLVED"),0,-9))))</x:f>
        <x:v>2</x:v>
      </x:c>
      <x:c r="BI13" s="72" t="n">
        <x:f>IF(EXACT(TRIM(SUBSTITUTE(L13,CHAR(160)," ")),"STRONG"),3,IF(EXACT(TRIM(SUBSTITUTE(L13,CHAR(160)," ")),"MODERATE"),2,IF(EXACT(TRIM(SUBSTITUTE(L13,CHAR(160)," ")),"WEAK"),1,IF(EXACT(TRIM(SUBSTITUTE(L13,CHAR(160)," ")),"UNRESOLVED"),0,-9))))</x:f>
        <x:v>3</x:v>
      </x:c>
      <x:c r="BJ13" s="72" t="n">
        <x:f>IF(EXACT(TRIM(SUBSTITUTE(M13,CHAR(160)," ")),"STRONG"),3,IF(EXACT(TRIM(SUBSTITUTE(M13,CHAR(160)," ")),"MODERATE"),2,IF(EXACT(TRIM(SUBSTITUTE(M13,CHAR(160)," ")),"WEAK"),1,IF(EXACT(TRIM(SUBSTITUTE(M13,CHAR(160)," ")),"UNRESOLVED"),0,-9))))</x:f>
        <x:v>3</x:v>
      </x:c>
      <x:c r="BK13" s="72" t="n">
        <x:f>IF(EXACT(TRIM(SUBSTITUTE(N13,CHAR(160)," ")),"STRONG"),3,IF(EXACT(TRIM(SUBSTITUTE(N13,CHAR(160)," ")),"MODERATE"),2,IF(EXACT(TRIM(SUBSTITUTE(N13,CHAR(160)," ")),"WEAK"),1,IF(EXACT(TRIM(SUBSTITUTE(N13,CHAR(160)," ")),"UNRESOLVED"),0,-9))))</x:f>
        <x:v>3</x:v>
      </x:c>
      <x:c r="BL13" s="72" t="n">
        <x:f>IF(EXACT(TRIM(SUBSTITUTE(O13,CHAR(160)," ")),"STRONG"),3,IF(EXACT(TRIM(SUBSTITUTE(O13,CHAR(160)," ")),"MODERATE"),2,IF(EXACT(TRIM(SUBSTITUTE(O13,CHAR(160)," ")),"WEAK"),1,IF(EXACT(TRIM(SUBSTITUTE(O13,CHAR(160)," ")),"UNRESOLVED"),0,-9))))</x:f>
        <x:v>3</x:v>
      </x:c>
      <x:c r="BM13" s="72" t="n">
        <x:f>IF(EXACT(TRIM(SUBSTITUTE(P13,CHAR(160)," ")),"STRONG"),3,IF(EXACT(TRIM(SUBSTITUTE(P13,CHAR(160)," ")),"MODERATE"),2,IF(EXACT(TRIM(SUBSTITUTE(P13,CHAR(160)," ")),"WEAK"),1,IF(EXACT(TRIM(SUBSTITUTE(P13,CHAR(160)," ")),"UNRESOLVED"),0,-9))))</x:f>
        <x:v>2</x:v>
      </x:c>
      <x:c r="BN13" s="72" t="n">
        <x:f>IF(EXACT(TRIM(SUBSTITUTE(Q13,CHAR(160)," ")),"STRONG"),3,IF(EXACT(TRIM(SUBSTITUTE(Q13,CHAR(160)," ")),"MODERATE"),2,IF(EXACT(TRIM(SUBSTITUTE(Q13,CHAR(160)," ")),"WEAK"),1,IF(EXACT(TRIM(SUBSTITUTE(Q13,CHAR(160)," ")),"UNRESOLVED"),0,-9))))</x:f>
        <x:v>2</x:v>
      </x:c>
      <x:c r="BO13" s="72" t="n">
        <x:f>IF(EXACT(TRIM(SUBSTITUTE(R13,CHAR(160)," ")),"STRONG"),3,IF(EXACT(TRIM(SUBSTITUTE(R13,CHAR(160)," ")),"MODERATE"),2,IF(EXACT(TRIM(SUBSTITUTE(R13,CHAR(160)," ")),"WEAK"),1,IF(EXACT(TRIM(SUBSTITUTE(R13,CHAR(160)," ")),"UNRESOLVED"),0,-9))))</x:f>
        <x:v>3</x:v>
      </x:c>
      <x:c r="BP13" s="72" t="n">
        <x:f>IF(EXACT(TRIM(SUBSTITUTE(S13,CHAR(160)," ")),"STRONG"),3,IF(EXACT(TRIM(SUBSTITUTE(S13,CHAR(160)," ")),"MODERATE"),2,IF(EXACT(TRIM(SUBSTITUTE(S13,CHAR(160)," ")),"WEAK"),1,IF(EXACT(TRIM(SUBSTITUTE(S13,CHAR(160)," ")),"UNRESOLVED"),0,-9))))</x:f>
        <x:v>2</x:v>
      </x:c>
      <x:c r="BQ13" s="72" t="n">
        <x:f>COUNTIF(BA13:BH13,"&lt;0")</x:f>
        <x:v>0</x:v>
      </x:c>
      <x:c r="BR13" s="72" t="n">
        <x:f>COUNTIF(BI13:BP13,"&lt;0")</x:f>
        <x:v>0</x:v>
      </x:c>
      <x:c r="BS13" s="72" t="b">
        <x:f>AND(MIN(BA13:BD13)&gt;=2,MAX(BE13:BF13)&gt;=2,BG13&gt;=2)</x:f>
        <x:v>1</x:v>
      </x:c>
      <x:c r="BT13" s="72" t="b">
        <x:f>AND(MIN(BI13:BL13)&gt;=2,MAX(BM13:BN13)&gt;=2,BO13&gt;=2)</x:f>
        <x:v>1</x:v>
      </x:c>
      <x:c r="BU13" s="72" t="b">
        <x:f>AND(BA13&gt;=BI13,BB13&gt;=BJ13,BC13&gt;=BK13,BD13&gt;=BL13,BE13&gt;=BM13,BF13&gt;=BN13,BG13&gt;=BO13,BH13&gt;=BP13,OR(BA13&gt;BI13,BB13&gt;BJ13,BC13&gt;BK13,BD13&gt;BL13,BE13&gt;BM13,BF13&gt;BN13,BG13&gt;BO13,BH13&gt;BP13))</x:f>
        <x:v>0</x:v>
      </x:c>
      <x:c r="BV13" s="72" t="b">
        <x:f>AND(BI13&gt;=BA13,BJ13&gt;=BB13,BK13&gt;=BC13,BL13&gt;=BD13,BM13&gt;=BE13,BN13&gt;=BF13,BO13&gt;=BG13,BP13&gt;=BH13,OR(BI13&gt;BA13,BJ13&gt;BB13,BK13&gt;BC13,BL13&gt;BD13,BM13&gt;BE13,BN13&gt;BF13,BO13&gt;BG13,BP13&gt;BH13))</x:f>
        <x:v>0</x:v>
      </x:c>
      <x:c r="BW13" s="72" t="b">
        <x:f>AND(BA13=BI13,BB13=BJ13,BC13=BK13,BD13=BL13,BE13=BM13,BF13=BN13,BG13=BO13,BH13=BP13)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8a91ae92b8b04944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16" t="str">
        <x:v>Method Notes / Audit Trail</x:v>
      </x:c>
      <x:c r="B1" s="16" t="str"/>
      <x:c r="C1" s="16" t="str"/>
      <x:c r="D1" s="16" t="str"/>
      <x:c r="E1" s="16" t="str"/>
      <x:c r="F1" s="16" t="str"/>
      <x:c r="G1" s="16" t="str"/>
      <x:c r="H1" s="16" t="str"/>
    </x:row>
    <x:row r="3">
      <x:c r="A3" s="20" t="str">
        <x:v>Method</x:v>
      </x:c>
      <x:c r="B3" s="58" t="str">
        <x:v>SERPIFAI Commercial Priority Method 1.0.0</x:v>
      </x:c>
      <x:c r="C3" s="59"/>
      <x:c r="D3" s="59"/>
      <x:c r="E3" s="59"/>
      <x:c r="F3" s="59"/>
      <x:c r="G3" s="59"/>
      <x:c r="H3" s="60"/>
    </x:row>
    <x:row r="4">
      <x:c r="A4" s="20" t="str">
        <x:v>Engine version</x:v>
      </x:c>
      <x:c r="B4" s="58" t="str">
        <x:v>A38-ENGINE-1.0.0</x:v>
      </x:c>
      <x:c r="C4" s="59"/>
      <x:c r="D4" s="59"/>
      <x:c r="E4" s="59"/>
      <x:c r="F4" s="59"/>
      <x:c r="G4" s="59"/>
      <x:c r="H4" s="60"/>
    </x:row>
    <x:row r="5">
      <x:c r="A5" s="20" t="str">
        <x:v>Core rule</x:v>
      </x:c>
      <x:c r="B5" s="58" t="str">
        <x:v>No weighted aggregate score. A dominates B only when it is not weaker on any decision-bearing commercial dimension and is stronger on at least one.</x:v>
      </x:c>
      <x:c r="C5" s="59"/>
      <x:c r="D5" s="59"/>
      <x:c r="E5" s="59"/>
      <x:c r="F5" s="59"/>
      <x:c r="G5" s="59"/>
      <x:c r="H5" s="60"/>
    </x:row>
    <x:row r="6">
      <x:c r="A6" s="20" t="str">
        <x:v>Qualification</x:v>
      </x:c>
      <x:c r="B6" s="58" t="str">
        <x:v>Buyer, intent, offer and valuable action must be at least MODERATE; at least one of economic/strategic relevance must be at least MODERATE; evidence must be at least MODERATE.</x:v>
      </x:c>
      <x:c r="C6" s="59"/>
      <x:c r="D6" s="59"/>
      <x:c r="E6" s="59"/>
      <x:c r="F6" s="59"/>
      <x:c r="G6" s="59"/>
      <x:c r="H6" s="60"/>
    </x:row>
    <x:row r="7">
      <x:c r="A7" s="20" t="str">
        <x:v>Normalization</x:v>
      </x:c>
      <x:c r="B7" s="58" t="str">
        <x:v>NBSP → ordinary space; trim; exact-case controlled tokens. Wrong-case or unsupported tokens fail closed.</x:v>
      </x:c>
      <x:c r="C7" s="59"/>
      <x:c r="D7" s="59"/>
      <x:c r="E7" s="59"/>
      <x:c r="F7" s="59"/>
      <x:c r="G7" s="59"/>
      <x:c r="H7" s="60"/>
    </x:row>
    <x:row r="8">
      <x:c r="A8" s="20" t="str">
        <x:v>Commercial measurability</x:v>
      </x:c>
      <x:c r="B8" s="58" t="str">
        <x:v>VALUE_NOT_ESTABLISHED; VALUE_ESTABLISHED_NOT_PRECISELY_QUANTIFIED; VALUE_MEASURED_OR_STRONGLY_EVIDENCED.</x:v>
      </x:c>
      <x:c r="C8" s="59"/>
      <x:c r="D8" s="59"/>
      <x:c r="E8" s="59"/>
      <x:c r="F8" s="59"/>
      <x:c r="G8" s="59"/>
      <x:c r="H8" s="60"/>
    </x:row>
    <x:row r="9">
      <x:c r="A9" s="20" t="str">
        <x:v>Not comparable</x:v>
      </x:c>
      <x:c r="B9" s="58" t="str">
        <x:v>Invalid comparison units: duplicate, overlapping, nested, dependent or non-competing.</x:v>
      </x:c>
      <x:c r="C9" s="59"/>
      <x:c r="D9" s="59"/>
      <x:c r="E9" s="59"/>
      <x:c r="F9" s="59"/>
      <x:c r="G9" s="59"/>
      <x:c r="H9" s="60"/>
    </x:row>
    <x:row r="10">
      <x:c r="A10" s="20" t="str">
        <x:v>Not yet orderable</x:v>
      </x:c>
      <x:c r="B10" s="58" t="str">
        <x:v>Units are valid but material commercial or evidence links remain unresolved.</x:v>
      </x:c>
      <x:c r="C10" s="59"/>
      <x:c r="D10" s="59"/>
      <x:c r="E10" s="59"/>
      <x:c r="F10" s="59"/>
      <x:c r="G10" s="59"/>
      <x:c r="H10" s="60"/>
    </x:row>
    <x:row r="11">
      <x:c r="A11" s="20" t="str">
        <x:v>Priority frontier</x:v>
      </x:c>
      <x:c r="B11" s="58" t="str">
        <x:v>The set of qualified opportunities not dominated by another qualified opportunity.</x:v>
      </x:c>
      <x:c r="C11" s="59"/>
      <x:c r="D11" s="59"/>
      <x:c r="E11" s="59"/>
      <x:c r="F11" s="59"/>
      <x:c r="G11" s="59"/>
      <x:c r="H11" s="60"/>
    </x:row>
    <x:row r="12">
      <x:c r="A12" s="20" t="str">
        <x:v>Native Excel status</x:v>
      </x:c>
      <x:c r="B12" s="58" t="str">
        <x:v>DIRECT TESTING PENDING until the exact delivered binary opens, recalculates, saves, closes and fresh-reopens in desktop Microsoft Excel without repair.</x:v>
      </x:c>
      <x:c r="C12" s="59"/>
      <x:c r="D12" s="59"/>
      <x:c r="E12" s="59"/>
      <x:c r="F12" s="59"/>
      <x:c r="G12" s="59"/>
      <x:c r="H12" s="60"/>
    </x:row>
    <x:row r="14" ht="105.5999984741211" hidden="0" customHeight="1">
      <x:c r="A14" s="69" t="str">
        <x:v>First-party evidence boundary</x:v>
      </x:c>
      <x:c r="B14" s="71" t="str">
        <x:v>GA4, Ads, CRM and sales evidence can strengthen commercial qualification, but attribution/modeling and paid→organic transfer assumptions must remain explicit.</x:v>
      </x:c>
    </x:row>
    <x:row r="15" ht="105.5999984741211" hidden="0" customHeight="1">
      <x:c r="A15" s="69" t="str">
        <x:v>Causal boundary</x:v>
      </x:c>
      <x:c r="B15" s="71" t="str">
        <x:v>Attributed conversions describe credited touchpoints; incrementality evidence is stronger for causal claims when an appropriate experiment exists.</x:v>
      </x:c>
    </x:row>
    <x:row r="16" ht="92.4000015258789" hidden="0" customHeight="1">
      <x:c r="A16" s="69" t="str">
        <x:v>Protective value</x:v>
      </x:c>
      <x:c r="B16" s="71" t="str">
        <x:v>Technical SEO may protect or restore value on commercially important pages; severity labels alone do not establish commercial priority.</x:v>
      </x:c>
    </x:row>
    <x:row r="17" ht="118.80000305175781" hidden="0" customHeight="1">
      <x:c r="A17" s="69" t="str">
        <x:v>Ecommerce value</x:v>
      </x:c>
      <x:c r="B17" s="71" t="str">
        <x:v>Where reliable, assortment, availability, AOV and margin/contribution can materially change the commercial ordering of category/product opportunities.</x:v>
      </x:c>
    </x:row>
    <x:row r="18" ht="92.4000015258789" hidden="0" customHeight="1">
      <x:c r="A18" s="69" t="str">
        <x:v>AI-search boundary</x:v>
      </x:c>
      <x:c r="B18" s="71" t="str">
        <x:v>Mentions, citations, prompt coverage and AI share of voice are retrieval signals; buyer→offer→action→outcome qualification is still required.</x:v>
      </x:c>
    </x:row>
    <x:row r="19" ht="92.4000015258789" hidden="0" customHeight="1">
      <x:c r="A19" s="69" t="str">
        <x:v>Decision stability</x:v>
      </x:c>
      <x:c r="B19" s="71" t="str">
        <x:v>Keep the priority-changing condition visible: a robust priority should survive reasonable uncertainty in non-decisive inputs.</x:v>
      </x:c>
    </x:row>
    <x:row r="20" ht="62" customHeight="1">
      <x:c r="A20" s="77" t="str">
        <x:v>Native formula-length prevention</x:v>
      </x:c>
      <x:c r="B20" s="80" t="str">
        <x:v>Canonical fixture logic is decomposed into helper formulas so no serialized Excel formula exceeds the native formula-length ceiling.</x:v>
      </x:c>
      <x:c r="C20" s="77" t="str">
        <x:v>Prevents Excel from discarding oversized fixture formulas during file-level validation.</x:v>
      </x:c>
    </x:row>
    <x:row r="21" ht="62" customHeight="1">
      <x:c r="A21" s="77" t="str">
        <x:v>Native acceptance</x:v>
      </x:c>
      <x:c r="B21" s="80" t="str">
        <x:v>Open the exact delivered workbook in desktop Microsoft Excel, recalculate, save, close Excel fully and freshly reopen with no repair or Removed Records message.</x:v>
      </x:c>
      <x:c r="C21" s="77" t="str">
        <x:v>Static OOXML checks support this gate but do not replace it.</x:v>
      </x:c>
    </x:row>
  </x:sheetData>
  <x:pageMargins left="0.7" right="0.7" top="0.75" bottom="0.75" header="0.3" footer="0.3"/>
</x:worksheet>
</file>