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aldg\AppData\Local\Temp\A43N_f9f367a8\"/>
    </mc:Choice>
  </mc:AlternateContent>
  <xr:revisionPtr revIDLastSave="0" documentId="8_{AEB5CCD2-23EC-4BE0-A98D-9778728BCC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RT" sheetId="1" r:id="rId1"/>
    <sheet name="BUILD DECISION" sheetId="2" r:id="rId2"/>
    <sheet name="EVIDENCE" sheetId="3" r:id="rId3"/>
    <sheet name="EXECUTIVE MEMO" sheetId="4" r:id="rId4"/>
    <sheet name="HELP" sheetId="5" r:id="rId5"/>
  </sheets>
  <definedNames>
    <definedName name="_xlnm.Print_Area" localSheetId="3">'EXECUTIVE MEMO'!$A$1:$B$19</definedName>
  </definedNames>
  <calcPr calcId="191029"/>
</workbook>
</file>

<file path=xl/calcChain.xml><?xml version="1.0" encoding="utf-8"?>
<calcChain xmlns="http://schemas.openxmlformats.org/spreadsheetml/2006/main">
  <c r="B14" i="4" l="1"/>
  <c r="B13" i="4"/>
  <c r="B12" i="4"/>
  <c r="B11" i="4"/>
  <c r="B10" i="4"/>
  <c r="B6" i="4"/>
  <c r="B5" i="4"/>
  <c r="B4" i="4"/>
  <c r="M17" i="3"/>
  <c r="N17" i="3" s="1"/>
  <c r="O17" i="3" s="1"/>
  <c r="M16" i="3"/>
  <c r="N16" i="3" s="1"/>
  <c r="O16" i="3" s="1"/>
  <c r="M15" i="3"/>
  <c r="N15" i="3" s="1"/>
  <c r="O15" i="3" s="1"/>
  <c r="M14" i="3"/>
  <c r="N14" i="3" s="1"/>
  <c r="O14" i="3" s="1"/>
  <c r="M13" i="3"/>
  <c r="N13" i="3" s="1"/>
  <c r="O13" i="3" s="1"/>
  <c r="M12" i="3"/>
  <c r="N12" i="3" s="1"/>
  <c r="O12" i="3" s="1"/>
  <c r="M11" i="3"/>
  <c r="N11" i="3" s="1"/>
  <c r="O11" i="3" s="1"/>
  <c r="M10" i="3"/>
  <c r="N10" i="3" s="1"/>
  <c r="O10" i="3" s="1"/>
  <c r="M9" i="3"/>
  <c r="N9" i="3" s="1"/>
  <c r="O9" i="3" s="1"/>
  <c r="M8" i="3"/>
  <c r="N8" i="3" s="1"/>
  <c r="O8" i="3" s="1"/>
  <c r="M7" i="3"/>
  <c r="N7" i="3" s="1"/>
  <c r="O7" i="3" s="1"/>
  <c r="M6" i="3"/>
  <c r="N6" i="3" s="1"/>
  <c r="E8" i="2"/>
  <c r="B3" i="3" l="1"/>
  <c r="J3" i="3"/>
  <c r="O6" i="3"/>
  <c r="E5" i="2" s="1"/>
  <c r="D3" i="3"/>
  <c r="B16" i="4" l="1"/>
  <c r="E6" i="2"/>
  <c r="E7" i="2"/>
  <c r="B17" i="4" s="1"/>
  <c r="H3" i="3"/>
  <c r="F3" i="3"/>
  <c r="B9" i="4"/>
  <c r="B8" i="4"/>
  <c r="B7" i="4"/>
</calcChain>
</file>

<file path=xl/sharedStrings.xml><?xml version="1.0" encoding="utf-8"?>
<sst xmlns="http://schemas.openxmlformats.org/spreadsheetml/2006/main" count="144" uniqueCount="139">
  <si>
    <t>SERPIFAI Executive Decision Memo Workbook</t>
  </si>
  <si>
    <t>Deep decision record -&gt; one-page executive handoff</t>
  </si>
  <si>
    <t>3-MINUTE FAST PATH</t>
  </si>
  <si>
    <t>1</t>
  </si>
  <si>
    <t>DEFINE THE DECISION</t>
  </si>
  <si>
    <t>Write the bounded executive choice, recommendation and exact approval/choice needed.</t>
  </si>
  <si>
    <t>2</t>
  </si>
  <si>
    <t>RECORD DECISION-BEARING EVIDENCE</t>
  </si>
  <si>
    <t>Add only evidence that can change the recommendation, ask, action size or review boundary.</t>
  </si>
  <si>
    <t>3</t>
  </si>
  <si>
    <t>REVIEW THE EXECUTIVE MEMO</t>
  </si>
  <si>
    <t>Check the one-page handoff, strongest challenge, owner and supporting-analysis route.</t>
  </si>
  <si>
    <t>YOU NEED</t>
  </si>
  <si>
    <t>YOU GET</t>
  </si>
  <si>
    <t>DOES NOT DO</t>
  </si>
  <si>
    <t>One bounded decision + recommendation</t>
  </si>
  <si>
    <t>A one-page executive memo + traceable evidence record</t>
  </si>
  <si>
    <t>It does not rank opportunities, design A42 thresholds or prove the decision is correct.</t>
  </si>
  <si>
    <t>MINIATURE FICTIONAL EXAMPLE</t>
  </si>
  <si>
    <t>Decision</t>
  </si>
  <si>
    <t>Approve a six-week buyer-comparison SEO pilot?</t>
  </si>
  <si>
    <t>Recommendation</t>
  </si>
  <si>
    <t>Approve the bounded pilot; not the full programme yet.</t>
  </si>
  <si>
    <t>Challenge</t>
  </si>
  <si>
    <t>No first-party conversion history exists for this exact territory.</t>
  </si>
  <si>
    <t>Ask / action</t>
  </si>
  <si>
    <t>Approve six weeks; Head of SEO launches the first evidence test.</t>
  </si>
  <si>
    <t>Native acceptance note: this PRE_NATIVE file becomes final only after clean Microsoft Excel open, full recalculation, Save As, complete close, fresh reopen and full retest without repair/recovery warnings.</t>
  </si>
  <si>
    <t>BUILD DECISION</t>
  </si>
  <si>
    <t>Write the choice first. Advanced governance stays below the core decision fields.</t>
  </si>
  <si>
    <t>CORE MEMO INPUT</t>
  </si>
  <si>
    <t>YOUR DRAFT</t>
  </si>
  <si>
    <t>LIVE OUTPUT</t>
  </si>
  <si>
    <t>VALUE</t>
  </si>
  <si>
    <t>MEANING</t>
  </si>
  <si>
    <t>Decision
What must the executive decide?</t>
  </si>
  <si>
    <t>DECISION READINESS</t>
  </si>
  <si>
    <t>Core + evidence validation</t>
  </si>
  <si>
    <t>Recommendation
What should happen?</t>
  </si>
  <si>
    <t>PRIMARY ISSUE</t>
  </si>
  <si>
    <t>First blocking issue</t>
  </si>
  <si>
    <t>Why this
Why is this the strongest current choice?</t>
  </si>
  <si>
    <t>NEXT BEST ACTION</t>
  </si>
  <si>
    <t>Do this before other gaps</t>
  </si>
  <si>
    <t>Strongest challenge / uncertainty
What is the strongest material reason this could be wrong?</t>
  </si>
  <si>
    <t>MEMO PREVIEW</t>
  </si>
  <si>
    <t>Fast standalone check</t>
  </si>
  <si>
    <t>Decision request
What exact approval, rejection or choice do you need?</t>
  </si>
  <si>
    <t>Next action
What happens first after the decision?</t>
  </si>
  <si>
    <t>Owner
Who is accountable for that action?</t>
  </si>
  <si>
    <t>Supporting analysis
Where does the deeper evidence record live?</t>
  </si>
  <si>
    <t>ADVANCED / OPTIONAL</t>
  </si>
  <si>
    <t>Use only when material</t>
  </si>
  <si>
    <t>Alternative considered
One credible alternative when it changes the rationale.</t>
  </si>
  <si>
    <t>Critical assumption
Something temporarily treated as true despite incomplete support.</t>
  </si>
  <si>
    <t>Reopen condition
Carry an already-defined upstream condition; do not design A42 here.</t>
  </si>
  <si>
    <t>Review date
Optional actual Excel date.</t>
  </si>
  <si>
    <t>EVIDENCE</t>
  </si>
  <si>
    <t>Record only evidence that can change the recommendation, ask, action size or review boundary. Blank rows remain neutral.</t>
  </si>
  <si>
    <t>ACTIVE EVIDENCE</t>
  </si>
  <si>
    <t>VALID MATERIAL</t>
  </si>
  <si>
    <t>SELECTED SUPPORT</t>
  </si>
  <si>
    <t>SELECTED CHALLENGE</t>
  </si>
  <si>
    <t>UNRESOLVED MATERIAL</t>
  </si>
  <si>
    <t>Exact tokens only. Executive slot may be blank / NONE / SUPPORT 1 / SUPPORT 2 / CHALLENGE. Ineligible slot combinations fail closed.</t>
  </si>
  <si>
    <t>Evidence ID</t>
  </si>
  <si>
    <t>Evidence statement</t>
  </si>
  <si>
    <t>State</t>
  </si>
  <si>
    <t>Direction</t>
  </si>
  <si>
    <t>Source / reference</t>
  </si>
  <si>
    <t>Source quality</t>
  </si>
  <si>
    <t>Freshness date</t>
  </si>
  <si>
    <t>Decision relevance</t>
  </si>
  <si>
    <t>Key implication</t>
  </si>
  <si>
    <t>Executive slot</t>
  </si>
  <si>
    <t>Supporting-analysis ref</t>
  </si>
  <si>
    <t>Notes</t>
  </si>
  <si>
    <t>Row state</t>
  </si>
  <si>
    <t>Row validity</t>
  </si>
  <si>
    <t>Memo slot eligible</t>
  </si>
  <si>
    <t>E01</t>
  </si>
  <si>
    <t>E02</t>
  </si>
  <si>
    <t>E03</t>
  </si>
  <si>
    <t>E04</t>
  </si>
  <si>
    <t>E05</t>
  </si>
  <si>
    <t>E06</t>
  </si>
  <si>
    <t>E07</t>
  </si>
  <si>
    <t>E08</t>
  </si>
  <si>
    <t>E09</t>
  </si>
  <si>
    <t>E10</t>
  </si>
  <si>
    <t>E11</t>
  </si>
  <si>
    <t>E12</t>
  </si>
  <si>
    <t>ONE-PAGE EXECUTIVE DECISION MEMO</t>
  </si>
  <si>
    <t>Standalone executive handoff - generated from BUILD DECISION + selected valid material evidence</t>
  </si>
  <si>
    <t>Why this</t>
  </si>
  <si>
    <t>Key evidence 1</t>
  </si>
  <si>
    <t>Key evidence 2</t>
  </si>
  <si>
    <t>What could make this wrong</t>
  </si>
  <si>
    <t>Decision request</t>
  </si>
  <si>
    <t>Relevant condition / review</t>
  </si>
  <si>
    <t>Next action</t>
  </si>
  <si>
    <t>Owner</t>
  </si>
  <si>
    <t>Supporting analysis</t>
  </si>
  <si>
    <t>Readiness</t>
  </si>
  <si>
    <t>Primary next action</t>
  </si>
  <si>
    <t>Executive review</t>
  </si>
  <si>
    <t>Can you see the choice, recommendation, strongest support, strongest challenge and exact ask without opening the evidence sheet?</t>
  </si>
  <si>
    <t>Evidence boundary</t>
  </si>
  <si>
    <t>The memo does not prove the recommendation is correct. It preserves a bounded current decision and route to the supporting record.</t>
  </si>
  <si>
    <t>HELP / METHOD BOUNDARIES</t>
  </si>
  <si>
    <t>Fast path</t>
  </si>
  <si>
    <t>START -&gt; BUILD DECISION -&gt; EVIDENCE -&gt; EXECUTIVE MEMO.</t>
  </si>
  <si>
    <t>A bounded choice that an accountable executive can approve, reject, choose or defer.</t>
  </si>
  <si>
    <t>What you think should happen. It is not the same as the decision request.</t>
  </si>
  <si>
    <t>The exact approval, rejection or choice you want now.</t>
  </si>
  <si>
    <t>Observed</t>
  </si>
  <si>
    <t>Directly supported by the cited source or measurement.</t>
  </si>
  <si>
    <t>Inferred</t>
  </si>
  <si>
    <t>A reasoned conclusion built from observations.</t>
  </si>
  <si>
    <t>Unresolved</t>
  </si>
  <si>
    <t>A material question the current evidence cannot settle.</t>
  </si>
  <si>
    <t>Contrary evidence</t>
  </si>
  <si>
    <t>Evidence that materially pushes against the recommendation; not a generic caveat.</t>
  </si>
  <si>
    <t>Material evidence</t>
  </si>
  <si>
    <t>Evidence that changes the recommendation, action size, ask or boundary.</t>
  </si>
  <si>
    <t>Row activation</t>
  </si>
  <si>
    <t>An EVIDENCE row is active only when at least one editable field B:L is populated. Blank pre-created rows remain neutral.</t>
  </si>
  <si>
    <t>Fail-closed controlled values</t>
  </si>
  <si>
    <t>The formulas independently require exact tokens. Pasted values such as 'observed', 'YES' or unsupported vocabulary do not silently pass.</t>
  </si>
  <si>
    <t>Dates</t>
  </si>
  <si>
    <t>Review/freshness dates must be real Excel dates between 2000-01-01 and 2100-12-31 when populated.</t>
  </si>
  <si>
    <t>Memo selection</t>
  </si>
  <si>
    <t>SUPPORT 1 / SUPPORT 2 require VALID + MATERIAL + SUPPORTS evidence in OBSERVED or INFERRED state. CHALLENGE requires VALID + MATERIAL + CHALLENGES evidence and may be OBSERVED, INFERRED or UNRESOLVED. CONTEXT never flows into executive slots.</t>
  </si>
  <si>
    <t>Duplicate slots</t>
  </si>
  <si>
    <t>If more than one valid record claims SUPPORT 1, SUPPORT 2 or CHALLENGE, the workbook returns NEEDS CLARIFICATION instead of silently choosing one.</t>
  </si>
  <si>
    <t>A42 boundary</t>
  </si>
  <si>
    <t>A43 may carry one concise, already-defined reopen condition. Detailed trigger/threshold design belongs upstream.</t>
  </si>
  <si>
    <t>Native acceptance</t>
  </si>
  <si>
    <t>PRE_NATIVE static QA is not Microsoft Excel proof. Final acceptance requires clean open, full recalculation, Save As new file, close Excel completely, fresh reopen, full retest, then hashing the native-saved binary.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</si>
</sst>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8">
    <font>
      <sz val="11"/>
      <name val="Carlito"/>
    </font>
    <font>
      <sz val="11"/>
      <name val="Aptos"/>
    </font>
    <font>
      <i/>
      <sz val="11"/>
      <color rgb="FF5A6B75"/>
      <name val="Aptos"/>
    </font>
    <font>
      <b/>
      <sz val="10"/>
      <color rgb="FFF4F7FB"/>
      <name val="Aptos"/>
    </font>
    <font>
      <sz val="10"/>
      <color rgb="FFF4F7FB"/>
      <name val="Aptos"/>
    </font>
    <font>
      <i/>
      <sz val="10"/>
      <color rgb="FFF4F7FB"/>
      <name val="Aptos"/>
    </font>
    <font>
      <b/>
      <sz val="18"/>
      <color rgb="FFF4F7FB"/>
      <name val="Aptos"/>
    </font>
    <font>
      <b/>
      <sz val="11"/>
      <color rgb="FFAAB7C8"/>
      <name val="Aptos"/>
    </font>
    <font>
      <b/>
      <sz val="10"/>
      <color rgb="FF49D7E8"/>
      <name val="Aptos"/>
    </font>
    <font>
      <b/>
      <sz val="12"/>
      <color rgb="FFF2C66D"/>
      <name val="Aptos"/>
    </font>
    <font>
      <sz val="9"/>
      <color rgb="FFAAB7C8"/>
      <name val="Aptos"/>
    </font>
    <font>
      <sz val="9"/>
      <color rgb="FFF4F7FB"/>
      <name val="Aptos"/>
    </font>
    <font>
      <b/>
      <sz val="10"/>
      <color rgb="FFF2C66D"/>
      <name val="Aptos"/>
    </font>
    <font>
      <b/>
      <sz val="9"/>
      <color rgb="FF49D7E8"/>
      <name val="Aptos"/>
    </font>
    <font>
      <b/>
      <sz val="9"/>
      <color rgb="FFF4F7FB"/>
      <name val="Aptos"/>
    </font>
    <font>
      <i/>
      <sz val="8"/>
      <color rgb="FFAAB7C8"/>
      <name val="Aptos"/>
    </font>
    <font>
      <i/>
      <sz val="10"/>
      <color rgb="FFAAB7C8"/>
      <name val="Aptos"/>
    </font>
    <font>
      <b/>
      <sz val="9"/>
      <color rgb="FFAAB7C8"/>
      <name val="Aptos"/>
    </font>
    <font>
      <i/>
      <sz val="9"/>
      <color rgb="FFAAB7C8"/>
      <name val="Aptos"/>
    </font>
    <font>
      <b/>
      <sz val="8"/>
      <color rgb="FFAAB7C8"/>
      <name val="Aptos"/>
    </font>
    <font>
      <b/>
      <i/>
      <sz val="8"/>
      <color rgb="FFAAB7C8"/>
      <name val="Aptos"/>
    </font>
    <font>
      <b/>
      <sz val="8"/>
      <color rgb="FF49D7E8"/>
      <name val="Aptos"/>
    </font>
    <font>
      <sz val="8"/>
      <color rgb="FFF4F7FB"/>
      <name val="Aptos"/>
    </font>
    <font>
      <sz val="8"/>
      <color rgb="FFAAB7C8"/>
      <name val="Aptos"/>
    </font>
    <font>
      <b/>
      <sz val="9"/>
      <color rgb="FFF2C66D"/>
      <name val="Aptos"/>
    </font>
    <font>
      <b/>
      <sz val="16"/>
      <color rgb="FFF4F7FB"/>
      <name val="Aptos"/>
    </font>
    <font>
      <b/>
      <sz val="17"/>
      <color rgb="FFF4F7FB"/>
      <name val="Aptos"/>
    </font>
    <font>
      <b/>
      <sz val="10"/>
      <color rgb="FFAAB7C8"/>
      <name val="Aptos"/>
    </font>
  </fonts>
  <fills count="7">
    <fill>
      <patternFill patternType="none"/>
    </fill>
    <fill>
      <patternFill patternType="gray125"/>
    </fill>
    <fill>
      <patternFill patternType="solid">
        <fgColor rgb="FF0B1220"/>
      </patternFill>
    </fill>
    <fill>
      <patternFill patternType="solid">
        <fgColor rgb="FF17233A"/>
      </patternFill>
    </fill>
    <fill>
      <patternFill patternType="solid">
        <fgColor rgb="FF111B2E"/>
      </patternFill>
    </fill>
    <fill>
      <patternFill patternType="solid">
        <fgColor rgb="FF10283B"/>
      </patternFill>
    </fill>
    <fill>
      <patternFill patternType="solid">
        <fgColor rgb="FF151E31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top" wrapText="1"/>
    </xf>
    <xf numFmtId="0" fontId="6" fillId="2" borderId="0" xfId="0" applyFont="1" applyFill="1" applyAlignment="1">
      <alignment vertical="top"/>
    </xf>
    <xf numFmtId="0" fontId="7" fillId="2" borderId="0" xfId="0" applyFont="1" applyFill="1" applyAlignment="1">
      <alignment vertical="top" wrapText="1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vertical="top" wrapText="1"/>
    </xf>
    <xf numFmtId="0" fontId="10" fillId="4" borderId="0" xfId="0" applyFont="1" applyFill="1" applyAlignment="1">
      <alignment vertical="top" wrapText="1"/>
    </xf>
    <xf numFmtId="0" fontId="8" fillId="3" borderId="0" xfId="0" applyFont="1" applyFill="1" applyAlignment="1">
      <alignment vertical="top" wrapText="1"/>
    </xf>
    <xf numFmtId="0" fontId="11" fillId="4" borderId="0" xfId="0" applyFont="1" applyFill="1" applyAlignment="1">
      <alignment vertical="top" wrapText="1"/>
    </xf>
    <xf numFmtId="0" fontId="12" fillId="3" borderId="0" xfId="0" applyFont="1" applyFill="1" applyAlignment="1">
      <alignment vertical="top" wrapText="1"/>
    </xf>
    <xf numFmtId="0" fontId="13" fillId="4" borderId="0" xfId="0" applyFont="1" applyFill="1" applyAlignment="1">
      <alignment vertical="top" wrapText="1"/>
    </xf>
    <xf numFmtId="0" fontId="14" fillId="4" borderId="0" xfId="0" applyFont="1" applyFill="1" applyAlignment="1">
      <alignment vertical="top" wrapText="1"/>
    </xf>
    <xf numFmtId="0" fontId="13" fillId="4" borderId="0" xfId="0" applyFont="1" applyFill="1" applyAlignment="1">
      <alignment vertical="top"/>
    </xf>
    <xf numFmtId="0" fontId="15" fillId="3" borderId="0" xfId="0" applyFont="1" applyFill="1" applyAlignment="1">
      <alignment vertical="top" wrapText="1"/>
    </xf>
    <xf numFmtId="0" fontId="16" fillId="2" borderId="0" xfId="0" applyFont="1" applyFill="1" applyAlignment="1">
      <alignment vertical="top" wrapText="1"/>
    </xf>
    <xf numFmtId="0" fontId="12" fillId="3" borderId="0" xfId="0" applyFont="1" applyFill="1" applyAlignment="1">
      <alignment vertical="top"/>
    </xf>
    <xf numFmtId="0" fontId="4" fillId="5" borderId="1" xfId="0" applyFont="1" applyFill="1" applyBorder="1" applyAlignment="1">
      <alignment vertical="top" wrapText="1"/>
    </xf>
    <xf numFmtId="0" fontId="17" fillId="4" borderId="0" xfId="0" applyFont="1" applyFill="1" applyAlignment="1">
      <alignment vertical="top" wrapText="1"/>
    </xf>
    <xf numFmtId="0" fontId="4" fillId="6" borderId="0" xfId="0" applyFont="1" applyFill="1" applyAlignment="1">
      <alignment vertical="top" wrapText="1"/>
    </xf>
    <xf numFmtId="0" fontId="15" fillId="4" borderId="0" xfId="0" applyFont="1" applyFill="1" applyAlignment="1">
      <alignment vertical="top" wrapText="1"/>
    </xf>
    <xf numFmtId="0" fontId="4" fillId="6" borderId="2" xfId="0" applyFont="1" applyFill="1" applyBorder="1" applyAlignment="1">
      <alignment vertical="top" wrapText="1"/>
    </xf>
    <xf numFmtId="164" fontId="4" fillId="5" borderId="1" xfId="0" applyNumberFormat="1" applyFont="1" applyFill="1" applyBorder="1" applyAlignment="1">
      <alignment vertical="top" wrapText="1"/>
    </xf>
    <xf numFmtId="0" fontId="14" fillId="2" borderId="0" xfId="0" applyFont="1" applyFill="1" applyAlignment="1">
      <alignment vertical="top"/>
    </xf>
    <xf numFmtId="0" fontId="11" fillId="2" borderId="0" xfId="0" applyFont="1" applyFill="1" applyAlignment="1">
      <alignment vertical="top"/>
    </xf>
    <xf numFmtId="0" fontId="18" fillId="2" borderId="0" xfId="0" applyFont="1" applyFill="1" applyAlignment="1">
      <alignment vertical="top" wrapText="1"/>
    </xf>
    <xf numFmtId="0" fontId="19" fillId="3" borderId="0" xfId="0" applyFont="1" applyFill="1" applyAlignment="1">
      <alignment vertical="top" wrapText="1"/>
    </xf>
    <xf numFmtId="0" fontId="3" fillId="6" borderId="0" xfId="0" applyFont="1" applyFill="1" applyAlignment="1">
      <alignment horizontal="center" vertical="top"/>
    </xf>
    <xf numFmtId="0" fontId="20" fillId="4" borderId="0" xfId="0" applyFont="1" applyFill="1" applyAlignment="1">
      <alignment vertical="top" wrapText="1"/>
    </xf>
    <xf numFmtId="0" fontId="21" fillId="3" borderId="0" xfId="0" applyFont="1" applyFill="1" applyAlignment="1">
      <alignment vertical="top" wrapText="1"/>
    </xf>
    <xf numFmtId="0" fontId="22" fillId="5" borderId="0" xfId="0" applyFont="1" applyFill="1" applyAlignment="1">
      <alignment vertical="top" wrapText="1"/>
    </xf>
    <xf numFmtId="164" fontId="22" fillId="5" borderId="0" xfId="0" applyNumberFormat="1" applyFont="1" applyFill="1" applyAlignment="1">
      <alignment vertical="top" wrapText="1"/>
    </xf>
    <xf numFmtId="0" fontId="23" fillId="3" borderId="0" xfId="0" applyFont="1" applyFill="1" applyAlignment="1">
      <alignment vertical="top" wrapText="1"/>
    </xf>
    <xf numFmtId="0" fontId="22" fillId="4" borderId="0" xfId="0" applyFont="1" applyFill="1" applyAlignment="1">
      <alignment vertical="top" wrapText="1"/>
    </xf>
    <xf numFmtId="164" fontId="22" fillId="4" borderId="0" xfId="0" applyNumberFormat="1" applyFont="1" applyFill="1" applyAlignment="1">
      <alignment vertical="top" wrapText="1"/>
    </xf>
    <xf numFmtId="0" fontId="13" fillId="3" borderId="0" xfId="0" applyFont="1" applyFill="1" applyAlignment="1">
      <alignment vertical="top" wrapText="1"/>
    </xf>
    <xf numFmtId="0" fontId="4" fillId="4" borderId="2" xfId="0" applyFont="1" applyFill="1" applyBorder="1" applyAlignment="1">
      <alignment vertical="top" wrapText="1"/>
    </xf>
    <xf numFmtId="0" fontId="24" fillId="3" borderId="0" xfId="0" applyFont="1" applyFill="1" applyAlignment="1">
      <alignment vertical="top" wrapText="1"/>
    </xf>
    <xf numFmtId="0" fontId="11" fillId="6" borderId="2" xfId="0" applyFont="1" applyFill="1" applyBorder="1" applyAlignment="1">
      <alignment vertical="top" wrapText="1"/>
    </xf>
    <xf numFmtId="0" fontId="11" fillId="6" borderId="0" xfId="0" applyFont="1" applyFill="1" applyAlignment="1">
      <alignment vertical="top" wrapText="1"/>
    </xf>
    <xf numFmtId="0" fontId="17" fillId="3" borderId="0" xfId="0" applyFont="1" applyFill="1" applyAlignment="1">
      <alignment vertical="top" wrapText="1"/>
    </xf>
    <xf numFmtId="0" fontId="18" fillId="4" borderId="0" xfId="0" applyFont="1" applyFill="1" applyAlignment="1">
      <alignment vertical="top" wrapText="1"/>
    </xf>
    <xf numFmtId="0" fontId="25" fillId="2" borderId="0" xfId="0" applyFont="1" applyFill="1" applyAlignment="1">
      <alignment vertical="top"/>
    </xf>
    <xf numFmtId="0" fontId="26" fillId="2" borderId="0" xfId="0" applyFont="1" applyFill="1" applyAlignment="1">
      <alignment vertical="top"/>
    </xf>
    <xf numFmtId="0" fontId="27" fillId="2" borderId="0" xfId="0" applyFont="1" applyFill="1" applyAlignment="1">
      <alignment vertical="top" wrapText="1"/>
    </xf>
  </cellXfs>
  <cellStyles count="1">
    <cellStyle name="Normal" xfId="0" builtinId="0"/>
  </cellStyles>
  <dxfs count="2">
    <dxf>
      <font>
        <b/>
        <color rgb="FF1E5D37"/>
      </font>
      <fill>
        <patternFill>
          <bgColor rgb="FFE4F3EA"/>
        </patternFill>
      </fill>
    </dxf>
    <dxf>
      <font>
        <b/>
        <color rgb="FF8A231B"/>
      </font>
      <fill>
        <patternFill>
          <bgColor rgb="FFFBE9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workbookViewId="0"/>
  </sheetViews>
  <sheetFormatPr defaultRowHeight="14.25"/>
  <cols>
    <col min="1" max="1" width="6" customWidth="1"/>
    <col min="2" max="2" width="34" customWidth="1"/>
    <col min="3" max="3" width="3" customWidth="1"/>
    <col min="4" max="4" width="22" customWidth="1"/>
    <col min="5" max="5" width="24" customWidth="1"/>
    <col min="6" max="6" width="26" customWidth="1"/>
  </cols>
  <sheetData>
    <row r="1" spans="1:15" ht="33.950000000000003" customHeight="1">
      <c r="A1" s="6"/>
      <c r="B1" s="50" t="s">
        <v>0</v>
      </c>
      <c r="C1" s="9"/>
      <c r="D1" s="9"/>
      <c r="E1" s="9"/>
      <c r="F1" s="9"/>
      <c r="G1" s="1"/>
      <c r="H1" s="1"/>
      <c r="I1" s="1"/>
      <c r="J1" s="1"/>
      <c r="K1" s="1"/>
      <c r="L1" s="1"/>
      <c r="M1" s="1"/>
      <c r="N1" s="1"/>
      <c r="O1" s="1"/>
    </row>
    <row r="2" spans="1:15" ht="27.95" customHeight="1">
      <c r="A2" s="5"/>
      <c r="B2" s="51" t="s">
        <v>1</v>
      </c>
      <c r="C2" s="10"/>
      <c r="D2" s="10"/>
      <c r="E2" s="10"/>
      <c r="F2" s="10"/>
      <c r="G2" s="1"/>
      <c r="H2" s="1"/>
      <c r="I2" s="1"/>
      <c r="J2" s="1"/>
      <c r="K2" s="1"/>
      <c r="L2" s="1"/>
      <c r="M2" s="1"/>
      <c r="N2" s="1"/>
      <c r="O2" s="1"/>
    </row>
    <row r="3" spans="1:15" ht="15">
      <c r="A3" s="7"/>
      <c r="B3" s="7"/>
      <c r="C3" s="7"/>
      <c r="D3" s="7"/>
      <c r="E3" s="7"/>
      <c r="F3" s="7"/>
      <c r="G3" s="1"/>
      <c r="H3" s="1"/>
      <c r="I3" s="1"/>
      <c r="J3" s="1"/>
      <c r="K3" s="1"/>
      <c r="L3" s="1"/>
      <c r="M3" s="1"/>
      <c r="N3" s="1"/>
      <c r="O3" s="1"/>
    </row>
    <row r="4" spans="1:15" ht="15">
      <c r="A4" s="6"/>
      <c r="B4" s="11" t="s">
        <v>2</v>
      </c>
      <c r="C4" s="11"/>
      <c r="D4" s="11"/>
      <c r="E4" s="11"/>
      <c r="F4" s="11"/>
      <c r="G4" s="1"/>
      <c r="H4" s="1"/>
      <c r="I4" s="1"/>
      <c r="J4" s="1"/>
      <c r="K4" s="1"/>
      <c r="L4" s="1"/>
      <c r="M4" s="1"/>
      <c r="N4" s="1"/>
      <c r="O4" s="1"/>
    </row>
    <row r="5" spans="1:15" ht="38.1" customHeight="1">
      <c r="A5" s="12" t="s">
        <v>3</v>
      </c>
      <c r="B5" s="13" t="s">
        <v>4</v>
      </c>
      <c r="C5" s="7"/>
      <c r="D5" s="14" t="s">
        <v>5</v>
      </c>
      <c r="E5" s="14"/>
      <c r="F5" s="14"/>
      <c r="G5" s="1"/>
      <c r="H5" s="1"/>
      <c r="I5" s="1"/>
      <c r="J5" s="1"/>
      <c r="K5" s="1"/>
      <c r="L5" s="1"/>
      <c r="M5" s="1"/>
      <c r="N5" s="1"/>
      <c r="O5" s="1"/>
    </row>
    <row r="6" spans="1:15" ht="38.1" customHeight="1">
      <c r="A6" s="12" t="s">
        <v>6</v>
      </c>
      <c r="B6" s="13" t="s">
        <v>7</v>
      </c>
      <c r="C6" s="7"/>
      <c r="D6" s="14" t="s">
        <v>8</v>
      </c>
      <c r="E6" s="14"/>
      <c r="F6" s="14"/>
      <c r="G6" s="1"/>
      <c r="H6" s="1"/>
      <c r="I6" s="1"/>
      <c r="J6" s="1"/>
      <c r="K6" s="1"/>
      <c r="L6" s="1"/>
      <c r="M6" s="1"/>
      <c r="N6" s="1"/>
      <c r="O6" s="1"/>
    </row>
    <row r="7" spans="1:15" ht="38.1" customHeight="1">
      <c r="A7" s="12" t="s">
        <v>9</v>
      </c>
      <c r="B7" s="13" t="s">
        <v>10</v>
      </c>
      <c r="C7" s="7"/>
      <c r="D7" s="14" t="s">
        <v>11</v>
      </c>
      <c r="E7" s="14"/>
      <c r="F7" s="14"/>
      <c r="G7" s="1"/>
      <c r="H7" s="1"/>
      <c r="I7" s="1"/>
      <c r="J7" s="1"/>
      <c r="K7" s="1"/>
      <c r="L7" s="1"/>
      <c r="M7" s="1"/>
      <c r="N7" s="1"/>
      <c r="O7" s="1"/>
    </row>
    <row r="8" spans="1:15" ht="15">
      <c r="A8" s="3"/>
      <c r="B8" s="4"/>
      <c r="C8" s="7"/>
      <c r="D8" s="7"/>
      <c r="E8" s="7"/>
      <c r="F8" s="7"/>
      <c r="G8" s="1"/>
      <c r="H8" s="1"/>
      <c r="I8" s="1"/>
      <c r="J8" s="1"/>
      <c r="K8" s="1"/>
      <c r="L8" s="1"/>
      <c r="M8" s="1"/>
      <c r="N8" s="1"/>
      <c r="O8" s="1"/>
    </row>
    <row r="9" spans="1:15" ht="15">
      <c r="A9" s="3"/>
      <c r="B9" s="15" t="s">
        <v>12</v>
      </c>
      <c r="C9" s="7"/>
      <c r="D9" s="11" t="s">
        <v>13</v>
      </c>
      <c r="E9" s="7"/>
      <c r="F9" s="11" t="s">
        <v>14</v>
      </c>
      <c r="G9" s="1"/>
      <c r="H9" s="1"/>
      <c r="I9" s="1"/>
      <c r="J9" s="1"/>
      <c r="K9" s="1"/>
      <c r="L9" s="1"/>
      <c r="M9" s="1"/>
      <c r="N9" s="1"/>
      <c r="O9" s="1"/>
    </row>
    <row r="10" spans="1:15" ht="45.95" customHeight="1">
      <c r="A10" s="7"/>
      <c r="B10" s="16" t="s">
        <v>15</v>
      </c>
      <c r="C10" s="7"/>
      <c r="D10" s="16" t="s">
        <v>16</v>
      </c>
      <c r="E10" s="7"/>
      <c r="F10" s="16" t="s">
        <v>17</v>
      </c>
      <c r="G10" s="1"/>
      <c r="H10" s="1"/>
      <c r="I10" s="1"/>
      <c r="J10" s="1"/>
      <c r="K10" s="1"/>
      <c r="L10" s="1"/>
      <c r="M10" s="1"/>
      <c r="N10" s="1"/>
      <c r="O10" s="1"/>
    </row>
    <row r="11" spans="1:15" ht="15">
      <c r="A11" s="6"/>
      <c r="B11" s="6"/>
      <c r="C11" s="6"/>
      <c r="D11" s="6"/>
      <c r="E11" s="6"/>
      <c r="F11" s="6"/>
      <c r="G11" s="1"/>
      <c r="H11" s="1"/>
      <c r="I11" s="1"/>
      <c r="J11" s="1"/>
      <c r="K11" s="1"/>
      <c r="L11" s="1"/>
      <c r="M11" s="1"/>
      <c r="N11" s="1"/>
      <c r="O11" s="1"/>
    </row>
    <row r="12" spans="1:15" ht="15">
      <c r="A12" s="5"/>
      <c r="B12" s="17" t="s">
        <v>18</v>
      </c>
      <c r="C12" s="17"/>
      <c r="D12" s="17"/>
      <c r="E12" s="17"/>
      <c r="F12" s="17"/>
      <c r="G12" s="1"/>
      <c r="H12" s="1"/>
      <c r="I12" s="1"/>
      <c r="J12" s="1"/>
      <c r="K12" s="1"/>
      <c r="L12" s="1"/>
      <c r="M12" s="1"/>
      <c r="N12" s="1"/>
      <c r="O12" s="1"/>
    </row>
    <row r="13" spans="1:15" ht="33.950000000000003" customHeight="1">
      <c r="A13" s="5"/>
      <c r="B13" s="18" t="s">
        <v>19</v>
      </c>
      <c r="C13" s="4"/>
      <c r="D13" s="19" t="s">
        <v>20</v>
      </c>
      <c r="E13" s="16"/>
      <c r="F13" s="16"/>
      <c r="G13" s="1"/>
      <c r="H13" s="1"/>
      <c r="I13" s="1"/>
      <c r="J13" s="1"/>
      <c r="K13" s="1"/>
      <c r="L13" s="1"/>
      <c r="M13" s="1"/>
      <c r="N13" s="1"/>
      <c r="O13" s="1"/>
    </row>
    <row r="14" spans="1:15" ht="33.950000000000003" customHeight="1">
      <c r="A14" s="5"/>
      <c r="B14" s="18" t="s">
        <v>21</v>
      </c>
      <c r="C14" s="4"/>
      <c r="D14" s="19" t="s">
        <v>22</v>
      </c>
      <c r="E14" s="16"/>
      <c r="F14" s="16"/>
      <c r="G14" s="1"/>
      <c r="H14" s="1"/>
      <c r="I14" s="1"/>
      <c r="J14" s="1"/>
      <c r="K14" s="1"/>
      <c r="L14" s="1"/>
      <c r="M14" s="1"/>
      <c r="N14" s="1"/>
      <c r="O14" s="1"/>
    </row>
    <row r="15" spans="1:15" ht="33.950000000000003" customHeight="1">
      <c r="A15" s="5"/>
      <c r="B15" s="18" t="s">
        <v>23</v>
      </c>
      <c r="C15" s="4"/>
      <c r="D15" s="19" t="s">
        <v>24</v>
      </c>
      <c r="E15" s="16"/>
      <c r="F15" s="16"/>
      <c r="G15" s="1"/>
      <c r="H15" s="1"/>
      <c r="I15" s="1"/>
      <c r="J15" s="1"/>
      <c r="K15" s="1"/>
      <c r="L15" s="1"/>
      <c r="M15" s="1"/>
      <c r="N15" s="1"/>
      <c r="O15" s="1"/>
    </row>
    <row r="16" spans="1:15" ht="33.950000000000003" customHeight="1">
      <c r="A16" s="7"/>
      <c r="B16" s="20" t="s">
        <v>25</v>
      </c>
      <c r="C16" s="7"/>
      <c r="D16" s="16" t="s">
        <v>26</v>
      </c>
      <c r="E16" s="16"/>
      <c r="F16" s="16"/>
      <c r="G16" s="1"/>
      <c r="H16" s="1"/>
      <c r="I16" s="1"/>
      <c r="J16" s="1"/>
      <c r="K16" s="1"/>
      <c r="L16" s="1"/>
      <c r="M16" s="1"/>
      <c r="N16" s="1"/>
      <c r="O16" s="1"/>
    </row>
    <row r="17" spans="1:15" ht="51.95" customHeight="1">
      <c r="A17" s="8"/>
      <c r="B17" s="21" t="s">
        <v>27</v>
      </c>
      <c r="C17" s="21"/>
      <c r="D17" s="21"/>
      <c r="E17" s="21"/>
      <c r="F17" s="21"/>
      <c r="G17" s="1"/>
      <c r="H17" s="1"/>
      <c r="I17" s="1"/>
      <c r="J17" s="1"/>
      <c r="K17" s="1"/>
      <c r="L17" s="1"/>
      <c r="M17" s="1"/>
      <c r="N17" s="1"/>
      <c r="O17" s="1"/>
    </row>
    <row r="18" spans="1:15" ht="15">
      <c r="A18" s="2"/>
      <c r="B18" s="2"/>
      <c r="C18" s="2"/>
      <c r="D18" s="2"/>
      <c r="E18" s="2"/>
      <c r="F18" s="2"/>
      <c r="G18" s="1"/>
      <c r="H18" s="1"/>
      <c r="I18" s="1"/>
      <c r="J18" s="1"/>
      <c r="K18" s="1"/>
      <c r="L18" s="1"/>
      <c r="M18" s="1"/>
      <c r="N18" s="1"/>
      <c r="O18" s="1"/>
    </row>
    <row r="19" spans="1:15" ht="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0"/>
  <sheetViews>
    <sheetView workbookViewId="0"/>
  </sheetViews>
  <sheetFormatPr defaultRowHeight="14.25"/>
  <cols>
    <col min="1" max="1" width="27" customWidth="1"/>
    <col min="2" max="2" width="45" customWidth="1"/>
    <col min="3" max="3" width="3" customWidth="1"/>
    <col min="4" max="4" width="25" customWidth="1"/>
    <col min="5" max="5" width="34" customWidth="1"/>
    <col min="6" max="6" width="22" customWidth="1"/>
  </cols>
  <sheetData>
    <row r="1" spans="1:15" ht="33.950000000000003" customHeight="1">
      <c r="A1" s="50" t="s">
        <v>28</v>
      </c>
      <c r="B1" s="6"/>
      <c r="C1" s="6"/>
      <c r="D1" s="6"/>
      <c r="E1" s="6"/>
      <c r="F1" s="6"/>
      <c r="G1" s="1"/>
      <c r="H1" s="1"/>
      <c r="I1" s="1"/>
      <c r="J1" s="1"/>
      <c r="K1" s="1"/>
      <c r="L1" s="1"/>
      <c r="M1" s="1"/>
      <c r="N1" s="1"/>
      <c r="O1" s="1"/>
    </row>
    <row r="2" spans="1:15" ht="27.95" customHeight="1">
      <c r="A2" s="8"/>
      <c r="B2" s="22" t="s">
        <v>29</v>
      </c>
      <c r="C2" s="22"/>
      <c r="D2" s="22"/>
      <c r="E2" s="22"/>
      <c r="F2" s="22"/>
      <c r="G2" s="1"/>
      <c r="H2" s="1"/>
      <c r="I2" s="1"/>
      <c r="J2" s="1"/>
      <c r="K2" s="1"/>
      <c r="L2" s="1"/>
      <c r="M2" s="1"/>
      <c r="N2" s="1"/>
      <c r="O2" s="1"/>
    </row>
    <row r="3" spans="1:15" ht="15">
      <c r="A3" s="7"/>
      <c r="B3" s="7"/>
      <c r="C3" s="7"/>
      <c r="D3" s="7"/>
      <c r="E3" s="7"/>
      <c r="F3" s="7"/>
      <c r="G3" s="1"/>
      <c r="H3" s="1"/>
      <c r="I3" s="1"/>
      <c r="J3" s="1"/>
      <c r="K3" s="1"/>
      <c r="L3" s="1"/>
      <c r="M3" s="1"/>
      <c r="N3" s="1"/>
      <c r="O3" s="1"/>
    </row>
    <row r="4" spans="1:15" ht="15">
      <c r="A4" s="11" t="s">
        <v>30</v>
      </c>
      <c r="B4" s="11" t="s">
        <v>31</v>
      </c>
      <c r="C4" s="7"/>
      <c r="D4" s="23" t="s">
        <v>32</v>
      </c>
      <c r="E4" s="23" t="s">
        <v>33</v>
      </c>
      <c r="F4" s="23" t="s">
        <v>34</v>
      </c>
      <c r="G4" s="1"/>
      <c r="H4" s="1"/>
      <c r="I4" s="1"/>
      <c r="J4" s="1"/>
      <c r="K4" s="1"/>
      <c r="L4" s="1"/>
      <c r="M4" s="1"/>
      <c r="N4" s="1"/>
      <c r="O4" s="1"/>
    </row>
    <row r="5" spans="1:15" ht="42" customHeight="1">
      <c r="A5" s="19" t="s">
        <v>35</v>
      </c>
      <c r="B5" s="24"/>
      <c r="C5" s="7"/>
      <c r="D5" s="25" t="s">
        <v>36</v>
      </c>
      <c r="E5" s="26" t="str">
        <f>IF(B5="","START WITH THE DECISION",IF(B6="","NEEDS RECOMMENDATION",IF(B7="","NEEDS RATIONALE",IF(COUNTIF(EVIDENCE!$N$6:$N$17,"INVALID")&gt;0,"EVIDENCE ROW INVALID",IF(COUNTIF(EVIDENCE!$O$6:$O$17,"SUPPORT 1")&gt;1,"SUPPORT 1 AMBIGUOUS",IF(COUNTIF(EVIDENCE!$O$6:$O$17,"SUPPORT 2")&gt;1,"SUPPORT 2 AMBIGUOUS",IF(COUNTIF(EVIDENCE!$O$6:$O$17,"CHALLENGE")&gt;1,"CHALLENGE AMBIGUOUS",IF(COUNTIF(EVIDENCE!$O$6:$O$17,"SUPPORT 1")+COUNTIF(EVIDENCE!$O$6:$O$17,"SUPPORT 2")=0,"EVIDENCE GAP",IF(AND(B8="",COUNTIF(EVIDENCE!$O$6:$O$17,"CHALLENGE")=0),"CHALLENGE CASE MISSING",IF(B9="","DECISION ASK MISSING",IF(B10="","NEXT ACTION MISSING",IF(B11="","OWNER MISSING",IF(B12="","TRACEABILITY GAP",IF(AND(B18&lt;&gt;"",NOT(AND(ISNUMBER(B18),B18&gt;=DATE(2000,1,1),B18&lt;=DATE(2100,12,31)))),"INVALID REVIEW DATE","READY FOR EXECUTIVE REVIEW"))))))))))))))</f>
        <v>START WITH THE DECISION</v>
      </c>
      <c r="F5" s="27" t="s">
        <v>37</v>
      </c>
      <c r="G5" s="1"/>
      <c r="H5" s="1"/>
      <c r="I5" s="1"/>
      <c r="J5" s="1"/>
      <c r="K5" s="1"/>
      <c r="L5" s="1"/>
      <c r="M5" s="1"/>
      <c r="N5" s="1"/>
      <c r="O5" s="1"/>
    </row>
    <row r="6" spans="1:15" ht="42" customHeight="1">
      <c r="A6" s="19" t="s">
        <v>38</v>
      </c>
      <c r="B6" s="24"/>
      <c r="C6" s="7"/>
      <c r="D6" s="25" t="s">
        <v>39</v>
      </c>
      <c r="E6" s="26" t="str">
        <f>IF(E5="READY FOR EXECUTIVE REVIEW","None",E5)</f>
        <v>START WITH THE DECISION</v>
      </c>
      <c r="F6" s="27" t="s">
        <v>40</v>
      </c>
      <c r="G6" s="1"/>
      <c r="H6" s="1"/>
      <c r="I6" s="1"/>
      <c r="J6" s="1"/>
      <c r="K6" s="1"/>
      <c r="L6" s="1"/>
      <c r="M6" s="1"/>
      <c r="N6" s="1"/>
      <c r="O6" s="1"/>
    </row>
    <row r="7" spans="1:15" ht="42" customHeight="1">
      <c r="A7" s="19" t="s">
        <v>41</v>
      </c>
      <c r="B7" s="24"/>
      <c r="C7" s="7"/>
      <c r="D7" s="25" t="s">
        <v>42</v>
      </c>
      <c r="E7" s="26" t="str">
        <f>IF(E5="START WITH THE DECISION","Write the decision the executive must make.",IF(E5="NEEDS RECOMMENDATION","State the recommended choice.",IF(E5="NEEDS RATIONALE","Explain why this is the strongest current choice.",IF(E5="EVIDENCE ROW INVALID","Correct the invalid evidence row, exact token, selected slot or date.",IF(E5="SUPPORT 1 AMBIGUOUS","Choose one evidence record for SUPPORT 1.",IF(E5="SUPPORT 2 AMBIGUOUS","Choose one evidence record for SUPPORT 2.",IF(E5="CHALLENGE AMBIGUOUS","Choose one evidence record for CHALLENGE.",IF(E5="EVIDENCE GAP","Add at least one VALID MATERIAL SUPPORTS record and assign SUPPORT 1 or SUPPORT 2.",IF(E5="CHALLENGE CASE MISSING","State the strongest challenge or select one VALID MATERIAL CHALLENGES record.",IF(E5="DECISION ASK MISSING","State the exact approval or choice you need.",IF(E5="NEXT ACTION MISSING","State the first action after the decision.",IF(E5="OWNER MISSING","Assign the next action to an accountable owner.",IF(E5="TRACEABILITY GAP","Point to the supporting analysis.",IF(E5="INVALID REVIEW DATE","Enter a real Excel date or leave Review date blank.","Review the memo as an executive, then hand it off."))))))))))))))</f>
        <v>Write the decision the executive must make.</v>
      </c>
      <c r="F7" s="27" t="s">
        <v>43</v>
      </c>
      <c r="G7" s="1"/>
      <c r="H7" s="1"/>
      <c r="I7" s="1"/>
      <c r="J7" s="1"/>
      <c r="K7" s="1"/>
      <c r="L7" s="1"/>
      <c r="M7" s="1"/>
      <c r="N7" s="1"/>
      <c r="O7" s="1"/>
    </row>
    <row r="8" spans="1:15" ht="42" customHeight="1">
      <c r="A8" s="19" t="s">
        <v>44</v>
      </c>
      <c r="B8" s="24"/>
      <c r="C8" s="7"/>
      <c r="D8" s="25" t="s">
        <v>45</v>
      </c>
      <c r="E8" s="28" t="str">
        <f>IF(B5="","","DECISION: "&amp;B5&amp;CHAR(10)&amp;"RECOMMENDATION: "&amp;IF(B6="","—",B6)&amp;CHAR(10)&amp;"ASK: "&amp;IF(B9="","—",B9)&amp;CHAR(10)&amp;"ACTION / OWNER: "&amp;IF(B10="","—",B10)&amp;" / "&amp;IF(B11="","—",B11))</f>
        <v/>
      </c>
      <c r="F8" s="27" t="s">
        <v>46</v>
      </c>
      <c r="G8" s="1"/>
      <c r="H8" s="1"/>
      <c r="I8" s="1"/>
      <c r="J8" s="1"/>
      <c r="K8" s="1"/>
      <c r="L8" s="1"/>
      <c r="M8" s="1"/>
      <c r="N8" s="1"/>
      <c r="O8" s="1"/>
    </row>
    <row r="9" spans="1:15" ht="42" customHeight="1">
      <c r="A9" s="19" t="s">
        <v>47</v>
      </c>
      <c r="B9" s="24"/>
      <c r="C9" s="7"/>
      <c r="D9" s="7"/>
      <c r="E9" s="7"/>
      <c r="F9" s="7"/>
      <c r="G9" s="1"/>
      <c r="H9" s="1"/>
      <c r="I9" s="1"/>
      <c r="J9" s="1"/>
      <c r="K9" s="1"/>
      <c r="L9" s="1"/>
      <c r="M9" s="1"/>
      <c r="N9" s="1"/>
      <c r="O9" s="1"/>
    </row>
    <row r="10" spans="1:15" ht="42" customHeight="1">
      <c r="A10" s="19" t="s">
        <v>48</v>
      </c>
      <c r="B10" s="24"/>
      <c r="C10" s="7"/>
      <c r="D10" s="7"/>
      <c r="E10" s="7"/>
      <c r="F10" s="7"/>
      <c r="G10" s="1"/>
      <c r="H10" s="1"/>
      <c r="I10" s="1"/>
      <c r="J10" s="1"/>
      <c r="K10" s="1"/>
      <c r="L10" s="1"/>
      <c r="M10" s="1"/>
      <c r="N10" s="1"/>
      <c r="O10" s="1"/>
    </row>
    <row r="11" spans="1:15" ht="42" customHeight="1">
      <c r="A11" s="19" t="s">
        <v>49</v>
      </c>
      <c r="B11" s="24"/>
      <c r="C11" s="7"/>
      <c r="D11" s="7"/>
      <c r="E11" s="7"/>
      <c r="F11" s="7"/>
      <c r="G11" s="1"/>
      <c r="H11" s="1"/>
      <c r="I11" s="1"/>
      <c r="J11" s="1"/>
      <c r="K11" s="1"/>
      <c r="L11" s="1"/>
      <c r="M11" s="1"/>
      <c r="N11" s="1"/>
      <c r="O11" s="1"/>
    </row>
    <row r="12" spans="1:15" ht="42" customHeight="1">
      <c r="A12" s="19" t="s">
        <v>50</v>
      </c>
      <c r="B12" s="24"/>
      <c r="C12" s="7"/>
      <c r="D12" s="7"/>
      <c r="E12" s="7"/>
      <c r="F12" s="7"/>
      <c r="G12" s="1"/>
      <c r="H12" s="1"/>
      <c r="I12" s="1"/>
      <c r="J12" s="1"/>
      <c r="K12" s="1"/>
      <c r="L12" s="1"/>
      <c r="M12" s="1"/>
      <c r="N12" s="1"/>
      <c r="O12" s="1"/>
    </row>
    <row r="13" spans="1:15" ht="15">
      <c r="A13" s="7"/>
      <c r="B13" s="7"/>
      <c r="C13" s="7"/>
      <c r="D13" s="7"/>
      <c r="E13" s="7"/>
      <c r="F13" s="7"/>
      <c r="G13" s="1"/>
      <c r="H13" s="1"/>
      <c r="I13" s="1"/>
      <c r="J13" s="1"/>
      <c r="K13" s="1"/>
      <c r="L13" s="1"/>
      <c r="M13" s="1"/>
      <c r="N13" s="1"/>
      <c r="O13" s="1"/>
    </row>
    <row r="14" spans="1:15" ht="15">
      <c r="A14" s="23" t="s">
        <v>51</v>
      </c>
      <c r="B14" s="23" t="s">
        <v>52</v>
      </c>
      <c r="C14" s="7"/>
      <c r="D14" s="7"/>
      <c r="E14" s="7"/>
      <c r="F14" s="7"/>
      <c r="G14" s="1"/>
      <c r="H14" s="1"/>
      <c r="I14" s="1"/>
      <c r="J14" s="1"/>
      <c r="K14" s="1"/>
      <c r="L14" s="1"/>
      <c r="M14" s="1"/>
      <c r="N14" s="1"/>
      <c r="O14" s="1"/>
    </row>
    <row r="15" spans="1:15" ht="38.1" customHeight="1">
      <c r="A15" s="25" t="s">
        <v>53</v>
      </c>
      <c r="B15" s="24"/>
      <c r="C15" s="7"/>
      <c r="D15" s="7"/>
      <c r="E15" s="7"/>
      <c r="F15" s="7"/>
      <c r="G15" s="1"/>
      <c r="H15" s="1"/>
      <c r="I15" s="1"/>
      <c r="J15" s="1"/>
      <c r="K15" s="1"/>
      <c r="L15" s="1"/>
      <c r="M15" s="1"/>
      <c r="N15" s="1"/>
      <c r="O15" s="1"/>
    </row>
    <row r="16" spans="1:15" ht="38.1" customHeight="1">
      <c r="A16" s="25" t="s">
        <v>54</v>
      </c>
      <c r="B16" s="24"/>
      <c r="C16" s="7"/>
      <c r="D16" s="7"/>
      <c r="E16" s="7"/>
      <c r="F16" s="7"/>
      <c r="G16" s="1"/>
      <c r="H16" s="1"/>
      <c r="I16" s="1"/>
      <c r="J16" s="1"/>
      <c r="K16" s="1"/>
      <c r="L16" s="1"/>
      <c r="M16" s="1"/>
      <c r="N16" s="1"/>
      <c r="O16" s="1"/>
    </row>
    <row r="17" spans="1:15" ht="38.1" customHeight="1">
      <c r="A17" s="25" t="s">
        <v>55</v>
      </c>
      <c r="B17" s="24"/>
      <c r="C17" s="7"/>
      <c r="D17" s="7"/>
      <c r="E17" s="7"/>
      <c r="F17" s="7"/>
      <c r="G17" s="1"/>
      <c r="H17" s="1"/>
      <c r="I17" s="1"/>
      <c r="J17" s="1"/>
      <c r="K17" s="1"/>
      <c r="L17" s="1"/>
      <c r="M17" s="1"/>
      <c r="N17" s="1"/>
      <c r="O17" s="1"/>
    </row>
    <row r="18" spans="1:15" ht="38.1" customHeight="1">
      <c r="A18" s="25" t="s">
        <v>56</v>
      </c>
      <c r="B18" s="29"/>
      <c r="C18" s="7"/>
      <c r="D18" s="7"/>
      <c r="E18" s="7"/>
      <c r="F18" s="7"/>
      <c r="G18" s="1"/>
      <c r="H18" s="1"/>
      <c r="I18" s="1"/>
      <c r="J18" s="1"/>
      <c r="K18" s="1"/>
      <c r="L18" s="1"/>
      <c r="M18" s="1"/>
      <c r="N18" s="1"/>
      <c r="O18" s="1"/>
    </row>
    <row r="19" spans="1:15" ht="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0"/>
  <sheetViews>
    <sheetView workbookViewId="0"/>
  </sheetViews>
  <sheetFormatPr defaultRowHeight="14.25"/>
  <cols>
    <col min="1" max="1" width="9" customWidth="1"/>
    <col min="2" max="2" width="38" customWidth="1"/>
    <col min="3" max="4" width="13" customWidth="1"/>
    <col min="5" max="5" width="28" customWidth="1"/>
    <col min="6" max="6" width="16" customWidth="1"/>
    <col min="7" max="7" width="13" customWidth="1"/>
    <col min="8" max="8" width="16" customWidth="1"/>
    <col min="9" max="9" width="32" customWidth="1"/>
    <col min="10" max="10" width="15" customWidth="1"/>
    <col min="11" max="11" width="26" customWidth="1"/>
    <col min="12" max="12" width="24" customWidth="1"/>
    <col min="13" max="13" width="10" customWidth="1"/>
    <col min="14" max="14" width="12" customWidth="1"/>
    <col min="15" max="15" width="16" customWidth="1"/>
  </cols>
  <sheetData>
    <row r="1" spans="1:15" ht="30" customHeight="1">
      <c r="A1" s="49" t="s">
        <v>57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ht="38.1" customHeight="1">
      <c r="A2" s="32"/>
      <c r="B2" s="32" t="s">
        <v>58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27.95" customHeight="1">
      <c r="A3" s="33" t="s">
        <v>59</v>
      </c>
      <c r="B3" s="34">
        <f>COUNTIF($M$6:$M$17,"ACTIVE")</f>
        <v>0</v>
      </c>
      <c r="C3" s="33" t="s">
        <v>60</v>
      </c>
      <c r="D3" s="34">
        <f>COUNTIFS($N$6:$N$17,"VALID",$H$6:$H$17,"MATERIAL")</f>
        <v>0</v>
      </c>
      <c r="E3" s="33" t="s">
        <v>61</v>
      </c>
      <c r="F3" s="34">
        <f>COUNTIF($O$6:$O$17,"SUPPORT*")</f>
        <v>0</v>
      </c>
      <c r="G3" s="33" t="s">
        <v>62</v>
      </c>
      <c r="H3" s="34">
        <f>COUNTIF($O$6:$O$17,"CHALLENGE")</f>
        <v>0</v>
      </c>
      <c r="I3" s="33" t="s">
        <v>63</v>
      </c>
      <c r="J3" s="34">
        <f>COUNTIFS($N$6:$N$17,"VALID",$H$6:$H$17,"MATERIAL",$C$6:$C$17,"UNRESOLVED")</f>
        <v>0</v>
      </c>
      <c r="K3" s="31"/>
      <c r="L3" s="31"/>
      <c r="M3" s="31"/>
      <c r="N3" s="31"/>
      <c r="O3" s="31"/>
    </row>
    <row r="4" spans="1:15" ht="33.950000000000003" customHeight="1">
      <c r="A4" s="35"/>
      <c r="B4" s="35" t="s">
        <v>64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</row>
    <row r="5" spans="1:15" ht="32.1" customHeight="1">
      <c r="A5" s="36" t="s">
        <v>65</v>
      </c>
      <c r="B5" s="36" t="s">
        <v>66</v>
      </c>
      <c r="C5" s="36" t="s">
        <v>67</v>
      </c>
      <c r="D5" s="36" t="s">
        <v>68</v>
      </c>
      <c r="E5" s="36" t="s">
        <v>69</v>
      </c>
      <c r="F5" s="36" t="s">
        <v>70</v>
      </c>
      <c r="G5" s="36" t="s">
        <v>71</v>
      </c>
      <c r="H5" s="36" t="s">
        <v>72</v>
      </c>
      <c r="I5" s="36" t="s">
        <v>73</v>
      </c>
      <c r="J5" s="36" t="s">
        <v>74</v>
      </c>
      <c r="K5" s="36" t="s">
        <v>75</v>
      </c>
      <c r="L5" s="36" t="s">
        <v>76</v>
      </c>
      <c r="M5" s="36" t="s">
        <v>77</v>
      </c>
      <c r="N5" s="36" t="s">
        <v>78</v>
      </c>
      <c r="O5" s="36" t="s">
        <v>79</v>
      </c>
    </row>
    <row r="6" spans="1:15" ht="42" customHeight="1">
      <c r="A6" s="37" t="s">
        <v>80</v>
      </c>
      <c r="B6" s="37"/>
      <c r="C6" s="37"/>
      <c r="D6" s="37"/>
      <c r="E6" s="37"/>
      <c r="F6" s="37"/>
      <c r="G6" s="38"/>
      <c r="H6" s="37"/>
      <c r="I6" s="37"/>
      <c r="J6" s="37"/>
      <c r="K6" s="37"/>
      <c r="L6" s="37"/>
      <c r="M6" s="39" t="str">
        <f t="shared" ref="M6:M17" si="0">IF(OR(B6&lt;&gt;"",C6&lt;&gt;"",D6&lt;&gt;"",E6&lt;&gt;"",F6&lt;&gt;"",G6&lt;&gt;"",H6&lt;&gt;"",I6&lt;&gt;"",J6&lt;&gt;"",K6&lt;&gt;"",L6&lt;&gt;""),"ACTIVE","")</f>
        <v/>
      </c>
      <c r="N6" s="39" t="str">
        <f t="shared" ref="N6:N17" si="1">IF(M6="","",IF(AND(B6&lt;&gt;"",OR(EXACT(C6,"OBSERVED"),EXACT(C6,"INFERRED"),EXACT(C6,"UNRESOLVED")),OR(EXACT(D6,"SUPPORTS"),EXACT(D6,"CHALLENGES"),EXACT(D6,"CONTEXT")),E6&lt;&gt;"",OR(EXACT(F6,"PRIMARY"),EXACT(F6,"INDEPENDENT"),EXACT(F6,"COMPANY_OWNED"),EXACT(F6,"OTHER")),OR(G6="",AND(ISNUMBER(G6),G6&gt;=DATE(2000,1,1),G6&lt;=DATE(2100,12,31))),OR(EXACT(H6,"MATERIAL"),EXACT(H6,"CONTEXT")),I6&lt;&gt;"",OR(J6="",EXACT(J6,"NONE"),AND(OR(EXACT(J6,"SUPPORT 1"),EXACT(J6,"SUPPORT 2")),EXACT(H6,"MATERIAL"),EXACT(D6,"SUPPORTS"),OR(EXACT(C6,"OBSERVED"),EXACT(C6,"INFERRED"))),AND(EXACT(J6,"CHALLENGE"),EXACT(H6,"MATERIAL"),EXACT(D6,"CHALLENGES"),OR(EXACT(C6,"OBSERVED"),EXACT(C6,"INFERRED"),EXACT(C6,"UNRESOLVED"))))),"VALID","INVALID"))</f>
        <v/>
      </c>
      <c r="O6" s="39" t="str">
        <f t="shared" ref="O6:O17" si="2">IF(AND(N6="VALID",OR(EXACT(J6,"SUPPORT 1"),EXACT(J6,"SUPPORT 2"),EXACT(J6,"CHALLENGE"))),J6,"")</f>
        <v/>
      </c>
    </row>
    <row r="7" spans="1:15" ht="42" customHeight="1">
      <c r="A7" s="40" t="s">
        <v>81</v>
      </c>
      <c r="B7" s="40"/>
      <c r="C7" s="40"/>
      <c r="D7" s="40"/>
      <c r="E7" s="40"/>
      <c r="F7" s="40"/>
      <c r="G7" s="41"/>
      <c r="H7" s="40"/>
      <c r="I7" s="40"/>
      <c r="J7" s="40"/>
      <c r="K7" s="40"/>
      <c r="L7" s="40"/>
      <c r="M7" s="39" t="str">
        <f t="shared" si="0"/>
        <v/>
      </c>
      <c r="N7" s="39" t="str">
        <f t="shared" si="1"/>
        <v/>
      </c>
      <c r="O7" s="39" t="str">
        <f t="shared" si="2"/>
        <v/>
      </c>
    </row>
    <row r="8" spans="1:15" ht="42" customHeight="1">
      <c r="A8" s="37" t="s">
        <v>82</v>
      </c>
      <c r="B8" s="37"/>
      <c r="C8" s="37"/>
      <c r="D8" s="37"/>
      <c r="E8" s="37"/>
      <c r="F8" s="37"/>
      <c r="G8" s="38"/>
      <c r="H8" s="37"/>
      <c r="I8" s="37"/>
      <c r="J8" s="37"/>
      <c r="K8" s="37"/>
      <c r="L8" s="37"/>
      <c r="M8" s="39" t="str">
        <f t="shared" si="0"/>
        <v/>
      </c>
      <c r="N8" s="39" t="str">
        <f t="shared" si="1"/>
        <v/>
      </c>
      <c r="O8" s="39" t="str">
        <f t="shared" si="2"/>
        <v/>
      </c>
    </row>
    <row r="9" spans="1:15" ht="42" customHeight="1">
      <c r="A9" s="40" t="s">
        <v>83</v>
      </c>
      <c r="B9" s="40"/>
      <c r="C9" s="40"/>
      <c r="D9" s="40"/>
      <c r="E9" s="40"/>
      <c r="F9" s="40"/>
      <c r="G9" s="41"/>
      <c r="H9" s="40"/>
      <c r="I9" s="40"/>
      <c r="J9" s="40"/>
      <c r="K9" s="40"/>
      <c r="L9" s="40"/>
      <c r="M9" s="39" t="str">
        <f t="shared" si="0"/>
        <v/>
      </c>
      <c r="N9" s="39" t="str">
        <f t="shared" si="1"/>
        <v/>
      </c>
      <c r="O9" s="39" t="str">
        <f t="shared" si="2"/>
        <v/>
      </c>
    </row>
    <row r="10" spans="1:15" ht="42" customHeight="1">
      <c r="A10" s="37" t="s">
        <v>84</v>
      </c>
      <c r="B10" s="37"/>
      <c r="C10" s="37"/>
      <c r="D10" s="37"/>
      <c r="E10" s="37"/>
      <c r="F10" s="37"/>
      <c r="G10" s="38"/>
      <c r="H10" s="37"/>
      <c r="I10" s="37"/>
      <c r="J10" s="37"/>
      <c r="K10" s="37"/>
      <c r="L10" s="37"/>
      <c r="M10" s="39" t="str">
        <f t="shared" si="0"/>
        <v/>
      </c>
      <c r="N10" s="39" t="str">
        <f t="shared" si="1"/>
        <v/>
      </c>
      <c r="O10" s="39" t="str">
        <f t="shared" si="2"/>
        <v/>
      </c>
    </row>
    <row r="11" spans="1:15" ht="42" customHeight="1">
      <c r="A11" s="40" t="s">
        <v>85</v>
      </c>
      <c r="B11" s="40"/>
      <c r="C11" s="40"/>
      <c r="D11" s="40"/>
      <c r="E11" s="40"/>
      <c r="F11" s="40"/>
      <c r="G11" s="41"/>
      <c r="H11" s="40"/>
      <c r="I11" s="40"/>
      <c r="J11" s="40"/>
      <c r="K11" s="40"/>
      <c r="L11" s="40"/>
      <c r="M11" s="39" t="str">
        <f t="shared" si="0"/>
        <v/>
      </c>
      <c r="N11" s="39" t="str">
        <f t="shared" si="1"/>
        <v/>
      </c>
      <c r="O11" s="39" t="str">
        <f t="shared" si="2"/>
        <v/>
      </c>
    </row>
    <row r="12" spans="1:15" ht="42" customHeight="1">
      <c r="A12" s="37" t="s">
        <v>86</v>
      </c>
      <c r="B12" s="37"/>
      <c r="C12" s="37"/>
      <c r="D12" s="37"/>
      <c r="E12" s="37"/>
      <c r="F12" s="37"/>
      <c r="G12" s="38"/>
      <c r="H12" s="37"/>
      <c r="I12" s="37"/>
      <c r="J12" s="37"/>
      <c r="K12" s="37"/>
      <c r="L12" s="37"/>
      <c r="M12" s="39" t="str">
        <f t="shared" si="0"/>
        <v/>
      </c>
      <c r="N12" s="39" t="str">
        <f t="shared" si="1"/>
        <v/>
      </c>
      <c r="O12" s="39" t="str">
        <f t="shared" si="2"/>
        <v/>
      </c>
    </row>
    <row r="13" spans="1:15" ht="42" customHeight="1">
      <c r="A13" s="40" t="s">
        <v>87</v>
      </c>
      <c r="B13" s="40"/>
      <c r="C13" s="40"/>
      <c r="D13" s="40"/>
      <c r="E13" s="40"/>
      <c r="F13" s="40"/>
      <c r="G13" s="41"/>
      <c r="H13" s="40"/>
      <c r="I13" s="40"/>
      <c r="J13" s="40"/>
      <c r="K13" s="40"/>
      <c r="L13" s="40"/>
      <c r="M13" s="39" t="str">
        <f t="shared" si="0"/>
        <v/>
      </c>
      <c r="N13" s="39" t="str">
        <f t="shared" si="1"/>
        <v/>
      </c>
      <c r="O13" s="39" t="str">
        <f t="shared" si="2"/>
        <v/>
      </c>
    </row>
    <row r="14" spans="1:15" ht="42" customHeight="1">
      <c r="A14" s="37" t="s">
        <v>88</v>
      </c>
      <c r="B14" s="37"/>
      <c r="C14" s="37"/>
      <c r="D14" s="37"/>
      <c r="E14" s="37"/>
      <c r="F14" s="37"/>
      <c r="G14" s="38"/>
      <c r="H14" s="37"/>
      <c r="I14" s="37"/>
      <c r="J14" s="37"/>
      <c r="K14" s="37"/>
      <c r="L14" s="37"/>
      <c r="M14" s="39" t="str">
        <f t="shared" si="0"/>
        <v/>
      </c>
      <c r="N14" s="39" t="str">
        <f t="shared" si="1"/>
        <v/>
      </c>
      <c r="O14" s="39" t="str">
        <f t="shared" si="2"/>
        <v/>
      </c>
    </row>
    <row r="15" spans="1:15" ht="42" customHeight="1">
      <c r="A15" s="40" t="s">
        <v>89</v>
      </c>
      <c r="B15" s="40"/>
      <c r="C15" s="40"/>
      <c r="D15" s="40"/>
      <c r="E15" s="40"/>
      <c r="F15" s="40"/>
      <c r="G15" s="41"/>
      <c r="H15" s="40"/>
      <c r="I15" s="40"/>
      <c r="J15" s="40"/>
      <c r="K15" s="40"/>
      <c r="L15" s="40"/>
      <c r="M15" s="39" t="str">
        <f t="shared" si="0"/>
        <v/>
      </c>
      <c r="N15" s="39" t="str">
        <f t="shared" si="1"/>
        <v/>
      </c>
      <c r="O15" s="39" t="str">
        <f t="shared" si="2"/>
        <v/>
      </c>
    </row>
    <row r="16" spans="1:15" ht="42" customHeight="1">
      <c r="A16" s="37" t="s">
        <v>90</v>
      </c>
      <c r="B16" s="37"/>
      <c r="C16" s="37"/>
      <c r="D16" s="37"/>
      <c r="E16" s="37"/>
      <c r="F16" s="37"/>
      <c r="G16" s="38"/>
      <c r="H16" s="37"/>
      <c r="I16" s="37"/>
      <c r="J16" s="37"/>
      <c r="K16" s="37"/>
      <c r="L16" s="37"/>
      <c r="M16" s="39" t="str">
        <f t="shared" si="0"/>
        <v/>
      </c>
      <c r="N16" s="39" t="str">
        <f t="shared" si="1"/>
        <v/>
      </c>
      <c r="O16" s="39" t="str">
        <f t="shared" si="2"/>
        <v/>
      </c>
    </row>
    <row r="17" spans="1:15" ht="42" customHeight="1">
      <c r="A17" s="40" t="s">
        <v>91</v>
      </c>
      <c r="B17" s="40"/>
      <c r="C17" s="40"/>
      <c r="D17" s="40"/>
      <c r="E17" s="40"/>
      <c r="F17" s="40"/>
      <c r="G17" s="41"/>
      <c r="H17" s="40"/>
      <c r="I17" s="40"/>
      <c r="J17" s="40"/>
      <c r="K17" s="40"/>
      <c r="L17" s="40"/>
      <c r="M17" s="39" t="str">
        <f t="shared" si="0"/>
        <v/>
      </c>
      <c r="N17" s="39" t="str">
        <f t="shared" si="1"/>
        <v/>
      </c>
      <c r="O17" s="39" t="str">
        <f t="shared" si="2"/>
        <v/>
      </c>
    </row>
    <row r="18" spans="1:15" ht="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</sheetData>
  <conditionalFormatting sqref="N6:N17">
    <cfRule type="expression" dxfId="1" priority="1">
      <formula>N6="INVALID"</formula>
    </cfRule>
    <cfRule type="expression" dxfId="0" priority="2">
      <formula>N6="VALID"</formula>
    </cfRule>
  </conditionalFormatting>
  <dataValidations count="5">
    <dataValidation type="list" sqref="C6:C17" xr:uid="{00000000-0002-0000-0200-000000000000}">
      <formula1>"OBSERVED,INFERRED,UNRESOLVED"</formula1>
    </dataValidation>
    <dataValidation type="list" sqref="D6:D17" xr:uid="{00000000-0002-0000-0200-000001000000}">
      <formula1>"SUPPORTS,CHALLENGES,CONTEXT"</formula1>
    </dataValidation>
    <dataValidation type="list" sqref="F6:F17" xr:uid="{00000000-0002-0000-0200-000002000000}">
      <formula1>"PRIMARY,INDEPENDENT,COMPANY_OWNED,OTHER"</formula1>
    </dataValidation>
    <dataValidation type="list" sqref="H6:H17" xr:uid="{00000000-0002-0000-0200-000003000000}">
      <formula1>"MATERIAL,CONTEXT"</formula1>
    </dataValidation>
    <dataValidation type="list" sqref="J6:J17" xr:uid="{00000000-0002-0000-0200-000004000000}">
      <formula1>"NONE,SUPPORT 1,SUPPORT 2,CHALLENGE"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30"/>
  <sheetViews>
    <sheetView workbookViewId="0"/>
  </sheetViews>
  <sheetFormatPr defaultRowHeight="14.25"/>
  <cols>
    <col min="1" max="1" width="27" customWidth="1"/>
    <col min="2" max="2" width="72" customWidth="1"/>
  </cols>
  <sheetData>
    <row r="1" spans="1:15" ht="33.950000000000003" customHeight="1">
      <c r="A1" s="50" t="s">
        <v>92</v>
      </c>
      <c r="B1" s="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7.95" customHeight="1">
      <c r="A2" s="32"/>
      <c r="B2" s="32" t="s">
        <v>93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">
      <c r="A3" s="7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45.95" customHeight="1">
      <c r="A4" s="42" t="s">
        <v>19</v>
      </c>
      <c r="B4" s="43" t="str">
        <f>IF('BUILD DECISION'!B5="","",'BUILD DECISION'!B5)</f>
        <v/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45.95" customHeight="1">
      <c r="A5" s="42" t="s">
        <v>21</v>
      </c>
      <c r="B5" s="43" t="str">
        <f>IF('BUILD DECISION'!B6="","",'BUILD DECISION'!B6)</f>
        <v/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45.95" customHeight="1">
      <c r="A6" s="42" t="s">
        <v>94</v>
      </c>
      <c r="B6" s="43" t="str">
        <f>IF('BUILD DECISION'!B7="","",'BUILD DECISION'!B7)</f>
        <v/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39.950000000000003" customHeight="1">
      <c r="A7" s="42" t="s">
        <v>95</v>
      </c>
      <c r="B7" s="43" t="str">
        <f>IF(COUNTIF(EVIDENCE!$O$6:$O$17,"SUPPORT 1")=0,"",IF(COUNTIF(EVIDENCE!$O$6:$O$17,"SUPPORT 1")&gt;1,"NEEDS CLARIFICATION - choose one evidence record for SUPPORT 1.","["&amp;INDEX(EVIDENCE!$C$6:$C$17,MATCH("SUPPORT 1",EVIDENCE!$O$6:$O$17,0))&amp;"] "&amp;INDEX(EVIDENCE!$B$6:$B$17,MATCH("SUPPORT 1",EVIDENCE!$O$6:$O$17,0))&amp;IF(AND(INDEX(EVIDENCE!$E$6:$E$17,MATCH("SUPPORT 1",EVIDENCE!$O$6:$O$17,0))&lt;&gt;"",LEN(INDEX(EVIDENCE!$E$6:$E$17,MATCH("SUPPORT 1",EVIDENCE!$O$6:$O$17,0)))&lt;=60)," - "&amp;INDEX(EVIDENCE!$E$6:$E$17,MATCH("SUPPORT 1",EVIDENCE!$O$6:$O$17,0)),"")))</f>
        <v/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39.950000000000003" customHeight="1">
      <c r="A8" s="42" t="s">
        <v>96</v>
      </c>
      <c r="B8" s="43" t="str">
        <f>IF(COUNTIF(EVIDENCE!$O$6:$O$17,"SUPPORT 2")=0,"",IF(COUNTIF(EVIDENCE!$O$6:$O$17,"SUPPORT 2")&gt;1,"NEEDS CLARIFICATION - choose one evidence record for SUPPORT 2.","["&amp;INDEX(EVIDENCE!$C$6:$C$17,MATCH("SUPPORT 2",EVIDENCE!$O$6:$O$17,0))&amp;"] "&amp;INDEX(EVIDENCE!$B$6:$B$17,MATCH("SUPPORT 2",EVIDENCE!$O$6:$O$17,0))&amp;IF(AND(INDEX(EVIDENCE!$E$6:$E$17,MATCH("SUPPORT 2",EVIDENCE!$O$6:$O$17,0))&lt;&gt;"",LEN(INDEX(EVIDENCE!$E$6:$E$17,MATCH("SUPPORT 2",EVIDENCE!$O$6:$O$17,0)))&lt;=60)," - "&amp;INDEX(EVIDENCE!$E$6:$E$17,MATCH("SUPPORT 2",EVIDENCE!$O$6:$O$17,0)),"")))</f>
        <v/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45.95" customHeight="1">
      <c r="A9" s="42" t="s">
        <v>97</v>
      </c>
      <c r="B9" s="43" t="str">
        <f>IF(COUNTIF(EVIDENCE!$O$6:$O$17,"CHALLENGE")&gt;1,"NEEDS CLARIFICATION - choose one evidence record for CHALLENGE.",IF(COUNTIF(EVIDENCE!$O$6:$O$17,"CHALLENGE")=1,"["&amp;INDEX(EVIDENCE!$C$6:$C$17,MATCH("CHALLENGE",EVIDENCE!$O$6:$O$17,0))&amp;"] "&amp;INDEX(EVIDENCE!$B$6:$B$17,MATCH("CHALLENGE",EVIDENCE!$O$6:$O$17,0))&amp;IF(AND(INDEX(EVIDENCE!$E$6:$E$17,MATCH("CHALLENGE",EVIDENCE!$O$6:$O$17,0))&lt;&gt;"",LEN(INDEX(EVIDENCE!$E$6:$E$17,MATCH("CHALLENGE",EVIDENCE!$O$6:$O$17,0)))&lt;=60)," - "&amp;INDEX(EVIDENCE!$E$6:$E$17,MATCH("CHALLENGE",EVIDENCE!$O$6:$O$17,0)),"")&amp;IF('BUILD DECISION'!B8&lt;&gt;"",CHAR(10)&amp;"Writer synthesis: "&amp;'BUILD DECISION'!B8,""),IF('BUILD DECISION'!B8="","",'BUILD DECISION'!B8&amp;CHAR(10)&amp;"Evidence trail: not explicitly linked.")))</f>
        <v/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45.95" customHeight="1">
      <c r="A10" s="42" t="s">
        <v>98</v>
      </c>
      <c r="B10" s="43" t="str">
        <f>IF('BUILD DECISION'!B9="","",'BUILD DECISION'!B9)</f>
        <v/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45.95" customHeight="1">
      <c r="A11" s="42" t="s">
        <v>99</v>
      </c>
      <c r="B11" s="43" t="str">
        <f>IF(AND('BUILD DECISION'!B17="",'BUILD DECISION'!B18=""),"",IF('BUILD DECISION'!B17&lt;&gt;"",'BUILD DECISION'!B17,"")&amp;IF(AND('BUILD DECISION'!B17&lt;&gt;"",'BUILD DECISION'!B18&lt;&gt;""),CHAR(10),"")&amp;IF('BUILD DECISION'!B18&lt;&gt;"","Review: "&amp;TEXT('BUILD DECISION'!B18,"yyyy-mm-dd"),""))</f>
        <v/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39.950000000000003" customHeight="1">
      <c r="A12" s="42" t="s">
        <v>100</v>
      </c>
      <c r="B12" s="43" t="str">
        <f>IF('BUILD DECISION'!B10="","",'BUILD DECISION'!B10)</f>
        <v/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39.950000000000003" customHeight="1">
      <c r="A13" s="42" t="s">
        <v>101</v>
      </c>
      <c r="B13" s="43" t="str">
        <f>IF('BUILD DECISION'!B11="","",'BUILD DECISION'!B11)</f>
        <v/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39.950000000000003" customHeight="1">
      <c r="A14" s="42" t="s">
        <v>102</v>
      </c>
      <c r="B14" s="43" t="str">
        <f>IF('BUILD DECISION'!B12="","",'BUILD DECISION'!B12)</f>
        <v/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">
      <c r="A15" s="7"/>
      <c r="B15" s="7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36" customHeight="1">
      <c r="A16" s="44" t="s">
        <v>103</v>
      </c>
      <c r="B16" s="45" t="str">
        <f>IF('BUILD DECISION'!E5="","",'BUILD DECISION'!E5)</f>
        <v>START WITH THE DECISION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36" customHeight="1">
      <c r="A17" s="44" t="s">
        <v>104</v>
      </c>
      <c r="B17" s="46" t="str">
        <f>IF('BUILD DECISION'!E7="","",'BUILD DECISION'!E7)</f>
        <v>Write the decision the executive must make.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36" customHeight="1">
      <c r="A18" s="47" t="s">
        <v>105</v>
      </c>
      <c r="B18" s="48" t="s">
        <v>106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36" customHeight="1">
      <c r="A19" s="47" t="s">
        <v>107</v>
      </c>
      <c r="B19" s="48" t="s">
        <v>108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</sheetData>
  <printOptions horizontalCentered="1"/>
  <pageMargins left="0.7" right="0.7" top="0.75" bottom="0.75" header="0.3" footer="0.3"/>
  <pageSetup scale="8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0"/>
  <sheetViews>
    <sheetView workbookViewId="0"/>
  </sheetViews>
  <sheetFormatPr defaultRowHeight="14.25"/>
  <cols>
    <col min="1" max="1" width="26" customWidth="1"/>
    <col min="2" max="2" width="80" customWidth="1"/>
  </cols>
  <sheetData>
    <row r="1" spans="1:15" ht="21">
      <c r="A1" s="49" t="s">
        <v>109</v>
      </c>
      <c r="B1" s="30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>
      <c r="A2" s="31"/>
      <c r="B2" s="3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32.1" customHeight="1">
      <c r="A3" s="42" t="s">
        <v>110</v>
      </c>
      <c r="B3" s="16" t="s">
        <v>111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32.1" customHeight="1">
      <c r="A4" s="42" t="s">
        <v>19</v>
      </c>
      <c r="B4" s="16" t="s">
        <v>112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32.1" customHeight="1">
      <c r="A5" s="42" t="s">
        <v>21</v>
      </c>
      <c r="B5" s="16" t="s">
        <v>113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32.1" customHeight="1">
      <c r="A6" s="42" t="s">
        <v>98</v>
      </c>
      <c r="B6" s="16" t="s">
        <v>114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32.1" customHeight="1">
      <c r="A7" s="42" t="s">
        <v>115</v>
      </c>
      <c r="B7" s="16" t="s">
        <v>116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32.1" customHeight="1">
      <c r="A8" s="42" t="s">
        <v>117</v>
      </c>
      <c r="B8" s="16" t="s">
        <v>118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32.1" customHeight="1">
      <c r="A9" s="42" t="s">
        <v>119</v>
      </c>
      <c r="B9" s="16" t="s">
        <v>120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32.1" customHeight="1">
      <c r="A10" s="42" t="s">
        <v>121</v>
      </c>
      <c r="B10" s="16" t="s">
        <v>122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32.1" customHeight="1">
      <c r="A11" s="42" t="s">
        <v>123</v>
      </c>
      <c r="B11" s="16" t="s">
        <v>124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32.1" customHeight="1">
      <c r="A12" s="42" t="s">
        <v>125</v>
      </c>
      <c r="B12" s="16" t="s">
        <v>126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32.1" customHeight="1">
      <c r="A13" s="42" t="s">
        <v>127</v>
      </c>
      <c r="B13" s="16" t="s">
        <v>128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32.1" customHeight="1">
      <c r="A14" s="42" t="s">
        <v>129</v>
      </c>
      <c r="B14" s="16" t="s">
        <v>130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32.1" customHeight="1">
      <c r="A15" s="42" t="s">
        <v>131</v>
      </c>
      <c r="B15" s="16" t="s">
        <v>132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32.1" customHeight="1">
      <c r="A16" s="42" t="s">
        <v>133</v>
      </c>
      <c r="B16" s="16" t="s">
        <v>134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32.1" customHeight="1">
      <c r="A17" s="42" t="s">
        <v>135</v>
      </c>
      <c r="B17" s="16" t="s">
        <v>136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32.1" customHeight="1">
      <c r="A18" s="42" t="s">
        <v>137</v>
      </c>
      <c r="B18" s="16" t="s">
        <v>138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START</vt:lpstr>
      <vt:lpstr>BUILD DECISION</vt:lpstr>
      <vt:lpstr>EVIDENCE</vt:lpstr>
      <vt:lpstr>EXECUTIVE MEMO</vt:lpstr>
      <vt:lpstr>HELP</vt:lpstr>
      <vt:lpstr>'EXECUTIVE MEMO'!Print_Area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Pero Baldjiev</cp:lastModifiedBy>
  <dcterms:created xsi:type="dcterms:W3CDTF">2026-08-11T16:06:34Z</dcterms:created>
  <dcterms:modified xsi:type="dcterms:W3CDTF">2026-08-11T16:06:34Z</dcterms:modified>
</cp:coreProperties>
</file>