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Override PartName="/xl/tables/table8.xml" ContentType="application/vnd.openxmlformats-officedocument.spreadsheetml.table+xml"/>
  <Override PartName="/xl/worksheets/sheet11.xml" ContentType="application/vnd.openxmlformats-officedocument.spreadsheetml.worksheet+xml"/>
  <Override PartName="/xl/tables/table9.xml" ContentType="application/vnd.openxmlformats-officedocument.spreadsheetml.table+xml"/>
  <Override PartName="/xl/worksheets/sheet1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9562de52724483b" /></Relationships>
</file>

<file path=xl/workbook.xml><?xml version="1.0" encoding="utf-8"?>
<x:workbook xmlns:x="http://schemas.openxmlformats.org/spreadsheetml/2006/main">
  <x:sheets>
    <x:sheet xmlns:r="http://schemas.openxmlformats.org/officeDocument/2006/relationships" name="Start Here" sheetId="1" r:id="R1395cab3e60045fb"/>
    <x:sheet xmlns:r="http://schemas.openxmlformats.org/officeDocument/2006/relationships" name="Biggest Opportunity Cockpit" sheetId="2" r:id="Rec5a55d90f89436c"/>
    <x:sheet xmlns:r="http://schemas.openxmlformats.org/officeDocument/2006/relationships" name="Metric Lineage" sheetId="3" r:id="Rbf764ed9f39b4baf"/>
    <x:sheet xmlns:r="http://schemas.openxmlformats.org/officeDocument/2006/relationships" name="Size Signal Audit" sheetId="4" r:id="R97e4dfc3e8504ada"/>
    <x:sheet xmlns:r="http://schemas.openxmlformats.org/officeDocument/2006/relationships" name="Segment Lens" sheetId="5" r:id="R9ab0c5c48d4946df"/>
    <x:sheet xmlns:r="http://schemas.openxmlformats.org/officeDocument/2006/relationships" name="Commercial Path Evidence" sheetId="6" r:id="R85a946a129884ba0"/>
    <x:sheet xmlns:r="http://schemas.openxmlformats.org/officeDocument/2006/relationships" name="Counterexample Comparison" sheetId="7" r:id="Rbe80b07a6db74c91"/>
    <x:sheet xmlns:r="http://schemas.openxmlformats.org/officeDocument/2006/relationships" name="Stress-Test Records" sheetId="8" r:id="R0f8ce0b92245449f"/>
    <x:sheet xmlns:r="http://schemas.openxmlformats.org/officeDocument/2006/relationships" name="Worked Counterexamples" sheetId="9" r:id="Rfa41fae9200a4846"/>
    <x:sheet xmlns:r="http://schemas.openxmlformats.org/officeDocument/2006/relationships" name="Controlled Definitions" sheetId="10" r:id="R36e04fa97993419a"/>
    <x:sheet xmlns:r="http://schemas.openxmlformats.org/officeDocument/2006/relationships" name="Canonical Fixtures" sheetId="11" r:id="R18ded43fb6ad47cc"/>
    <x:sheet xmlns:r="http://schemas.openxmlformats.org/officeDocument/2006/relationships" name="Method Notes" sheetId="12" r:id="R368598d7e4f44311"/>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
    <x:numFmt numFmtId="201" formatCode=";;;"/>
  </x:numFmts>
  <x:fonts count="27">
    <x:font>
      <x:sz val="11"/>
      <x:name val="Carlito"/>
    </x:font>
    <x:font>
      <x:b/>
      <x:sz val="18"/>
      <x:color rgb="FFE8F1F5"/>
      <x:name val="Carlito"/>
    </x:font>
    <x:font>
      <x:i/>
      <x:sz val="10"/>
      <x:color rgb="FFA9BECA"/>
      <x:name val="Carlito"/>
    </x:font>
    <x:font>
      <x:b/>
      <x:sz val="11"/>
      <x:color rgb="FF42D6E5"/>
      <x:name val="Carlito"/>
    </x:font>
    <x:font>
      <x:sz val="11"/>
      <x:color rgb="FFE8F1F5"/>
      <x:name val="Carlito"/>
    </x:font>
    <x:font>
      <x:b/>
      <x:sz val="11"/>
      <x:color rgb="FFA9BECA"/>
      <x:name val="Carlito"/>
    </x:font>
    <x:font>
      <x:sz val="10"/>
      <x:color rgb="FFE8F1F5"/>
      <x:name val="Carlito"/>
    </x:font>
    <x:font>
      <x:b/>
      <x:sz val="10"/>
      <x:color rgb="FF42D6E5"/>
      <x:name val="Carlito"/>
    </x:font>
    <x:font>
      <x:b/>
      <x:sz val="10"/>
      <x:color rgb="FFE8F1F5"/>
      <x:name val="Carlito"/>
    </x:font>
    <x:font>
      <x:b/>
      <x:sz val="10"/>
      <x:color rgb="FFA9BECA"/>
      <x:name val="Carlito"/>
    </x:font>
    <x:font>
      <x:sz val="9"/>
      <x:color rgb="FFA9BECA"/>
      <x:name val="Carlito"/>
    </x:font>
    <x:font>
      <x:sz val="9"/>
      <x:color rgb="FFE8F1F5"/>
      <x:name val="Carlito"/>
    </x:font>
    <x:font>
      <x:sz val="9"/>
      <x:color rgb="FFAEBCCA"/>
      <x:name val="Carlito"/>
    </x:font>
    <x:font>
      <x:b/>
      <x:sz val="9"/>
      <x:color rgb="FFF4C15D"/>
      <x:name val="Carlito"/>
    </x:font>
    <x:font>
      <x:sz val="9"/>
      <x:color rgb="FF6F8796"/>
      <x:name val="Carlito"/>
    </x:font>
    <x:font>
      <x:sz val="8"/>
      <x:color rgb="FFD7E1E8"/>
      <x:name val="Carlito"/>
    </x:font>
    <x:font>
      <x:b/>
      <x:sz val="8"/>
      <x:color rgb="FFF4C15D"/>
      <x:name val="Carlito"/>
    </x:font>
    <x:font>
      <x:sz val="8"/>
      <x:color rgb="FFF4C15D"/>
      <x:name val="Carlito"/>
    </x:font>
    <x:font>
      <x:sz val="10"/>
      <x:color rgb="FFAEBCCA"/>
      <x:name val="Carlito"/>
    </x:font>
    <x:font>
      <x:b/>
      <x:sz val="10"/>
      <x:color rgb="FFF4C15D"/>
      <x:name val="Carlito"/>
    </x:font>
    <x:font>
      <x:b/>
      <x:sz val="16"/>
      <x:color rgb="FFF5F7F8"/>
      <x:name val="Carlito"/>
    </x:font>
    <x:font>
      <x:b/>
      <x:i/>
      <x:sz val="16"/>
      <x:color rgb="FFF5F7F8"/>
      <x:name val="Carlito"/>
    </x:font>
    <x:font>
      <x:b/>
      <x:i/>
      <x:sz val="10"/>
      <x:color rgb="FFAEBCCA"/>
      <x:name val="Carlito"/>
    </x:font>
    <x:font>
      <x:b/>
      <x:sz val="11"/>
      <x:color rgb="FFD7E1E8"/>
      <x:name val="Carlito"/>
    </x:font>
    <x:font>
      <x:sz val="11"/>
      <x:color rgb="FFD7E1E8"/>
      <x:name val="Carlito"/>
    </x:font>
    <x:font>
      <x:b/>
      <x:sz val="10"/>
      <x:color rgb="FF52D6E8"/>
      <x:name val="Carlito"/>
    </x:font>
    <x:font>
      <x:sz val="8"/>
      <x:color rgb="FF0A1824"/>
      <x:name val="Carlito"/>
    </x:font>
  </x:fonts>
  <x:fills count="17">
    <x:fill>
      <x:patternFill patternType="none"/>
    </x:fill>
    <x:fill>
      <x:patternFill patternType="gray125"/>
    </x:fill>
    <x:fill>
      <x:patternFill patternType="solid">
        <x:fgColor rgb="FF08131F"/>
      </x:patternFill>
    </x:fill>
    <x:fill>
      <x:patternFill patternType="solid">
        <x:fgColor rgb="FF0D2030"/>
      </x:patternFill>
    </x:fill>
    <x:fill>
      <x:patternFill patternType="solid">
        <x:fgColor rgb="FF123047"/>
      </x:patternFill>
    </x:fill>
    <x:fill>
      <x:patternFill patternType="solid">
        <x:fgColor rgb="FF0D2030"/>
      </x:patternFill>
    </x:fill>
    <x:fill>
      <x:patternFill patternType="solid">
        <x:fgColor rgb="FF0D2030"/>
      </x:patternFill>
    </x:fill>
    <x:fill>
      <x:patternFill patternType="solid">
        <x:fgColor rgb="FF08131F"/>
      </x:patternFill>
    </x:fill>
    <x:fill>
      <x:patternFill patternType="solid">
        <x:fgColor rgb="FF123047"/>
      </x:patternFill>
    </x:fill>
    <x:fill>
      <x:patternFill patternType="solid">
        <x:fgColor rgb="FF0D2030"/>
      </x:patternFill>
    </x:fill>
    <x:fill>
      <x:patternFill patternType="solid">
        <x:fgColor rgb="FF08131F"/>
      </x:patternFill>
    </x:fill>
    <x:fill>
      <x:patternFill patternType="solid">
        <x:fgColor rgb="FF0D2030"/>
      </x:patternFill>
    </x:fill>
    <x:fill>
      <x:patternFill patternType="solid">
        <x:fgColor rgb="FF08131F"/>
      </x:patternFill>
    </x:fill>
    <x:fill>
      <x:patternFill patternType="solid">
        <x:fgColor rgb="FF0C1720"/>
      </x:patternFill>
    </x:fill>
    <x:fill>
      <x:patternFill patternType="solid">
        <x:fgColor rgb="FF142633"/>
      </x:patternFill>
    </x:fill>
    <x:fill>
      <x:patternFill patternType="solid">
        <x:fgColor rgb="FF081119"/>
      </x:patternFill>
    </x:fill>
    <x:fill>
      <x:patternFill patternType="solid">
        <x:fgColor rgb="FF071520"/>
      </x:patternFill>
    </x:fill>
  </x:fills>
  <x:borders count="2">
    <x:border/>
    <x:border/>
  </x:borders>
  <x:cellStyleXfs count="1">
    <x:xf numFmtId="0" fontId="0" fillId="0" borderId="0"/>
  </x:cellStyleXfs>
  <x:cellXfs count="13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0" fillId="4" borderId="1" xfId="0" applyNumberFormat="1" applyFont="1" applyFill="1" applyBorder="1"/>
    <x:xf numFmtId="0" fontId="3" fillId="4" borderId="1"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0" xfId="0" applyNumberFormat="1" applyFont="1" applyFill="1" applyBorder="1" applyAlignment="1">
      <x:alignment vertical="top" wrapText="1"/>
    </x:xf>
    <x:xf numFmtId="0" fontId="4" fillId="3" borderId="1" xfId="0" applyNumberFormat="1" applyFont="1" applyFill="1" applyBorder="1"/>
    <x:xf numFmtId="0" fontId="4" fillId="3" borderId="1" xfId="0" applyNumberFormat="1" applyFont="1" applyFill="1" applyBorder="1" applyAlignment="1">
      <x:alignment wrapText="1"/>
    </x:xf>
    <x:xf numFmtId="0" fontId="4" fillId="3" borderId="1" xfId="0" applyNumberFormat="1" applyFont="1" applyFill="1" applyBorder="1" applyAlignment="1">
      <x:alignment vertical="top" wrapText="1"/>
    </x:xf>
    <x:xf numFmtId="0" fontId="5" fillId="3" borderId="0" xfId="0" applyNumberFormat="1" applyFont="1" applyFill="1" applyBorder="1"/>
    <x:xf numFmtId="0" fontId="5" fillId="3" borderId="1"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top" wrapText="1"/>
    </x:xf>
    <x:xf numFmtId="0" fontId="6" fillId="3" borderId="1" xfId="0" applyNumberFormat="1" applyFont="1" applyFill="1" applyBorder="1"/>
    <x:xf numFmtId="0" fontId="6" fillId="3" borderId="1" xfId="0" applyNumberFormat="1" applyFont="1" applyFill="1" applyBorder="1" applyAlignment="1">
      <x:alignment wrapText="1"/>
    </x:xf>
    <x:xf numFmtId="0" fontId="6" fillId="3" borderId="1" xfId="0" applyNumberFormat="1" applyFont="1" applyFill="1" applyBorder="1" applyAlignment="1">
      <x:alignment vertical="top" wrapText="1"/>
    </x:xf>
    <x:xf numFmtId="0" fontId="7" fillId="3" borderId="0" xfId="0" applyNumberFormat="1" applyFont="1" applyFill="1" applyBorder="1" applyAlignment="1">
      <x:alignment vertical="top" wrapText="1"/>
    </x:xf>
    <x:xf numFmtId="0" fontId="7" fillId="3" borderId="1" xfId="0" applyNumberFormat="1" applyFont="1" applyFill="1" applyBorder="1" applyAlignment="1">
      <x:alignment vertical="top" wrapText="1"/>
    </x:xf>
    <x:xf numFmtId="0" fontId="8" fillId="4" borderId="0" xfId="0" applyNumberFormat="1" applyFont="1" applyFill="1" applyBorder="1"/>
    <x:xf numFmtId="0" fontId="8" fillId="4" borderId="0" xfId="0" applyNumberFormat="1" applyFont="1" applyFill="1" applyBorder="1" applyAlignment="1">
      <x:alignment wrapText="1"/>
    </x:xf>
    <x:xf numFmtId="0" fontId="8" fillId="4" borderId="0" xfId="0" applyNumberFormat="1" applyFont="1" applyFill="1" applyBorder="1" applyAlignment="1">
      <x:alignment vertical="center" wrapText="1"/>
    </x:xf>
    <x:xf numFmtId="0" fontId="8" fillId="4" borderId="1" xfId="0" applyNumberFormat="1" applyFont="1" applyFill="1" applyBorder="1"/>
    <x:xf numFmtId="0" fontId="8" fillId="4" borderId="1" xfId="0" applyNumberFormat="1" applyFont="1" applyFill="1" applyBorder="1" applyAlignment="1">
      <x:alignment wrapText="1"/>
    </x:xf>
    <x:xf numFmtId="0" fontId="8" fillId="4" borderId="1" xfId="0" applyNumberFormat="1" applyFont="1" applyFill="1" applyBorder="1" applyAlignment="1">
      <x:alignment vertical="center" wrapText="1"/>
    </x:xf>
    <x:xf numFmtId="0" fontId="6" fillId="2" borderId="0" xfId="0" applyNumberFormat="1" applyFont="1" applyFill="1" applyBorder="1" applyAlignment="1">
      <x:alignment vertical="top" wrapText="1"/>
    </x:xf>
    <x:xf numFmtId="0" fontId="6" fillId="2" borderId="1" xfId="0" applyNumberFormat="1" applyFont="1" applyFill="1" applyBorder="1" applyAlignment="1">
      <x:alignment vertical="top" wrapText="1"/>
    </x:xf>
    <x:xf numFmtId="0" fontId="7" fillId="2" borderId="0" xfId="0" applyNumberFormat="1" applyFont="1" applyFill="1" applyBorder="1" applyAlignment="1">
      <x:alignment vertical="top" wrapText="1"/>
    </x:xf>
    <x:xf numFmtId="0" fontId="7" fillId="2" borderId="1" xfId="0" applyNumberFormat="1" applyFont="1" applyFill="1" applyBorder="1" applyAlignment="1">
      <x:alignment vertical="top" wrapText="1"/>
    </x:xf>
    <x:xf numFmtId="0" fontId="0" fillId="0" borderId="0" xfId="0" applyNumberFormat="1" applyFont="1" applyFill="1" applyBorder="1"/>
    <x:xf numFmtId="0" fontId="6" fillId="5" borderId="0" xfId="0" applyNumberFormat="1" applyFont="1" applyFill="1" applyBorder="1" applyAlignment="1">
      <x:alignment vertical="top" wrapText="1"/>
    </x:xf>
    <x:xf numFmtId="0" fontId="0" fillId="5" borderId="0" xfId="0" applyNumberFormat="1" applyFont="1" applyFill="1" applyBorder="1"/>
    <x:xf numFmtId="0" fontId="6" fillId="5" borderId="0" xfId="0" applyNumberFormat="1" applyFont="1" applyFill="1" applyBorder="1"/>
    <x:xf numFmtId="0" fontId="6" fillId="5" xfId="0" applyNumberFormat="1" applyFont="1" applyFill="1" applyBorder="0" applyAlignment="1">
      <x:alignment vertical="top" wrapText="1"/>
    </x:xf>
    <x:xf numFmtId="0" fontId="6" fillId="5" xfId="0" applyNumberFormat="1" applyFont="1" applyFill="1" applyBorder="0"/>
    <x:xf numFmtId="0" fontId="6" fillId="5" xfId="0" applyNumberFormat="1" applyFont="1" applyFill="1" applyBorder="0" applyAlignment="1">
      <x:alignment wrapText="1"/>
    </x:xf>
    <x:xf numFmtId="0" fontId="6" fillId="3" xfId="0" applyNumberFormat="1" applyFont="1" applyFill="1" applyBorder="0" applyAlignment="1">
      <x:alignment vertical="top" wrapText="1"/>
    </x:xf>
    <x:xf numFmtId="0" fontId="6" fillId="3" xfId="0" applyNumberFormat="1" applyFont="1" applyFill="1" applyBorder="0"/>
    <x:xf numFmtId="0" fontId="6" fillId="3" xfId="0" applyNumberFormat="1" applyFont="1" applyFill="1" applyBorder="0" applyAlignment="1">
      <x:alignment wrapText="1"/>
    </x:xf>
    <x:xf numFmtId="0" fontId="7" fillId="3" borderId="0" xfId="0" applyNumberFormat="1" applyFont="1" applyFill="1" applyBorder="1"/>
    <x:xf numFmtId="0" fontId="0" fillId="6" borderId="0" xfId="0" applyNumberFormat="1" applyFont="1" applyFill="1" applyBorder="1"/>
    <x:xf numFmtId="0" fontId="6" fillId="6" borderId="0" xfId="0" applyNumberFormat="1" applyFont="1" applyFill="1" applyBorder="1"/>
    <x:xf numFmtId="0" fontId="6" fillId="6" xfId="0" applyNumberFormat="1" applyFont="1" applyFill="1" applyBorder="0"/>
    <x:xf numFmtId="0" fontId="6" fillId="6" xfId="0" applyNumberFormat="1" applyFont="1" applyFill="1" applyBorder="0" applyAlignment="1">
      <x:alignment wrapText="1"/>
    </x:xf>
    <x:xf numFmtId="0" fontId="6" fillId="6" xfId="0" applyNumberFormat="1" applyFont="1" applyFill="1" applyBorder="0" applyAlignment="1">
      <x:alignment vertical="top" wrapText="1"/>
    </x:xf>
    <x:xf numFmtId="0" fontId="6" fillId="7" xfId="0" applyNumberFormat="1" applyFont="1" applyFill="1" applyBorder="0" applyAlignment="1">
      <x:alignment vertical="top" wrapText="1"/>
    </x:xf>
    <x:xf numFmtId="0" fontId="7" fillId="7" xfId="0" applyNumberFormat="1" applyFont="1" applyFill="1" applyBorder="0" applyAlignment="1">
      <x:alignment vertical="top" wrapText="1"/>
    </x:xf>
    <x:xf numFmtId="0" fontId="8" fillId="7" xfId="0" applyNumberFormat="1" applyFont="1" applyFill="1" applyBorder="0" applyAlignment="1">
      <x:alignment vertical="top" wrapText="1"/>
    </x:xf>
    <x:xf numFmtId="0" fontId="9" fillId="6" xfId="0" applyNumberFormat="1" applyFont="1" applyFill="1" applyBorder="0" applyAlignment="1">
      <x:alignment vertical="top" wrapText="1"/>
    </x:xf>
    <x:xf numFmtId="0" fontId="6" fillId="2" xfId="0" applyNumberFormat="1" applyFont="1" applyFill="1" applyBorder="0" applyAlignment="1">
      <x:alignment vertical="top" wrapText="1"/>
    </x:xf>
    <x:xf numFmtId="0" fontId="7" fillId="2" xfId="0" applyNumberFormat="1" applyFont="1" applyFill="1" applyBorder="0" applyAlignment="1">
      <x:alignment vertical="top" wrapText="1"/>
    </x:xf>
    <x:xf numFmtId="0" fontId="8" fillId="2" xfId="0" applyNumberFormat="1" applyFont="1" applyFill="1" applyBorder="0" applyAlignment="1">
      <x:alignment vertical="top" wrapText="1"/>
    </x:xf>
    <x:xf numFmtId="0" fontId="9" fillId="3" xfId="0" applyNumberFormat="1" applyFont="1" applyFill="1" applyBorder="0" applyAlignment="1">
      <x:alignment vertical="top" wrapText="1"/>
    </x:xf>
    <x:xf numFmtId="0" fontId="0" fillId="8" borderId="0" xfId="0" applyNumberFormat="1" applyFont="1" applyFill="1" applyBorder="1"/>
    <x:xf numFmtId="0" fontId="7" fillId="8" borderId="0" xfId="0" applyNumberFormat="1" applyFont="1" applyFill="1" applyBorder="1"/>
    <x:xf numFmtId="0" fontId="0" fillId="9" borderId="0" xfId="0" applyNumberFormat="1" applyFont="1" applyFill="1" applyBorder="1"/>
    <x:xf numFmtId="0" fontId="10" fillId="9" borderId="0" xfId="0" applyNumberFormat="1" applyFont="1" applyFill="1" applyBorder="1"/>
    <x:xf numFmtId="0" fontId="10" fillId="9" xfId="0" applyNumberFormat="1" applyFont="1" applyFill="1" applyBorder="0"/>
    <x:xf numFmtId="0" fontId="10" fillId="9" xfId="0" applyNumberFormat="1" applyFont="1" applyFill="1" applyBorder="0" applyAlignment="1">
      <x:alignment wrapText="1"/>
    </x:xf>
    <x:xf numFmtId="0" fontId="10" fillId="9" xfId="0" applyNumberFormat="1" applyFont="1" applyFill="1" applyBorder="0" applyAlignment="1">
      <x:alignment vertical="top" wrapText="1"/>
    </x:xf>
    <x:xf numFmtId="0" fontId="10" fillId="10" xfId="0" applyNumberFormat="1" applyFont="1" applyFill="1" applyBorder="0" applyAlignment="1">
      <x:alignment vertical="top" wrapText="1"/>
    </x:xf>
    <x:xf numFmtId="0" fontId="11" fillId="10" xfId="0" applyNumberFormat="1" applyFont="1" applyFill="1" applyBorder="0" applyAlignment="1">
      <x:alignment vertical="top" wrapText="1"/>
    </x:xf>
    <x:xf numFmtId="0" fontId="7" fillId="4" borderId="0" xfId="0" applyNumberFormat="1" applyFont="1" applyFill="1" applyBorder="1"/>
    <x:xf numFmtId="0" fontId="10" fillId="3" borderId="0" xfId="0" applyNumberFormat="1" applyFont="1" applyFill="1" applyBorder="1"/>
    <x:xf numFmtId="0" fontId="10" fillId="3" xfId="0" applyNumberFormat="1" applyFont="1" applyFill="1" applyBorder="0"/>
    <x:xf numFmtId="0" fontId="10" fillId="3" xfId="0" applyNumberFormat="1" applyFont="1" applyFill="1" applyBorder="0" applyAlignment="1">
      <x:alignment wrapText="1"/>
    </x:xf>
    <x:xf numFmtId="0" fontId="10" fillId="3" xfId="0" applyNumberFormat="1" applyFont="1" applyFill="1" applyBorder="0" applyAlignment="1">
      <x:alignment vertical="top" wrapText="1"/>
    </x:xf>
    <x:xf numFmtId="0" fontId="10" fillId="2" xfId="0" applyNumberFormat="1" applyFont="1" applyFill="1" applyBorder="0" applyAlignment="1">
      <x:alignment vertical="top" wrapText="1"/>
    </x:xf>
    <x:xf numFmtId="0" fontId="11" fillId="2" xfId="0" applyNumberFormat="1" applyFont="1" applyFill="1" applyBorder="0" applyAlignment="1">
      <x:alignment vertical="top" wrapText="1"/>
    </x:xf>
    <x:xf numFmtId="200" fontId="6" fillId="2" borderId="0" xfId="0" applyNumberFormat="1" applyFont="1" applyFill="1" applyBorder="1" applyAlignment="1">
      <x:alignment vertical="top" wrapText="1"/>
    </x:xf>
    <x:xf numFmtId="0" fontId="10" fillId="11" xfId="0" applyNumberFormat="1" applyFont="1" applyFill="1" applyBorder="0" applyAlignment="1">
      <x:alignment vertical="top" wrapText="1"/>
    </x:xf>
    <x:xf numFmtId="0" fontId="11" fillId="11" xfId="0" applyNumberFormat="1" applyFont="1" applyFill="1" applyBorder="0" applyAlignment="1">
      <x:alignment vertical="top" wrapText="1"/>
    </x:xf>
    <x:xf numFmtId="0" fontId="10" fillId="12" xfId="0" applyNumberFormat="1" applyFont="1" applyFill="1" applyBorder="0" applyAlignment="1">
      <x:alignment vertical="top" wrapText="1"/>
    </x:xf>
    <x:xf numFmtId="0" fontId="11" fillId="12" xfId="0" applyNumberFormat="1" applyFont="1" applyFill="1" applyBorder="0" applyAlignment="1">
      <x:alignment vertical="top" wrapText="1"/>
    </x:xf>
    <x:xf numFmtId="0" fontId="11" fillId="3" xfId="0" applyNumberFormat="1" applyFont="1" applyFill="1" applyBorder="0" applyAlignment="1">
      <x:alignment vertical="top" wrapText="1"/>
    </x:xf>
    <x:xf numFmtId="0" fontId="5" fillId="3" borderId="0" xfId="0" applyNumberFormat="1" applyFont="1" applyFill="1" applyBorder="1" applyAlignment="1">
      <x:alignment wrapText="1"/>
    </x:xf>
    <x:xf numFmtId="0" fontId="7" fillId="3" borderId="0" xfId="0" applyNumberFormat="1" applyFont="1" applyFill="1" applyBorder="1" applyAlignment="1">
      <x:alignment wrapText="1"/>
    </x:xf>
    <x:xf numFmtId="0" fontId="7" fillId="4" borderId="0" xfId="0" applyNumberFormat="1" applyFont="1" applyFill="1" applyBorder="1" applyAlignment="1">
      <x:alignment wrapText="1"/>
    </x:xf>
    <x:xf numFmtId="0" fontId="0" fillId="13" borderId="0" xfId="0" applyNumberFormat="1" applyFont="1" applyFill="1" applyBorder="1"/>
    <x:xf numFmtId="0" fontId="12" fillId="13" borderId="0" xfId="0" applyNumberFormat="1" applyFont="1" applyFill="1" applyBorder="1"/>
    <x:xf numFmtId="0" fontId="12" fillId="13" borderId="0" xfId="0" applyNumberFormat="1" applyFont="1" applyFill="1" applyBorder="1" applyAlignment="1">
      <x:alignment wrapText="1"/>
    </x:xf>
    <x:xf numFmtId="0" fontId="12" fillId="13" borderId="0" xfId="0" applyNumberFormat="1" applyFont="1" applyFill="1" applyBorder="1" applyAlignment="1">
      <x:alignment vertical="top" wrapText="1"/>
    </x:xf>
    <x:xf numFmtId="0" fontId="12" fillId="14" borderId="0" xfId="0" applyNumberFormat="1" applyFont="1" applyFill="1" applyBorder="1" applyAlignment="1">
      <x:alignment vertical="top" wrapText="1"/>
    </x:xf>
    <x:xf numFmtId="0" fontId="13" fillId="14" borderId="0" xfId="0" applyNumberFormat="1" applyFont="1" applyFill="1" applyBorder="1" applyAlignment="1">
      <x:alignment vertical="top" wrapText="1"/>
    </x:xf>
    <x:xf numFmtId="0" fontId="10" fillId="15" xfId="0" applyNumberFormat="1" applyFont="1" applyFill="1" applyBorder="0" applyAlignment="1">
      <x:alignment vertical="top" wrapText="1"/>
    </x:xf>
    <x:xf numFmtId="0" fontId="11" fillId="15" xfId="0" applyNumberFormat="1" applyFont="1" applyFill="1" applyBorder="0" applyAlignment="1">
      <x:alignment vertical="top" wrapText="1"/>
    </x:xf>
    <x:xf numFmtId="0" fontId="14" fillId="15" xfId="0" applyNumberFormat="1" applyFont="1" applyFill="1" applyBorder="0" applyAlignment="1">
      <x:alignment vertical="top" wrapText="1"/>
    </x:xf>
    <x:xf numFmtId="0" fontId="13" fillId="15" xfId="0" applyNumberFormat="1" applyFont="1" applyFill="1" applyBorder="0" applyAlignment="1">
      <x:alignment vertical="top" wrapText="1"/>
    </x:xf>
    <x:xf numFmtId="0" fontId="8" fillId="14" borderId="0" xfId="0" applyNumberFormat="1" applyFont="1" applyFill="1" applyBorder="1" applyAlignment="1">
      <x:alignment vertical="center" wrapText="1"/>
    </x:xf>
    <x:xf numFmtId="0" fontId="0" fillId="14" borderId="0" xfId="0" applyNumberFormat="1" applyFont="1" applyFill="1" applyBorder="1"/>
    <x:xf numFmtId="0" fontId="13" fillId="14" borderId="0" xfId="0" applyNumberFormat="1" applyFont="1" applyFill="1" applyBorder="1" applyAlignment="1">
      <x:alignment vertical="center" wrapText="1"/>
    </x:xf>
    <x:xf numFmtId="0" fontId="13" fillId="14" borderId="0" xfId="0" applyNumberFormat="1" applyFont="1" applyFill="1" applyBorder="1"/>
    <x:xf numFmtId="0" fontId="13" fillId="14" borderId="0" xfId="0" applyNumberFormat="1" applyFont="1" applyFill="1" applyBorder="1" applyAlignment="1">
      <x:alignment wrapText="1"/>
    </x:xf>
    <x:xf numFmtId="0" fontId="6" fillId="13" xfId="0" applyNumberFormat="1" applyFont="1" applyFill="1" applyBorder="0" applyAlignment="1">
      <x:alignment vertical="top" wrapText="1"/>
    </x:xf>
    <x:xf numFmtId="0" fontId="15" fillId="13" xfId="0" applyNumberFormat="1" applyFont="1" applyFill="1" applyBorder="0" applyAlignment="1">
      <x:alignment vertical="top" wrapText="1"/>
    </x:xf>
    <x:xf numFmtId="0" fontId="15" fillId="13" borderId="0" xfId="0" applyNumberFormat="1" applyFont="1" applyFill="1" applyBorder="1"/>
    <x:xf numFmtId="0" fontId="15" fillId="13" borderId="0" xfId="0" applyNumberFormat="1" applyFont="1" applyFill="1" applyBorder="1" applyAlignment="1">
      <x:alignment wrapText="1"/>
    </x:xf>
    <x:xf numFmtId="0" fontId="15" fillId="13" borderId="0" xfId="0" applyNumberFormat="1" applyFont="1" applyFill="1" applyBorder="1" applyAlignment="1">
      <x:alignment vertical="top" wrapText="1"/>
    </x:xf>
    <x:xf numFmtId="0" fontId="16" fillId="14" borderId="0" xfId="0" applyNumberFormat="1" applyFont="1" applyFill="1" applyBorder="1" applyAlignment="1">
      <x:alignment vertical="center" wrapText="1"/>
    </x:xf>
    <x:xf numFmtId="0" fontId="17" fillId="13" borderId="0" xfId="0" applyNumberFormat="1" applyFont="1" applyFill="1" applyBorder="1" applyAlignment="1">
      <x:alignment vertical="top" wrapText="1"/>
    </x:xf>
    <x:xf numFmtId="0" fontId="18" fillId="13" borderId="0" xfId="0" applyNumberFormat="1" applyFont="1" applyFill="1" applyBorder="1"/>
    <x:xf numFmtId="0" fontId="18" fillId="13" borderId="0" xfId="0" applyNumberFormat="1" applyFont="1" applyFill="1" applyBorder="1" applyAlignment="1">
      <x:alignment wrapText="1"/>
    </x:xf>
    <x:xf numFmtId="0" fontId="18" fillId="13" borderId="0" xfId="0" applyNumberFormat="1" applyFont="1" applyFill="1" applyBorder="1" applyAlignment="1">
      <x:alignment vertical="top" wrapText="1"/>
    </x:xf>
    <x:xf numFmtId="0" fontId="19" fillId="13" borderId="0" xfId="0" applyNumberFormat="1" applyFont="1" applyFill="1" applyBorder="1" applyAlignment="1">
      <x:alignment vertical="top" wrapText="1"/>
    </x:xf>
    <x:xf numFmtId="0" fontId="1" fillId="16" borderId="0" xfId="0" applyNumberFormat="1" applyFont="1" applyFill="1" applyBorder="1" applyAlignment="1">
      <x:alignment vertical="center"/>
    </x:xf>
    <x:xf numFmtId="0" fontId="2" fillId="16" borderId="0" xfId="0" applyNumberFormat="1" applyFont="1" applyFill="1" applyBorder="1" applyAlignment="1">
      <x:alignment wrapText="1"/>
    </x:xf>
    <x:xf numFmtId="0" fontId="20" fillId="16" borderId="0" xfId="0" applyNumberFormat="1" applyFont="1" applyFill="1" applyBorder="1" applyAlignment="1">
      <x:alignment vertical="center"/>
    </x:xf>
    <x:xf numFmtId="0" fontId="21" fillId="16" borderId="0" xfId="0" applyNumberFormat="1" applyFont="1" applyFill="1" applyBorder="1" applyAlignment="1">
      <x:alignment wrapText="1"/>
    </x:xf>
    <x:xf numFmtId="0" fontId="20" fillId="16" borderId="0" xfId="0" applyNumberFormat="1" applyFont="1" applyFill="1" applyBorder="1" applyAlignment="1">
      <x:alignment vertical="center" wrapText="1"/>
    </x:xf>
    <x:xf numFmtId="0" fontId="21" fillId="16" borderId="0" xfId="0" applyNumberFormat="1" applyFont="1" applyFill="1" applyBorder="1" applyAlignment="1">
      <x:alignment vertical="center" wrapText="1"/>
    </x:xf>
    <x:xf numFmtId="0" fontId="22" fillId="16" borderId="0" xfId="0" applyNumberFormat="1" applyFont="1" applyFill="1" applyBorder="1" applyAlignment="1">
      <x:alignment vertical="center" wrapText="1"/>
    </x:xf>
    <x:xf numFmtId="0" fontId="3" fillId="13" borderId="0" xfId="0" applyNumberFormat="1" applyFont="1" applyFill="1" applyBorder="1"/>
    <x:xf numFmtId="0" fontId="4" fillId="13" borderId="0" xfId="0" applyNumberFormat="1" applyFont="1" applyFill="1" applyBorder="1" applyAlignment="1">
      <x:alignment vertical="top" wrapText="1"/>
    </x:xf>
    <x:xf numFmtId="0" fontId="23" fillId="13" borderId="0" xfId="0" applyNumberFormat="1" applyFont="1" applyFill="1" applyBorder="1"/>
    <x:xf numFmtId="0" fontId="24" fillId="13" borderId="0" xfId="0" applyNumberFormat="1" applyFont="1" applyFill="1" applyBorder="1" applyAlignment="1">
      <x:alignment vertical="top" wrapText="1"/>
    </x:xf>
    <x:xf numFmtId="0" fontId="23" fillId="13" borderId="0" xfId="0" applyNumberFormat="1" applyFont="1" applyFill="1" applyBorder="1" applyAlignment="1">
      <x:alignment wrapText="1"/>
    </x:xf>
    <x:xf numFmtId="0" fontId="23" fillId="13" borderId="0" xfId="0" applyNumberFormat="1" applyFont="1" applyFill="1" applyBorder="1" applyAlignment="1">
      <x:alignment vertical="top" wrapText="1"/>
    </x:xf>
    <x:xf numFmtId="0" fontId="23" fillId="14" borderId="0" xfId="0" applyNumberFormat="1" applyFont="1" applyFill="1" applyBorder="1" applyAlignment="1">
      <x:alignment vertical="top" wrapText="1"/>
    </x:xf>
    <x:xf numFmtId="0" fontId="25" fillId="14" borderId="0" xfId="0" applyNumberFormat="1" applyFont="1" applyFill="1" applyBorder="1" applyAlignment="1">
      <x:alignment vertical="top" wrapText="1"/>
    </x:xf>
    <x:xf numFmtId="201" fontId="10" fillId="3" xfId="0" applyNumberFormat="1" applyFont="1" applyFill="1" applyBorder="0" applyAlignment="1">
      <x:alignment vertical="top" wrapText="1"/>
    </x:xf>
    <x:xf numFmtId="201" fontId="14" fillId="15" xfId="0" applyNumberFormat="1" applyFont="1" applyFill="1" applyBorder="0" applyAlignment="1">
      <x:alignment vertical="top" wrapText="1"/>
    </x:xf>
    <x:xf numFmtId="201" fontId="26" fillId="3" xfId="0" applyNumberFormat="1" applyFont="1" applyFill="1" applyBorder="0" applyAlignment="1">
      <x:alignment vertical="top" wrapText="1"/>
    </x:xf>
    <x:xf numFmtId="201" fontId="26" fillId="15" xfId="0" applyNumberFormat="1" applyFont="1" applyFill="1" applyBorder="0"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d9b00efb3a54a28" /><Relationship Type="http://schemas.openxmlformats.org/officeDocument/2006/relationships/theme" Target="/xl/theme/theme1.xml" Id="R6288833987e7493d" /><Relationship Type="http://schemas.openxmlformats.org/officeDocument/2006/relationships/sharedStrings" Target="/xl/sharedStrings.xml" Id="Rd666d878d46d4124" /><Relationship Type="http://schemas.openxmlformats.org/officeDocument/2006/relationships/worksheet" Target="/xl/worksheets/sheet1.xml" Id="R1395cab3e60045fb" /><Relationship Type="http://schemas.openxmlformats.org/officeDocument/2006/relationships/worksheet" Target="/xl/worksheets/sheet2.xml" Id="Rec5a55d90f89436c" /><Relationship Type="http://schemas.openxmlformats.org/officeDocument/2006/relationships/worksheet" Target="/xl/worksheets/sheet3.xml" Id="Rbf764ed9f39b4baf" /><Relationship Type="http://schemas.openxmlformats.org/officeDocument/2006/relationships/worksheet" Target="/xl/worksheets/sheet4.xml" Id="R97e4dfc3e8504ada" /><Relationship Type="http://schemas.openxmlformats.org/officeDocument/2006/relationships/worksheet" Target="/xl/worksheets/sheet5.xml" Id="R9ab0c5c48d4946df" /><Relationship Type="http://schemas.openxmlformats.org/officeDocument/2006/relationships/worksheet" Target="/xl/worksheets/sheet6.xml" Id="R85a946a129884ba0" /><Relationship Type="http://schemas.openxmlformats.org/officeDocument/2006/relationships/worksheet" Target="/xl/worksheets/sheet7.xml" Id="Rbe80b07a6db74c91" /><Relationship Type="http://schemas.openxmlformats.org/officeDocument/2006/relationships/worksheet" Target="/xl/worksheets/sheet8.xml" Id="R0f8ce0b92245449f" /><Relationship Type="http://schemas.openxmlformats.org/officeDocument/2006/relationships/worksheet" Target="/xl/worksheets/sheet9.xml" Id="Rfa41fae9200a4846" /><Relationship Type="http://schemas.openxmlformats.org/officeDocument/2006/relationships/worksheet" Target="/xl/worksheets/sheet10.xml" Id="R36e04fa97993419a" /><Relationship Type="http://schemas.openxmlformats.org/officeDocument/2006/relationships/worksheet" Target="/xl/worksheets/sheet11.xml" Id="R18ded43fb6ad47cc" /><Relationship Type="http://schemas.openxmlformats.org/officeDocument/2006/relationships/worksheet" Target="/xl/worksheets/sheet12.xml" Id="R368598d7e4f44311" /></Relationships>
</file>

<file path=xl/tables/table1.xml><?xml version="1.0" encoding="utf-8"?>
<x:table xmlns:x="http://schemas.openxmlformats.org/spreadsheetml/2006/main" id="1" name="MetricLineageTable" displayName="MetricLineageTable" ref="A4:N24" headerRowCount="1">
  <x:autoFilter ref="A4:N24"/>
  <x:tableColumns count="14">
    <x:tableColumn id="1" name="Metric"/>
    <x:tableColumn id="2" name="Unit"/>
    <x:tableColumn id="3" name="Source"/>
    <x:tableColumn id="4" name="Source date"/>
    <x:tableColumn id="5" name="Time window"/>
    <x:tableColumn id="6" name="Market"/>
    <x:tableColumn id="7" name="Language"/>
    <x:tableColumn id="8" name="Filters"/>
    <x:tableColumn id="9" name="Query count"/>
    <x:tableColumn id="10" name="Aggregation"/>
    <x:tableColumn id="11" name="Deduplication"/>
    <x:tableColumn id="12" name="Transformation"/>
    <x:tableColumn id="13" name="Final headline number"/>
    <x:tableColumn id="14" name="Notes"/>
  </x:tableColumns>
  <x:tableStyleInfo name="TableStyleMedium2" showRowStripes="1"/>
</x:table>
</file>

<file path=xl/tables/table2.xml><?xml version="1.0" encoding="utf-8"?>
<x:table xmlns:x="http://schemas.openxmlformats.org/spreadsheetml/2006/main" id="2" name="SizeSignalAuditTable" displayName="SizeSignalAuditTable" ref="A4:I14" headerRowCount="1">
  <x:autoFilter ref="A4:I14"/>
  <x:tableColumns count="9">
    <x:tableColumn id="1" name="Audit item"/>
    <x:tableColumn id="2" name="State"/>
    <x:tableColumn id="3" name="Observed evidence"/>
    <x:tableColumn id="4" name="Source/provenance"/>
    <x:tableColumn id="5" name="Decision effect"/>
    <x:tableColumn id="6" name="Missing evidence"/>
    <x:tableColumn id="7" name="Owner"/>
    <x:tableColumn id="8" name="Date"/>
    <x:tableColumn id="9" name="Notes"/>
  </x:tableColumns>
  <x:tableStyleInfo name="TableStyleMedium2" showRowStripes="1"/>
</x:table>
</file>

<file path=xl/tables/table3.xml><?xml version="1.0" encoding="utf-8"?>
<x:table xmlns:x="http://schemas.openxmlformats.org/spreadsheetml/2006/main" id="3" name="SegmentLensTable" displayName="SegmentLensTable" ref="A4:H9" headerRowCount="1">
  <x:autoFilter ref="A4:H9"/>
  <x:tableColumns count="8">
    <x:tableColumn id="1" name="Lens"/>
    <x:tableColumn id="2" name="Aggregate state"/>
    <x:tableColumn id="3" name="Target state"/>
    <x:tableColumn id="4" name="Evidence"/>
    <x:tableColumn id="5" name="Source"/>
    <x:tableColumn id="6" name="Reversal?"/>
    <x:tableColumn id="7" name="Decision effect"/>
    <x:tableColumn id="8" name="Notes"/>
  </x:tableColumns>
  <x:tableStyleInfo name="TableStyleMedium2" showRowStripes="1"/>
</x:table>
</file>

<file path=xl/tables/table4.xml><?xml version="1.0" encoding="utf-8"?>
<x:table xmlns:x="http://schemas.openxmlformats.org/spreadsheetml/2006/main" id="4" name="CommercialPathTable" displayName="CommercialPathTable" ref="A4:I9" headerRowCount="1">
  <x:autoFilter ref="A4:I9"/>
  <x:tableColumns count="9">
    <x:tableColumn id="1" name="Path link"/>
    <x:tableColumn id="2" name="State"/>
    <x:tableColumn id="3" name="Source"/>
    <x:tableColumn id="4" name="Provenance"/>
    <x:tableColumn id="5" name="Independence"/>
    <x:tableColumn id="6" name="Supporting evidence"/>
    <x:tableColumn id="7" name="Disconfirming evidence"/>
    <x:tableColumn id="8" name="Contradiction"/>
    <x:tableColumn id="9" name="Notes"/>
  </x:tableColumns>
  <x:tableStyleInfo name="TableStyleMedium2" showRowStripes="1"/>
</x:table>
</file>

<file path=xl/tables/table5.xml><?xml version="1.0" encoding="utf-8"?>
<x:table xmlns:x="http://schemas.openxmlformats.org/spreadsheetml/2006/main" id="5" name="CounterexampleComparisonTable" displayName="CounterexampleComparisonTable" ref="A4:H17" headerRowCount="1">
  <x:autoFilter ref="A4:H17"/>
  <x:tableColumns count="8">
    <x:tableColumn id="1" name="Dimension"/>
    <x:tableColumn id="2" name="Apparent biggest A"/>
    <x:tableColumn id="3" name="Smaller B"/>
    <x:tableColumn id="4" name="Evidence / provenance"/>
    <x:tableColumn id="5" name="A state"/>
    <x:tableColumn id="6" name="B state"/>
    <x:tableColumn id="7" name="Decision effect"/>
    <x:tableColumn id="8" name="Notes"/>
  </x:tableColumns>
  <x:tableStyleInfo name="TableStyleMedium2" showRowStripes="1"/>
</x:table>
</file>

<file path=xl/tables/table6.xml><?xml version="1.0" encoding="utf-8"?>
<x:table xmlns:x="http://schemas.openxmlformats.org/spreadsheetml/2006/main" id="6" name="StressTestRecordsTable" displayName="StressTestRecordsTable" ref="A4:R54" headerRowCount="1">
  <x:autoFilter ref="A4:R54"/>
  <x:tableColumns count="18">
    <x:tableColumn id="1" name="Timestamp"/>
    <x:tableColumn id="2" name="Opportunity ID"/>
    <x:tableColumn id="3" name="Metric"/>
    <x:tableColumn id="4" name="Unit"/>
    <x:tableColumn id="5" name="Source"/>
    <x:tableColumn id="6" name="Lineage state"/>
    <x:tableColumn id="7" name="Size validity"/>
    <x:tableColumn id="8" name="Aggregation"/>
    <x:tableColumn id="9" name="Segment"/>
    <x:tableColumn id="10" name="Reachability"/>
    <x:tableColumn id="11" name="Commercial path"/>
    <x:tableColumn id="12" name="Contradiction"/>
    <x:tableColumn id="13" name="Comparison"/>
    <x:tableColumn id="14" name="Outcome"/>
    <x:tableColumn id="15" name="Stability"/>
    <x:tableColumn id="16" name="Falsifier"/>
    <x:tableColumn id="17" name="Missing evidence"/>
    <x:tableColumn id="18" name="Next action"/>
  </x:tableColumns>
  <x:tableStyleInfo name="TableStyleMedium2" showRowStripes="1"/>
</x:table>
</file>

<file path=xl/tables/table7.xml><?xml version="1.0" encoding="utf-8"?>
<x:table xmlns:x="http://schemas.openxmlformats.org/spreadsheetml/2006/main" id="7" name="WorkedCounterexamplesTable" displayName="WorkedCounterexamplesTable" ref="A4:H10" headerRowCount="1">
  <x:autoFilter ref="A4:H10"/>
  <x:tableColumns count="8">
    <x:tableColumn id="1" name="Case"/>
    <x:tableColumn id="2" name="Apparent biggest"/>
    <x:tableColumn id="3" name="Exact metric"/>
    <x:tableColumn id="4" name="Failure / success mechanism"/>
    <x:tableColumn id="5" name="Smaller alternative"/>
    <x:tableColumn id="6" name="Verdict"/>
    <x:tableColumn id="7" name="Stability"/>
    <x:tableColumn id="8" name="Falsifier"/>
  </x:tableColumns>
  <x:tableStyleInfo name="TableStyleMedium2" showRowStripes="1"/>
</x:table>
</file>

<file path=xl/tables/table8.xml><?xml version="1.0" encoding="utf-8"?>
<x:table xmlns:x="http://schemas.openxmlformats.org/spreadsheetml/2006/main" id="8" name="ControlledDefinitionsTable" displayName="ControlledDefinitionsTable" ref="A4:D18" headerRowCount="1">
  <x:autoFilter ref="A4:D18"/>
  <x:tableColumns count="4">
    <x:tableColumn id="1" name="Category"/>
    <x:tableColumn id="2" name="Value"/>
    <x:tableColumn id="3" name="Plain-English meaning"/>
    <x:tableColumn id="4" name="Decision use"/>
  </x:tableColumns>
  <x:tableStyleInfo name="TableStyleMedium2" showRowStripes="1"/>
</x:table>
</file>

<file path=xl/tables/table9.xml><?xml version="1.0" encoding="utf-8"?>
<x:table xmlns:x="http://schemas.openxmlformats.org/spreadsheetml/2006/main" id="9" name="CanonicalFixturesTable" displayName="CanonicalFixturesTable" ref="A4:K46" headerRowCount="1">
  <x:autoFilter ref="A4:K46"/>
  <x:tableColumns count="11">
    <x:tableColumn id="1" name="ID"/>
    <x:tableColumn id="2" name="Description"/>
    <x:tableColumn id="3" name="Numeric state"/>
    <x:tableColumn id="4" name="Lineage state"/>
    <x:tableColumn id="5" name="Size validity"/>
    <x:tableColumn id="6" name="Segment"/>
    <x:tableColumn id="7" name="Reachability"/>
    <x:tableColumn id="8" name="Commercial path"/>
    <x:tableColumn id="9" name="Evidence"/>
    <x:tableColumn id="10" name="Contradiction"/>
    <x:tableColumn id="11" name="Expected outcome"/>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384e2f4306ac42ec" /></Relationships>
</file>

<file path=xl/worksheets/_rels/sheet4.xml.rels>&#65279;<?xml version="1.0" encoding="utf-8"?><Relationships xmlns="http://schemas.openxmlformats.org/package/2006/relationships"><Relationship Type="http://schemas.openxmlformats.org/officeDocument/2006/relationships/table" Target="/xl/tables/table2.xml" Id="R36ac06e62f4640e8" /></Relationships>
</file>

<file path=xl/worksheets/_rels/sheet5.xml.rels>&#65279;<?xml version="1.0" encoding="utf-8"?><Relationships xmlns="http://schemas.openxmlformats.org/package/2006/relationships"><Relationship Type="http://schemas.openxmlformats.org/officeDocument/2006/relationships/table" Target="/xl/tables/table3.xml" Id="R343eeae7f0064fc0" /></Relationships>
</file>

<file path=xl/worksheets/_rels/sheet6.xml.rels>&#65279;<?xml version="1.0" encoding="utf-8"?><Relationships xmlns="http://schemas.openxmlformats.org/package/2006/relationships"><Relationship Type="http://schemas.openxmlformats.org/officeDocument/2006/relationships/table" Target="/xl/tables/table4.xml" Id="Ra9db4b9f432b45a1" /></Relationships>
</file>

<file path=xl/worksheets/_rels/sheet7.xml.rels>&#65279;<?xml version="1.0" encoding="utf-8"?><Relationships xmlns="http://schemas.openxmlformats.org/package/2006/relationships"><Relationship Type="http://schemas.openxmlformats.org/officeDocument/2006/relationships/table" Target="/xl/tables/table5.xml" Id="R738215d636c74776" /></Relationships>
</file>

<file path=xl/worksheets/_rels/sheet8.xml.rels>&#65279;<?xml version="1.0" encoding="utf-8"?><Relationships xmlns="http://schemas.openxmlformats.org/package/2006/relationships"><Relationship Type="http://schemas.openxmlformats.org/officeDocument/2006/relationships/table" Target="/xl/tables/table6.xml" Id="Re8b7123b7af44632" /></Relationships>
</file>

<file path=xl/worksheets/_rels/sheet9.xml.rels>&#65279;<?xml version="1.0" encoding="utf-8"?><Relationships xmlns="http://schemas.openxmlformats.org/package/2006/relationships"><Relationship Type="http://schemas.openxmlformats.org/officeDocument/2006/relationships/table" Target="/xl/tables/table7.xml" Id="Rc40c82c8c14241f5" /></Relationships>
</file>

<file path=xl/worksheets/_rels/sheet10.xml.rels>&#65279;<?xml version="1.0" encoding="utf-8"?><Relationships xmlns="http://schemas.openxmlformats.org/package/2006/relationships"><Relationship Type="http://schemas.openxmlformats.org/officeDocument/2006/relationships/table" Target="/xl/tables/table8.xml" Id="Rabb51e08e6f348ee" /></Relationships>
</file>

<file path=xl/worksheets/_rels/sheet11.xml.rels>&#65279;<?xml version="1.0" encoding="utf-8"?><Relationships xmlns="http://schemas.openxmlformats.org/package/2006/relationships"><Relationship Type="http://schemas.openxmlformats.org/officeDocument/2006/relationships/table" Target="/xl/tables/table9.xml" Id="Rf901e6089f074519" /></Relationships>
</file>

<file path=xl/worksheets/sheet1.xml><?xml version="1.0" encoding="utf-8"?>
<x:worksheet xmlns:x="http://schemas.openxmlformats.org/spreadsheetml/2006/main">
  <x:sheetFormatPr defaultRowHeight="15"/>
  <x:cols>
    <x:col min="1" max="1" width="23" hidden="0" customWidth="1"/>
    <x:col min="2" max="2" width="29" hidden="0" customWidth="1"/>
    <x:col min="3" max="3" width="4" hidden="0" customWidth="1"/>
    <x:col min="4" max="4" width="20" hidden="0" customWidth="1"/>
    <x:col min="5" max="5" width="28" hidden="0" customWidth="1"/>
    <x:col min="6" max="6" width="4" hidden="0" customWidth="1"/>
    <x:col min="7" max="7" width="18" hidden="0" customWidth="1"/>
    <x:col min="8" max="8" width="18" hidden="0" customWidth="1"/>
  </x:cols>
  <x:sheetData>
    <x:row r="1" ht="34" customHeight="1">
      <x:c r="A1" s="123" t="str">
        <x:v>Biggest Opportunity Stress Test</x:v>
      </x:c>
      <x:c r="B1" s="123"/>
      <x:c r="C1" s="123"/>
      <x:c r="D1" s="123"/>
      <x:c r="E1" s="123"/>
      <x:c r="F1" s="4"/>
      <x:c r="G1" s="4"/>
      <x:c r="H1" s="4"/>
    </x:row>
    <x:row r="2" ht="32" customHeight="1">
      <x:c r="A2" s="125" t="str">
        <x:v>Decision workbook v1.0.0 · Metric lineage → size validity → segment lens → size-blind commercial path → counterexample verdict</x:v>
      </x:c>
      <x:c r="B2" s="125"/>
      <x:c r="C2" s="125"/>
      <x:c r="D2" s="125"/>
      <x:c r="E2" s="125"/>
      <x:c r="F2" s="10"/>
      <x:c r="G2" s="10"/>
      <x:c r="H2" s="10"/>
    </x:row>
    <x:row r="4" ht="22" customHeight="1">
      <x:c r="A4" s="133" t="str">
        <x:v>DIRECT ANSWER</x:v>
      </x:c>
      <x:c r="B4" s="133"/>
      <x:c r="C4" s="133"/>
      <x:c r="D4" s="133"/>
      <x:c r="E4" s="133"/>
      <x:c r="F4" s="15"/>
      <x:c r="G4" s="15"/>
      <x:c r="H4" s="15"/>
    </x:row>
    <x:row r="5" ht="86" customHeight="1">
      <x:c r="A5" s="129" t="str">
        <x:v>The biggest keyword opportunity may be the wrong investment when the number making it look large does not survive commercial qualification. Name the exact metric, reconstruct its lineage, test aggregation and target-segment validity, hide size, then evaluate Search → Buyer → Problem → Offer → Valuable Action → Commercial Outcome. The method can establish a counterexample, preserve the biggest opportunity, reject an unreliable size signal, or refuse a decision when evidence is insufficient.</x:v>
      </x:c>
      <x:c r="B5" s="129"/>
      <x:c r="C5" s="129"/>
      <x:c r="D5" s="129"/>
      <x:c r="E5" s="129"/>
      <x:c r="F5" s="20"/>
      <x:c r="G5" s="20"/>
      <x:c r="H5" s="20"/>
    </x:row>
    <x:row r="6">
      <x:c r="A6" s="20"/>
      <x:c r="B6" s="20"/>
      <x:c r="C6" s="20"/>
      <x:c r="D6" s="20"/>
      <x:c r="E6" s="20"/>
      <x:c r="F6" s="20"/>
      <x:c r="G6" s="20"/>
      <x:c r="H6" s="20"/>
    </x:row>
    <x:row r="7">
      <x:c r="A7" s="20"/>
      <x:c r="B7" s="20"/>
      <x:c r="C7" s="20"/>
      <x:c r="D7" s="20"/>
      <x:c r="E7" s="20"/>
      <x:c r="F7" s="20"/>
      <x:c r="G7" s="20"/>
      <x:c r="H7" s="20"/>
    </x:row>
    <x:row r="9" ht="22" customHeight="1">
      <x:c r="A9" s="15" t="str">
        <x:v>COMMAND CENTRE</x:v>
      </x:c>
      <x:c r="B9" s="15"/>
      <x:c r="C9" s="15"/>
      <x:c r="D9" s="15"/>
      <x:c r="E9" s="15"/>
      <x:c r="F9" s="15"/>
      <x:c r="G9" s="15"/>
      <x:c r="H9" s="15"/>
    </x:row>
    <x:row r="10" ht="25" customHeight="1">
      <x:c r="A10" s="90" t="str">
        <x:v>Apparent winner</x:v>
      </x:c>
      <x:c r="B10" s="27" t="str">
        <x:f>IF('Biggest Opportunity Cockpit'!B5="","—",'Biggest Opportunity Cockpit'!B5)</x:f>
        <x:v>—</x:v>
      </x:c>
      <x:c r="C10" s="27"/>
      <x:c r="D10" s="90" t="str">
        <x:v>Size metric</x:v>
      </x:c>
      <x:c r="E10" s="27" t="str">
        <x:f>IF('Biggest Opportunity Cockpit'!B6="","—",'Biggest Opportunity Cockpit'!B6)</x:f>
        <x:v>—</x:v>
      </x:c>
      <x:c r="F10" s="27"/>
      <x:c r="G10" s="27"/>
      <x:c r="H10" s="27"/>
    </x:row>
    <x:row r="11" ht="25" customHeight="1">
      <x:c r="A11" s="90" t="str">
        <x:v>Size health</x:v>
      </x:c>
      <x:c r="B11" s="27" t="str">
        <x:f>IF('Biggest Opportunity Cockpit'!B37="INCOMPLETE","NOT ASSESSED",IF('Biggest Opportunity Cockpit'!B34="UNRELIABLE","UNRELIABLE",IF('Biggest Opportunity Cockpit'!B35="INVALID","INVALID",'Biggest Opportunity Cockpit'!B17)))</x:f>
        <x:v>NOT ASSESSED</x:v>
      </x:c>
      <x:c r="C11" s="27"/>
      <x:c r="D11" s="90" t="str">
        <x:v>Commercial path</x:v>
      </x:c>
      <x:c r="E11" s="27" t="str">
        <x:f>IF('Biggest Opportunity Cockpit'!B37="INCOMPLETE","NOT ASSESSED",'Biggest Opportunity Cockpit'!B36)</x:f>
        <x:v>NOT ASSESSED</x:v>
      </x:c>
      <x:c r="F11" s="27"/>
      <x:c r="G11" s="27"/>
      <x:c r="H11" s="27"/>
    </x:row>
    <x:row r="12" ht="25" customHeight="1">
      <x:c r="A12" s="90" t="str">
        <x:v>Counterexample state</x:v>
      </x:c>
      <x:c r="B12" s="91" t="str">
        <x:f>'Biggest Opportunity Cockpit'!B37</x:f>
        <x:v>INCOMPLETE</x:v>
      </x:c>
      <x:c r="C12" s="91"/>
      <x:c r="D12" s="90" t="str">
        <x:v>Stability</x:v>
      </x:c>
      <x:c r="E12" s="91" t="str">
        <x:f>'Biggest Opportunity Cockpit'!B38</x:f>
        <x:v>UNRESOLVED</x:v>
      </x:c>
      <x:c r="F12" s="91"/>
      <x:c r="G12" s="91"/>
      <x:c r="H12" s="91"/>
    </x:row>
    <x:row r="13" ht="38" customHeight="1">
      <x:c r="A13" s="90" t="str">
        <x:v>Missing evidence</x:v>
      </x:c>
      <x:c r="B13" s="27" t="str">
        <x:f>'Biggest Opportunity Cockpit'!B39</x:f>
        <x:v>Define the apparent winner and size metric</x:v>
      </x:c>
      <x:c r="C13" s="27"/>
      <x:c r="D13" s="90" t="str">
        <x:v>Next action</x:v>
      </x:c>
      <x:c r="E13" s="27" t="str">
        <x:f>'Biggest Opportunity Cockpit'!B40</x:f>
        <x:v>Start with the apparent biggest opportunity</x:v>
      </x:c>
      <x:c r="F13" s="27"/>
      <x:c r="G13" s="27"/>
      <x:c r="H13" s="27"/>
    </x:row>
    <x:row r="16" ht="22" customHeight="1">
      <x:c r="A16" s="15" t="str">
        <x:v>WORKFLOW</x:v>
      </x:c>
      <x:c r="B16" s="15"/>
      <x:c r="C16" s="15"/>
      <x:c r="D16" s="15"/>
      <x:c r="E16" s="15"/>
      <x:c r="F16" s="15"/>
      <x:c r="G16" s="15"/>
      <x:c r="H16" s="15"/>
    </x:row>
    <x:row r="17">
      <x:c r="A17" s="32" t="str">
        <x:v>1</x:v>
      </x:c>
      <x:c r="B17" s="28" t="str">
        <x:v>Define what “biggest” means</x:v>
      </x:c>
      <x:c r="D17" s="20" t="str">
        <x:v>Evidence states: OBSERVED, INFERRED, UNRESOLVED, CONTRADICTED.
No additive investment score. No confidence percentage. Size never compensates for a buyer, offer, geography or commercial-path failure.
Native Microsoft Excel acceptance is not claimed by this build. Clean open → recalculate → save → close → fresh reopen remains a direct gate.</x:v>
      </x:c>
      <x:c r="E17" s="20"/>
      <x:c r="F17" s="20"/>
      <x:c r="G17" s="20"/>
      <x:c r="H17" s="20"/>
    </x:row>
    <x:row r="18">
      <x:c r="A18" s="32" t="str">
        <x:v>2</x:v>
      </x:c>
      <x:c r="B18" s="28" t="str">
        <x:v>Reconstruct metric lineage</x:v>
      </x:c>
      <x:c r="D18" s="20"/>
      <x:c r="E18" s="20"/>
      <x:c r="F18" s="20"/>
      <x:c r="G18" s="20"/>
      <x:c r="H18" s="20"/>
    </x:row>
    <x:row r="19">
      <x:c r="A19" s="32" t="str">
        <x:v>3</x:v>
      </x:c>
      <x:c r="B19" s="28" t="str">
        <x:v>Validate size and aggregation</x:v>
      </x:c>
      <x:c r="D19" s="20"/>
      <x:c r="E19" s="20"/>
      <x:c r="F19" s="20"/>
      <x:c r="G19" s="20"/>
      <x:c r="H19" s="20"/>
    </x:row>
    <x:row r="20">
      <x:c r="A20" s="32" t="str">
        <x:v>4</x:v>
      </x:c>
      <x:c r="B20" s="28" t="str">
        <x:v>Apply target-segment lens</x:v>
      </x:c>
      <x:c r="D20" s="20"/>
      <x:c r="E20" s="20"/>
      <x:c r="F20" s="20"/>
      <x:c r="G20" s="20"/>
      <x:c r="H20" s="20"/>
    </x:row>
    <x:row r="21">
      <x:c r="A21" s="32" t="str">
        <x:v>5</x:v>
      </x:c>
      <x:c r="B21" s="28" t="str">
        <x:v>Hide size</x:v>
      </x:c>
      <x:c r="D21" s="20"/>
      <x:c r="E21" s="20"/>
      <x:c r="F21" s="20"/>
      <x:c r="G21" s="20"/>
      <x:c r="H21" s="20"/>
    </x:row>
    <x:row r="22">
      <x:c r="A22" s="32" t="str">
        <x:v>6</x:v>
      </x:c>
      <x:c r="B22" s="28" t="str">
        <x:v>Test commercial path</x:v>
      </x:c>
      <x:c r="D22" s="20"/>
      <x:c r="E22" s="20"/>
      <x:c r="F22" s="20"/>
      <x:c r="G22" s="20"/>
      <x:c r="H22" s="20"/>
    </x:row>
    <x:row r="23">
      <x:c r="A23" s="32" t="str">
        <x:v>7</x:v>
      </x:c>
      <x:c r="B23" s="28" t="str">
        <x:v>Record disconfirming evidence</x:v>
      </x:c>
      <x:c r="D23" s="20"/>
      <x:c r="E23" s="20"/>
      <x:c r="F23" s="20"/>
      <x:c r="G23" s="20"/>
      <x:c r="H23" s="20"/>
    </x:row>
    <x:row r="24">
      <x:c r="A24" s="32" t="str">
        <x:v>8</x:v>
      </x:c>
      <x:c r="B24" s="28" t="str">
        <x:v>Add one valid smaller alternative if needed</x:v>
      </x:c>
      <x:c r="D24" s="20"/>
      <x:c r="E24" s="20"/>
      <x:c r="F24" s="20"/>
      <x:c r="G24" s="20"/>
      <x:c r="H24" s="20"/>
    </x:row>
    <x:row r="25">
      <x:c r="A25" s="32" t="str">
        <x:v>9</x:v>
      </x:c>
      <x:c r="B25" s="28" t="str">
        <x:v>Resolve material contradictions</x:v>
      </x:c>
      <x:c r="D25" s="20"/>
      <x:c r="E25" s="20"/>
      <x:c r="F25" s="20"/>
      <x:c r="G25" s="20"/>
      <x:c r="H25" s="20"/>
    </x:row>
    <x:row r="26">
      <x:c r="A26" s="32" t="str">
        <x:v>10</x:v>
      </x:c>
      <x:c r="B26" s="28" t="str">
        <x:v>Reveal size</x:v>
      </x:c>
    </x:row>
    <x:row r="27">
      <x:c r="A27" s="32" t="str">
        <x:v>11</x:v>
      </x:c>
      <x:c r="B27" s="28" t="str">
        <x:v>Stress-test stability</x:v>
      </x:c>
    </x:row>
    <x:row r="28">
      <x:c r="A28" s="32" t="str">
        <x:v>12</x:v>
      </x:c>
      <x:c r="B28" s="28" t="str">
        <x:v>Issue verdict and falsifier</x:v>
      </x:c>
    </x:row>
  </x:sheetData>
  <x:mergeCells>
    <x:mergeCell ref="A1:H1"/>
    <x:mergeCell ref="A2:H2"/>
    <x:mergeCell ref="A4:H4"/>
    <x:mergeCell ref="A5:H7"/>
    <x:mergeCell ref="A9:H9"/>
    <x:mergeCell ref="B10:C10"/>
    <x:mergeCell ref="E10:H10"/>
    <x:mergeCell ref="B11:C11"/>
    <x:mergeCell ref="E11:H11"/>
    <x:mergeCell ref="B12:C12"/>
    <x:mergeCell ref="E12:H12"/>
    <x:mergeCell ref="B13:C13"/>
    <x:mergeCell ref="E13:H13"/>
    <x:mergeCell ref="A16:H16"/>
    <x:mergeCell ref="D17:H25"/>
  </x:mergeCells>
  <x:pageMargins left="0.7" right="0.7" top="0.75" bottom="0.75" header="0.3" footer="0.3"/>
</x:worksheet>
</file>

<file path=xl/worksheets/sheet2.xml><?xml version="1.0" encoding="utf-8"?>
<x:worksheet xmlns:x="http://schemas.openxmlformats.org/spreadsheetml/2006/main">
  <x:sheetFormatPr defaultRowHeight="15"/>
  <x:cols>
    <x:col min="1" max="1" width="26" hidden="0" customWidth="1"/>
    <x:col min="2" max="2" width="28" hidden="0" customWidth="1"/>
    <x:col min="3" max="3" width="12" hidden="0" customWidth="1"/>
    <x:col min="4" max="4" width="44" hidden="0" customWidth="1"/>
    <x:col min="5" max="5" width="20" hidden="0" customWidth="1"/>
    <x:col min="6" max="6" width="28" hidden="0" customWidth="1"/>
  </x:cols>
  <x:sheetData>
    <x:row r="1" ht="30" customHeight="1">
      <x:c r="A1" s="4" t="str">
        <x:v>Biggest Opportunity Cockpit</x:v>
      </x:c>
      <x:c r="B1" s="4"/>
      <x:c r="C1" s="4"/>
      <x:c r="D1" s="4"/>
      <x:c r="E1" s="4"/>
      <x:c r="F1" s="4"/>
    </x:row>
    <x:row r="2" ht="34" customHeight="1">
      <x:c r="A2" s="10" t="str">
        <x:v>Primary input surface. Edit the Value column; outputs use non-compensating gates rather than a weighted score.</x:v>
      </x:c>
      <x:c r="B2" s="10"/>
      <x:c r="C2" s="10"/>
      <x:c r="D2" s="10"/>
      <x:c r="E2" s="10"/>
      <x:c r="F2" s="10"/>
    </x:row>
    <x:row r="4" ht="28" customHeight="1">
      <x:c r="A4" s="36" t="str">
        <x:v>Field</x:v>
      </x:c>
      <x:c r="B4" s="36" t="str">
        <x:v>Value</x:v>
      </x:c>
      <x:c r="C4" s="36" t="str">
        <x:v>Required?</x:v>
      </x:c>
      <x:c r="D4" s="36" t="str">
        <x:v>Interpretation</x:v>
      </x:c>
      <x:c r="E4" s="36" t="str">
        <x:v>State family</x:v>
      </x:c>
      <x:c r="F4" s="36" t="str">
        <x:v>Notes</x:v>
      </x:c>
    </x:row>
    <x:row r="5">
      <x:c r="A5" s="28" t="str">
        <x:v>Opportunity name</x:v>
      </x:c>
      <x:c r="B5" s="40"/>
      <x:c r="C5" s="28" t="str">
        <x:v>Yes</x:v>
      </x:c>
      <x:c r="D5" s="28" t="str">
        <x:v>Named search/keyword/topic opportunity</x:v>
      </x:c>
      <x:c r="E5" s="28" t="str">
        <x:v>Identity</x:v>
      </x:c>
      <x:c r="F5" s="28" t="str"/>
    </x:row>
    <x:row r="6">
      <x:c r="A6" s="28" t="str">
        <x:v>Size metric</x:v>
      </x:c>
      <x:c r="B6" s="40"/>
      <x:c r="C6" s="28" t="str">
        <x:v>Yes</x:v>
      </x:c>
      <x:c r="D6" s="28" t="str">
        <x:v>Exact metric defining “biggest”</x:v>
      </x:c>
      <x:c r="E6" s="28" t="str">
        <x:v>Lineage</x:v>
      </x:c>
      <x:c r="F6" s="28" t="str"/>
    </x:row>
    <x:row r="7">
      <x:c r="A7" s="28" t="str">
        <x:v>Reported value (text)</x:v>
      </x:c>
      <x:c r="B7" s="84"/>
      <x:c r="C7" s="28" t="str">
        <x:v>Yes</x:v>
      </x:c>
      <x:c r="D7" s="28" t="str">
        <x:v>Strict numeric grammar</x:v>
      </x:c>
      <x:c r="E7" s="28" t="str">
        <x:v>Numeric</x:v>
      </x:c>
      <x:c r="F7" s="28" t="str"/>
    </x:row>
    <x:row r="8">
      <x:c r="A8" s="28" t="str">
        <x:v>Unit</x:v>
      </x:c>
      <x:c r="B8" s="40"/>
      <x:c r="C8" s="28" t="str">
        <x:v>Yes</x:v>
      </x:c>
      <x:c r="D8" s="28" t="str">
        <x:v>searches/month, impressions, keywords, etc.</x:v>
      </x:c>
      <x:c r="E8" s="28" t="str">
        <x:v>Lineage</x:v>
      </x:c>
      <x:c r="F8" s="28" t="str"/>
    </x:row>
    <x:row r="9">
      <x:c r="A9" s="28" t="str">
        <x:v>Source</x:v>
      </x:c>
      <x:c r="B9" s="40"/>
      <x:c r="C9" s="28" t="str">
        <x:v>Yes</x:v>
      </x:c>
      <x:c r="D9" s="28" t="str">
        <x:v>Tool/report/dataset</x:v>
      </x:c>
      <x:c r="E9" s="28" t="str">
        <x:v>Lineage</x:v>
      </x:c>
      <x:c r="F9" s="28" t="str"/>
    </x:row>
    <x:row r="10">
      <x:c r="A10" s="28" t="str">
        <x:v>Source date</x:v>
      </x:c>
      <x:c r="B10" s="40"/>
      <x:c r="C10" s="28" t="str">
        <x:v>Yes</x:v>
      </x:c>
      <x:c r="D10" s="28" t="str">
        <x:v>Date of metric snapshot</x:v>
      </x:c>
      <x:c r="E10" s="28" t="str">
        <x:v>Lineage</x:v>
      </x:c>
      <x:c r="F10" s="28" t="str"/>
    </x:row>
    <x:row r="11">
      <x:c r="A11" s="28" t="str">
        <x:v>Market</x:v>
      </x:c>
      <x:c r="B11" s="40"/>
      <x:c r="C11" s="28" t="str">
        <x:v>Yes</x:v>
      </x:c>
      <x:c r="D11" s="28" t="str">
        <x:v>Geography/database in scope</x:v>
      </x:c>
      <x:c r="E11" s="28" t="str">
        <x:v>Lineage</x:v>
      </x:c>
      <x:c r="F11" s="28" t="str"/>
    </x:row>
    <x:row r="12">
      <x:c r="A12" s="28" t="str">
        <x:v>Language</x:v>
      </x:c>
      <x:c r="B12" s="40"/>
      <x:c r="C12" s="28" t="str">
        <x:v>Yes</x:v>
      </x:c>
      <x:c r="D12" s="28" t="str">
        <x:v>Language in scope</x:v>
      </x:c>
      <x:c r="E12" s="28" t="str">
        <x:v>Lineage</x:v>
      </x:c>
      <x:c r="F12" s="28" t="str"/>
    </x:row>
    <x:row r="13">
      <x:c r="A13" s="28" t="str">
        <x:v>Date range</x:v>
      </x:c>
      <x:c r="B13" s="40"/>
      <x:c r="C13" s="28" t="str">
        <x:v>Yes</x:v>
      </x:c>
      <x:c r="D13" s="28" t="str">
        <x:v>Measurement period</x:v>
      </x:c>
      <x:c r="E13" s="28" t="str">
        <x:v>Lineage</x:v>
      </x:c>
      <x:c r="F13" s="28" t="str"/>
    </x:row>
    <x:row r="14">
      <x:c r="A14" s="28" t="str">
        <x:v>Filters</x:v>
      </x:c>
      <x:c r="B14" s="40"/>
      <x:c r="C14" s="28" t="str">
        <x:v>No</x:v>
      </x:c>
      <x:c r="D14" s="28" t="str">
        <x:v>Brand/device/query filters</x:v>
      </x:c>
      <x:c r="E14" s="28" t="str">
        <x:v>Lineage</x:v>
      </x:c>
      <x:c r="F14" s="28" t="str"/>
    </x:row>
    <x:row r="15">
      <x:c r="A15" s="28" t="str">
        <x:v>Aggregation</x:v>
      </x:c>
      <x:c r="B15" s="40"/>
      <x:c r="C15" s="28" t="str">
        <x:v>Yes</x:v>
      </x:c>
      <x:c r="D15" s="28" t="str">
        <x:v>CLEAN / INFLATED / REVERSAL_RISK / UNRESOLVED</x:v>
      </x:c>
      <x:c r="E15" s="28" t="str">
        <x:v>Aggregation</x:v>
      </x:c>
      <x:c r="F15" s="28" t="str"/>
    </x:row>
    <x:row r="16">
      <x:c r="A16" s="28" t="str">
        <x:v>Transformation</x:v>
      </x:c>
      <x:c r="B16" s="40"/>
      <x:c r="C16" s="28" t="str">
        <x:v>Yes</x:v>
      </x:c>
      <x:c r="D16" s="28" t="str">
        <x:v>Raw, sum, cluster total, transformed estimate</x:v>
      </x:c>
      <x:c r="E16" s="28" t="str">
        <x:v>Lineage</x:v>
      </x:c>
      <x:c r="F16" s="28" t="str"/>
    </x:row>
    <x:row r="17">
      <x:c r="A17" s="28" t="str">
        <x:v>Size validity</x:v>
      </x:c>
      <x:c r="B17" s="40"/>
      <x:c r="C17" s="28" t="str">
        <x:v>Yes</x:v>
      </x:c>
      <x:c r="D17" s="28" t="str">
        <x:v>VALID / ESTIMATED / UNCERTAIN / DISTORTED / NOT_COMPARABLE / INVALID</x:v>
      </x:c>
      <x:c r="E17" s="28" t="str">
        <x:v>Size</x:v>
      </x:c>
      <x:c r="F17" s="28" t="str"/>
    </x:row>
    <x:row r="18">
      <x:c r="A18" s="28" t="str">
        <x:v>Target segment</x:v>
      </x:c>
      <x:c r="B18" s="40"/>
      <x:c r="C18" s="28" t="str">
        <x:v>Yes</x:v>
      </x:c>
      <x:c r="D18" s="28" t="str">
        <x:v>MATCH / MISMATCH / UNRESOLVED / OUTSIDE_SCOPE</x:v>
      </x:c>
      <x:c r="E18" s="28" t="str">
        <x:v>Segment</x:v>
      </x:c>
      <x:c r="F18" s="28" t="str"/>
    </x:row>
    <x:row r="19">
      <x:c r="A19" s="28" t="str">
        <x:v>Organic reachability</x:v>
      </x:c>
      <x:c r="B19" s="40"/>
      <x:c r="C19" s="28" t="str">
        <x:v>Yes</x:v>
      </x:c>
      <x:c r="D19" s="28" t="str">
        <x:v>STRONG / WEAK / UNRESOLVED</x:v>
      </x:c>
      <x:c r="E19" s="28" t="str">
        <x:v>Reachability</x:v>
      </x:c>
      <x:c r="F19" s="28" t="str"/>
    </x:row>
    <x:row r="20">
      <x:c r="A20" s="28" t="str">
        <x:v>Search → Buyer</x:v>
      </x:c>
      <x:c r="B20" s="40"/>
      <x:c r="C20" s="28" t="str">
        <x:v>Yes</x:v>
      </x:c>
      <x:c r="D20" s="28" t="str">
        <x:v>OBSERVED / INFERRED / UNRESOLVED / CONTRADICTED</x:v>
      </x:c>
      <x:c r="E20" s="28" t="str">
        <x:v>Commercial path</x:v>
      </x:c>
      <x:c r="F20" s="28" t="str"/>
    </x:row>
    <x:row r="21">
      <x:c r="A21" s="28" t="str">
        <x:v>Buyer → Problem</x:v>
      </x:c>
      <x:c r="B21" s="40"/>
      <x:c r="C21" s="28" t="str">
        <x:v>Yes</x:v>
      </x:c>
      <x:c r="D21" s="28" t="str">
        <x:v>Evidence state</x:v>
      </x:c>
      <x:c r="E21" s="28" t="str">
        <x:v>Commercial path</x:v>
      </x:c>
      <x:c r="F21" s="28" t="str"/>
    </x:row>
    <x:row r="22">
      <x:c r="A22" s="28" t="str">
        <x:v>Problem → Offer</x:v>
      </x:c>
      <x:c r="B22" s="40"/>
      <x:c r="C22" s="28" t="str">
        <x:v>Yes</x:v>
      </x:c>
      <x:c r="D22" s="28" t="str">
        <x:v>Evidence state</x:v>
      </x:c>
      <x:c r="E22" s="28" t="str">
        <x:v>Commercial path</x:v>
      </x:c>
      <x:c r="F22" s="28" t="str"/>
    </x:row>
    <x:row r="23">
      <x:c r="A23" s="28" t="str">
        <x:v>Offer → Action</x:v>
      </x:c>
      <x:c r="B23" s="40"/>
      <x:c r="C23" s="28" t="str">
        <x:v>Yes</x:v>
      </x:c>
      <x:c r="D23" s="28" t="str">
        <x:v>Evidence state</x:v>
      </x:c>
      <x:c r="E23" s="28" t="str">
        <x:v>Commercial path</x:v>
      </x:c>
      <x:c r="F23" s="28" t="str"/>
    </x:row>
    <x:row r="24">
      <x:c r="A24" s="28" t="str">
        <x:v>Action → Outcome</x:v>
      </x:c>
      <x:c r="B24" s="40"/>
      <x:c r="C24" s="28" t="str">
        <x:v>Yes</x:v>
      </x:c>
      <x:c r="D24" s="28" t="str">
        <x:v>Evidence state</x:v>
      </x:c>
      <x:c r="E24" s="28" t="str">
        <x:v>Commercial path</x:v>
      </x:c>
      <x:c r="F24" s="28" t="str"/>
    </x:row>
    <x:row r="25">
      <x:c r="A25" s="28" t="str">
        <x:v>Evidence sufficiency</x:v>
      </x:c>
      <x:c r="B25" s="40"/>
      <x:c r="C25" s="28" t="str">
        <x:v>Yes</x:v>
      </x:c>
      <x:c r="D25" s="28" t="str">
        <x:v>SUFFICIENT / PARTIAL / INSUFFICIENT</x:v>
      </x:c>
      <x:c r="E25" s="28" t="str">
        <x:v>Evidence</x:v>
      </x:c>
      <x:c r="F25" s="28" t="str"/>
    </x:row>
    <x:row r="26">
      <x:c r="A26" s="28" t="str">
        <x:v>Size-blind attraction</x:v>
      </x:c>
      <x:c r="B26" s="40"/>
      <x:c r="C26" s="28" t="str">
        <x:v>Yes</x:v>
      </x:c>
      <x:c r="D26" s="28" t="str">
        <x:v>ATTRACTIVE / NOT_ATTRACTIVE / UNRESOLVED</x:v>
      </x:c>
      <x:c r="E26" s="28" t="str">
        <x:v>Anti-anchoring</x:v>
      </x:c>
      <x:c r="F26" s="28" t="str"/>
    </x:row>
    <x:row r="27">
      <x:c r="A27" s="28" t="str">
        <x:v>Smaller alternative</x:v>
      </x:c>
      <x:c r="B27" s="40"/>
      <x:c r="C27" s="28" t="str">
        <x:v>No</x:v>
      </x:c>
      <x:c r="D27" s="28" t="str">
        <x:v>NONE / VALID_STRONGER / VALID_NOT_STRONGER / NOT_COMPARABLE</x:v>
      </x:c>
      <x:c r="E27" s="28" t="str">
        <x:v>Comparison</x:v>
      </x:c>
      <x:c r="F27" s="28" t="str"/>
    </x:row>
    <x:row r="28">
      <x:c r="A28" s="28" t="str">
        <x:v>Contradiction</x:v>
      </x:c>
      <x:c r="B28" s="40"/>
      <x:c r="C28" s="28" t="str">
        <x:v>Yes</x:v>
      </x:c>
      <x:c r="D28" s="28" t="str">
        <x:v>NONE / IMMATERIAL / RESOLVED / MATERIAL_UNRESOLVED</x:v>
      </x:c>
      <x:c r="E28" s="28" t="str">
        <x:v>Contradiction</x:v>
      </x:c>
      <x:c r="F28" s="28" t="str"/>
    </x:row>
    <x:row r="29">
      <x:c r="A29" s="28" t="str">
        <x:v>Heuristic inversion</x:v>
      </x:c>
      <x:c r="B29" s="40"/>
      <x:c r="C29" s="28" t="str">
        <x:v>No</x:v>
      </x:c>
      <x:c r="D29" s="28" t="str">
        <x:v>YES / NO / UNRESOLVED</x:v>
      </x:c>
      <x:c r="E29" s="28" t="str">
        <x:v>Diagnostic</x:v>
      </x:c>
      <x:c r="F29" s="28" t="str"/>
    </x:row>
    <x:row r="30">
      <x:c r="A30" s="28" t="str">
        <x:v>Falsifier</x:v>
      </x:c>
      <x:c r="B30" s="40"/>
      <x:c r="C30" s="28" t="str">
        <x:v>Yes</x:v>
      </x:c>
      <x:c r="D30" s="28" t="str">
        <x:v>What evidence would overturn the conclusion?</x:v>
      </x:c>
      <x:c r="E30" s="28" t="str">
        <x:v>Falsification</x:v>
      </x:c>
      <x:c r="F30" s="28" t="str"/>
    </x:row>
    <x:row r="33" ht="22" customHeight="1">
      <x:c r="A33" s="15" t="str">
        <x:v>COMPUTED DECISION</x:v>
      </x:c>
      <x:c r="B33" s="15"/>
      <x:c r="C33" s="15"/>
      <x:c r="D33" s="15"/>
      <x:c r="E33" s="15"/>
      <x:c r="F33" s="15"/>
    </x:row>
    <x:row r="34">
      <x:c r="A34" s="28" t="str">
        <x:v>Lineage state</x:v>
      </x:c>
      <x:c r="B34" s="42" t="str">
        <x:f>IF(AND(LEN(TRIM(SUBSTITUTE(CLEAN(B6),CHAR(160)," ")))&gt;0,LEN(TRIM(SUBSTITUTE(CLEAN(B8),CHAR(160)," ")))&gt;0,LEN(TRIM(SUBSTITUTE(CLEAN(B9),CHAR(160)," ")))&gt;0,LEN(TRIM(SUBSTITUTE(CLEAN(B10),CHAR(160)," ")))&gt;0,LEN(TRIM(SUBSTITUTE(CLEAN(B11),CHAR(160)," ")))&gt;0,LEN(TRIM(SUBSTITUTE(CLEAN(B12),CHAR(160)," ")))&gt;0,LEN(TRIM(SUBSTITUTE(CLEAN(B13),CHAR(160)," ")))&gt;0,LEN(TRIM(SUBSTITUTE(CLEAN(B15),CHAR(160)," ")))&gt;0,LEN(TRIM(SUBSTITUTE(CLEAN(B16),CHAR(160)," ")))&gt;0),"TRACEABLE","UNRELIABLE")</x:f>
        <x:v>UNRELIABLE</x:v>
      </x:c>
      <x:c r="C34" s="28" t="str"/>
      <x:c r="D34" s="28" t="str">
        <x:v>All required lineage fields present</x:v>
      </x:c>
      <x:c r="E34" s="28" t="str"/>
      <x:c r="F34" s="28" t="str"/>
    </x:row>
    <x:row r="35">
      <x:c r="A35" s="28" t="str">
        <x:v>Numeric state</x:v>
      </x:c>
      <x:c r="B35" s="42" t="str">
        <x:f>B59</x:f>
        <x:v>INVALID</x:v>
      </x:c>
      <x:c r="C35" s="28" t="str"/>
      <x:c r="D35" s="28" t="str">
        <x:v>Strict text grammar helper</x:v>
      </x:c>
      <x:c r="E35" s="28" t="str"/>
      <x:c r="F35" s="28" t="str"/>
    </x:row>
    <x:row r="36">
      <x:c r="A36" s="28" t="str">
        <x:v>Commercial path</x:v>
      </x:c>
      <x:c r="B36" s="42" t="str">
        <x:f>IF(OR(EXACT(B20,"CONTRADICTED"),EXACT(B21,"CONTRADICTED"),EXACT(B22,"CONTRADICTED"),EXACT(B23,"CONTRADICTED"),EXACT(B24,"CONTRADICTED")),"CONTRADICTED",IF(OR(EXACT(B20,"UNRESOLVED"),EXACT(B21,"UNRESOLVED"),EXACT(B22,"UNRESOLVED"),EXACT(B23,"UNRESOLVED"),EXACT(B24,"UNRESOLVED"),COUNTBLANK(B20:B24)&gt;0),"UNRESOLVED",IF(AND(EXACT(B20,"OBSERVED"),EXACT(B21,"OBSERVED"),EXACT(B22,"OBSERVED"),EXACT(B23,"OBSERVED"),EXACT(B24,"OBSERVED")),"DIRECTLY_OBSERVED",IF(AND(OR(EXACT(B20,"OBSERVED"),EXACT(B20,"INFERRED")),OR(EXACT(B21,"OBSERVED"),EXACT(B21,"INFERRED")),OR(EXACT(B22,"OBSERVED"),EXACT(B22,"INFERRED")),OR(EXACT(B23,"OBSERVED"),EXACT(B23,"INFERRED")),OR(EXACT(B24,"OBSERVED"),EXACT(B24,"INFERRED"))),"SUPPORTED_WITH_INFERENCE","UNRESOLVED"))))</x:f>
        <x:v>UNRESOLVED</x:v>
      </x:c>
      <x:c r="C36" s="28" t="str"/>
      <x:c r="D36" s="28" t="str">
        <x:v>Derived from five evidence links</x:v>
      </x:c>
      <x:c r="E36" s="28" t="str"/>
      <x:c r="F36" s="28" t="str"/>
    </x:row>
    <x:row r="37">
      <x:c r="A37" s="28" t="str">
        <x:v>Outcome</x:v>
      </x:c>
      <x:c r="B37" s="42" t="str">
        <x:f>IF(COUNTA(B5:B30)=0,"INCOMPLETE",IF(B35="INVALID","INVALID_INPUT",IF(B60="INVALID","INVALID_INPUT",IF(EXACT(B18,"OUTSIDE_SCOPE"),"OUTSIDE_DECISION_SCOPE",IF(OR(B34="UNRELIABLE",EXACT(B17,"INVALID"),EXACT(B17,"NOT_COMPARABLE")),"SIZE_SIGNAL_UNRELIABLE",IF(EXACT(B28,"MATERIAL_UNRESOLVED"),"MATERIAL_CONTRADICTION_UNRESOLVED",IF(AND(OR(EXACT(B18,"MISMATCH"),EXACT(B19,"WEAK"),B36="CONTRADICTED"),EXACT(B25,"SUFFICIENT"),OR(EXACT(B27,"VALID_STRONGER"),EXACT(B18,"MISMATCH"),EXACT(B19,"WEAK"),EXACT(B17,"DISTORTED"),EXACT(B15,"INFLATED"))),"COUNTEREXAMPLE_ESTABLISHED",IF(AND(OR(EXACT(B17,"VALID"),EXACT(B17,"ESTIMATED")),EXACT(B18,"MATCH"),EXACT(B19,"STRONG"),OR(B36="DIRECTLY_OBSERVED",B36="SUPPORTED_WITH_INFERENCE"),EXACT(B25,"SUFFICIENT"),EXACT(B26,"ATTRACTIVE")),"BIGGEST_REMAINS_COMMERCIALLY_CREDIBLE",IF(OR(EXACT(B25,"INSUFFICIENT"),B25="",B36="UNRESOLVED",EXACT(B18,"UNRESOLVED"),EXACT(B19,"UNRESOLVED")),"EVIDENCE_INSUFFICIENT","SIZE_HEURISTIC_NOT_DECISIVE")))))))))</x:f>
        <x:v>INCOMPLETE</x:v>
      </x:c>
      <x:c r="C37" s="28" t="str"/>
      <x:c r="D37" s="28" t="str">
        <x:v>Canonical final outcome</x:v>
      </x:c>
      <x:c r="E37" s="28" t="str"/>
      <x:c r="F37" s="28" t="str"/>
    </x:row>
    <x:row r="38">
      <x:c r="A38" s="28" t="str">
        <x:v>Stability</x:v>
      </x:c>
      <x:c r="B38" s="42" t="str">
        <x:f>IF(B37="COUNTEREXAMPLE_ESTABLISHED",IF(OR(B18="MISMATCH",B19="WEAK",B36="CONTRADICTED"),"ROBUST_COUNTEREXAMPLE","ASSUMPTION_SENSITIVE"),IF(B37="BIGGEST_REMAINS_COMMERCIALLY_CREDIBLE",IF(B17="VALID","ROBUST","ASSUMPTION_SENSITIVE"),"UNRESOLVED"))</x:f>
        <x:v>UNRESOLVED</x:v>
      </x:c>
      <x:c r="C38" s="28" t="str"/>
      <x:c r="D38" s="28" t="str">
        <x:v>Robust / assumption-sensitive / unresolved</x:v>
      </x:c>
      <x:c r="E38" s="28" t="str"/>
      <x:c r="F38" s="28" t="str"/>
    </x:row>
    <x:row r="39">
      <x:c r="A39" s="28" t="str">
        <x:v>Missing evidence</x:v>
      </x:c>
      <x:c r="B39" s="42" t="str">
        <x:f>IF(B37="INCOMPLETE","Define the apparent winner and size metric",IF(B34="UNRELIABLE","Complete metric lineage",IF(B35="INVALID","Correct numeric input",IF(B28="MATERIAL_UNRESOLVED","Resolve material contradiction",IF(OR(B18="UNRESOLVED",B19="UNRESOLVED",B36="UNRESOLVED"),"Resolve segment/reachability/commercial-path evidence",IF(B30="","Add falsifier","None material"))))))</x:f>
        <x:v>Define the apparent winner and size metric</x:v>
      </x:c>
      <x:c r="C39" s="28" t="str"/>
      <x:c r="D39" s="28" t="str">
        <x:v>Primary next evidence gap</x:v>
      </x:c>
      <x:c r="E39" s="28" t="str"/>
      <x:c r="F39" s="28" t="str"/>
    </x:row>
    <x:row r="40">
      <x:c r="A40" s="28" t="str">
        <x:v>Next action</x:v>
      </x:c>
      <x:c r="B40" s="42" t="str">
        <x:f>IF(B37="INCOMPLETE","Start with the apparent biggest opportunity",IF(B37="COUNTEREXAMPLE_ESTABLISHED","Document the counterexample and test the falsifier",IF(B37="BIGGEST_REMAINS_COMMERCIALLY_CREDIBLE","Keep as a credible investment candidate; preserve reversal evidence",IF(B37="SIZE_SIGNAL_UNRELIABLE","Reconstruct the metric before prioritization",IF(B37="MATERIAL_CONTRADICTION_UNRESOLVED","Resolve or bound conflicting evidence",IF(B37="EVIDENCE_INSUFFICIENT","Gather the missing decision-bearing evidence","Do not let size decide alone"))))))</x:f>
        <x:v>Start with the apparent biggest opportunity</x:v>
      </x:c>
      <x:c r="C40" s="28" t="str"/>
      <x:c r="D40" s="28" t="str">
        <x:v>Bounded action from current result</x:v>
      </x:c>
      <x:c r="E40" s="28" t="str"/>
      <x:c r="F40" s="28" t="str"/>
    </x:row>
    <x:row r="41" ht="28" customHeight="1">
      <x:c r="A41" s="63" t="str">
        <x:v>Reason</x:v>
      </x:c>
      <x:c r="B41" s="62" t="str">
        <x:f>IF(B37="INCOMPLETE","No case has been entered yet.",IF(B37="INVALID_INPUT","The input does not match the required numeric or controlled-value grammar.",IF(B37="OUTSIDE_DECISION_SCOPE","The opportunity is outside the target decision boundary.",IF(B37="SIZE_SIGNAL_UNRELIABLE","The claim that this is the biggest opportunity cannot yet be interpreted or compared safely.",IF(B37="MATERIAL_CONTRADICTION_UNRESOLVED","Credible evidence conflicts in a way that could change the decision.",IF(B37="COUNTEREXAMPLE_ESTABLISHED","The apparent biggest opportunity fails a material decision-bearing test; size does not rescue the case.",IF(B37="BIGGEST_REMAINS_COMMERCIALLY_CREDIBLE","The largest opportunity remains attractive when size is hidden and the commercial path is tested.",IF(B37="EVIDENCE_INSUFFICIENT","The size signal is interpretable, but the commercial evidence is not complete enough to accept or reject the investment case.","The biggest metric is a relevant signal, but it does not determine the investment from the current evidence."))))))))</x:f>
        <x:v>No case has been entered yet.</x:v>
      </x:c>
      <x:c r="C41" s="59" t="str"/>
      <x:c r="D41" s="59" t="str">
        <x:v>Canonical semantic explanation</x:v>
      </x:c>
      <x:c r="E41" s="59" t="str"/>
      <x:c r="F41" s="59" t="str"/>
    </x:row>
    <x:row r="42" ht="28" customHeight="1">
      <x:c r="A42" s="63" t="str">
        <x:v>Decisive point</x:v>
      </x:c>
      <x:c r="B42" s="62" t="str">
        <x:f>IF(B37="INCOMPLETE","Not assessed",IF(B37="INVALID_INPUT","Invalid input",IF(B37="OUTSIDE_DECISION_SCOPE","Target segment / scope mismatch",IF(B37="SIZE_SIGNAL_UNRELIABLE","Metric lineage or comparability failure",IF(B37="MATERIAL_CONTRADICTION_UNRESOLVED","Material unresolved contradiction",IF(B37="COUNTEREXAMPLE_ESTABLISHED",IF(B18="MISMATCH","Target segment mismatch",IF(B19="WEAK","Organic reachability constraint","Commercial path contradicted")),IF(B37="BIGGEST_REMAINS_COMMERCIALLY_CREDIBLE","Commercial case stands independently of size",IF(B37="EVIDENCE_INSUFFICIENT","Missing decision-bearing evidence","No decisive commercial failure or independent commercial proof"))))))))</x:f>
        <x:v>Not assessed</x:v>
      </x:c>
      <x:c r="C42" s="59" t="str"/>
      <x:c r="D42" s="59" t="str">
        <x:v>Primary failure/success point</x:v>
      </x:c>
      <x:c r="E42" s="59" t="str"/>
      <x:c r="F42" s="59" t="str"/>
    </x:row>
    <x:row r="43" ht="28" customHeight="1">
      <x:c r="A43" s="63" t="str">
        <x:v>Counterexample status</x:v>
      </x:c>
      <x:c r="B43" s="62" t="str">
        <x:f>IF(B37="COUNTEREXAMPLE_ESTABLISHED","ESTABLISHED","NOT_ESTABLISHED")</x:f>
        <x:v>NOT_ESTABLISHED</x:v>
      </x:c>
      <x:c r="C43" s="59" t="str"/>
      <x:c r="D43" s="59" t="str">
        <x:v>ESTABLISHED / NOT_ESTABLISHED</x:v>
      </x:c>
      <x:c r="E43" s="59" t="str"/>
      <x:c r="F43" s="59" t="str"/>
    </x:row>
    <x:row r="44" ht="28" customHeight="1">
      <x:c r="A44" s="63" t="str">
        <x:v>Supported use</x:v>
      </x:c>
      <x:c r="B44" s="62" t="str">
        <x:f>IF(B37="INCOMPLETE","Use the workbook to build a complete auditable case before deciding.",IF(B37="COUNTEREXAMPLE_ESTABLISHED","Use the record to reject the “biggest therefore best” heuristic for this case.",IF(B37="BIGGEST_REMAINS_COMMERCIALLY_CREDIBLE","Keep the biggest opportunity as a credible investment candidate.",IF(B37="SIZE_SIGNAL_UNRELIABLE","Use the record only to require metric reconstruction before prioritization.",IF(B37="MATERIAL_CONTRADICTION_UNRESOLVED","Use the record to hold the decision open while conflicting evidence is resolved.",IF(B37="EVIDENCE_INSUFFICIENT","Use the record to define the missing decision-bearing evidence.","Use the record to prevent size alone from deciding the investment."))))))</x:f>
        <x:v>Use the workbook to build a complete auditable case before deciding.</x:v>
      </x:c>
      <x:c r="C44" s="59" t="str"/>
      <x:c r="D44" s="59" t="str">
        <x:v>What this record can support</x:v>
      </x:c>
      <x:c r="E44" s="59" t="str"/>
      <x:c r="F44" s="59" t="str"/>
    </x:row>
    <x:row r="45" ht="28" customHeight="1">
      <x:c r="A45" s="63" t="str">
        <x:v>Unsupported use</x:v>
      </x:c>
      <x:c r="B45" s="62" t="str">
        <x:v>Do not treat headline size as an investment verdict or infer ROI, revenue, CTR, conversion, or certainty not directly measured.</x:v>
      </x:c>
      <x:c r="C45" s="59" t="str"/>
      <x:c r="D45" s="59" t="str">
        <x:v>What this record cannot support</x:v>
      </x:c>
      <x:c r="E45" s="59" t="str"/>
      <x:c r="F45" s="59" t="str"/>
    </x:row>
    <x:row r="46" ht="28" customHeight="1">
      <x:c r="A46" s="63" t="str">
        <x:v>Aggregation state</x:v>
      </x:c>
      <x:c r="B46" s="61" t="str">
        <x:f>IF(B15="","UNRESOLVED",B15)</x:f>
        <x:v>UNRESOLVED</x:v>
      </x:c>
      <x:c r="C46" s="59" t="str"/>
      <x:c r="D46" s="59" t="str">
        <x:v>Echo of controlled input</x:v>
      </x:c>
      <x:c r="E46" s="59" t="str"/>
      <x:c r="F46" s="59" t="str"/>
    </x:row>
    <x:row r="47" ht="28" customHeight="1">
      <x:c r="A47" s="63" t="str">
        <x:v>Segment / reachability</x:v>
      </x:c>
      <x:c r="B47" s="61" t="str">
        <x:f>IF(AND(B18="",B19=""),"UNRESOLVED",IF(B18="","UNRESOLVED",B18)&amp;" / "&amp;IF(B19="","UNRESOLVED",B19))</x:f>
        <x:v>UNRESOLVED</x:v>
      </x:c>
      <x:c r="C47" s="59" t="str"/>
      <x:c r="D47" s="59" t="str">
        <x:v>Echo of controlled inputs</x:v>
      </x:c>
      <x:c r="E47" s="59" t="str"/>
      <x:c r="F47" s="59" t="str"/>
    </x:row>
    <x:row r="48" ht="28" customHeight="1">
      <x:c r="A48" s="63" t="str">
        <x:v>Contradiction state</x:v>
      </x:c>
      <x:c r="B48" s="61" t="str">
        <x:f>IF(B28="","UNRESOLVED",B28)</x:f>
        <x:v>UNRESOLVED</x:v>
      </x:c>
      <x:c r="C48" s="59" t="str"/>
      <x:c r="D48" s="59" t="str">
        <x:v>Echo of controlled input</x:v>
      </x:c>
      <x:c r="E48" s="59" t="str"/>
      <x:c r="F48" s="59" t="str"/>
    </x:row>
    <x:row r="49" ht="28" customHeight="1">
      <x:c r="A49" s="63" t="str">
        <x:v>Comparison validity</x:v>
      </x:c>
      <x:c r="B49" s="61" t="str">
        <x:f>IF(B27="","UNRESOLVED",B27)</x:f>
        <x:v>UNRESOLVED</x:v>
      </x:c>
      <x:c r="C49" s="59" t="str"/>
      <x:c r="D49" s="59" t="str">
        <x:v>Echo of controlled input</x:v>
      </x:c>
      <x:c r="E49" s="59" t="str"/>
      <x:c r="F49" s="59" t="str"/>
    </x:row>
    <x:row r="50" ht="28" customHeight="1">
      <x:c r="A50" s="63" t="str">
        <x:v>Falsifier</x:v>
      </x:c>
      <x:c r="B50" s="61" t="str">
        <x:f>IF(B30="","NOT PROVIDED",B30)</x:f>
        <x:v>NOT PROVIDED</x:v>
      </x:c>
      <x:c r="C50" s="59" t="str"/>
      <x:c r="D50" s="59" t="str">
        <x:v>Evidence that would overturn the result</x:v>
      </x:c>
      <x:c r="E50" s="59" t="str"/>
      <x:c r="F50" s="59" t="str"/>
    </x:row>
    <x:row r="51" ht="28" customHeight="1">
      <x:c r="A51" s="63" t="str">
        <x:v>Record completeness</x:v>
      </x:c>
      <x:c r="B51" s="61" t="str">
        <x:f>IF(AND(LEN(TRIM(SUBSTITUTE(CLEAN(B5),CHAR(160)," ")))&gt;0,LEN(TRIM(SUBSTITUTE(CLEAN(B6),CHAR(160)," ")))&gt;0,LEN(TRIM(SUBSTITUTE(CLEAN(B7),CHAR(160)," ")))&gt;0,LEN(TRIM(SUBSTITUTE(CLEAN(B8),CHAR(160)," ")))&gt;0,LEN(TRIM(SUBSTITUTE(CLEAN(B9),CHAR(160)," ")))&gt;0,LEN(TRIM(SUBSTITUTE(CLEAN(B10),CHAR(160)," ")))&gt;0,LEN(TRIM(SUBSTITUTE(CLEAN(B11),CHAR(160)," ")))&gt;0,LEN(TRIM(SUBSTITUTE(CLEAN(B12),CHAR(160)," ")))&gt;0,LEN(TRIM(SUBSTITUTE(CLEAN(B13),CHAR(160)," ")))&gt;0,LEN(TRIM(SUBSTITUTE(CLEAN(B15),CHAR(160)," ")))&gt;0,LEN(TRIM(SUBSTITUTE(CLEAN(B16),CHAR(160)," ")))&gt;0,LEN(TRIM(SUBSTITUTE(CLEAN(B30),CHAR(160)," ")))&gt;0,B17&lt;&gt;"",B18&lt;&gt;"",B19&lt;&gt;"",B20&lt;&gt;"",B21&lt;&gt;"",B22&lt;&gt;"",B23&lt;&gt;"",B24&lt;&gt;"",B25&lt;&gt;"",B26&lt;&gt;"",B27&lt;&gt;"",B28&lt;&gt;"",B29&lt;&gt;"",B60="VALID",B37&lt;&gt;"INVALID_INPUT"),"COMPLETE","INCOMPLETE")</x:f>
        <x:v>INCOMPLETE</x:v>
      </x:c>
      <x:c r="C51" s="59" t="str"/>
      <x:c r="D51" s="59" t="str">
        <x:v>Logic result is separate from record completeness</x:v>
      </x:c>
      <x:c r="E51" s="59" t="str"/>
      <x:c r="F51" s="59" t="str"/>
    </x:row>
    <x:row r="52" ht="28" customHeight="1">
      <x:c r="A52" s="63" t="str">
        <x:v>Handoff readiness</x:v>
      </x:c>
      <x:c r="B52" s="61" t="str">
        <x:f>IF(B51="COMPLETE","HANDOFF_READY","NOT_READY")</x:f>
        <x:v>NOT_READY</x:v>
      </x:c>
      <x:c r="C52" s="59" t="str"/>
      <x:c r="D52" s="59" t="str">
        <x:v>Ready only when the record is complete</x:v>
      </x:c>
      <x:c r="E52" s="59" t="str"/>
      <x:c r="F52" s="59" t="str"/>
    </x:row>
    <x:row r="54" ht="22" customHeight="1">
      <x:c r="A54" s="92" t="str">
        <x:v>TECHNICAL VALIDATION — DO NOT EDIT</x:v>
      </x:c>
      <x:c r="B54" s="92"/>
      <x:c r="C54" s="92"/>
      <x:c r="D54" s="92"/>
      <x:c r="E54" s="92"/>
      <x:c r="F54" s="92"/>
    </x:row>
    <x:row r="55" ht="26" customHeight="1">
      <x:c r="A55" s="81" t="str">
        <x:v>Raw numeric input</x:v>
      </x:c>
      <x:c r="B55" s="83" t="str">
        <x:f>IF(B7="","(blank)",B7)</x:f>
        <x:v>(blank)</x:v>
      </x:c>
      <x:c r="C55" s="81" t="str"/>
      <x:c r="D55" s="81" t="str">
        <x:v>Text-formatted input; no trimming or whitespace normalization</x:v>
      </x:c>
      <x:c r="E55" s="81" t="str"/>
      <x:c r="F55" s="136" t="n">
        <x:f>IF(B7="",0,LEFT(B7,IFERROR(FIND(".",B7)-1,LEN(B7))))</x:f>
        <x:v>0</x:v>
      </x:c>
    </x:row>
    <x:row r="56" ht="44" customHeight="1">
      <x:c r="A56" s="81" t="str">
        <x:v>Numeric grammar</x:v>
      </x:c>
      <x:c r="B56" s="83" t="str">
        <x:v>digits or comma-thousands; optional decimal point</x:v>
      </x:c>
      <x:c r="C56" s="81" t="str"/>
      <x:c r="D56" s="81" t="str">
        <x:v>Legacy Excel-safe grammar check; no REGEXTEST or dynamic-array dependency</x:v>
      </x:c>
      <x:c r="E56" s="81" t="str"/>
      <x:c r="F56" s="136" t="n">
        <x:f>LEN(F55)-LEN(SUBSTITUTE(F55,",",""))</x:f>
        <x:v>0</x:v>
      </x:c>
    </x:row>
    <x:row r="57" ht="26" customHeight="1">
      <x:c r="A57" s="81" t="str">
        <x:v>Grammar state</x:v>
      </x:c>
      <x:c r="B57" s="83" t="str">
        <x:f>IF(B7="","INVALID",IFERROR(IF(AND(LEN(SUBSTITUTE(SUBSTITUTE(SUBSTITUTE(SUBSTITUTE(SUBSTITUTE(SUBSTITUTE(SUBSTITUTE(SUBSTITUTE(SUBSTITUTE(SUBSTITUTE(SUBSTITUTE(SUBSTITUTE(B7,"0",""),"1",""),"2",""),"3",""),"4",""),"5",""),"6",""),"7",""),"8",""),"9",""),",",""),".",""))=0,LEN(B7)-LEN(SUBSTITUTE(B7,".",""))&lt;=1,LEFT(B7,1)&lt;&gt;".",RIGHT(B7,1)&lt;&gt;".",LEFT(F55,1)&lt;&gt;",",OR(F55="0",LEFT(F55,1)&lt;&gt;"0"),F56&lt;=5,OR(F57=0,MOD(LEN(F55)-F57,4)=3),OR(F58=0,MOD(LEN(F55)-F58,4)=3),OR(F59=0,MOD(LEN(F55)-F59,4)=3),OR(F60=0,MOD(LEN(F55)-F60,4)=3),OR(F61=0,MOD(LEN(F55)-F61,4)=3),IFERROR(FIND(",",B7,FIND(".",B7)+1),0)=0),"VALID","INVALID"),"INVALID"))</x:f>
        <x:v>INVALID</x:v>
      </x:c>
      <x:c r="C57" s="81" t="str"/>
      <x:c r="D57" s="81" t="str">
        <x:v>VALID only when the exact text grammar matches</x:v>
      </x:c>
      <x:c r="E57" s="81" t="str"/>
      <x:c r="F57" s="136" t="n">
        <x:f>IFERROR(FIND(CHAR(1),SUBSTITUTE(F55,",",CHAR(1),1)),0)</x:f>
        <x:v>0</x:v>
      </x:c>
    </x:row>
    <x:row r="58" ht="26" customHeight="1">
      <x:c r="A58" s="81" t="str">
        <x:v>Safe range state</x:v>
      </x:c>
      <x:c r="B58" s="83" t="str">
        <x:f>IF(B57&lt;&gt;"VALID","INVALID",IFERROR(IF(AND(NUMBERVALUE(B7,".",",")&gt;=0,NUMBERVALUE(B7,".",",")&lt;=9007199254740991),"VALID","INVALID"),"INVALID"))</x:f>
        <x:v>INVALID</x:v>
      </x:c>
      <x:c r="C58" s="81" t="str"/>
      <x:c r="D58" s="81" t="str">
        <x:v>0 through 9,007,199,254,740,991</x:v>
      </x:c>
      <x:c r="E58" s="81" t="str"/>
      <x:c r="F58" s="136" t="n">
        <x:f>IFERROR(FIND(CHAR(1),SUBSTITUTE(F55,",",CHAR(1),2)),0)</x:f>
        <x:v>0</x:v>
      </x:c>
    </x:row>
    <x:row r="59" ht="26" customHeight="1">
      <x:c r="A59" s="81" t="str">
        <x:v>Final numeric state</x:v>
      </x:c>
      <x:c r="B59" s="83" t="str">
        <x:f>IF(AND(B57="VALID",B58="VALID"),"VALID","INVALID")</x:f>
        <x:v>INVALID</x:v>
      </x:c>
      <x:c r="C59" s="81" t="str"/>
      <x:c r="D59" s="81" t="str">
        <x:v>Drives the decision gate</x:v>
      </x:c>
      <x:c r="E59" s="81" t="str"/>
      <x:c r="F59" s="136" t="n">
        <x:f>IFERROR(FIND(CHAR(1),SUBSTITUTE(F55,",",CHAR(1),3)),0)</x:f>
        <x:v>0</x:v>
      </x:c>
    </x:row>
    <x:row r="60">
      <x:c r="A60" s="101" t="str">
        <x:v>Controlled input state</x:v>
      </x:c>
      <x:c r="B60" s="102" t="str">
        <x:f>IF(AND(OR(EXACT(B15,"CLEAN"),EXACT(B15,"INFLATED"),EXACT(B15,"REVERSAL_RISK"),EXACT(B15,"UNRESOLVED")),OR(EXACT(B17,"VALID"),EXACT(B17,"ESTIMATED"),EXACT(B17,"UNCERTAIN"),EXACT(B17,"DISTORTED"),EXACT(B17,"NOT_COMPARABLE"),EXACT(B17,"INVALID")),OR(EXACT(B18,"MATCH"),EXACT(B18,"MISMATCH"),EXACT(B18,"UNRESOLVED"),EXACT(B18,"OUTSIDE_SCOPE")),OR(EXACT(B19,"STRONG"),EXACT(B19,"WEAK"),EXACT(B19,"UNRESOLVED")),OR(EXACT(B20,"OBSERVED"),EXACT(B20,"INFERRED"),EXACT(B20,"UNRESOLVED"),EXACT(B20,"CONTRADICTED")),OR(EXACT(B21,"OBSERVED"),EXACT(B21,"INFERRED"),EXACT(B21,"UNRESOLVED"),EXACT(B21,"CONTRADICTED")),OR(EXACT(B22,"OBSERVED"),EXACT(B22,"INFERRED"),EXACT(B22,"UNRESOLVED"),EXACT(B22,"CONTRADICTED")),OR(EXACT(B23,"OBSERVED"),EXACT(B23,"INFERRED"),EXACT(B23,"UNRESOLVED"),EXACT(B23,"CONTRADICTED")),OR(EXACT(B24,"OBSERVED"),EXACT(B24,"INFERRED"),EXACT(B24,"UNRESOLVED"),EXACT(B24,"CONTRADICTED")),OR(EXACT(B25,"SUFFICIENT"),EXACT(B25,"PARTIAL"),EXACT(B25,"INSUFFICIENT")),OR(EXACT(B26,"ATTRACTIVE"),EXACT(B26,"NOT_ATTRACTIVE"),EXACT(B26,"UNRESOLVED")),OR(EXACT(B27,"NONE"),EXACT(B27,"VALID_STRONGER"),EXACT(B27,"VALID_NOT_STRONGER"),EXACT(B27,"NOT_COMPARABLE")),OR(EXACT(B28,"NONE"),EXACT(B28,"IMMATERIAL"),EXACT(B28,"RESOLVED"),EXACT(B28,"MATERIAL_UNRESOLVED")),OR(EXACT(B29,"YES"),EXACT(B29,"NO"),EXACT(B29,"UNRESOLVED"))),"VALID","INVALID")</x:f>
        <x:v>INVALID</x:v>
      </x:c>
      <x:c r="C60" s="101"/>
      <x:c r="D60" s="101"/>
      <x:c r="E60" s="101"/>
      <x:c r="F60" s="137" t="n">
        <x:f>IFERROR(FIND(CHAR(1),SUBSTITUTE(F55,",",CHAR(1),4)),0)</x:f>
        <x:v>0</x:v>
      </x:c>
    </x:row>
    <x:row r="61">
      <x:c r="A61" s="101" t="str">
        <x:v>Canonical reason code</x:v>
      </x:c>
      <x:c r="B61" s="102" t="str">
        <x:f>IF(B37="INCOMPLETE","INCOMPLETE",IF(B35="INVALID","INVALID_NUMERIC",IF(B60="INVALID","INVALID_CONTROLLED",IF(B37="OUTSIDE_DECISION_SCOPE","OUTSIDE_SCOPE",IF(B37="SIZE_SIGNAL_UNRELIABLE","LINEAGE_OR_COMPARABILITY_FAILURE",IF(B37="MATERIAL_CONTRADICTION_UNRESOLVED","MATERIAL_CONTRADICTION",IF(B37="COUNTEREXAMPLE_ESTABLISHED","COMMERCIAL_FAILURE",IF(B37="BIGGEST_REMAINS_COMMERCIALLY_CREDIBLE","BIGGEST_SURVIVES",IF(B37="EVIDENCE_INSUFFICIENT","MISSING_DECISION_EVIDENCE","SIZE_NOT_DECISIVE")))))))))</x:f>
        <x:v>INCOMPLETE</x:v>
      </x:c>
      <x:c r="C61" s="101"/>
      <x:c r="D61" s="101"/>
      <x:c r="E61" s="101"/>
      <x:c r="F61" s="137" t="n">
        <x:f>IFERROR(FIND(CHAR(1),SUBSTITUTE(F55,",",CHAR(1),5)),0)</x:f>
        <x:v>0</x:v>
      </x:c>
    </x:row>
    <x:row r="62">
      <x:c r="A62" s="74"/>
      <x:c r="B62" s="76"/>
      <x:c r="C62" s="74"/>
      <x:c r="D62" s="74"/>
      <x:c r="E62" s="74"/>
      <x:c r="F62" s="74"/>
    </x:row>
    <x:row r="63">
      <x:c r="A63" s="74"/>
      <x:c r="B63" s="76"/>
      <x:c r="C63" s="74"/>
      <x:c r="D63" s="74"/>
      <x:c r="E63" s="74"/>
      <x:c r="F63" s="74"/>
    </x:row>
  </x:sheetData>
  <x:mergeCells>
    <x:mergeCell ref="A1:F1"/>
    <x:mergeCell ref="A2:F2"/>
    <x:mergeCell ref="A33:F33"/>
    <x:mergeCell ref="A54:F54"/>
  </x:mergeCells>
  <x:dataValidations count="10">
    <x:dataValidation type="list" sqref="B15">
      <x:formula1>"CLEAN,INFLATED,REVERSAL_RISK,UNRESOLVED"</x:formula1>
    </x:dataValidation>
    <x:dataValidation type="list" sqref="B17">
      <x:formula1>"VALID,ESTIMATED,UNCERTAIN,DISTORTED,NOT_COMPARABLE,INVALID"</x:formula1>
    </x:dataValidation>
    <x:dataValidation type="list" sqref="B18">
      <x:formula1>"MATCH,MISMATCH,UNRESOLVED,OUTSIDE_SCOPE"</x:formula1>
    </x:dataValidation>
    <x:dataValidation type="list" sqref="B19">
      <x:formula1>"STRONG,WEAK,UNRESOLVED"</x:formula1>
    </x:dataValidation>
    <x:dataValidation type="list" sqref="B20:B24">
      <x:formula1>"OBSERVED,INFERRED,UNRESOLVED,CONTRADICTED"</x:formula1>
    </x:dataValidation>
    <x:dataValidation type="list" sqref="B25">
      <x:formula1>"SUFFICIENT,PARTIAL,INSUFFICIENT"</x:formula1>
    </x:dataValidation>
    <x:dataValidation type="list" sqref="B26">
      <x:formula1>"ATTRACTIVE,NOT_ATTRACTIVE,UNRESOLVED"</x:formula1>
    </x:dataValidation>
    <x:dataValidation type="list" sqref="B27">
      <x:formula1>"NONE,VALID_STRONGER,VALID_NOT_STRONGER,NOT_COMPARABLE"</x:formula1>
    </x:dataValidation>
    <x:dataValidation type="list" sqref="B28">
      <x:formula1>"NONE,IMMATERIAL,RESOLVED,MATERIAL_UNRESOLVED"</x:formula1>
    </x:dataValidation>
    <x:dataValidation type="list" sqref="B29">
      <x:formula1>"YES,NO,UNRESOLVED"</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20" hidden="0" customWidth="1"/>
    <x:col min="2" max="2" width="16" hidden="0" customWidth="1"/>
    <x:col min="3" max="3" width="24" hidden="0" customWidth="1"/>
    <x:col min="4" max="4" width="14" hidden="0" customWidth="1"/>
    <x:col min="5" max="5" width="16" hidden="0" customWidth="1"/>
    <x:col min="6" max="6" width="14" hidden="0" customWidth="1"/>
    <x:col min="7" max="7" width="14" hidden="0" customWidth="1"/>
    <x:col min="8" max="8" width="22" hidden="0" customWidth="1"/>
    <x:col min="9" max="9" width="12" hidden="0" customWidth="1"/>
    <x:col min="10" max="10" width="18" hidden="0" customWidth="1"/>
    <x:col min="11" max="11" width="18" hidden="0" customWidth="1"/>
    <x:col min="12" max="12" width="22" hidden="0" customWidth="1"/>
    <x:col min="13" max="13" width="20" hidden="0" customWidth="1"/>
    <x:col min="14" max="14" width="30" hidden="0" customWidth="1"/>
  </x:cols>
  <x:sheetData>
    <x:row r="1" ht="30" customHeight="1">
      <x:c r="A1" s="4" t="str">
        <x:v>Metric Lineage</x:v>
      </x:c>
      <x:c r="B1" s="4"/>
      <x:c r="C1" s="4"/>
      <x:c r="D1" s="4"/>
      <x:c r="E1" s="4"/>
      <x:c r="F1" s="4"/>
      <x:c r="G1" s="4"/>
      <x:c r="H1" s="4"/>
      <x:c r="I1" s="4"/>
      <x:c r="J1" s="4"/>
      <x:c r="K1" s="4"/>
      <x:c r="L1" s="4"/>
      <x:c r="M1" s="4"/>
      <x:c r="N1" s="4"/>
    </x:row>
    <x:row r="2" ht="34" customHeight="1">
      <x:c r="A2" s="10" t="str">
        <x:v>One row per headline size claim. Never accept “100K opportunity” without unit/source/scope/aggregation/transformation.</x:v>
      </x:c>
      <x:c r="B2" s="10"/>
      <x:c r="C2" s="10"/>
      <x:c r="D2" s="10"/>
      <x:c r="E2" s="10"/>
      <x:c r="F2" s="10"/>
      <x:c r="G2" s="10"/>
      <x:c r="H2" s="10"/>
      <x:c r="I2" s="10"/>
      <x:c r="J2" s="10"/>
      <x:c r="K2" s="10"/>
      <x:c r="L2" s="10"/>
      <x:c r="M2" s="10"/>
      <x:c r="N2" s="10"/>
    </x:row>
    <x:row r="4" ht="28" customHeight="1">
      <x:c r="A4" s="36" t="str">
        <x:v>Metric</x:v>
      </x:c>
      <x:c r="B4" s="36" t="str">
        <x:v>Unit</x:v>
      </x:c>
      <x:c r="C4" s="36" t="str">
        <x:v>Source</x:v>
      </x:c>
      <x:c r="D4" s="36" t="str">
        <x:v>Source date</x:v>
      </x:c>
      <x:c r="E4" s="36" t="str">
        <x:v>Time window</x:v>
      </x:c>
      <x:c r="F4" s="36" t="str">
        <x:v>Market</x:v>
      </x:c>
      <x:c r="G4" s="36" t="str">
        <x:v>Language</x:v>
      </x:c>
      <x:c r="H4" s="36" t="str">
        <x:v>Filters</x:v>
      </x:c>
      <x:c r="I4" s="36" t="str">
        <x:v>Query count</x:v>
      </x:c>
      <x:c r="J4" s="36" t="str">
        <x:v>Aggregation</x:v>
      </x:c>
      <x:c r="K4" s="36" t="str">
        <x:v>Deduplication</x:v>
      </x:c>
      <x:c r="L4" s="36" t="str">
        <x:v>Transformation</x:v>
      </x:c>
      <x:c r="M4" s="36" t="str">
        <x:v>Final headline number</x:v>
      </x:c>
      <x:c r="N4" s="36" t="str">
        <x:v>Notes</x:v>
      </x:c>
    </x:row>
    <x:row r="5">
      <x:c r="A5" s="28" t="str"/>
      <x:c r="B5" s="28" t="str"/>
      <x:c r="C5" s="28" t="str"/>
      <x:c r="D5" s="28" t="str"/>
      <x:c r="E5" s="28" t="str"/>
      <x:c r="F5" s="28" t="str"/>
      <x:c r="G5" s="28" t="str"/>
      <x:c r="H5" s="28" t="str"/>
      <x:c r="I5" s="28" t="str"/>
      <x:c r="J5" s="28" t="str"/>
      <x:c r="K5" s="28" t="str"/>
      <x:c r="L5" s="28" t="str"/>
      <x:c r="M5" s="28" t="str"/>
      <x:c r="N5" s="28" t="str"/>
    </x:row>
    <x:row r="6">
      <x:c r="A6" s="28" t="str"/>
      <x:c r="B6" s="28" t="str"/>
      <x:c r="C6" s="28" t="str"/>
      <x:c r="D6" s="28" t="str"/>
      <x:c r="E6" s="28" t="str"/>
      <x:c r="F6" s="28" t="str"/>
      <x:c r="G6" s="28" t="str"/>
      <x:c r="H6" s="28" t="str"/>
      <x:c r="I6" s="28" t="str"/>
      <x:c r="J6" s="28" t="str"/>
      <x:c r="K6" s="28" t="str"/>
      <x:c r="L6" s="28" t="str"/>
      <x:c r="M6" s="28" t="str"/>
      <x:c r="N6" s="28" t="str"/>
    </x:row>
    <x:row r="7">
      <x:c r="A7" s="28" t="str"/>
      <x:c r="B7" s="28" t="str"/>
      <x:c r="C7" s="28" t="str"/>
      <x:c r="D7" s="28" t="str"/>
      <x:c r="E7" s="28" t="str"/>
      <x:c r="F7" s="28" t="str"/>
      <x:c r="G7" s="28" t="str"/>
      <x:c r="H7" s="28" t="str"/>
      <x:c r="I7" s="28" t="str"/>
      <x:c r="J7" s="28" t="str"/>
      <x:c r="K7" s="28" t="str"/>
      <x:c r="L7" s="28" t="str"/>
      <x:c r="M7" s="28" t="str"/>
      <x:c r="N7" s="28" t="str"/>
    </x:row>
    <x:row r="8">
      <x:c r="A8" s="28" t="str"/>
      <x:c r="B8" s="28" t="str"/>
      <x:c r="C8" s="28" t="str"/>
      <x:c r="D8" s="28" t="str"/>
      <x:c r="E8" s="28" t="str"/>
      <x:c r="F8" s="28" t="str"/>
      <x:c r="G8" s="28" t="str"/>
      <x:c r="H8" s="28" t="str"/>
      <x:c r="I8" s="28" t="str"/>
      <x:c r="J8" s="28" t="str"/>
      <x:c r="K8" s="28" t="str"/>
      <x:c r="L8" s="28" t="str"/>
      <x:c r="M8" s="28" t="str"/>
      <x:c r="N8" s="28" t="str"/>
    </x:row>
    <x:row r="9">
      <x:c r="A9" s="28" t="str"/>
      <x:c r="B9" s="28" t="str"/>
      <x:c r="C9" s="28" t="str"/>
      <x:c r="D9" s="28" t="str"/>
      <x:c r="E9" s="28" t="str"/>
      <x:c r="F9" s="28" t="str"/>
      <x:c r="G9" s="28" t="str"/>
      <x:c r="H9" s="28" t="str"/>
      <x:c r="I9" s="28" t="str"/>
      <x:c r="J9" s="28" t="str"/>
      <x:c r="K9" s="28" t="str"/>
      <x:c r="L9" s="28" t="str"/>
      <x:c r="M9" s="28" t="str"/>
      <x:c r="N9" s="28" t="str"/>
    </x:row>
    <x:row r="10">
      <x:c r="A10" s="28" t="str"/>
      <x:c r="B10" s="28" t="str"/>
      <x:c r="C10" s="28" t="str"/>
      <x:c r="D10" s="28" t="str"/>
      <x:c r="E10" s="28" t="str"/>
      <x:c r="F10" s="28" t="str"/>
      <x:c r="G10" s="28" t="str"/>
      <x:c r="H10" s="28" t="str"/>
      <x:c r="I10" s="28" t="str"/>
      <x:c r="J10" s="28" t="str"/>
      <x:c r="K10" s="28" t="str"/>
      <x:c r="L10" s="28" t="str"/>
      <x:c r="M10" s="28" t="str"/>
      <x:c r="N10" s="28" t="str"/>
    </x:row>
    <x:row r="11">
      <x:c r="A11" s="28" t="str"/>
      <x:c r="B11" s="28" t="str"/>
      <x:c r="C11" s="28" t="str"/>
      <x:c r="D11" s="28" t="str"/>
      <x:c r="E11" s="28" t="str"/>
      <x:c r="F11" s="28" t="str"/>
      <x:c r="G11" s="28" t="str"/>
      <x:c r="H11" s="28" t="str"/>
      <x:c r="I11" s="28" t="str"/>
      <x:c r="J11" s="28" t="str"/>
      <x:c r="K11" s="28" t="str"/>
      <x:c r="L11" s="28" t="str"/>
      <x:c r="M11" s="28" t="str"/>
      <x:c r="N11" s="28" t="str"/>
    </x:row>
    <x:row r="12">
      <x:c r="A12" s="28" t="str"/>
      <x:c r="B12" s="28" t="str"/>
      <x:c r="C12" s="28" t="str"/>
      <x:c r="D12" s="28" t="str"/>
      <x:c r="E12" s="28" t="str"/>
      <x:c r="F12" s="28" t="str"/>
      <x:c r="G12" s="28" t="str"/>
      <x:c r="H12" s="28" t="str"/>
      <x:c r="I12" s="28" t="str"/>
      <x:c r="J12" s="28" t="str"/>
      <x:c r="K12" s="28" t="str"/>
      <x:c r="L12" s="28" t="str"/>
      <x:c r="M12" s="28" t="str"/>
      <x:c r="N12" s="28" t="str"/>
    </x:row>
    <x:row r="13">
      <x:c r="A13" s="28" t="str"/>
      <x:c r="B13" s="28" t="str"/>
      <x:c r="C13" s="28" t="str"/>
      <x:c r="D13" s="28" t="str"/>
      <x:c r="E13" s="28" t="str"/>
      <x:c r="F13" s="28" t="str"/>
      <x:c r="G13" s="28" t="str"/>
      <x:c r="H13" s="28" t="str"/>
      <x:c r="I13" s="28" t="str"/>
      <x:c r="J13" s="28" t="str"/>
      <x:c r="K13" s="28" t="str"/>
      <x:c r="L13" s="28" t="str"/>
      <x:c r="M13" s="28" t="str"/>
      <x:c r="N13" s="28" t="str"/>
    </x:row>
    <x:row r="14">
      <x:c r="A14" s="28" t="str"/>
      <x:c r="B14" s="28" t="str"/>
      <x:c r="C14" s="28" t="str"/>
      <x:c r="D14" s="28" t="str"/>
      <x:c r="E14" s="28" t="str"/>
      <x:c r="F14" s="28" t="str"/>
      <x:c r="G14" s="28" t="str"/>
      <x:c r="H14" s="28" t="str"/>
      <x:c r="I14" s="28" t="str"/>
      <x:c r="J14" s="28" t="str"/>
      <x:c r="K14" s="28" t="str"/>
      <x:c r="L14" s="28" t="str"/>
      <x:c r="M14" s="28" t="str"/>
      <x:c r="N14" s="28" t="str"/>
    </x:row>
    <x:row r="15">
      <x:c r="A15" s="28" t="str"/>
      <x:c r="B15" s="28" t="str"/>
      <x:c r="C15" s="28" t="str"/>
      <x:c r="D15" s="28" t="str"/>
      <x:c r="E15" s="28" t="str"/>
      <x:c r="F15" s="28" t="str"/>
      <x:c r="G15" s="28" t="str"/>
      <x:c r="H15" s="28" t="str"/>
      <x:c r="I15" s="28" t="str"/>
      <x:c r="J15" s="28" t="str"/>
      <x:c r="K15" s="28" t="str"/>
      <x:c r="L15" s="28" t="str"/>
      <x:c r="M15" s="28" t="str"/>
      <x:c r="N15" s="28" t="str"/>
    </x:row>
    <x:row r="16">
      <x:c r="A16" s="28" t="str"/>
      <x:c r="B16" s="28" t="str"/>
      <x:c r="C16" s="28" t="str"/>
      <x:c r="D16" s="28" t="str"/>
      <x:c r="E16" s="28" t="str"/>
      <x:c r="F16" s="28" t="str"/>
      <x:c r="G16" s="28" t="str"/>
      <x:c r="H16" s="28" t="str"/>
      <x:c r="I16" s="28" t="str"/>
      <x:c r="J16" s="28" t="str"/>
      <x:c r="K16" s="28" t="str"/>
      <x:c r="L16" s="28" t="str"/>
      <x:c r="M16" s="28" t="str"/>
      <x:c r="N16" s="28" t="str"/>
    </x:row>
    <x:row r="17">
      <x:c r="A17" s="28" t="str"/>
      <x:c r="B17" s="28" t="str"/>
      <x:c r="C17" s="28" t="str"/>
      <x:c r="D17" s="28" t="str"/>
      <x:c r="E17" s="28" t="str"/>
      <x:c r="F17" s="28" t="str"/>
      <x:c r="G17" s="28" t="str"/>
      <x:c r="H17" s="28" t="str"/>
      <x:c r="I17" s="28" t="str"/>
      <x:c r="J17" s="28" t="str"/>
      <x:c r="K17" s="28" t="str"/>
      <x:c r="L17" s="28" t="str"/>
      <x:c r="M17" s="28" t="str"/>
      <x:c r="N17" s="28" t="str"/>
    </x:row>
    <x:row r="18">
      <x:c r="A18" s="28" t="str"/>
      <x:c r="B18" s="28" t="str"/>
      <x:c r="C18" s="28" t="str"/>
      <x:c r="D18" s="28" t="str"/>
      <x:c r="E18" s="28" t="str"/>
      <x:c r="F18" s="28" t="str"/>
      <x:c r="G18" s="28" t="str"/>
      <x:c r="H18" s="28" t="str"/>
      <x:c r="I18" s="28" t="str"/>
      <x:c r="J18" s="28" t="str"/>
      <x:c r="K18" s="28" t="str"/>
      <x:c r="L18" s="28" t="str"/>
      <x:c r="M18" s="28" t="str"/>
      <x:c r="N18" s="28" t="str"/>
    </x:row>
    <x:row r="19">
      <x:c r="A19" s="28" t="str"/>
      <x:c r="B19" s="28" t="str"/>
      <x:c r="C19" s="28" t="str"/>
      <x:c r="D19" s="28" t="str"/>
      <x:c r="E19" s="28" t="str"/>
      <x:c r="F19" s="28" t="str"/>
      <x:c r="G19" s="28" t="str"/>
      <x:c r="H19" s="28" t="str"/>
      <x:c r="I19" s="28" t="str"/>
      <x:c r="J19" s="28" t="str"/>
      <x:c r="K19" s="28" t="str"/>
      <x:c r="L19" s="28" t="str"/>
      <x:c r="M19" s="28" t="str"/>
      <x:c r="N19" s="28" t="str"/>
    </x:row>
    <x:row r="20">
      <x:c r="A20" s="28" t="str"/>
      <x:c r="B20" s="28" t="str"/>
      <x:c r="C20" s="28" t="str"/>
      <x:c r="D20" s="28" t="str"/>
      <x:c r="E20" s="28" t="str"/>
      <x:c r="F20" s="28" t="str"/>
      <x:c r="G20" s="28" t="str"/>
      <x:c r="H20" s="28" t="str"/>
      <x:c r="I20" s="28" t="str"/>
      <x:c r="J20" s="28" t="str"/>
      <x:c r="K20" s="28" t="str"/>
      <x:c r="L20" s="28" t="str"/>
      <x:c r="M20" s="28" t="str"/>
      <x:c r="N20" s="28" t="str"/>
    </x:row>
    <x:row r="21">
      <x:c r="A21" s="28" t="str"/>
      <x:c r="B21" s="28" t="str"/>
      <x:c r="C21" s="28" t="str"/>
      <x:c r="D21" s="28" t="str"/>
      <x:c r="E21" s="28" t="str"/>
      <x:c r="F21" s="28" t="str"/>
      <x:c r="G21" s="28" t="str"/>
      <x:c r="H21" s="28" t="str"/>
      <x:c r="I21" s="28" t="str"/>
      <x:c r="J21" s="28" t="str"/>
      <x:c r="K21" s="28" t="str"/>
      <x:c r="L21" s="28" t="str"/>
      <x:c r="M21" s="28" t="str"/>
      <x:c r="N21" s="28" t="str"/>
    </x:row>
    <x:row r="22">
      <x:c r="A22" s="28" t="str"/>
      <x:c r="B22" s="28" t="str"/>
      <x:c r="C22" s="28" t="str"/>
      <x:c r="D22" s="28" t="str"/>
      <x:c r="E22" s="28" t="str"/>
      <x:c r="F22" s="28" t="str"/>
      <x:c r="G22" s="28" t="str"/>
      <x:c r="H22" s="28" t="str"/>
      <x:c r="I22" s="28" t="str"/>
      <x:c r="J22" s="28" t="str"/>
      <x:c r="K22" s="28" t="str"/>
      <x:c r="L22" s="28" t="str"/>
      <x:c r="M22" s="28" t="str"/>
      <x:c r="N22" s="28" t="str"/>
    </x:row>
    <x:row r="23">
      <x:c r="A23" s="28" t="str"/>
      <x:c r="B23" s="28" t="str"/>
      <x:c r="C23" s="28" t="str"/>
      <x:c r="D23" s="28" t="str"/>
      <x:c r="E23" s="28" t="str"/>
      <x:c r="F23" s="28" t="str"/>
      <x:c r="G23" s="28" t="str"/>
      <x:c r="H23" s="28" t="str"/>
      <x:c r="I23" s="28" t="str"/>
      <x:c r="J23" s="28" t="str"/>
      <x:c r="K23" s="28" t="str"/>
      <x:c r="L23" s="28" t="str"/>
      <x:c r="M23" s="28" t="str"/>
      <x:c r="N23" s="28" t="str"/>
    </x:row>
    <x:row r="24">
      <x:c r="A24" s="28" t="str"/>
      <x:c r="B24" s="28" t="str"/>
      <x:c r="C24" s="28" t="str"/>
      <x:c r="D24" s="28" t="str"/>
      <x:c r="E24" s="28" t="str"/>
      <x:c r="F24" s="28" t="str"/>
      <x:c r="G24" s="28" t="str"/>
      <x:c r="H24" s="28" t="str"/>
      <x:c r="I24" s="28" t="str"/>
      <x:c r="J24" s="28" t="str"/>
      <x:c r="K24" s="28" t="str"/>
      <x:c r="L24" s="28" t="str"/>
      <x:c r="M24" s="28" t="str"/>
      <x:c r="N24" s="28" t="str"/>
    </x:row>
  </x:sheetData>
  <x:mergeCells>
    <x:mergeCell ref="A1:N1"/>
    <x:mergeCell ref="A2:N2"/>
  </x:mergeCells>
  <x:pageMargins left="0.7" right="0.7" top="0.75" bottom="0.75" header="0.3" footer="0.3"/>
  <x:tableParts count="1">
    <x:tablePart xmlns:r="http://schemas.openxmlformats.org/officeDocument/2006/relationships" r:id="R384e2f4306ac42ec"/>
  </x:tableParts>
</x:worksheet>
</file>

<file path=xl/worksheets/sheet4.xml><?xml version="1.0" encoding="utf-8"?>
<x:worksheet xmlns:x="http://schemas.openxmlformats.org/spreadsheetml/2006/main">
  <x:sheetFormatPr defaultRowHeight="15"/>
  <x:cols>
    <x:col min="1" max="1" width="28" hidden="0" customWidth="1"/>
    <x:col min="2" max="2" width="18" hidden="0" customWidth="1"/>
    <x:col min="3" max="3" width="32" hidden="0" customWidth="1"/>
    <x:col min="4" max="4" width="26" hidden="0" customWidth="1"/>
    <x:col min="5" max="5" width="24" hidden="0" customWidth="1"/>
    <x:col min="6" max="6" width="26" hidden="0" customWidth="1"/>
    <x:col min="7" max="7" width="18" hidden="0" customWidth="1"/>
    <x:col min="8" max="8" width="14" hidden="0" customWidth="1"/>
    <x:col min="9" max="9" width="28" hidden="0" customWidth="1"/>
  </x:cols>
  <x:sheetData>
    <x:row r="1" ht="30" customHeight="1">
      <x:c r="A1" s="4" t="str">
        <x:v>Size Signal Audit</x:v>
      </x:c>
      <x:c r="B1" s="4"/>
      <x:c r="C1" s="4"/>
      <x:c r="D1" s="4"/>
      <x:c r="E1" s="4"/>
      <x:c r="F1" s="4"/>
      <x:c r="G1" s="4"/>
      <x:c r="H1" s="4"/>
      <x:c r="I1" s="4"/>
    </x:row>
    <x:row r="2" ht="34" customHeight="1">
      <x:c r="A2" s="10" t="str">
        <x:v>Audit overlap, segment mixing, trend/seasonality and reachability without invented attenuation percentages.</x:v>
      </x:c>
      <x:c r="B2" s="10"/>
      <x:c r="C2" s="10"/>
      <x:c r="D2" s="10"/>
      <x:c r="E2" s="10"/>
      <x:c r="F2" s="10"/>
      <x:c r="G2" s="10"/>
      <x:c r="H2" s="10"/>
      <x:c r="I2" s="10"/>
    </x:row>
    <x:row r="4" ht="28" customHeight="1">
      <x:c r="A4" s="36" t="str">
        <x:v>Audit item</x:v>
      </x:c>
      <x:c r="B4" s="36" t="str">
        <x:v>State</x:v>
      </x:c>
      <x:c r="C4" s="36" t="str">
        <x:v>Observed evidence</x:v>
      </x:c>
      <x:c r="D4" s="36" t="str">
        <x:v>Source/provenance</x:v>
      </x:c>
      <x:c r="E4" s="36" t="str">
        <x:v>Decision effect</x:v>
      </x:c>
      <x:c r="F4" s="36" t="str">
        <x:v>Missing evidence</x:v>
      </x:c>
      <x:c r="G4" s="36" t="str">
        <x:v>Owner</x:v>
      </x:c>
      <x:c r="H4" s="36" t="str">
        <x:v>Date</x:v>
      </x:c>
      <x:c r="I4" s="36" t="str">
        <x:v>Notes</x:v>
      </x:c>
    </x:row>
    <x:row r="5">
      <x:c r="A5" s="28" t="str">
        <x:v>Close variants / duplicate rows</x:v>
      </x:c>
      <x:c r="B5" s="28" t="str">
        <x:v>UNRESOLVED</x:v>
      </x:c>
      <x:c r="C5" s="28" t="str"/>
      <x:c r="D5" s="28" t="str"/>
      <x:c r="E5" s="28" t="str"/>
      <x:c r="F5" s="28" t="str"/>
      <x:c r="G5" s="28" t="str"/>
      <x:c r="H5" s="28" t="str"/>
      <x:c r="I5" s="28" t="str"/>
    </x:row>
    <x:row r="6">
      <x:c r="A6" s="28" t="str">
        <x:v>Nested / overlapping clusters</x:v>
      </x:c>
      <x:c r="B6" s="28" t="str">
        <x:v>UNRESOLVED</x:v>
      </x:c>
      <x:c r="C6" s="28" t="str"/>
      <x:c r="D6" s="28" t="str"/>
      <x:c r="E6" s="28" t="str"/>
      <x:c r="F6" s="28" t="str"/>
      <x:c r="G6" s="28" t="str"/>
      <x:c r="H6" s="28" t="str"/>
      <x:c r="I6" s="28" t="str"/>
    </x:row>
    <x:row r="7">
      <x:c r="A7" s="28" t="str">
        <x:v>Intent mixing</x:v>
      </x:c>
      <x:c r="B7" s="28" t="str">
        <x:v>UNRESOLVED</x:v>
      </x:c>
      <x:c r="C7" s="28" t="str"/>
      <x:c r="D7" s="28" t="str"/>
      <x:c r="E7" s="28" t="str"/>
      <x:c r="F7" s="28" t="str"/>
      <x:c r="G7" s="28" t="str"/>
      <x:c r="H7" s="28" t="str"/>
      <x:c r="I7" s="28" t="str"/>
    </x:row>
    <x:row r="8">
      <x:c r="A8" s="28" t="str">
        <x:v>Market / geography mixing</x:v>
      </x:c>
      <x:c r="B8" s="28" t="str">
        <x:v>UNRESOLVED</x:v>
      </x:c>
      <x:c r="C8" s="28" t="str"/>
      <x:c r="D8" s="28" t="str"/>
      <x:c r="E8" s="28" t="str"/>
      <x:c r="F8" s="28" t="str"/>
      <x:c r="G8" s="28" t="str"/>
      <x:c r="H8" s="28" t="str"/>
      <x:c r="I8" s="28" t="str"/>
    </x:row>
    <x:row r="9">
      <x:c r="A9" s="28" t="str">
        <x:v>Language mixing</x:v>
      </x:c>
      <x:c r="B9" s="28" t="str">
        <x:v>UNRESOLVED</x:v>
      </x:c>
      <x:c r="C9" s="28" t="str"/>
      <x:c r="D9" s="28" t="str"/>
      <x:c r="E9" s="28" t="str"/>
      <x:c r="F9" s="28" t="str"/>
      <x:c r="G9" s="28" t="str"/>
      <x:c r="H9" s="28" t="str"/>
      <x:c r="I9" s="28" t="str"/>
    </x:row>
    <x:row r="10">
      <x:c r="A10" s="28" t="str">
        <x:v>Brand / non-brand mixing</x:v>
      </x:c>
      <x:c r="B10" s="28" t="str">
        <x:v>UNRESOLVED</x:v>
      </x:c>
      <x:c r="C10" s="28" t="str"/>
      <x:c r="D10" s="28" t="str"/>
      <x:c r="E10" s="28" t="str"/>
      <x:c r="F10" s="28" t="str"/>
      <x:c r="G10" s="28" t="str"/>
      <x:c r="H10" s="28" t="str"/>
      <x:c r="I10" s="28" t="str"/>
    </x:row>
    <x:row r="11">
      <x:c r="A11" s="28" t="str">
        <x:v>Customer / prospect mixing</x:v>
      </x:c>
      <x:c r="B11" s="28" t="str">
        <x:v>UNRESOLVED</x:v>
      </x:c>
      <x:c r="C11" s="28" t="str"/>
      <x:c r="D11" s="28" t="str"/>
      <x:c r="E11" s="28" t="str"/>
      <x:c r="F11" s="28" t="str"/>
      <x:c r="G11" s="28" t="str"/>
      <x:c r="H11" s="28" t="str"/>
      <x:c r="I11" s="28" t="str"/>
    </x:row>
    <x:row r="12">
      <x:c r="A12" s="28" t="str">
        <x:v>Seasonality</x:v>
      </x:c>
      <x:c r="B12" s="28" t="str">
        <x:v>UNRESOLVED</x:v>
      </x:c>
      <x:c r="C12" s="28" t="str"/>
      <x:c r="D12" s="28" t="str"/>
      <x:c r="E12" s="28" t="str"/>
      <x:c r="F12" s="28" t="str"/>
      <x:c r="G12" s="28" t="str"/>
      <x:c r="H12" s="28" t="str"/>
      <x:c r="I12" s="28" t="str"/>
    </x:row>
    <x:row r="13">
      <x:c r="A13" s="28" t="str">
        <x:v>Temporary trend spike</x:v>
      </x:c>
      <x:c r="B13" s="28" t="str">
        <x:v>UNRESOLVED</x:v>
      </x:c>
      <x:c r="C13" s="28" t="str"/>
      <x:c r="D13" s="28" t="str"/>
      <x:c r="E13" s="28" t="str"/>
      <x:c r="F13" s="28" t="str"/>
      <x:c r="G13" s="28" t="str"/>
      <x:c r="H13" s="28" t="str"/>
      <x:c r="I13" s="28" t="str"/>
    </x:row>
    <x:row r="14">
      <x:c r="A14" s="28" t="str">
        <x:v>SERP reachability constraints</x:v>
      </x:c>
      <x:c r="B14" s="28" t="str">
        <x:v>UNRESOLVED</x:v>
      </x:c>
      <x:c r="C14" s="28" t="str"/>
      <x:c r="D14" s="28" t="str"/>
      <x:c r="E14" s="28" t="str"/>
      <x:c r="F14" s="28" t="str"/>
      <x:c r="G14" s="28" t="str"/>
      <x:c r="H14" s="28" t="str"/>
      <x:c r="I14" s="28" t="str"/>
    </x:row>
  </x:sheetData>
  <x:mergeCells>
    <x:mergeCell ref="A1:I1"/>
    <x:mergeCell ref="A2:I2"/>
  </x:mergeCells>
  <x:dataValidations count="1">
    <x:dataValidation type="list" sqref="B5:B14">
      <x:formula1>"CLEAR,MATERIAL_RISK,UNRESOLVED,NOT_APPLICABLE"</x:formula1>
    </x:dataValidation>
  </x:dataValidations>
  <x:pageMargins left="0.7" right="0.7" top="0.75" bottom="0.75" header="0.3" footer="0.3"/>
  <x:tableParts count="1">
    <x:tablePart xmlns:r="http://schemas.openxmlformats.org/officeDocument/2006/relationships" r:id="R36ac06e62f4640e8"/>
  </x:tableParts>
</x:worksheet>
</file>

<file path=xl/worksheets/sheet5.xml><?xml version="1.0" encoding="utf-8"?>
<x:worksheet xmlns:x="http://schemas.openxmlformats.org/spreadsheetml/2006/main">
  <x:sheetFormatPr defaultRowHeight="15"/>
  <x:cols>
    <x:col min="1" max="1" width="18" hidden="0" customWidth="1"/>
    <x:col min="2" max="2" width="24" hidden="0" customWidth="1"/>
    <x:col min="3" max="3" width="24" hidden="0" customWidth="1"/>
    <x:col min="4" max="4" width="32" hidden="0" customWidth="1"/>
    <x:col min="5" max="5" width="26" hidden="0" customWidth="1"/>
    <x:col min="6" max="6" width="16" hidden="0" customWidth="1"/>
    <x:col min="7" max="7" width="28" hidden="0" customWidth="1"/>
    <x:col min="8" max="8" width="28" hidden="0" customWidth="1"/>
  </x:cols>
  <x:sheetData>
    <x:row r="1" ht="30" customHeight="1">
      <x:c r="A1" s="4" t="str">
        <x:v>Segment Lens</x:v>
      </x:c>
      <x:c r="B1" s="4"/>
      <x:c r="C1" s="4"/>
      <x:c r="D1" s="4"/>
      <x:c r="E1" s="4"/>
      <x:c r="F1" s="4"/>
      <x:c r="G1" s="4"/>
      <x:c r="H1" s="4"/>
    </x:row>
    <x:row r="2" ht="34" customHeight="1">
      <x:c r="A2" s="10" t="str">
        <x:v>Compare aggregate opportunity with actual buyer, geography, market, offer and intent. Unknown values remain unresolved.</x:v>
      </x:c>
      <x:c r="B2" s="10"/>
      <x:c r="C2" s="10"/>
      <x:c r="D2" s="10"/>
      <x:c r="E2" s="10"/>
      <x:c r="F2" s="10"/>
      <x:c r="G2" s="10"/>
      <x:c r="H2" s="10"/>
    </x:row>
    <x:row r="4" ht="28" customHeight="1">
      <x:c r="A4" s="36" t="str">
        <x:v>Lens</x:v>
      </x:c>
      <x:c r="B4" s="36" t="str">
        <x:v>Aggregate state</x:v>
      </x:c>
      <x:c r="C4" s="36" t="str">
        <x:v>Target state</x:v>
      </x:c>
      <x:c r="D4" s="36" t="str">
        <x:v>Evidence</x:v>
      </x:c>
      <x:c r="E4" s="36" t="str">
        <x:v>Source</x:v>
      </x:c>
      <x:c r="F4" s="36" t="str">
        <x:v>Reversal?</x:v>
      </x:c>
      <x:c r="G4" s="36" t="str">
        <x:v>Decision effect</x:v>
      </x:c>
      <x:c r="H4" s="36" t="str">
        <x:v>Notes</x:v>
      </x:c>
    </x:row>
    <x:row r="5">
      <x:c r="A5" s="28" t="str">
        <x:v>Buyer</x:v>
      </x:c>
      <x:c r="B5" s="28" t="str"/>
      <x:c r="C5" s="28" t="str"/>
      <x:c r="D5" s="28" t="str"/>
      <x:c r="E5" s="28" t="str"/>
      <x:c r="F5" s="28" t="str">
        <x:v>UNRESOLVED</x:v>
      </x:c>
      <x:c r="G5" s="28" t="str"/>
      <x:c r="H5" s="28" t="str"/>
    </x:row>
    <x:row r="6">
      <x:c r="A6" s="28" t="str">
        <x:v>Geography</x:v>
      </x:c>
      <x:c r="B6" s="28" t="str"/>
      <x:c r="C6" s="28" t="str"/>
      <x:c r="D6" s="28" t="str"/>
      <x:c r="E6" s="28" t="str"/>
      <x:c r="F6" s="28" t="str">
        <x:v>UNRESOLVED</x:v>
      </x:c>
      <x:c r="G6" s="28" t="str"/>
      <x:c r="H6" s="28" t="str"/>
    </x:row>
    <x:row r="7">
      <x:c r="A7" s="28" t="str">
        <x:v>Market</x:v>
      </x:c>
      <x:c r="B7" s="28" t="str"/>
      <x:c r="C7" s="28" t="str"/>
      <x:c r="D7" s="28" t="str"/>
      <x:c r="E7" s="28" t="str"/>
      <x:c r="F7" s="28" t="str">
        <x:v>UNRESOLVED</x:v>
      </x:c>
      <x:c r="G7" s="28" t="str"/>
      <x:c r="H7" s="28" t="str"/>
    </x:row>
    <x:row r="8">
      <x:c r="A8" s="28" t="str">
        <x:v>Offer</x:v>
      </x:c>
      <x:c r="B8" s="28" t="str"/>
      <x:c r="C8" s="28" t="str"/>
      <x:c r="D8" s="28" t="str"/>
      <x:c r="E8" s="28" t="str"/>
      <x:c r="F8" s="28" t="str">
        <x:v>UNRESOLVED</x:v>
      </x:c>
      <x:c r="G8" s="28" t="str"/>
      <x:c r="H8" s="28" t="str"/>
    </x:row>
    <x:row r="9">
      <x:c r="A9" s="28" t="str">
        <x:v>Intent</x:v>
      </x:c>
      <x:c r="B9" s="28" t="str"/>
      <x:c r="C9" s="28" t="str"/>
      <x:c r="D9" s="28" t="str"/>
      <x:c r="E9" s="28" t="str"/>
      <x:c r="F9" s="28" t="str">
        <x:v>UNRESOLVED</x:v>
      </x:c>
      <x:c r="G9" s="28" t="str"/>
      <x:c r="H9" s="28" t="str"/>
    </x:row>
  </x:sheetData>
  <x:mergeCells>
    <x:mergeCell ref="A1:H1"/>
    <x:mergeCell ref="A2:H2"/>
  </x:mergeCells>
  <x:dataValidations count="1">
    <x:dataValidation type="list" sqref="F5:F9">
      <x:formula1>"NO,YES,UNRESOLVED"</x:formula1>
    </x:dataValidation>
  </x:dataValidations>
  <x:pageMargins left="0.7" right="0.7" top="0.75" bottom="0.75" header="0.3" footer="0.3"/>
  <x:tableParts count="1">
    <x:tablePart xmlns:r="http://schemas.openxmlformats.org/officeDocument/2006/relationships" r:id="R343eeae7f0064fc0"/>
  </x:tableParts>
</x:worksheet>
</file>

<file path=xl/worksheets/sheet6.xml><?xml version="1.0" encoding="utf-8"?>
<x:worksheet xmlns:x="http://schemas.openxmlformats.org/spreadsheetml/2006/main">
  <x:sheetFormatPr defaultRowHeight="15"/>
  <x:cols>
    <x:col min="1" max="1" width="24" hidden="0" customWidth="1"/>
    <x:col min="2" max="2" width="18" hidden="0" customWidth="1"/>
    <x:col min="3" max="3" width="24" hidden="0" customWidth="1"/>
    <x:col min="4" max="4" width="20" hidden="0" customWidth="1"/>
    <x:col min="5" max="5" width="18" hidden="0" customWidth="1"/>
    <x:col min="6" max="6" width="34" hidden="0" customWidth="1"/>
    <x:col min="7" max="7" width="34" hidden="0" customWidth="1"/>
    <x:col min="8" max="8" width="22" hidden="0" customWidth="1"/>
    <x:col min="9" max="9" width="28" hidden="0" customWidth="1"/>
  </x:cols>
  <x:sheetData>
    <x:row r="1" ht="30" customHeight="1">
      <x:c r="A1" s="4" t="str">
        <x:v>Commercial Path Evidence</x:v>
      </x:c>
      <x:c r="B1" s="4"/>
      <x:c r="C1" s="4"/>
      <x:c r="D1" s="4"/>
      <x:c r="E1" s="4"/>
      <x:c r="F1" s="4"/>
      <x:c r="G1" s="4"/>
      <x:c r="H1" s="4"/>
      <x:c r="I1" s="4"/>
    </x:row>
    <x:row r="2" ht="34" customHeight="1">
      <x:c r="A2" s="10" t="str">
        <x:v>State each link as OBSERVED, INFERRED, UNRESOLVED or CONTRADICTED. Paid→organic transfer remains an analogue unless directly observed.</x:v>
      </x:c>
      <x:c r="B2" s="10"/>
      <x:c r="C2" s="10"/>
      <x:c r="D2" s="10"/>
      <x:c r="E2" s="10"/>
      <x:c r="F2" s="10"/>
      <x:c r="G2" s="10"/>
      <x:c r="H2" s="10"/>
      <x:c r="I2" s="10"/>
    </x:row>
    <x:row r="4" ht="28" customHeight="1">
      <x:c r="A4" s="36" t="str">
        <x:v>Path link</x:v>
      </x:c>
      <x:c r="B4" s="36" t="str">
        <x:v>State</x:v>
      </x:c>
      <x:c r="C4" s="36" t="str">
        <x:v>Source</x:v>
      </x:c>
      <x:c r="D4" s="36" t="str">
        <x:v>Provenance</x:v>
      </x:c>
      <x:c r="E4" s="36" t="str">
        <x:v>Independence</x:v>
      </x:c>
      <x:c r="F4" s="36" t="str">
        <x:v>Supporting evidence</x:v>
      </x:c>
      <x:c r="G4" s="36" t="str">
        <x:v>Disconfirming evidence</x:v>
      </x:c>
      <x:c r="H4" s="36" t="str">
        <x:v>Contradiction</x:v>
      </x:c>
      <x:c r="I4" s="36" t="str">
        <x:v>Notes</x:v>
      </x:c>
    </x:row>
    <x:row r="5">
      <x:c r="A5" s="28" t="str">
        <x:v>Search → Buyer</x:v>
      </x:c>
      <x:c r="B5" s="28" t="str">
        <x:v>UNRESOLVED</x:v>
      </x:c>
      <x:c r="C5" s="28" t="str"/>
      <x:c r="D5" s="28" t="str"/>
      <x:c r="E5" s="28" t="str"/>
      <x:c r="F5" s="28" t="str"/>
      <x:c r="G5" s="28" t="str"/>
      <x:c r="H5" s="28" t="str">
        <x:v>NONE</x:v>
      </x:c>
      <x:c r="I5" s="28" t="str"/>
    </x:row>
    <x:row r="6">
      <x:c r="A6" s="28" t="str">
        <x:v>Buyer → Problem</x:v>
      </x:c>
      <x:c r="B6" s="28" t="str">
        <x:v>UNRESOLVED</x:v>
      </x:c>
      <x:c r="C6" s="28" t="str"/>
      <x:c r="D6" s="28" t="str"/>
      <x:c r="E6" s="28" t="str"/>
      <x:c r="F6" s="28" t="str"/>
      <x:c r="G6" s="28" t="str"/>
      <x:c r="H6" s="28" t="str">
        <x:v>NONE</x:v>
      </x:c>
      <x:c r="I6" s="28" t="str"/>
    </x:row>
    <x:row r="7">
      <x:c r="A7" s="28" t="str">
        <x:v>Problem → Offer</x:v>
      </x:c>
      <x:c r="B7" s="28" t="str">
        <x:v>UNRESOLVED</x:v>
      </x:c>
      <x:c r="C7" s="28" t="str"/>
      <x:c r="D7" s="28" t="str"/>
      <x:c r="E7" s="28" t="str"/>
      <x:c r="F7" s="28" t="str"/>
      <x:c r="G7" s="28" t="str"/>
      <x:c r="H7" s="28" t="str">
        <x:v>NONE</x:v>
      </x:c>
      <x:c r="I7" s="28" t="str"/>
    </x:row>
    <x:row r="8">
      <x:c r="A8" s="28" t="str">
        <x:v>Offer → Valuable Action</x:v>
      </x:c>
      <x:c r="B8" s="28" t="str">
        <x:v>UNRESOLVED</x:v>
      </x:c>
      <x:c r="C8" s="28" t="str"/>
      <x:c r="D8" s="28" t="str"/>
      <x:c r="E8" s="28" t="str"/>
      <x:c r="F8" s="28" t="str"/>
      <x:c r="G8" s="28" t="str"/>
      <x:c r="H8" s="28" t="str">
        <x:v>NONE</x:v>
      </x:c>
      <x:c r="I8" s="28" t="str"/>
    </x:row>
    <x:row r="9">
      <x:c r="A9" s="28" t="str">
        <x:v>Action → Commercial Outcome</x:v>
      </x:c>
      <x:c r="B9" s="28" t="str">
        <x:v>UNRESOLVED</x:v>
      </x:c>
      <x:c r="C9" s="28" t="str"/>
      <x:c r="D9" s="28" t="str"/>
      <x:c r="E9" s="28" t="str"/>
      <x:c r="F9" s="28" t="str"/>
      <x:c r="G9" s="28" t="str"/>
      <x:c r="H9" s="28" t="str">
        <x:v>NONE</x:v>
      </x:c>
      <x:c r="I9" s="28" t="str"/>
    </x:row>
  </x:sheetData>
  <x:mergeCells>
    <x:mergeCell ref="A1:I1"/>
    <x:mergeCell ref="A2:I2"/>
  </x:mergeCells>
  <x:dataValidations count="2">
    <x:dataValidation type="list" sqref="B5:B9">
      <x:formula1>"OBSERVED,INFERRED,UNRESOLVED,CONTRADICTED"</x:formula1>
    </x:dataValidation>
    <x:dataValidation type="list" sqref="H5:H9">
      <x:formula1>"NONE,IMMATERIAL,RESOLVED,MATERIAL_UNRESOLVED"</x:formula1>
    </x:dataValidation>
  </x:dataValidations>
  <x:pageMargins left="0.7" right="0.7" top="0.75" bottom="0.75" header="0.3" footer="0.3"/>
  <x:tableParts count="1">
    <x:tablePart xmlns:r="http://schemas.openxmlformats.org/officeDocument/2006/relationships" r:id="Ra9db4b9f432b45a1"/>
  </x:tableParts>
</x:worksheet>
</file>

<file path=xl/worksheets/sheet7.xml><?xml version="1.0" encoding="utf-8"?>
<x:worksheet xmlns:x="http://schemas.openxmlformats.org/spreadsheetml/2006/main">
  <x:sheetFormatPr defaultRowHeight="15"/>
  <x:cols>
    <x:col min="1" max="1" width="24" hidden="0" customWidth="1"/>
    <x:col min="2" max="2" width="26" hidden="0" customWidth="1"/>
    <x:col min="3" max="3" width="26" hidden="0" customWidth="1"/>
    <x:col min="4" max="4" width="34" hidden="0" customWidth="1"/>
    <x:col min="5" max="5" width="18" hidden="0" customWidth="1"/>
    <x:col min="6" max="6" width="18" hidden="0" customWidth="1"/>
    <x:col min="7" max="7" width="26" hidden="0" customWidth="1"/>
    <x:col min="8" max="8" width="30" hidden="0" customWidth="1"/>
  </x:cols>
  <x:sheetData>
    <x:row r="1" ht="30" customHeight="1">
      <x:c r="A1" s="4" t="str">
        <x:v>Counterexample Comparison</x:v>
      </x:c>
      <x:c r="B1" s="4"/>
      <x:c r="C1" s="4"/>
      <x:c r="D1" s="4"/>
      <x:c r="E1" s="4"/>
      <x:c r="F1" s="4"/>
      <x:c r="G1" s="4"/>
      <x:c r="H1" s="4"/>
    </x:row>
    <x:row r="2" ht="34" customHeight="1">
      <x:c r="A2" s="10" t="str">
        <x:v>A vs one credible smaller alternative. No arbitrary total score.</x:v>
      </x:c>
      <x:c r="B2" s="10"/>
      <x:c r="C2" s="10"/>
      <x:c r="D2" s="10"/>
      <x:c r="E2" s="10"/>
      <x:c r="F2" s="10"/>
      <x:c r="G2" s="10"/>
      <x:c r="H2" s="10"/>
    </x:row>
    <x:row r="4" ht="28" customHeight="1">
      <x:c r="A4" s="36" t="str">
        <x:v>Dimension</x:v>
      </x:c>
      <x:c r="B4" s="36" t="str">
        <x:v>Apparent biggest A</x:v>
      </x:c>
      <x:c r="C4" s="36" t="str">
        <x:v>Smaller B</x:v>
      </x:c>
      <x:c r="D4" s="36" t="str">
        <x:v>Evidence / provenance</x:v>
      </x:c>
      <x:c r="E4" s="36" t="str">
        <x:v>A state</x:v>
      </x:c>
      <x:c r="F4" s="36" t="str">
        <x:v>B state</x:v>
      </x:c>
      <x:c r="G4" s="36" t="str">
        <x:v>Decision effect</x:v>
      </x:c>
      <x:c r="H4" s="36" t="str">
        <x:v>Notes</x:v>
      </x:c>
    </x:row>
    <x:row r="5">
      <x:c r="A5" s="28" t="str">
        <x:v>Size metric/value</x:v>
      </x:c>
      <x:c r="B5" s="28" t="str"/>
      <x:c r="C5" s="28" t="str"/>
      <x:c r="D5" s="28" t="str"/>
      <x:c r="E5" s="28" t="str"/>
      <x:c r="F5" s="28" t="str"/>
      <x:c r="G5" s="28" t="str"/>
      <x:c r="H5" s="28" t="str"/>
    </x:row>
    <x:row r="6">
      <x:c r="A6" s="28" t="str">
        <x:v>Size validity</x:v>
      </x:c>
      <x:c r="B6" s="28" t="str"/>
      <x:c r="C6" s="28" t="str"/>
      <x:c r="D6" s="28" t="str"/>
      <x:c r="E6" s="28" t="str"/>
      <x:c r="F6" s="28" t="str"/>
      <x:c r="G6" s="28" t="str"/>
      <x:c r="H6" s="28" t="str"/>
    </x:row>
    <x:row r="7">
      <x:c r="A7" s="28" t="str">
        <x:v>Segment validity</x:v>
      </x:c>
      <x:c r="B7" s="28" t="str"/>
      <x:c r="C7" s="28" t="str"/>
      <x:c r="D7" s="28" t="str"/>
      <x:c r="E7" s="28" t="str"/>
      <x:c r="F7" s="28" t="str"/>
      <x:c r="G7" s="28" t="str"/>
      <x:c r="H7" s="28" t="str"/>
    </x:row>
    <x:row r="8">
      <x:c r="A8" s="28" t="str">
        <x:v>Buyer relevance</x:v>
      </x:c>
      <x:c r="B8" s="28" t="str"/>
      <x:c r="C8" s="28" t="str"/>
      <x:c r="D8" s="28" t="str"/>
      <x:c r="E8" s="28" t="str"/>
      <x:c r="F8" s="28" t="str"/>
      <x:c r="G8" s="28" t="str"/>
      <x:c r="H8" s="28" t="str"/>
    </x:row>
    <x:row r="9">
      <x:c r="A9" s="28" t="str">
        <x:v>Intent/problem</x:v>
      </x:c>
      <x:c r="B9" s="28" t="str"/>
      <x:c r="C9" s="28" t="str"/>
      <x:c r="D9" s="28" t="str"/>
      <x:c r="E9" s="28" t="str"/>
      <x:c r="F9" s="28" t="str"/>
      <x:c r="G9" s="28" t="str"/>
      <x:c r="H9" s="28" t="str"/>
    </x:row>
    <x:row r="10">
      <x:c r="A10" s="28" t="str">
        <x:v>Offer fit</x:v>
      </x:c>
      <x:c r="B10" s="28" t="str"/>
      <x:c r="C10" s="28" t="str"/>
      <x:c r="D10" s="28" t="str"/>
      <x:c r="E10" s="28" t="str"/>
      <x:c r="F10" s="28" t="str"/>
      <x:c r="G10" s="28" t="str"/>
      <x:c r="H10" s="28" t="str"/>
    </x:row>
    <x:row r="11">
      <x:c r="A11" s="28" t="str">
        <x:v>Organic reachability</x:v>
      </x:c>
      <x:c r="B11" s="28" t="str"/>
      <x:c r="C11" s="28" t="str"/>
      <x:c r="D11" s="28" t="str"/>
      <x:c r="E11" s="28" t="str"/>
      <x:c r="F11" s="28" t="str"/>
      <x:c r="G11" s="28" t="str"/>
      <x:c r="H11" s="28" t="str"/>
    </x:row>
    <x:row r="12">
      <x:c r="A12" s="28" t="str">
        <x:v>Valuable action</x:v>
      </x:c>
      <x:c r="B12" s="28" t="str"/>
      <x:c r="C12" s="28" t="str"/>
      <x:c r="D12" s="28" t="str"/>
      <x:c r="E12" s="28" t="str"/>
      <x:c r="F12" s="28" t="str"/>
      <x:c r="G12" s="28" t="str"/>
      <x:c r="H12" s="28" t="str"/>
    </x:row>
    <x:row r="13">
      <x:c r="A13" s="28" t="str">
        <x:v>Commercial evidence</x:v>
      </x:c>
      <x:c r="B13" s="28" t="str"/>
      <x:c r="C13" s="28" t="str"/>
      <x:c r="D13" s="28" t="str"/>
      <x:c r="E13" s="28" t="str"/>
      <x:c r="F13" s="28" t="str"/>
      <x:c r="G13" s="28" t="str"/>
      <x:c r="H13" s="28" t="str"/>
    </x:row>
    <x:row r="14">
      <x:c r="A14" s="28" t="str">
        <x:v>Counterevidence</x:v>
      </x:c>
      <x:c r="B14" s="28" t="str"/>
      <x:c r="C14" s="28" t="str"/>
      <x:c r="D14" s="28" t="str"/>
      <x:c r="E14" s="28" t="str"/>
      <x:c r="F14" s="28" t="str"/>
      <x:c r="G14" s="28" t="str"/>
      <x:c r="H14" s="28" t="str"/>
    </x:row>
    <x:row r="15">
      <x:c r="A15" s="28" t="str">
        <x:v>Contradiction</x:v>
      </x:c>
      <x:c r="B15" s="28" t="str"/>
      <x:c r="C15" s="28" t="str"/>
      <x:c r="D15" s="28" t="str"/>
      <x:c r="E15" s="28" t="str"/>
      <x:c r="F15" s="28" t="str"/>
      <x:c r="G15" s="28" t="str"/>
      <x:c r="H15" s="28" t="str"/>
    </x:row>
    <x:row r="16">
      <x:c r="A16" s="28" t="str">
        <x:v>Scope</x:v>
      </x:c>
      <x:c r="B16" s="28" t="str"/>
      <x:c r="C16" s="28" t="str"/>
      <x:c r="D16" s="28" t="str"/>
      <x:c r="E16" s="28" t="str"/>
      <x:c r="F16" s="28" t="str"/>
      <x:c r="G16" s="28" t="str"/>
      <x:c r="H16" s="28" t="str"/>
    </x:row>
    <x:row r="17">
      <x:c r="A17" s="28" t="str">
        <x:v>Falsifier</x:v>
      </x:c>
      <x:c r="B17" s="28" t="str"/>
      <x:c r="C17" s="28" t="str"/>
      <x:c r="D17" s="28" t="str"/>
      <x:c r="E17" s="28" t="str"/>
      <x:c r="F17" s="28" t="str"/>
      <x:c r="G17" s="28" t="str"/>
      <x:c r="H17" s="28" t="str"/>
    </x:row>
  </x:sheetData>
  <x:mergeCells>
    <x:mergeCell ref="A1:H1"/>
    <x:mergeCell ref="A2:H2"/>
  </x:mergeCells>
  <x:pageMargins left="0.7" right="0.7" top="0.75" bottom="0.75" header="0.3" footer="0.3"/>
  <x:tableParts count="1">
    <x:tablePart xmlns:r="http://schemas.openxmlformats.org/officeDocument/2006/relationships" r:id="R738215d636c74776"/>
  </x:tableParts>
</x:worksheet>
</file>

<file path=xl/worksheets/sheet8.xml><?xml version="1.0" encoding="utf-8"?>
<x:worksheet xmlns:x="http://schemas.openxmlformats.org/spreadsheetml/2006/main">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 min="9" max="9" width="20" hidden="0" customWidth="1"/>
    <x:col min="10" max="10" width="20" hidden="0" customWidth="1"/>
    <x:col min="11" max="11" width="20" hidden="0" customWidth="1"/>
    <x:col min="12" max="12" width="20" hidden="0" customWidth="1"/>
    <x:col min="13" max="13" width="20" hidden="0" customWidth="1"/>
    <x:col min="14" max="14" width="20" hidden="0" customWidth="1"/>
    <x:col min="15" max="15" width="20" hidden="0" customWidth="1"/>
    <x:col min="16" max="16" width="34" hidden="0" customWidth="1"/>
    <x:col min="17" max="17" width="34" hidden="0" customWidth="1"/>
    <x:col min="18" max="18" width="34" hidden="0" customWidth="1"/>
  </x:cols>
  <x:sheetData>
    <x:row r="1" ht="30" customHeight="1">
      <x:c r="A1" s="4" t="str">
        <x:v>Stress-Test Records</x:v>
      </x:c>
      <x:c r="B1" s="4"/>
      <x:c r="C1" s="4"/>
      <x:c r="D1" s="4"/>
      <x:c r="E1" s="4"/>
      <x:c r="F1" s="4"/>
      <x:c r="G1" s="4"/>
      <x:c r="H1" s="4"/>
      <x:c r="I1" s="4"/>
      <x:c r="J1" s="4"/>
      <x:c r="K1" s="4"/>
      <x:c r="L1" s="4"/>
      <x:c r="M1" s="4"/>
      <x:c r="N1" s="4"/>
      <x:c r="O1" s="4"/>
      <x:c r="P1" s="4"/>
      <x:c r="Q1" s="4"/>
      <x:c r="R1" s="4"/>
    </x:row>
    <x:row r="2" ht="34" customHeight="1">
      <x:c r="A2" s="10" t="str">
        <x:v>Append one row per completed decision record. This is the portable audit trail.</x:v>
      </x:c>
      <x:c r="B2" s="10"/>
      <x:c r="C2" s="10"/>
      <x:c r="D2" s="10"/>
      <x:c r="E2" s="10"/>
      <x:c r="F2" s="10"/>
      <x:c r="G2" s="10"/>
      <x:c r="H2" s="10"/>
      <x:c r="I2" s="10"/>
      <x:c r="J2" s="10"/>
      <x:c r="K2" s="10"/>
      <x:c r="L2" s="10"/>
      <x:c r="M2" s="10"/>
      <x:c r="N2" s="10"/>
      <x:c r="O2" s="10"/>
      <x:c r="P2" s="10"/>
      <x:c r="Q2" s="10"/>
      <x:c r="R2" s="10"/>
    </x:row>
    <x:row r="4" ht="28" customHeight="1">
      <x:c r="A4" s="36" t="str">
        <x:v>Timestamp</x:v>
      </x:c>
      <x:c r="B4" s="36" t="str">
        <x:v>Opportunity ID</x:v>
      </x:c>
      <x:c r="C4" s="36" t="str">
        <x:v>Metric</x:v>
      </x:c>
      <x:c r="D4" s="36" t="str">
        <x:v>Unit</x:v>
      </x:c>
      <x:c r="E4" s="36" t="str">
        <x:v>Source</x:v>
      </x:c>
      <x:c r="F4" s="36" t="str">
        <x:v>Lineage state</x:v>
      </x:c>
      <x:c r="G4" s="36" t="str">
        <x:v>Size validity</x:v>
      </x:c>
      <x:c r="H4" s="36" t="str">
        <x:v>Aggregation</x:v>
      </x:c>
      <x:c r="I4" s="36" t="str">
        <x:v>Segment</x:v>
      </x:c>
      <x:c r="J4" s="36" t="str">
        <x:v>Reachability</x:v>
      </x:c>
      <x:c r="K4" s="36" t="str">
        <x:v>Commercial path</x:v>
      </x:c>
      <x:c r="L4" s="36" t="str">
        <x:v>Contradiction</x:v>
      </x:c>
      <x:c r="M4" s="36" t="str">
        <x:v>Comparison</x:v>
      </x:c>
      <x:c r="N4" s="36" t="str">
        <x:v>Outcome</x:v>
      </x:c>
      <x:c r="O4" s="36" t="str">
        <x:v>Stability</x:v>
      </x:c>
      <x:c r="P4" s="36" t="str">
        <x:v>Falsifier</x:v>
      </x:c>
      <x:c r="Q4" s="36" t="str">
        <x:v>Missing evidence</x:v>
      </x:c>
      <x:c r="R4" s="36" t="str">
        <x:v>Next action</x:v>
      </x:c>
    </x:row>
    <x:row r="5">
      <x:c r="A5" s="28" t="str"/>
      <x:c r="B5" s="28" t="str"/>
      <x:c r="C5" s="28" t="str"/>
      <x:c r="D5" s="28" t="str"/>
      <x:c r="E5" s="28" t="str"/>
      <x:c r="F5" s="28" t="str"/>
      <x:c r="G5" s="28" t="str"/>
      <x:c r="H5" s="28" t="str"/>
      <x:c r="I5" s="28" t="str"/>
      <x:c r="J5" s="28" t="str"/>
      <x:c r="K5" s="28" t="str"/>
      <x:c r="L5" s="28" t="str"/>
      <x:c r="M5" s="28" t="str"/>
      <x:c r="N5" s="28" t="str"/>
      <x:c r="O5" s="28" t="str"/>
      <x:c r="P5" s="28" t="str"/>
      <x:c r="Q5" s="28" t="str"/>
      <x:c r="R5" s="28" t="str"/>
    </x:row>
    <x:row r="6">
      <x:c r="A6" s="28" t="str"/>
      <x:c r="B6" s="28" t="str"/>
      <x:c r="C6" s="28" t="str"/>
      <x:c r="D6" s="28" t="str"/>
      <x:c r="E6" s="28" t="str"/>
      <x:c r="F6" s="28" t="str"/>
      <x:c r="G6" s="28" t="str"/>
      <x:c r="H6" s="28" t="str"/>
      <x:c r="I6" s="28" t="str"/>
      <x:c r="J6" s="28" t="str"/>
      <x:c r="K6" s="28" t="str"/>
      <x:c r="L6" s="28" t="str"/>
      <x:c r="M6" s="28" t="str"/>
      <x:c r="N6" s="28" t="str"/>
      <x:c r="O6" s="28" t="str"/>
      <x:c r="P6" s="28" t="str"/>
      <x:c r="Q6" s="28" t="str"/>
      <x:c r="R6" s="28" t="str"/>
    </x:row>
    <x:row r="7">
      <x:c r="A7" s="28" t="str"/>
      <x:c r="B7" s="28" t="str"/>
      <x:c r="C7" s="28" t="str"/>
      <x:c r="D7" s="28" t="str"/>
      <x:c r="E7" s="28" t="str"/>
      <x:c r="F7" s="28" t="str"/>
      <x:c r="G7" s="28" t="str"/>
      <x:c r="H7" s="28" t="str"/>
      <x:c r="I7" s="28" t="str"/>
      <x:c r="J7" s="28" t="str"/>
      <x:c r="K7" s="28" t="str"/>
      <x:c r="L7" s="28" t="str"/>
      <x:c r="M7" s="28" t="str"/>
      <x:c r="N7" s="28" t="str"/>
      <x:c r="O7" s="28" t="str"/>
      <x:c r="P7" s="28" t="str"/>
      <x:c r="Q7" s="28" t="str"/>
      <x:c r="R7" s="28" t="str"/>
    </x:row>
    <x:row r="8">
      <x:c r="A8" s="28" t="str"/>
      <x:c r="B8" s="28" t="str"/>
      <x:c r="C8" s="28" t="str"/>
      <x:c r="D8" s="28" t="str"/>
      <x:c r="E8" s="28" t="str"/>
      <x:c r="F8" s="28" t="str"/>
      <x:c r="G8" s="28" t="str"/>
      <x:c r="H8" s="28" t="str"/>
      <x:c r="I8" s="28" t="str"/>
      <x:c r="J8" s="28" t="str"/>
      <x:c r="K8" s="28" t="str"/>
      <x:c r="L8" s="28" t="str"/>
      <x:c r="M8" s="28" t="str"/>
      <x:c r="N8" s="28" t="str"/>
      <x:c r="O8" s="28" t="str"/>
      <x:c r="P8" s="28" t="str"/>
      <x:c r="Q8" s="28" t="str"/>
      <x:c r="R8" s="28" t="str"/>
    </x:row>
    <x:row r="9">
      <x:c r="A9" s="28" t="str"/>
      <x:c r="B9" s="28" t="str"/>
      <x:c r="C9" s="28" t="str"/>
      <x:c r="D9" s="28" t="str"/>
      <x:c r="E9" s="28" t="str"/>
      <x:c r="F9" s="28" t="str"/>
      <x:c r="G9" s="28" t="str"/>
      <x:c r="H9" s="28" t="str"/>
      <x:c r="I9" s="28" t="str"/>
      <x:c r="J9" s="28" t="str"/>
      <x:c r="K9" s="28" t="str"/>
      <x:c r="L9" s="28" t="str"/>
      <x:c r="M9" s="28" t="str"/>
      <x:c r="N9" s="28" t="str"/>
      <x:c r="O9" s="28" t="str"/>
      <x:c r="P9" s="28" t="str"/>
      <x:c r="Q9" s="28" t="str"/>
      <x:c r="R9" s="28" t="str"/>
    </x:row>
    <x:row r="10">
      <x:c r="A10" s="28" t="str"/>
      <x:c r="B10" s="28" t="str"/>
      <x:c r="C10" s="28" t="str"/>
      <x:c r="D10" s="28" t="str"/>
      <x:c r="E10" s="28" t="str"/>
      <x:c r="F10" s="28" t="str"/>
      <x:c r="G10" s="28" t="str"/>
      <x:c r="H10" s="28" t="str"/>
      <x:c r="I10" s="28" t="str"/>
      <x:c r="J10" s="28" t="str"/>
      <x:c r="K10" s="28" t="str"/>
      <x:c r="L10" s="28" t="str"/>
      <x:c r="M10" s="28" t="str"/>
      <x:c r="N10" s="28" t="str"/>
      <x:c r="O10" s="28" t="str"/>
      <x:c r="P10" s="28" t="str"/>
      <x:c r="Q10" s="28" t="str"/>
      <x:c r="R10" s="28" t="str"/>
    </x:row>
    <x:row r="11">
      <x:c r="A11" s="28" t="str"/>
      <x:c r="B11" s="28" t="str"/>
      <x:c r="C11" s="28" t="str"/>
      <x:c r="D11" s="28" t="str"/>
      <x:c r="E11" s="28" t="str"/>
      <x:c r="F11" s="28" t="str"/>
      <x:c r="G11" s="28" t="str"/>
      <x:c r="H11" s="28" t="str"/>
      <x:c r="I11" s="28" t="str"/>
      <x:c r="J11" s="28" t="str"/>
      <x:c r="K11" s="28" t="str"/>
      <x:c r="L11" s="28" t="str"/>
      <x:c r="M11" s="28" t="str"/>
      <x:c r="N11" s="28" t="str"/>
      <x:c r="O11" s="28" t="str"/>
      <x:c r="P11" s="28" t="str"/>
      <x:c r="Q11" s="28" t="str"/>
      <x:c r="R11" s="28" t="str"/>
    </x:row>
    <x:row r="12">
      <x:c r="A12" s="28" t="str"/>
      <x:c r="B12" s="28" t="str"/>
      <x:c r="C12" s="28" t="str"/>
      <x:c r="D12" s="28" t="str"/>
      <x:c r="E12" s="28" t="str"/>
      <x:c r="F12" s="28" t="str"/>
      <x:c r="G12" s="28" t="str"/>
      <x:c r="H12" s="28" t="str"/>
      <x:c r="I12" s="28" t="str"/>
      <x:c r="J12" s="28" t="str"/>
      <x:c r="K12" s="28" t="str"/>
      <x:c r="L12" s="28" t="str"/>
      <x:c r="M12" s="28" t="str"/>
      <x:c r="N12" s="28" t="str"/>
      <x:c r="O12" s="28" t="str"/>
      <x:c r="P12" s="28" t="str"/>
      <x:c r="Q12" s="28" t="str"/>
      <x:c r="R12" s="28" t="str"/>
    </x:row>
    <x:row r="13">
      <x:c r="A13" s="28" t="str"/>
      <x:c r="B13" s="28" t="str"/>
      <x:c r="C13" s="28" t="str"/>
      <x:c r="D13" s="28" t="str"/>
      <x:c r="E13" s="28" t="str"/>
      <x:c r="F13" s="28" t="str"/>
      <x:c r="G13" s="28" t="str"/>
      <x:c r="H13" s="28" t="str"/>
      <x:c r="I13" s="28" t="str"/>
      <x:c r="J13" s="28" t="str"/>
      <x:c r="K13" s="28" t="str"/>
      <x:c r="L13" s="28" t="str"/>
      <x:c r="M13" s="28" t="str"/>
      <x:c r="N13" s="28" t="str"/>
      <x:c r="O13" s="28" t="str"/>
      <x:c r="P13" s="28" t="str"/>
      <x:c r="Q13" s="28" t="str"/>
      <x:c r="R13" s="28" t="str"/>
    </x:row>
    <x:row r="14">
      <x:c r="A14" s="28" t="str"/>
      <x:c r="B14" s="28" t="str"/>
      <x:c r="C14" s="28" t="str"/>
      <x:c r="D14" s="28" t="str"/>
      <x:c r="E14" s="28" t="str"/>
      <x:c r="F14" s="28" t="str"/>
      <x:c r="G14" s="28" t="str"/>
      <x:c r="H14" s="28" t="str"/>
      <x:c r="I14" s="28" t="str"/>
      <x:c r="J14" s="28" t="str"/>
      <x:c r="K14" s="28" t="str"/>
      <x:c r="L14" s="28" t="str"/>
      <x:c r="M14" s="28" t="str"/>
      <x:c r="N14" s="28" t="str"/>
      <x:c r="O14" s="28" t="str"/>
      <x:c r="P14" s="28" t="str"/>
      <x:c r="Q14" s="28" t="str"/>
      <x:c r="R14" s="28" t="str"/>
    </x:row>
    <x:row r="15">
      <x:c r="A15" s="28" t="str"/>
      <x:c r="B15" s="28" t="str"/>
      <x:c r="C15" s="28" t="str"/>
      <x:c r="D15" s="28" t="str"/>
      <x:c r="E15" s="28" t="str"/>
      <x:c r="F15" s="28" t="str"/>
      <x:c r="G15" s="28" t="str"/>
      <x:c r="H15" s="28" t="str"/>
      <x:c r="I15" s="28" t="str"/>
      <x:c r="J15" s="28" t="str"/>
      <x:c r="K15" s="28" t="str"/>
      <x:c r="L15" s="28" t="str"/>
      <x:c r="M15" s="28" t="str"/>
      <x:c r="N15" s="28" t="str"/>
      <x:c r="O15" s="28" t="str"/>
      <x:c r="P15" s="28" t="str"/>
      <x:c r="Q15" s="28" t="str"/>
      <x:c r="R15" s="28" t="str"/>
    </x:row>
    <x:row r="16">
      <x:c r="A16" s="28" t="str"/>
      <x:c r="B16" s="28" t="str"/>
      <x:c r="C16" s="28" t="str"/>
      <x:c r="D16" s="28" t="str"/>
      <x:c r="E16" s="28" t="str"/>
      <x:c r="F16" s="28" t="str"/>
      <x:c r="G16" s="28" t="str"/>
      <x:c r="H16" s="28" t="str"/>
      <x:c r="I16" s="28" t="str"/>
      <x:c r="J16" s="28" t="str"/>
      <x:c r="K16" s="28" t="str"/>
      <x:c r="L16" s="28" t="str"/>
      <x:c r="M16" s="28" t="str"/>
      <x:c r="N16" s="28" t="str"/>
      <x:c r="O16" s="28" t="str"/>
      <x:c r="P16" s="28" t="str"/>
      <x:c r="Q16" s="28" t="str"/>
      <x:c r="R16" s="28" t="str"/>
    </x:row>
    <x:row r="17">
      <x:c r="A17" s="28" t="str"/>
      <x:c r="B17" s="28" t="str"/>
      <x:c r="C17" s="28" t="str"/>
      <x:c r="D17" s="28" t="str"/>
      <x:c r="E17" s="28" t="str"/>
      <x:c r="F17" s="28" t="str"/>
      <x:c r="G17" s="28" t="str"/>
      <x:c r="H17" s="28" t="str"/>
      <x:c r="I17" s="28" t="str"/>
      <x:c r="J17" s="28" t="str"/>
      <x:c r="K17" s="28" t="str"/>
      <x:c r="L17" s="28" t="str"/>
      <x:c r="M17" s="28" t="str"/>
      <x:c r="N17" s="28" t="str"/>
      <x:c r="O17" s="28" t="str"/>
      <x:c r="P17" s="28" t="str"/>
      <x:c r="Q17" s="28" t="str"/>
      <x:c r="R17" s="28" t="str"/>
    </x:row>
    <x:row r="18">
      <x:c r="A18" s="28" t="str"/>
      <x:c r="B18" s="28" t="str"/>
      <x:c r="C18" s="28" t="str"/>
      <x:c r="D18" s="28" t="str"/>
      <x:c r="E18" s="28" t="str"/>
      <x:c r="F18" s="28" t="str"/>
      <x:c r="G18" s="28" t="str"/>
      <x:c r="H18" s="28" t="str"/>
      <x:c r="I18" s="28" t="str"/>
      <x:c r="J18" s="28" t="str"/>
      <x:c r="K18" s="28" t="str"/>
      <x:c r="L18" s="28" t="str"/>
      <x:c r="M18" s="28" t="str"/>
      <x:c r="N18" s="28" t="str"/>
      <x:c r="O18" s="28" t="str"/>
      <x:c r="P18" s="28" t="str"/>
      <x:c r="Q18" s="28" t="str"/>
      <x:c r="R18" s="28" t="str"/>
    </x:row>
    <x:row r="19">
      <x:c r="A19" s="28" t="str"/>
      <x:c r="B19" s="28" t="str"/>
      <x:c r="C19" s="28" t="str"/>
      <x:c r="D19" s="28" t="str"/>
      <x:c r="E19" s="28" t="str"/>
      <x:c r="F19" s="28" t="str"/>
      <x:c r="G19" s="28" t="str"/>
      <x:c r="H19" s="28" t="str"/>
      <x:c r="I19" s="28" t="str"/>
      <x:c r="J19" s="28" t="str"/>
      <x:c r="K19" s="28" t="str"/>
      <x:c r="L19" s="28" t="str"/>
      <x:c r="M19" s="28" t="str"/>
      <x:c r="N19" s="28" t="str"/>
      <x:c r="O19" s="28" t="str"/>
      <x:c r="P19" s="28" t="str"/>
      <x:c r="Q19" s="28" t="str"/>
      <x:c r="R19" s="28" t="str"/>
    </x:row>
    <x:row r="20">
      <x:c r="A20" s="28" t="str"/>
      <x:c r="B20" s="28" t="str"/>
      <x:c r="C20" s="28" t="str"/>
      <x:c r="D20" s="28" t="str"/>
      <x:c r="E20" s="28" t="str"/>
      <x:c r="F20" s="28" t="str"/>
      <x:c r="G20" s="28" t="str"/>
      <x:c r="H20" s="28" t="str"/>
      <x:c r="I20" s="28" t="str"/>
      <x:c r="J20" s="28" t="str"/>
      <x:c r="K20" s="28" t="str"/>
      <x:c r="L20" s="28" t="str"/>
      <x:c r="M20" s="28" t="str"/>
      <x:c r="N20" s="28" t="str"/>
      <x:c r="O20" s="28" t="str"/>
      <x:c r="P20" s="28" t="str"/>
      <x:c r="Q20" s="28" t="str"/>
      <x:c r="R20" s="28" t="str"/>
    </x:row>
    <x:row r="21">
      <x:c r="A21" s="28" t="str"/>
      <x:c r="B21" s="28" t="str"/>
      <x:c r="C21" s="28" t="str"/>
      <x:c r="D21" s="28" t="str"/>
      <x:c r="E21" s="28" t="str"/>
      <x:c r="F21" s="28" t="str"/>
      <x:c r="G21" s="28" t="str"/>
      <x:c r="H21" s="28" t="str"/>
      <x:c r="I21" s="28" t="str"/>
      <x:c r="J21" s="28" t="str"/>
      <x:c r="K21" s="28" t="str"/>
      <x:c r="L21" s="28" t="str"/>
      <x:c r="M21" s="28" t="str"/>
      <x:c r="N21" s="28" t="str"/>
      <x:c r="O21" s="28" t="str"/>
      <x:c r="P21" s="28" t="str"/>
      <x:c r="Q21" s="28" t="str"/>
      <x:c r="R21" s="28" t="str"/>
    </x:row>
    <x:row r="22">
      <x:c r="A22" s="28" t="str"/>
      <x:c r="B22" s="28" t="str"/>
      <x:c r="C22" s="28" t="str"/>
      <x:c r="D22" s="28" t="str"/>
      <x:c r="E22" s="28" t="str"/>
      <x:c r="F22" s="28" t="str"/>
      <x:c r="G22" s="28" t="str"/>
      <x:c r="H22" s="28" t="str"/>
      <x:c r="I22" s="28" t="str"/>
      <x:c r="J22" s="28" t="str"/>
      <x:c r="K22" s="28" t="str"/>
      <x:c r="L22" s="28" t="str"/>
      <x:c r="M22" s="28" t="str"/>
      <x:c r="N22" s="28" t="str"/>
      <x:c r="O22" s="28" t="str"/>
      <x:c r="P22" s="28" t="str"/>
      <x:c r="Q22" s="28" t="str"/>
      <x:c r="R22" s="28" t="str"/>
    </x:row>
    <x:row r="23">
      <x:c r="A23" s="28" t="str"/>
      <x:c r="B23" s="28" t="str"/>
      <x:c r="C23" s="28" t="str"/>
      <x:c r="D23" s="28" t="str"/>
      <x:c r="E23" s="28" t="str"/>
      <x:c r="F23" s="28" t="str"/>
      <x:c r="G23" s="28" t="str"/>
      <x:c r="H23" s="28" t="str"/>
      <x:c r="I23" s="28" t="str"/>
      <x:c r="J23" s="28" t="str"/>
      <x:c r="K23" s="28" t="str"/>
      <x:c r="L23" s="28" t="str"/>
      <x:c r="M23" s="28" t="str"/>
      <x:c r="N23" s="28" t="str"/>
      <x:c r="O23" s="28" t="str"/>
      <x:c r="P23" s="28" t="str"/>
      <x:c r="Q23" s="28" t="str"/>
      <x:c r="R23" s="28" t="str"/>
    </x:row>
    <x:row r="24">
      <x:c r="A24" s="28" t="str"/>
      <x:c r="B24" s="28" t="str"/>
      <x:c r="C24" s="28" t="str"/>
      <x:c r="D24" s="28" t="str"/>
      <x:c r="E24" s="28" t="str"/>
      <x:c r="F24" s="28" t="str"/>
      <x:c r="G24" s="28" t="str"/>
      <x:c r="H24" s="28" t="str"/>
      <x:c r="I24" s="28" t="str"/>
      <x:c r="J24" s="28" t="str"/>
      <x:c r="K24" s="28" t="str"/>
      <x:c r="L24" s="28" t="str"/>
      <x:c r="M24" s="28" t="str"/>
      <x:c r="N24" s="28" t="str"/>
      <x:c r="O24" s="28" t="str"/>
      <x:c r="P24" s="28" t="str"/>
      <x:c r="Q24" s="28" t="str"/>
      <x:c r="R24" s="28" t="str"/>
    </x:row>
    <x:row r="25">
      <x:c r="A25" s="28" t="str"/>
      <x:c r="B25" s="28" t="str"/>
      <x:c r="C25" s="28" t="str"/>
      <x:c r="D25" s="28" t="str"/>
      <x:c r="E25" s="28" t="str"/>
      <x:c r="F25" s="28" t="str"/>
      <x:c r="G25" s="28" t="str"/>
      <x:c r="H25" s="28" t="str"/>
      <x:c r="I25" s="28" t="str"/>
      <x:c r="J25" s="28" t="str"/>
      <x:c r="K25" s="28" t="str"/>
      <x:c r="L25" s="28" t="str"/>
      <x:c r="M25" s="28" t="str"/>
      <x:c r="N25" s="28" t="str"/>
      <x:c r="O25" s="28" t="str"/>
      <x:c r="P25" s="28" t="str"/>
      <x:c r="Q25" s="28" t="str"/>
      <x:c r="R25" s="28" t="str"/>
    </x:row>
    <x:row r="26">
      <x:c r="A26" s="28" t="str"/>
      <x:c r="B26" s="28" t="str"/>
      <x:c r="C26" s="28" t="str"/>
      <x:c r="D26" s="28" t="str"/>
      <x:c r="E26" s="28" t="str"/>
      <x:c r="F26" s="28" t="str"/>
      <x:c r="G26" s="28" t="str"/>
      <x:c r="H26" s="28" t="str"/>
      <x:c r="I26" s="28" t="str"/>
      <x:c r="J26" s="28" t="str"/>
      <x:c r="K26" s="28" t="str"/>
      <x:c r="L26" s="28" t="str"/>
      <x:c r="M26" s="28" t="str"/>
      <x:c r="N26" s="28" t="str"/>
      <x:c r="O26" s="28" t="str"/>
      <x:c r="P26" s="28" t="str"/>
      <x:c r="Q26" s="28" t="str"/>
      <x:c r="R26" s="28" t="str"/>
    </x:row>
    <x:row r="27">
      <x:c r="A27" s="28" t="str"/>
      <x:c r="B27" s="28" t="str"/>
      <x:c r="C27" s="28" t="str"/>
      <x:c r="D27" s="28" t="str"/>
      <x:c r="E27" s="28" t="str"/>
      <x:c r="F27" s="28" t="str"/>
      <x:c r="G27" s="28" t="str"/>
      <x:c r="H27" s="28" t="str"/>
      <x:c r="I27" s="28" t="str"/>
      <x:c r="J27" s="28" t="str"/>
      <x:c r="K27" s="28" t="str"/>
      <x:c r="L27" s="28" t="str"/>
      <x:c r="M27" s="28" t="str"/>
      <x:c r="N27" s="28" t="str"/>
      <x:c r="O27" s="28" t="str"/>
      <x:c r="P27" s="28" t="str"/>
      <x:c r="Q27" s="28" t="str"/>
      <x:c r="R27" s="28" t="str"/>
    </x:row>
    <x:row r="28">
      <x:c r="A28" s="28" t="str"/>
      <x:c r="B28" s="28" t="str"/>
      <x:c r="C28" s="28" t="str"/>
      <x:c r="D28" s="28" t="str"/>
      <x:c r="E28" s="28" t="str"/>
      <x:c r="F28" s="28" t="str"/>
      <x:c r="G28" s="28" t="str"/>
      <x:c r="H28" s="28" t="str"/>
      <x:c r="I28" s="28" t="str"/>
      <x:c r="J28" s="28" t="str"/>
      <x:c r="K28" s="28" t="str"/>
      <x:c r="L28" s="28" t="str"/>
      <x:c r="M28" s="28" t="str"/>
      <x:c r="N28" s="28" t="str"/>
      <x:c r="O28" s="28" t="str"/>
      <x:c r="P28" s="28" t="str"/>
      <x:c r="Q28" s="28" t="str"/>
      <x:c r="R28" s="28" t="str"/>
    </x:row>
    <x:row r="29">
      <x:c r="A29" s="28" t="str"/>
      <x:c r="B29" s="28" t="str"/>
      <x:c r="C29" s="28" t="str"/>
      <x:c r="D29" s="28" t="str"/>
      <x:c r="E29" s="28" t="str"/>
      <x:c r="F29" s="28" t="str"/>
      <x:c r="G29" s="28" t="str"/>
      <x:c r="H29" s="28" t="str"/>
      <x:c r="I29" s="28" t="str"/>
      <x:c r="J29" s="28" t="str"/>
      <x:c r="K29" s="28" t="str"/>
      <x:c r="L29" s="28" t="str"/>
      <x:c r="M29" s="28" t="str"/>
      <x:c r="N29" s="28" t="str"/>
      <x:c r="O29" s="28" t="str"/>
      <x:c r="P29" s="28" t="str"/>
      <x:c r="Q29" s="28" t="str"/>
      <x:c r="R29" s="28" t="str"/>
    </x:row>
    <x:row r="30">
      <x:c r="A30" s="28" t="str"/>
      <x:c r="B30" s="28" t="str"/>
      <x:c r="C30" s="28" t="str"/>
      <x:c r="D30" s="28" t="str"/>
      <x:c r="E30" s="28" t="str"/>
      <x:c r="F30" s="28" t="str"/>
      <x:c r="G30" s="28" t="str"/>
      <x:c r="H30" s="28" t="str"/>
      <x:c r="I30" s="28" t="str"/>
      <x:c r="J30" s="28" t="str"/>
      <x:c r="K30" s="28" t="str"/>
      <x:c r="L30" s="28" t="str"/>
      <x:c r="M30" s="28" t="str"/>
      <x:c r="N30" s="28" t="str"/>
      <x:c r="O30" s="28" t="str"/>
      <x:c r="P30" s="28" t="str"/>
      <x:c r="Q30" s="28" t="str"/>
      <x:c r="R30" s="28" t="str"/>
    </x:row>
    <x:row r="31">
      <x:c r="A31" s="28" t="str"/>
      <x:c r="B31" s="28" t="str"/>
      <x:c r="C31" s="28" t="str"/>
      <x:c r="D31" s="28" t="str"/>
      <x:c r="E31" s="28" t="str"/>
      <x:c r="F31" s="28" t="str"/>
      <x:c r="G31" s="28" t="str"/>
      <x:c r="H31" s="28" t="str"/>
      <x:c r="I31" s="28" t="str"/>
      <x:c r="J31" s="28" t="str"/>
      <x:c r="K31" s="28" t="str"/>
      <x:c r="L31" s="28" t="str"/>
      <x:c r="M31" s="28" t="str"/>
      <x:c r="N31" s="28" t="str"/>
      <x:c r="O31" s="28" t="str"/>
      <x:c r="P31" s="28" t="str"/>
      <x:c r="Q31" s="28" t="str"/>
      <x:c r="R31" s="28" t="str"/>
    </x:row>
    <x:row r="32">
      <x:c r="A32" s="28" t="str"/>
      <x:c r="B32" s="28" t="str"/>
      <x:c r="C32" s="28" t="str"/>
      <x:c r="D32" s="28" t="str"/>
      <x:c r="E32" s="28" t="str"/>
      <x:c r="F32" s="28" t="str"/>
      <x:c r="G32" s="28" t="str"/>
      <x:c r="H32" s="28" t="str"/>
      <x:c r="I32" s="28" t="str"/>
      <x:c r="J32" s="28" t="str"/>
      <x:c r="K32" s="28" t="str"/>
      <x:c r="L32" s="28" t="str"/>
      <x:c r="M32" s="28" t="str"/>
      <x:c r="N32" s="28" t="str"/>
      <x:c r="O32" s="28" t="str"/>
      <x:c r="P32" s="28" t="str"/>
      <x:c r="Q32" s="28" t="str"/>
      <x:c r="R32" s="28" t="str"/>
    </x:row>
    <x:row r="33">
      <x:c r="A33" s="28" t="str"/>
      <x:c r="B33" s="28" t="str"/>
      <x:c r="C33" s="28" t="str"/>
      <x:c r="D33" s="28" t="str"/>
      <x:c r="E33" s="28" t="str"/>
      <x:c r="F33" s="28" t="str"/>
      <x:c r="G33" s="28" t="str"/>
      <x:c r="H33" s="28" t="str"/>
      <x:c r="I33" s="28" t="str"/>
      <x:c r="J33" s="28" t="str"/>
      <x:c r="K33" s="28" t="str"/>
      <x:c r="L33" s="28" t="str"/>
      <x:c r="M33" s="28" t="str"/>
      <x:c r="N33" s="28" t="str"/>
      <x:c r="O33" s="28" t="str"/>
      <x:c r="P33" s="28" t="str"/>
      <x:c r="Q33" s="28" t="str"/>
      <x:c r="R33" s="28" t="str"/>
    </x:row>
    <x:row r="34">
      <x:c r="A34" s="28" t="str"/>
      <x:c r="B34" s="28" t="str"/>
      <x:c r="C34" s="28" t="str"/>
      <x:c r="D34" s="28" t="str"/>
      <x:c r="E34" s="28" t="str"/>
      <x:c r="F34" s="28" t="str"/>
      <x:c r="G34" s="28" t="str"/>
      <x:c r="H34" s="28" t="str"/>
      <x:c r="I34" s="28" t="str"/>
      <x:c r="J34" s="28" t="str"/>
      <x:c r="K34" s="28" t="str"/>
      <x:c r="L34" s="28" t="str"/>
      <x:c r="M34" s="28" t="str"/>
      <x:c r="N34" s="28" t="str"/>
      <x:c r="O34" s="28" t="str"/>
      <x:c r="P34" s="28" t="str"/>
      <x:c r="Q34" s="28" t="str"/>
      <x:c r="R34" s="28" t="str"/>
    </x:row>
    <x:row r="35">
      <x:c r="A35" s="28" t="str"/>
      <x:c r="B35" s="28" t="str"/>
      <x:c r="C35" s="28" t="str"/>
      <x:c r="D35" s="28" t="str"/>
      <x:c r="E35" s="28" t="str"/>
      <x:c r="F35" s="28" t="str"/>
      <x:c r="G35" s="28" t="str"/>
      <x:c r="H35" s="28" t="str"/>
      <x:c r="I35" s="28" t="str"/>
      <x:c r="J35" s="28" t="str"/>
      <x:c r="K35" s="28" t="str"/>
      <x:c r="L35" s="28" t="str"/>
      <x:c r="M35" s="28" t="str"/>
      <x:c r="N35" s="28" t="str"/>
      <x:c r="O35" s="28" t="str"/>
      <x:c r="P35" s="28" t="str"/>
      <x:c r="Q35" s="28" t="str"/>
      <x:c r="R35" s="28" t="str"/>
    </x:row>
    <x:row r="36">
      <x:c r="A36" s="28" t="str"/>
      <x:c r="B36" s="28" t="str"/>
      <x:c r="C36" s="28" t="str"/>
      <x:c r="D36" s="28" t="str"/>
      <x:c r="E36" s="28" t="str"/>
      <x:c r="F36" s="28" t="str"/>
      <x:c r="G36" s="28" t="str"/>
      <x:c r="H36" s="28" t="str"/>
      <x:c r="I36" s="28" t="str"/>
      <x:c r="J36" s="28" t="str"/>
      <x:c r="K36" s="28" t="str"/>
      <x:c r="L36" s="28" t="str"/>
      <x:c r="M36" s="28" t="str"/>
      <x:c r="N36" s="28" t="str"/>
      <x:c r="O36" s="28" t="str"/>
      <x:c r="P36" s="28" t="str"/>
      <x:c r="Q36" s="28" t="str"/>
      <x:c r="R36" s="28" t="str"/>
    </x:row>
    <x:row r="37">
      <x:c r="A37" s="28" t="str"/>
      <x:c r="B37" s="28" t="str"/>
      <x:c r="C37" s="28" t="str"/>
      <x:c r="D37" s="28" t="str"/>
      <x:c r="E37" s="28" t="str"/>
      <x:c r="F37" s="28" t="str"/>
      <x:c r="G37" s="28" t="str"/>
      <x:c r="H37" s="28" t="str"/>
      <x:c r="I37" s="28" t="str"/>
      <x:c r="J37" s="28" t="str"/>
      <x:c r="K37" s="28" t="str"/>
      <x:c r="L37" s="28" t="str"/>
      <x:c r="M37" s="28" t="str"/>
      <x:c r="N37" s="28" t="str"/>
      <x:c r="O37" s="28" t="str"/>
      <x:c r="P37" s="28" t="str"/>
      <x:c r="Q37" s="28" t="str"/>
      <x:c r="R37" s="28" t="str"/>
    </x:row>
    <x:row r="38">
      <x:c r="A38" s="28" t="str"/>
      <x:c r="B38" s="28" t="str"/>
      <x:c r="C38" s="28" t="str"/>
      <x:c r="D38" s="28" t="str"/>
      <x:c r="E38" s="28" t="str"/>
      <x:c r="F38" s="28" t="str"/>
      <x:c r="G38" s="28" t="str"/>
      <x:c r="H38" s="28" t="str"/>
      <x:c r="I38" s="28" t="str"/>
      <x:c r="J38" s="28" t="str"/>
      <x:c r="K38" s="28" t="str"/>
      <x:c r="L38" s="28" t="str"/>
      <x:c r="M38" s="28" t="str"/>
      <x:c r="N38" s="28" t="str"/>
      <x:c r="O38" s="28" t="str"/>
      <x:c r="P38" s="28" t="str"/>
      <x:c r="Q38" s="28" t="str"/>
      <x:c r="R38" s="28" t="str"/>
    </x:row>
    <x:row r="39">
      <x:c r="A39" s="28" t="str"/>
      <x:c r="B39" s="28" t="str"/>
      <x:c r="C39" s="28" t="str"/>
      <x:c r="D39" s="28" t="str"/>
      <x:c r="E39" s="28" t="str"/>
      <x:c r="F39" s="28" t="str"/>
      <x:c r="G39" s="28" t="str"/>
      <x:c r="H39" s="28" t="str"/>
      <x:c r="I39" s="28" t="str"/>
      <x:c r="J39" s="28" t="str"/>
      <x:c r="K39" s="28" t="str"/>
      <x:c r="L39" s="28" t="str"/>
      <x:c r="M39" s="28" t="str"/>
      <x:c r="N39" s="28" t="str"/>
      <x:c r="O39" s="28" t="str"/>
      <x:c r="P39" s="28" t="str"/>
      <x:c r="Q39" s="28" t="str"/>
      <x:c r="R39" s="28" t="str"/>
    </x:row>
    <x:row r="40">
      <x:c r="A40" s="28" t="str"/>
      <x:c r="B40" s="28" t="str"/>
      <x:c r="C40" s="28" t="str"/>
      <x:c r="D40" s="28" t="str"/>
      <x:c r="E40" s="28" t="str"/>
      <x:c r="F40" s="28" t="str"/>
      <x:c r="G40" s="28" t="str"/>
      <x:c r="H40" s="28" t="str"/>
      <x:c r="I40" s="28" t="str"/>
      <x:c r="J40" s="28" t="str"/>
      <x:c r="K40" s="28" t="str"/>
      <x:c r="L40" s="28" t="str"/>
      <x:c r="M40" s="28" t="str"/>
      <x:c r="N40" s="28" t="str"/>
      <x:c r="O40" s="28" t="str"/>
      <x:c r="P40" s="28" t="str"/>
      <x:c r="Q40" s="28" t="str"/>
      <x:c r="R40" s="28" t="str"/>
    </x:row>
    <x:row r="41">
      <x:c r="A41" s="28" t="str"/>
      <x:c r="B41" s="28" t="str"/>
      <x:c r="C41" s="28" t="str"/>
      <x:c r="D41" s="28" t="str"/>
      <x:c r="E41" s="28" t="str"/>
      <x:c r="F41" s="28" t="str"/>
      <x:c r="G41" s="28" t="str"/>
      <x:c r="H41" s="28" t="str"/>
      <x:c r="I41" s="28" t="str"/>
      <x:c r="J41" s="28" t="str"/>
      <x:c r="K41" s="28" t="str"/>
      <x:c r="L41" s="28" t="str"/>
      <x:c r="M41" s="28" t="str"/>
      <x:c r="N41" s="28" t="str"/>
      <x:c r="O41" s="28" t="str"/>
      <x:c r="P41" s="28" t="str"/>
      <x:c r="Q41" s="28" t="str"/>
      <x:c r="R41" s="28" t="str"/>
    </x:row>
    <x:row r="42">
      <x:c r="A42" s="28" t="str"/>
      <x:c r="B42" s="28" t="str"/>
      <x:c r="C42" s="28" t="str"/>
      <x:c r="D42" s="28" t="str"/>
      <x:c r="E42" s="28" t="str"/>
      <x:c r="F42" s="28" t="str"/>
      <x:c r="G42" s="28" t="str"/>
      <x:c r="H42" s="28" t="str"/>
      <x:c r="I42" s="28" t="str"/>
      <x:c r="J42" s="28" t="str"/>
      <x:c r="K42" s="28" t="str"/>
      <x:c r="L42" s="28" t="str"/>
      <x:c r="M42" s="28" t="str"/>
      <x:c r="N42" s="28" t="str"/>
      <x:c r="O42" s="28" t="str"/>
      <x:c r="P42" s="28" t="str"/>
      <x:c r="Q42" s="28" t="str"/>
      <x:c r="R42" s="28" t="str"/>
    </x:row>
    <x:row r="43">
      <x:c r="A43" s="28" t="str"/>
      <x:c r="B43" s="28" t="str"/>
      <x:c r="C43" s="28" t="str"/>
      <x:c r="D43" s="28" t="str"/>
      <x:c r="E43" s="28" t="str"/>
      <x:c r="F43" s="28" t="str"/>
      <x:c r="G43" s="28" t="str"/>
      <x:c r="H43" s="28" t="str"/>
      <x:c r="I43" s="28" t="str"/>
      <x:c r="J43" s="28" t="str"/>
      <x:c r="K43" s="28" t="str"/>
      <x:c r="L43" s="28" t="str"/>
      <x:c r="M43" s="28" t="str"/>
      <x:c r="N43" s="28" t="str"/>
      <x:c r="O43" s="28" t="str"/>
      <x:c r="P43" s="28" t="str"/>
      <x:c r="Q43" s="28" t="str"/>
      <x:c r="R43" s="28" t="str"/>
    </x:row>
    <x:row r="44">
      <x:c r="A44" s="28" t="str"/>
      <x:c r="B44" s="28" t="str"/>
      <x:c r="C44" s="28" t="str"/>
      <x:c r="D44" s="28" t="str"/>
      <x:c r="E44" s="28" t="str"/>
      <x:c r="F44" s="28" t="str"/>
      <x:c r="G44" s="28" t="str"/>
      <x:c r="H44" s="28" t="str"/>
      <x:c r="I44" s="28" t="str"/>
      <x:c r="J44" s="28" t="str"/>
      <x:c r="K44" s="28" t="str"/>
      <x:c r="L44" s="28" t="str"/>
      <x:c r="M44" s="28" t="str"/>
      <x:c r="N44" s="28" t="str"/>
      <x:c r="O44" s="28" t="str"/>
      <x:c r="P44" s="28" t="str"/>
      <x:c r="Q44" s="28" t="str"/>
      <x:c r="R44" s="28" t="str"/>
    </x:row>
    <x:row r="45">
      <x:c r="A45" s="28" t="str"/>
      <x:c r="B45" s="28" t="str"/>
      <x:c r="C45" s="28" t="str"/>
      <x:c r="D45" s="28" t="str"/>
      <x:c r="E45" s="28" t="str"/>
      <x:c r="F45" s="28" t="str"/>
      <x:c r="G45" s="28" t="str"/>
      <x:c r="H45" s="28" t="str"/>
      <x:c r="I45" s="28" t="str"/>
      <x:c r="J45" s="28" t="str"/>
      <x:c r="K45" s="28" t="str"/>
      <x:c r="L45" s="28" t="str"/>
      <x:c r="M45" s="28" t="str"/>
      <x:c r="N45" s="28" t="str"/>
      <x:c r="O45" s="28" t="str"/>
      <x:c r="P45" s="28" t="str"/>
      <x:c r="Q45" s="28" t="str"/>
      <x:c r="R45" s="28" t="str"/>
    </x:row>
    <x:row r="46">
      <x:c r="A46" s="28" t="str"/>
      <x:c r="B46" s="28" t="str"/>
      <x:c r="C46" s="28" t="str"/>
      <x:c r="D46" s="28" t="str"/>
      <x:c r="E46" s="28" t="str"/>
      <x:c r="F46" s="28" t="str"/>
      <x:c r="G46" s="28" t="str"/>
      <x:c r="H46" s="28" t="str"/>
      <x:c r="I46" s="28" t="str"/>
      <x:c r="J46" s="28" t="str"/>
      <x:c r="K46" s="28" t="str"/>
      <x:c r="L46" s="28" t="str"/>
      <x:c r="M46" s="28" t="str"/>
      <x:c r="N46" s="28" t="str"/>
      <x:c r="O46" s="28" t="str"/>
      <x:c r="P46" s="28" t="str"/>
      <x:c r="Q46" s="28" t="str"/>
      <x:c r="R46" s="28" t="str"/>
    </x:row>
    <x:row r="47">
      <x:c r="A47" s="28" t="str"/>
      <x:c r="B47" s="28" t="str"/>
      <x:c r="C47" s="28" t="str"/>
      <x:c r="D47" s="28" t="str"/>
      <x:c r="E47" s="28" t="str"/>
      <x:c r="F47" s="28" t="str"/>
      <x:c r="G47" s="28" t="str"/>
      <x:c r="H47" s="28" t="str"/>
      <x:c r="I47" s="28" t="str"/>
      <x:c r="J47" s="28" t="str"/>
      <x:c r="K47" s="28" t="str"/>
      <x:c r="L47" s="28" t="str"/>
      <x:c r="M47" s="28" t="str"/>
      <x:c r="N47" s="28" t="str"/>
      <x:c r="O47" s="28" t="str"/>
      <x:c r="P47" s="28" t="str"/>
      <x:c r="Q47" s="28" t="str"/>
      <x:c r="R47" s="28" t="str"/>
    </x:row>
    <x:row r="48">
      <x:c r="A48" s="28" t="str"/>
      <x:c r="B48" s="28" t="str"/>
      <x:c r="C48" s="28" t="str"/>
      <x:c r="D48" s="28" t="str"/>
      <x:c r="E48" s="28" t="str"/>
      <x:c r="F48" s="28" t="str"/>
      <x:c r="G48" s="28" t="str"/>
      <x:c r="H48" s="28" t="str"/>
      <x:c r="I48" s="28" t="str"/>
      <x:c r="J48" s="28" t="str"/>
      <x:c r="K48" s="28" t="str"/>
      <x:c r="L48" s="28" t="str"/>
      <x:c r="M48" s="28" t="str"/>
      <x:c r="N48" s="28" t="str"/>
      <x:c r="O48" s="28" t="str"/>
      <x:c r="P48" s="28" t="str"/>
      <x:c r="Q48" s="28" t="str"/>
      <x:c r="R48" s="28" t="str"/>
    </x:row>
    <x:row r="49">
      <x:c r="A49" s="28" t="str"/>
      <x:c r="B49" s="28" t="str"/>
      <x:c r="C49" s="28" t="str"/>
      <x:c r="D49" s="28" t="str"/>
      <x:c r="E49" s="28" t="str"/>
      <x:c r="F49" s="28" t="str"/>
      <x:c r="G49" s="28" t="str"/>
      <x:c r="H49" s="28" t="str"/>
      <x:c r="I49" s="28" t="str"/>
      <x:c r="J49" s="28" t="str"/>
      <x:c r="K49" s="28" t="str"/>
      <x:c r="L49" s="28" t="str"/>
      <x:c r="M49" s="28" t="str"/>
      <x:c r="N49" s="28" t="str"/>
      <x:c r="O49" s="28" t="str"/>
      <x:c r="P49" s="28" t="str"/>
      <x:c r="Q49" s="28" t="str"/>
      <x:c r="R49" s="28" t="str"/>
    </x:row>
    <x:row r="50">
      <x:c r="A50" s="28" t="str"/>
      <x:c r="B50" s="28" t="str"/>
      <x:c r="C50" s="28" t="str"/>
      <x:c r="D50" s="28" t="str"/>
      <x:c r="E50" s="28" t="str"/>
      <x:c r="F50" s="28" t="str"/>
      <x:c r="G50" s="28" t="str"/>
      <x:c r="H50" s="28" t="str"/>
      <x:c r="I50" s="28" t="str"/>
      <x:c r="J50" s="28" t="str"/>
      <x:c r="K50" s="28" t="str"/>
      <x:c r="L50" s="28" t="str"/>
      <x:c r="M50" s="28" t="str"/>
      <x:c r="N50" s="28" t="str"/>
      <x:c r="O50" s="28" t="str"/>
      <x:c r="P50" s="28" t="str"/>
      <x:c r="Q50" s="28" t="str"/>
      <x:c r="R50" s="28" t="str"/>
    </x:row>
    <x:row r="51">
      <x:c r="A51" s="28" t="str"/>
      <x:c r="B51" s="28" t="str"/>
      <x:c r="C51" s="28" t="str"/>
      <x:c r="D51" s="28" t="str"/>
      <x:c r="E51" s="28" t="str"/>
      <x:c r="F51" s="28" t="str"/>
      <x:c r="G51" s="28" t="str"/>
      <x:c r="H51" s="28" t="str"/>
      <x:c r="I51" s="28" t="str"/>
      <x:c r="J51" s="28" t="str"/>
      <x:c r="K51" s="28" t="str"/>
      <x:c r="L51" s="28" t="str"/>
      <x:c r="M51" s="28" t="str"/>
      <x:c r="N51" s="28" t="str"/>
      <x:c r="O51" s="28" t="str"/>
      <x:c r="P51" s="28" t="str"/>
      <x:c r="Q51" s="28" t="str"/>
      <x:c r="R51" s="28" t="str"/>
    </x:row>
    <x:row r="52">
      <x:c r="A52" s="28" t="str"/>
      <x:c r="B52" s="28" t="str"/>
      <x:c r="C52" s="28" t="str"/>
      <x:c r="D52" s="28" t="str"/>
      <x:c r="E52" s="28" t="str"/>
      <x:c r="F52" s="28" t="str"/>
      <x:c r="G52" s="28" t="str"/>
      <x:c r="H52" s="28" t="str"/>
      <x:c r="I52" s="28" t="str"/>
      <x:c r="J52" s="28" t="str"/>
      <x:c r="K52" s="28" t="str"/>
      <x:c r="L52" s="28" t="str"/>
      <x:c r="M52" s="28" t="str"/>
      <x:c r="N52" s="28" t="str"/>
      <x:c r="O52" s="28" t="str"/>
      <x:c r="P52" s="28" t="str"/>
      <x:c r="Q52" s="28" t="str"/>
      <x:c r="R52" s="28" t="str"/>
    </x:row>
    <x:row r="53">
      <x:c r="A53" s="28" t="str"/>
      <x:c r="B53" s="28" t="str"/>
      <x:c r="C53" s="28" t="str"/>
      <x:c r="D53" s="28" t="str"/>
      <x:c r="E53" s="28" t="str"/>
      <x:c r="F53" s="28" t="str"/>
      <x:c r="G53" s="28" t="str"/>
      <x:c r="H53" s="28" t="str"/>
      <x:c r="I53" s="28" t="str"/>
      <x:c r="J53" s="28" t="str"/>
      <x:c r="K53" s="28" t="str"/>
      <x:c r="L53" s="28" t="str"/>
      <x:c r="M53" s="28" t="str"/>
      <x:c r="N53" s="28" t="str"/>
      <x:c r="O53" s="28" t="str"/>
      <x:c r="P53" s="28" t="str"/>
      <x:c r="Q53" s="28" t="str"/>
      <x:c r="R53" s="28" t="str"/>
    </x:row>
    <x:row r="54">
      <x:c r="A54" s="28" t="str"/>
      <x:c r="B54" s="28" t="str"/>
      <x:c r="C54" s="28" t="str"/>
      <x:c r="D54" s="28" t="str"/>
      <x:c r="E54" s="28" t="str"/>
      <x:c r="F54" s="28" t="str"/>
      <x:c r="G54" s="28" t="str"/>
      <x:c r="H54" s="28" t="str"/>
      <x:c r="I54" s="28" t="str"/>
      <x:c r="J54" s="28" t="str"/>
      <x:c r="K54" s="28" t="str"/>
      <x:c r="L54" s="28" t="str"/>
      <x:c r="M54" s="28" t="str"/>
      <x:c r="N54" s="28" t="str"/>
      <x:c r="O54" s="28" t="str"/>
      <x:c r="P54" s="28" t="str"/>
      <x:c r="Q54" s="28" t="str"/>
      <x:c r="R54" s="28" t="str"/>
    </x:row>
  </x:sheetData>
  <x:mergeCells>
    <x:mergeCell ref="A1:R1"/>
    <x:mergeCell ref="A2:R2"/>
  </x:mergeCells>
  <x:pageMargins left="0.7" right="0.7" top="0.75" bottom="0.75" header="0.3" footer="0.3"/>
  <x:tableParts count="1">
    <x:tablePart xmlns:r="http://schemas.openxmlformats.org/officeDocument/2006/relationships" r:id="Re8b7123b7af44632"/>
  </x:tableParts>
</x:worksheet>
</file>

<file path=xl/worksheets/sheet9.xml><?xml version="1.0" encoding="utf-8"?>
<x:worksheet xmlns:x="http://schemas.openxmlformats.org/spreadsheetml/2006/main">
  <x:sheetFormatPr defaultRowHeight="15"/>
  <x:cols>
    <x:col min="1" max="1" width="20" hidden="0" customWidth="1"/>
    <x:col min="2" max="2" width="28" hidden="0" customWidth="1"/>
    <x:col min="3" max="3" width="24" hidden="0" customWidth="1"/>
    <x:col min="4" max="4" width="38" hidden="0" customWidth="1"/>
    <x:col min="5" max="5" width="28" hidden="0" customWidth="1"/>
    <x:col min="6" max="6" width="34" hidden="0" customWidth="1"/>
    <x:col min="7" max="7" width="24" hidden="0" customWidth="1"/>
    <x:col min="8" max="8" width="40" hidden="0" customWidth="1"/>
  </x:cols>
  <x:sheetData>
    <x:row r="1" ht="30" customHeight="1">
      <x:c r="A1" s="4" t="str">
        <x:v>Worked Counterexamples</x:v>
      </x:c>
      <x:c r="B1" s="4"/>
      <x:c r="C1" s="4"/>
      <x:c r="D1" s="4"/>
      <x:c r="E1" s="4"/>
      <x:c r="F1" s="4"/>
      <x:c r="G1" s="4"/>
      <x:c r="H1" s="4"/>
    </x:row>
    <x:row r="2" ht="34" customHeight="1">
      <x:c r="A2" s="10" t="str">
        <x:v>Fictional controls; no client outcome claims.</x:v>
      </x:c>
      <x:c r="B2" s="10"/>
      <x:c r="C2" s="10"/>
      <x:c r="D2" s="10"/>
      <x:c r="E2" s="10"/>
      <x:c r="F2" s="10"/>
      <x:c r="G2" s="10"/>
      <x:c r="H2" s="10"/>
    </x:row>
    <x:row r="4" ht="28" customHeight="1">
      <x:c r="A4" s="36" t="str">
        <x:v>Case</x:v>
      </x:c>
      <x:c r="B4" s="36" t="str">
        <x:v>Apparent biggest</x:v>
      </x:c>
      <x:c r="C4" s="36" t="str">
        <x:v>Exact metric</x:v>
      </x:c>
      <x:c r="D4" s="36" t="str">
        <x:v>Failure / success mechanism</x:v>
      </x:c>
      <x:c r="E4" s="36" t="str">
        <x:v>Smaller alternative</x:v>
      </x:c>
      <x:c r="F4" s="36" t="str">
        <x:v>Verdict</x:v>
      </x:c>
      <x:c r="G4" s="36" t="str">
        <x:v>Stability</x:v>
      </x:c>
      <x:c r="H4" s="36" t="str">
        <x:v>Falsifier</x:v>
      </x:c>
    </x:row>
    <x:row r="5">
      <x:c r="A5" s="28" t="str">
        <x:v>B2B SaaS</x:v>
      </x:c>
      <x:c r="B5" s="28" t="str">
        <x:v>Broad educational head term</x:v>
      </x:c>
      <x:c r="C5" s="28" t="str">
        <x:v>Third-party search volume</x:v>
      </x:c>
      <x:c r="D5" s="28" t="str">
        <x:v>Wrong buying role / problem evidence</x:v>
      </x:c>
      <x:c r="E5" s="28" t="str">
        <x:v>Smaller comparison/problem cluster</x:v>
      </x:c>
      <x:c r="F5" s="28" t="str">
        <x:v>COUNTEREXAMPLE_ESTABLISHED</x:v>
      </x:c>
      <x:c r="G5" s="28" t="str">
        <x:v>ROBUST_COUNTEREXAMPLE</x:v>
      </x:c>
      <x:c r="H5" s="28" t="str">
        <x:v>Independent organic evidence that A reaches target buyer + valuable action</x:v>
      </x:c>
    </x:row>
    <x:row r="6">
      <x:c r="A6" s="28" t="str">
        <x:v>Local</x:v>
      </x:c>
      <x:c r="B6" s="28" t="str">
        <x:v>National category</x:v>
      </x:c>
      <x:c r="C6" s="28" t="str">
        <x:v>Search volume</x:v>
      </x:c>
      <x:c r="D6" s="28" t="str">
        <x:v>Outside service geography</x:v>
      </x:c>
      <x:c r="E6" s="28" t="str">
        <x:v>Local commercial cluster</x:v>
      </x:c>
      <x:c r="F6" s="28" t="str">
        <x:v>COUNTEREXAMPLE_ESTABLISHED</x:v>
      </x:c>
      <x:c r="G6" s="28" t="str">
        <x:v>ROBUST_COUNTEREXAMPLE</x:v>
      </x:c>
      <x:c r="H6" s="28" t="str">
        <x:v>Service expansion or target-area evidence that keeps A in scope</x:v>
      </x:c>
    </x:row>
    <x:row r="7">
      <x:c r="A7" s="28" t="str">
        <x:v>Aggregation</x:v>
      </x:c>
      <x:c r="B7" s="28" t="str">
        <x:v>Summed export</x:v>
      </x:c>
      <x:c r="C7" s="28" t="str">
        <x:v>Keyword row sum</x:v>
      </x:c>
      <x:c r="D7" s="28" t="str">
        <x:v>Same-intent / nested duplication</x:v>
      </x:c>
      <x:c r="E7" s="28" t="str">
        <x:v>Deduplicated target cluster</x:v>
      </x:c>
      <x:c r="F7" s="28" t="str">
        <x:v>COUNTEREXAMPLE_ESTABLISHED</x:v>
      </x:c>
      <x:c r="G7" s="28" t="str">
        <x:v>ASSUMPTION_SENSITIVE</x:v>
      </x:c>
      <x:c r="H7" s="28" t="str">
        <x:v>Corrected lineage proving independent demand units</x:v>
      </x:c>
    </x:row>
    <x:row r="8">
      <x:c r="A8" s="28" t="str">
        <x:v>Positive control</x:v>
      </x:c>
      <x:c r="B8" s="28" t="str">
        <x:v>Large buyer-problem category</x:v>
      </x:c>
      <x:c r="C8" s="28" t="str">
        <x:v>Validated target-market size signal</x:v>
      </x:c>
      <x:c r="D8" s="28" t="str">
        <x:v>Buyer/offer/reachability/action evidence all survive size-blind test</x:v>
      </x:c>
      <x:c r="E8" s="28" t="str">
        <x:v>None needed</x:v>
      </x:c>
      <x:c r="F8" s="28" t="str">
        <x:v>BIGGEST_REMAINS_COMMERCIALLY_CREDIBLE</x:v>
      </x:c>
      <x:c r="G8" s="28" t="str">
        <x:v>ROBUST</x:v>
      </x:c>
      <x:c r="H8" s="28" t="str">
        <x:v>New evidence materially weakening buyer, reachability or outcome path</x:v>
      </x:c>
    </x:row>
    <x:row r="9">
      <x:c r="A9" s="28" t="str">
        <x:v>Neutral control</x:v>
      </x:c>
      <x:c r="B9" s="28" t="str">
        <x:v>Emerging topic</x:v>
      </x:c>
      <x:c r="C9" s="28" t="str">
        <x:v>Relative trend signal</x:v>
      </x:c>
      <x:c r="D9" s="28" t="str">
        <x:v>Commercial outcome unresolved</x:v>
      </x:c>
      <x:c r="E9" s="28" t="str">
        <x:v>None</x:v>
      </x:c>
      <x:c r="F9" s="28" t="str">
        <x:v>EVIDENCE_INSUFFICIENT</x:v>
      </x:c>
      <x:c r="G9" s="28" t="str">
        <x:v>UNRESOLVED</x:v>
      </x:c>
      <x:c r="H9" s="28" t="str">
        <x:v>Observed target-buyer action/outcome evidence</x:v>
      </x:c>
    </x:row>
    <x:row r="10">
      <x:c r="A10" s="28" t="str">
        <x:v>Unreliable signal</x:v>
      </x:c>
      <x:c r="B10" s="28" t="str">
        <x:v>“1.2M opportunity”</x:v>
      </x:c>
      <x:c r="C10" s="28" t="str">
        <x:v>Unknown</x:v>
      </x:c>
      <x:c r="D10" s="28" t="str">
        <x:v>Source/market/dedup/transformation absent</x:v>
      </x:c>
      <x:c r="E10" s="28" t="str">
        <x:v>N/A</x:v>
      </x:c>
      <x:c r="F10" s="28" t="str">
        <x:v>SIZE_SIGNAL_UNRELIABLE</x:v>
      </x:c>
      <x:c r="G10" s="28" t="str">
        <x:v>ROBUST</x:v>
      </x:c>
      <x:c r="H10" s="28" t="str">
        <x:v>Reconstructed comparable lineage</x:v>
      </x:c>
    </x:row>
  </x:sheetData>
  <x:mergeCells>
    <x:mergeCell ref="A1:H1"/>
    <x:mergeCell ref="A2:H2"/>
  </x:mergeCells>
  <x:pageMargins left="0.7" right="0.7" top="0.75" bottom="0.75" header="0.3" footer="0.3"/>
  <x:tableParts count="1">
    <x:tablePart xmlns:r="http://schemas.openxmlformats.org/officeDocument/2006/relationships" r:id="Rc40c82c8c14241f5"/>
  </x:tableParts>
</x:worksheet>
</file>

<file path=xl/worksheets/sheet10.xml><?xml version="1.0" encoding="utf-8"?>
<x:worksheet xmlns:x="http://schemas.openxmlformats.org/spreadsheetml/2006/main">
  <x:sheetFormatPr defaultRowHeight="15"/>
  <x:cols>
    <x:col min="1" max="1" width="22" hidden="0" customWidth="1"/>
    <x:col min="2" max="2" width="38" hidden="0" customWidth="1"/>
    <x:col min="3" max="3" width="46" hidden="0" customWidth="1"/>
    <x:col min="4" max="4" width="3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s>
  <x:sheetData>
    <x:row r="1" ht="30" customHeight="1">
      <x:c r="A1" s="4" t="str">
        <x:v>Controlled Definitions</x:v>
      </x:c>
      <x:c r="B1" s="4"/>
      <x:c r="C1" s="4"/>
      <x:c r="D1" s="4"/>
      <x:c r="F1" s="98" t="str">
        <x:v>Aggregation</x:v>
      </x:c>
      <x:c r="G1" s="98" t="str">
        <x:v>SizeValidity</x:v>
      </x:c>
      <x:c r="H1" s="98" t="str">
        <x:v>Segment</x:v>
      </x:c>
      <x:c r="I1" s="98" t="str">
        <x:v>Reachability</x:v>
      </x:c>
      <x:c r="J1" s="98" t="str">
        <x:v>Evidence</x:v>
      </x:c>
      <x:c r="K1" s="98" t="str">
        <x:v>EvidenceQuality</x:v>
      </x:c>
      <x:c r="L1" s="98" t="str">
        <x:v>SizeBlind</x:v>
      </x:c>
      <x:c r="M1" s="98" t="str">
        <x:v>Alternative</x:v>
      </x:c>
      <x:c r="N1" s="98" t="str">
        <x:v>Contradiction</x:v>
      </x:c>
      <x:c r="O1" s="98" t="str">
        <x:v>Heuristic</x:v>
      </x:c>
    </x:row>
    <x:row r="2" ht="34" customHeight="1">
      <x:c r="A2" s="10" t="str">
        <x:v>Canonical vocabulary used across web, workbook and field guide.</x:v>
      </x:c>
      <x:c r="B2" s="10"/>
      <x:c r="C2" s="10"/>
      <x:c r="D2" s="10"/>
      <x:c r="F2" s="96" t="str">
        <x:v>CLEAN</x:v>
      </x:c>
      <x:c r="G2" s="96" t="str">
        <x:v>VALID</x:v>
      </x:c>
      <x:c r="H2" s="96" t="str">
        <x:v>MATCH</x:v>
      </x:c>
      <x:c r="I2" s="96" t="str">
        <x:v>STRONG</x:v>
      </x:c>
      <x:c r="J2" s="96" t="str">
        <x:v>OBSERVED</x:v>
      </x:c>
      <x:c r="K2" s="96" t="str">
        <x:v>SUFFICIENT</x:v>
      </x:c>
      <x:c r="L2" s="96" t="str">
        <x:v>ATTRACTIVE</x:v>
      </x:c>
      <x:c r="M2" s="96" t="str">
        <x:v>NONE</x:v>
      </x:c>
      <x:c r="N2" s="96" t="str">
        <x:v>NONE</x:v>
      </x:c>
      <x:c r="O2" s="96" t="str">
        <x:v>YES</x:v>
      </x:c>
    </x:row>
    <x:row r="3">
      <x:c r="F3" s="96" t="str">
        <x:v>INFLATED</x:v>
      </x:c>
      <x:c r="G3" s="96" t="str">
        <x:v>ESTIMATED</x:v>
      </x:c>
      <x:c r="H3" s="96" t="str">
        <x:v>MISMATCH</x:v>
      </x:c>
      <x:c r="I3" s="96" t="str">
        <x:v>WEAK</x:v>
      </x:c>
      <x:c r="J3" s="96" t="str">
        <x:v>INFERRED</x:v>
      </x:c>
      <x:c r="K3" s="96" t="str">
        <x:v>PARTIAL</x:v>
      </x:c>
      <x:c r="L3" s="96" t="str">
        <x:v>NOT_ATTRACTIVE</x:v>
      </x:c>
      <x:c r="M3" s="96" t="str">
        <x:v>VALID_STRONGER</x:v>
      </x:c>
      <x:c r="N3" s="96" t="str">
        <x:v>IMMATERIAL</x:v>
      </x:c>
      <x:c r="O3" s="96" t="str">
        <x:v>NO</x:v>
      </x:c>
    </x:row>
    <x:row r="4" ht="28" customHeight="1">
      <x:c r="A4" s="36" t="str">
        <x:v>Category</x:v>
      </x:c>
      <x:c r="B4" s="36" t="str">
        <x:v>Value</x:v>
      </x:c>
      <x:c r="C4" s="36" t="str">
        <x:v>Plain-English meaning</x:v>
      </x:c>
      <x:c r="D4" s="36" t="str">
        <x:v>Decision use</x:v>
      </x:c>
      <x:c r="F4" s="96" t="str">
        <x:v>REVERSAL_RISK</x:v>
      </x:c>
      <x:c r="G4" s="96" t="str">
        <x:v>UNCERTAIN</x:v>
      </x:c>
      <x:c r="H4" s="96" t="str">
        <x:v>UNRESOLVED</x:v>
      </x:c>
      <x:c r="I4" s="96" t="str">
        <x:v>UNRESOLVED</x:v>
      </x:c>
      <x:c r="J4" s="96" t="str">
        <x:v>UNRESOLVED</x:v>
      </x:c>
      <x:c r="K4" s="96" t="str">
        <x:v>INSUFFICIENT</x:v>
      </x:c>
      <x:c r="L4" s="96" t="str">
        <x:v>UNRESOLVED</x:v>
      </x:c>
      <x:c r="M4" s="96" t="str">
        <x:v>VALID_NOT_STRONGER</x:v>
      </x:c>
      <x:c r="N4" s="96" t="str">
        <x:v>RESOLVED</x:v>
      </x:c>
      <x:c r="O4" s="96" t="str">
        <x:v>UNRESOLVED</x:v>
      </x:c>
    </x:row>
    <x:row r="5">
      <x:c r="A5" s="28" t="str">
        <x:v>Final outcome</x:v>
      </x:c>
      <x:c r="B5" s="28" t="str">
        <x:v>COUNTEREXAMPLE_ESTABLISHED</x:v>
      </x:c>
      <x:c r="C5" s="28" t="str">
        <x:v>The size heuristic fails for this case</x:v>
      </x:c>
      <x:c r="D5" s="28" t="str">
        <x:v>Reject “biggest therefore best” for this case</x:v>
      </x:c>
      <x:c r="F5" s="96" t="str">
        <x:v>UNRESOLVED</x:v>
      </x:c>
      <x:c r="G5" s="96" t="str">
        <x:v>DISTORTED</x:v>
      </x:c>
      <x:c r="H5" s="96" t="str">
        <x:v>OUTSIDE_SCOPE</x:v>
      </x:c>
      <x:c r="I5" s="96"/>
      <x:c r="J5" s="96" t="str">
        <x:v>CONTRADICTED</x:v>
      </x:c>
      <x:c r="K5" s="96"/>
      <x:c r="L5" s="96"/>
      <x:c r="M5" s="96" t="str">
        <x:v>NOT_COMPARABLE</x:v>
      </x:c>
      <x:c r="N5" s="96" t="str">
        <x:v>MATERIAL_UNRESOLVED</x:v>
      </x:c>
      <x:c r="O5" s="96"/>
    </x:row>
    <x:row r="6">
      <x:c r="A6" s="28" t="str">
        <x:v>Final outcome</x:v>
      </x:c>
      <x:c r="B6" s="28" t="str">
        <x:v>BIGGEST_REMAINS_COMMERCIALLY_CREDIBLE</x:v>
      </x:c>
      <x:c r="C6" s="28" t="str">
        <x:v>The biggest survives the same commercial test</x:v>
      </x:c>
      <x:c r="D6" s="28" t="str">
        <x:v>Keep as credible candidate</x:v>
      </x:c>
      <x:c r="F6" s="96"/>
      <x:c r="G6" s="96" t="str">
        <x:v>NOT_COMPARABLE</x:v>
      </x:c>
      <x:c r="H6" s="96"/>
      <x:c r="I6" s="96"/>
      <x:c r="J6" s="96"/>
      <x:c r="K6" s="96"/>
      <x:c r="L6" s="96"/>
      <x:c r="M6" s="96"/>
      <x:c r="N6" s="96"/>
      <x:c r="O6" s="96"/>
    </x:row>
    <x:row r="7">
      <x:c r="A7" s="28" t="str">
        <x:v>Final outcome</x:v>
      </x:c>
      <x:c r="B7" s="28" t="str">
        <x:v>SIZE_HEURISTIC_NOT_DECISIVE</x:v>
      </x:c>
      <x:c r="C7" s="28" t="str">
        <x:v>Size matters but cannot decide</x:v>
      </x:c>
      <x:c r="D7" s="28" t="str">
        <x:v>Gather or compare more decision evidence</x:v>
      </x:c>
      <x:c r="F7" s="96"/>
      <x:c r="G7" s="96" t="str">
        <x:v>INVALID</x:v>
      </x:c>
      <x:c r="H7" s="96"/>
      <x:c r="I7" s="96"/>
      <x:c r="J7" s="96"/>
      <x:c r="K7" s="96"/>
      <x:c r="L7" s="96"/>
      <x:c r="M7" s="96"/>
      <x:c r="N7" s="96"/>
      <x:c r="O7" s="96"/>
    </x:row>
    <x:row r="8">
      <x:c r="A8" s="28" t="str">
        <x:v>Final outcome</x:v>
      </x:c>
      <x:c r="B8" s="28" t="str">
        <x:v>SIZE_SIGNAL_UNRELIABLE</x:v>
      </x:c>
      <x:c r="C8" s="28" t="str">
        <x:v>The biggest claim cannot be interpreted safely</x:v>
      </x:c>
      <x:c r="D8" s="28" t="str">
        <x:v>Reconstruct metric lineage</x:v>
      </x:c>
      <x:c r="F8" s="96"/>
      <x:c r="G8" s="96"/>
      <x:c r="H8" s="96"/>
      <x:c r="I8" s="96"/>
      <x:c r="J8" s="96"/>
      <x:c r="K8" s="96"/>
      <x:c r="L8" s="96"/>
      <x:c r="M8" s="96"/>
      <x:c r="N8" s="96"/>
      <x:c r="O8" s="96"/>
    </x:row>
    <x:row r="9">
      <x:c r="A9" s="28" t="str">
        <x:v>Final outcome</x:v>
      </x:c>
      <x:c r="B9" s="28" t="str">
        <x:v>MATERIAL_CONTRADICTION_UNRESOLVED</x:v>
      </x:c>
      <x:c r="C9" s="28" t="str">
        <x:v>Credible evidence conflicts materially</x:v>
      </x:c>
      <x:c r="D9" s="28" t="str">
        <x:v>Resolve or bound contradiction</x:v>
      </x:c>
      <x:c r="F9" s="96"/>
      <x:c r="G9" s="96"/>
      <x:c r="H9" s="96"/>
      <x:c r="I9" s="96"/>
      <x:c r="J9" s="96"/>
      <x:c r="K9" s="96"/>
      <x:c r="L9" s="96"/>
      <x:c r="M9" s="96"/>
      <x:c r="N9" s="96"/>
      <x:c r="O9" s="96"/>
    </x:row>
    <x:row r="10">
      <x:c r="A10" s="28" t="str">
        <x:v>Final outcome</x:v>
      </x:c>
      <x:c r="B10" s="28" t="str">
        <x:v>EVIDENCE_INSUFFICIENT</x:v>
      </x:c>
      <x:c r="C10" s="28" t="str">
        <x:v>Commercial evidence is incomplete</x:v>
      </x:c>
      <x:c r="D10" s="28" t="str">
        <x:v>Gather missing evidence</x:v>
      </x:c>
      <x:c r="F10" s="96"/>
      <x:c r="G10" s="96"/>
      <x:c r="H10" s="96"/>
      <x:c r="I10" s="96"/>
      <x:c r="J10" s="96"/>
      <x:c r="K10" s="96"/>
      <x:c r="L10" s="96"/>
      <x:c r="M10" s="96"/>
      <x:c r="N10" s="96"/>
      <x:c r="O10" s="96"/>
    </x:row>
    <x:row r="11">
      <x:c r="A11" s="28" t="str">
        <x:v>Evidence</x:v>
      </x:c>
      <x:c r="B11" s="28" t="str">
        <x:v>OBSERVED</x:v>
      </x:c>
      <x:c r="C11" s="28" t="str">
        <x:v>Directly observed in the relevant context</x:v>
      </x:c>
      <x:c r="D11" s="28" t="str">
        <x:v>Strongest direct state</x:v>
      </x:c>
      <x:c r="F11" s="96"/>
      <x:c r="G11" s="96"/>
      <x:c r="H11" s="96"/>
      <x:c r="I11" s="96"/>
      <x:c r="J11" s="96"/>
      <x:c r="K11" s="96"/>
      <x:c r="L11" s="96"/>
      <x:c r="M11" s="96"/>
      <x:c r="N11" s="96"/>
      <x:c r="O11" s="96"/>
    </x:row>
    <x:row r="12">
      <x:c r="A12" s="28" t="str">
        <x:v>Evidence</x:v>
      </x:c>
      <x:c r="B12" s="28" t="str">
        <x:v>INFERRED</x:v>
      </x:c>
      <x:c r="C12" s="28" t="str">
        <x:v>Reasoned from relevant evidence</x:v>
      </x:c>
      <x:c r="D12" s="28" t="str">
        <x:v>Keep inference label visible</x:v>
      </x:c>
      <x:c r="F12" s="96"/>
      <x:c r="G12" s="96"/>
      <x:c r="H12" s="96"/>
      <x:c r="I12" s="96"/>
      <x:c r="J12" s="96"/>
      <x:c r="K12" s="96"/>
      <x:c r="L12" s="96"/>
      <x:c r="M12" s="96"/>
      <x:c r="N12" s="96"/>
      <x:c r="O12" s="96"/>
    </x:row>
    <x:row r="13">
      <x:c r="A13" s="28" t="str">
        <x:v>Evidence</x:v>
      </x:c>
      <x:c r="B13" s="28" t="str">
        <x:v>UNRESOLVED</x:v>
      </x:c>
      <x:c r="C13" s="28" t="str">
        <x:v>Not known well enough</x:v>
      </x:c>
      <x:c r="D13" s="28" t="str">
        <x:v>Do not invent a value</x:v>
      </x:c>
    </x:row>
    <x:row r="14">
      <x:c r="A14" s="28" t="str">
        <x:v>Evidence</x:v>
      </x:c>
      <x:c r="B14" s="28" t="str">
        <x:v>CONTRADICTED</x:v>
      </x:c>
      <x:c r="C14" s="28" t="str">
        <x:v>Material evidence points against the link</x:v>
      </x:c>
      <x:c r="D14" s="28" t="str">
        <x:v>Potential decisive failure</x:v>
      </x:c>
    </x:row>
    <x:row r="15">
      <x:c r="A15" s="28" t="str">
        <x:v>Stability</x:v>
      </x:c>
      <x:c r="B15" s="28" t="str">
        <x:v>ROBUST_COUNTEREXAMPLE</x:v>
      </x:c>
      <x:c r="C15" s="28" t="str">
        <x:v>Changing size alone cannot repair the failure</x:v>
      </x:c>
      <x:c r="D15" s="28" t="str">
        <x:v>Counterexample is stable to size changes</x:v>
      </x:c>
    </x:row>
    <x:row r="16">
      <x:c r="A16" s="28" t="str">
        <x:v>Stability</x:v>
      </x:c>
      <x:c r="B16" s="28" t="str">
        <x:v>ASSUMPTION_SENSITIVE</x:v>
      </x:c>
      <x:c r="C16" s="28" t="str">
        <x:v>A non-size assumption may change the result</x:v>
      </x:c>
      <x:c r="D16" s="28" t="str">
        <x:v>Name the sensitive assumption</x:v>
      </x:c>
    </x:row>
    <x:row r="17">
      <x:c r="A17" s="28" t="str">
        <x:v>Comparison</x:v>
      </x:c>
      <x:c r="B17" s="28" t="str">
        <x:v>VALID_STRONGER</x:v>
      </x:c>
      <x:c r="C17" s="28" t="str">
        <x:v>Smaller alternative is comparable and commercially stronger</x:v>
      </x:c>
      <x:c r="D17" s="28" t="str">
        <x:v>Can support counterexample</x:v>
      </x:c>
    </x:row>
    <x:row r="18">
      <x:c r="A18" s="28" t="str">
        <x:v>Comparison</x:v>
      </x:c>
      <x:c r="B18" s="28" t="str">
        <x:v>NOT_COMPARABLE</x:v>
      </x:c>
      <x:c r="C18" s="28" t="str">
        <x:v>Units/scope prevent a valid comparison</x:v>
      </x:c>
      <x:c r="D18" s="28" t="str">
        <x:v>Do not claim comparative counterexample</x:v>
      </x:c>
    </x:row>
  </x:sheetData>
  <x:mergeCells>
    <x:mergeCell ref="A1:D1"/>
    <x:mergeCell ref="A2:D2"/>
  </x:mergeCells>
  <x:pageMargins left="0.7" right="0.7" top="0.75" bottom="0.75" header="0.3" footer="0.3"/>
  <x:tableParts count="1">
    <x:tablePart xmlns:r="http://schemas.openxmlformats.org/officeDocument/2006/relationships" r:id="Rabb51e08e6f348ee"/>
  </x:tableParts>
</x:worksheet>
</file>

<file path=xl/worksheets/sheet11.xml><?xml version="1.0" encoding="utf-8"?>
<x:worksheet xmlns:x="http://schemas.openxmlformats.org/spreadsheetml/2006/main">
  <x:sheetFormatPr defaultRowHeight="15"/>
  <x:cols>
    <x:col min="1" max="1" width="8" hidden="0" customWidth="1"/>
    <x:col min="2" max="2" width="30" hidden="0" customWidth="1"/>
    <x:col min="3" max="3" width="14" hidden="0" customWidth="1"/>
    <x:col min="4" max="4" width="16" hidden="0" customWidth="1"/>
    <x:col min="5" max="5" width="18" hidden="0" customWidth="1"/>
    <x:col min="6" max="6" width="14" hidden="0" customWidth="1"/>
    <x:col min="7" max="7" width="18" hidden="0" customWidth="1"/>
    <x:col min="8" max="8" width="12" hidden="0" customWidth="1"/>
    <x:col min="9" max="9" width="12" hidden="0" customWidth="1"/>
    <x:col min="10" max="10" width="12" hidden="0" customWidth="1"/>
    <x:col min="11" max="11" width="14" hidden="0" customWidth="1"/>
    <x:col min="12" max="12" width="16" hidden="0" customWidth="1"/>
    <x:col min="13" max="13" width="18" hidden="0" customWidth="1"/>
    <x:col min="14" max="14" width="16" hidden="0" customWidth="1"/>
    <x:col min="15" max="15" width="15" hidden="0" customWidth="1"/>
    <x:col min="16" max="16" width="14" hidden="0" customWidth="1"/>
    <x:col min="17" max="17" width="14" hidden="0" customWidth="1"/>
    <x:col min="18" max="18" width="14" hidden="0" customWidth="1"/>
    <x:col min="19" max="19" width="14" hidden="0" customWidth="1"/>
    <x:col min="20" max="20" width="14" hidden="0" customWidth="1"/>
    <x:col min="21" max="21" width="14" hidden="0" customWidth="1"/>
    <x:col min="22" max="22" width="14" hidden="0" customWidth="1"/>
    <x:col min="23" max="23" width="16" hidden="0" customWidth="1"/>
    <x:col min="24" max="24" width="18" hidden="0" customWidth="1"/>
    <x:col min="25" max="25" width="20" hidden="0" customWidth="1"/>
    <x:col min="26" max="26" width="16" hidden="0" customWidth="1"/>
    <x:col min="27" max="27" width="28" hidden="0" customWidth="1"/>
    <x:col min="28" max="28" width="28" hidden="0" customWidth="1"/>
    <x:col min="29" max="29" width="26" hidden="0" customWidth="1"/>
    <x:col min="30" max="30" width="14" hidden="0" customWidth="1"/>
    <x:col min="31" max="31" width="14" hidden="0" customWidth="1"/>
    <x:col min="32" max="32" width="22" hidden="0" customWidth="1"/>
    <x:col min="33" max="33" width="14" hidden="0" customWidth="1"/>
    <x:col min="34" max="34" width="30" hidden="0" customWidth="1"/>
    <x:col min="35" max="35" width="26" hidden="0" customWidth="1"/>
    <x:col min="36" max="36" width="12" hidden="0" customWidth="1"/>
    <x:col min="37" max="37" width="12" hidden="0" customWidth="1"/>
    <x:col min="38" max="38" width="12" hidden="0" customWidth="1"/>
  </x:cols>
  <x:sheetData>
    <x:row r="1" ht="30" customHeight="1">
      <x:c r="A1" s="4" t="str">
        <x:v>Canonical Fixtures</x:v>
      </x:c>
      <x:c r="B1" s="4"/>
      <x:c r="C1" s="4"/>
      <x:c r="D1" s="4"/>
      <x:c r="E1" s="4"/>
      <x:c r="F1" s="4"/>
      <x:c r="G1" s="4"/>
      <x:c r="H1" s="4"/>
      <x:c r="I1" s="4"/>
      <x:c r="J1" s="4"/>
      <x:c r="K1" s="4"/>
    </x:row>
    <x:row r="2" ht="34" customHeight="1">
      <x:c r="A2" s="10" t="str">
        <x:v>42 deterministic fixtures. Expected outcome is the canonical authority.</x:v>
      </x:c>
      <x:c r="B2" s="10"/>
      <x:c r="C2" s="10"/>
      <x:c r="D2" s="10"/>
      <x:c r="E2" s="10"/>
      <x:c r="F2" s="10"/>
      <x:c r="G2" s="10"/>
      <x:c r="H2" s="10"/>
      <x:c r="I2" s="10"/>
      <x:c r="J2" s="10"/>
      <x:c r="K2" s="10"/>
    </x:row>
    <x:row r="4" ht="28" customHeight="1">
      <x:c r="A4" s="105" t="str">
        <x:v>ID</x:v>
      </x:c>
      <x:c r="B4" s="105" t="str">
        <x:v>Description</x:v>
      </x:c>
      <x:c r="C4" s="105" t="str">
        <x:v>Excel Applicable</x:v>
      </x:c>
      <x:c r="D4" s="105" t="str">
        <x:v>Value</x:v>
      </x:c>
      <x:c r="E4" s="105" t="str">
        <x:v>Metric</x:v>
      </x:c>
      <x:c r="F4" s="105" t="str">
        <x:v>Unit</x:v>
      </x:c>
      <x:c r="G4" s="105" t="str">
        <x:v>Source</x:v>
      </x:c>
      <x:c r="H4" s="105" t="str">
        <x:v>Source Date</x:v>
      </x:c>
      <x:c r="I4" s="105" t="str">
        <x:v>Market</x:v>
      </x:c>
      <x:c r="J4" s="105" t="str">
        <x:v>Language</x:v>
      </x:c>
      <x:c r="K4" s="105" t="str">
        <x:v>Date Range</x:v>
      </x:c>
      <x:c r="L4" s="105" t="str">
        <x:v>Aggregation</x:v>
      </x:c>
      <x:c r="M4" s="105" t="str">
        <x:v>Transformation</x:v>
      </x:c>
      <x:c r="N4" s="105" t="str">
        <x:v>Size Validity</x:v>
      </x:c>
      <x:c r="O4" s="105" t="str">
        <x:v>Segment</x:v>
      </x:c>
      <x:c r="P4" s="105" t="str">
        <x:v>Reachability</x:v>
      </x:c>
      <x:c r="Q4" s="105" t="str">
        <x:v>Search→Buyer</x:v>
      </x:c>
      <x:c r="R4" s="105" t="str">
        <x:v>Buyer→Problem</x:v>
      </x:c>
      <x:c r="S4" s="105" t="str">
        <x:v>Problem→Offer</x:v>
      </x:c>
      <x:c r="T4" s="105" t="str">
        <x:v>Offer→Action</x:v>
      </x:c>
      <x:c r="U4" s="105" t="str">
        <x:v>Action→Outcome</x:v>
      </x:c>
      <x:c r="V4" s="105" t="str">
        <x:v>Evidence Quality</x:v>
      </x:c>
      <x:c r="W4" s="105" t="str">
        <x:v>Size Blind</x:v>
      </x:c>
      <x:c r="X4" s="105" t="str">
        <x:v>Alternative</x:v>
      </x:c>
      <x:c r="Y4" s="105" t="str">
        <x:v>Contradiction</x:v>
      </x:c>
      <x:c r="Z4" s="105" t="str">
        <x:v>Heuristic Inversion</x:v>
      </x:c>
      <x:c r="AA4" s="105" t="str">
        <x:v>Falsifier</x:v>
      </x:c>
      <x:c r="AB4" s="113" t="str">
        <x:v>Expected Outcome</x:v>
      </x:c>
      <x:c r="AC4" s="113" t="str">
        <x:v>Expected Reason Code</x:v>
      </x:c>
      <x:c r="AD4" s="113" t="str">
        <x:v>Numeric State</x:v>
      </x:c>
      <x:c r="AE4" s="113" t="str">
        <x:v>Lineage State</x:v>
      </x:c>
      <x:c r="AF4" s="113" t="str">
        <x:v>Commercial Path</x:v>
      </x:c>
      <x:c r="AG4" s="113" t="str">
        <x:v>Controlled State</x:v>
      </x:c>
      <x:c r="AH4" s="113" t="str">
        <x:v>Workbook Actual Outcome</x:v>
      </x:c>
      <x:c r="AI4" s="113" t="str">
        <x:v>Workbook Actual Reason Code</x:v>
      </x:c>
      <x:c r="AJ4" s="113" t="str">
        <x:v>Outcome PASS</x:v>
      </x:c>
      <x:c r="AK4" s="113" t="str">
        <x:v>Reason PASS</x:v>
      </x:c>
      <x:c r="AL4" s="113" t="str">
        <x:v>Overall PASS</x:v>
      </x:c>
    </x:row>
    <x:row r="5">
      <x:c r="A5" s="109" t="str">
        <x:v>F01</x:v>
      </x:c>
      <x:c r="B5" s="109" t="str">
        <x:v>positive control: biggest survives</x:v>
      </x:c>
      <x:c r="C5" s="109" t="str">
        <x:v>YES</x:v>
      </x:c>
      <x:c r="D5" s="109" t="str">
        <x:v>1000</x:v>
      </x:c>
      <x:c r="E5" s="109" t="str">
        <x:v>Monthly search volume</x:v>
      </x:c>
      <x:c r="F5" s="109" t="str">
        <x:v>searches/month</x:v>
      </x:c>
      <x:c r="G5" s="109" t="str">
        <x:v>Fixture source</x:v>
      </x:c>
      <x:c r="H5" s="109" t="str">
        <x:v>2026-08-01</x:v>
      </x:c>
      <x:c r="I5" s="109" t="str">
        <x:v>US</x:v>
      </x:c>
      <x:c r="J5" s="109" t="str">
        <x:v>English</x:v>
      </x:c>
      <x:c r="K5" s="109" t="str">
        <x:v>12 months</x:v>
      </x:c>
      <x:c r="L5" s="112" t="str">
        <x:v>CLEAN</x:v>
      </x:c>
      <x:c r="M5" s="112" t="str">
        <x:v>Raw reported value</x:v>
      </x:c>
      <x:c r="N5" s="112" t="str">
        <x:v>VALID</x:v>
      </x:c>
      <x:c r="O5" s="112" t="str">
        <x:v>MATCH</x:v>
      </x:c>
      <x:c r="P5" s="112" t="str">
        <x:v>STRONG</x:v>
      </x:c>
      <x:c r="Q5" s="112" t="str">
        <x:v>OBSERVED</x:v>
      </x:c>
      <x:c r="R5" s="112" t="str">
        <x:v>OBSERVED</x:v>
      </x:c>
      <x:c r="S5" s="112" t="str">
        <x:v>OBSERVED</x:v>
      </x:c>
      <x:c r="T5" s="112" t="str">
        <x:v>OBSERVED</x:v>
      </x:c>
      <x:c r="U5" s="112" t="str">
        <x:v>OBSERVED</x:v>
      </x:c>
      <x:c r="V5" s="112" t="str">
        <x:v>SUFFICIENT</x:v>
      </x:c>
      <x:c r="W5" s="112" t="str">
        <x:v>ATTRACTIVE</x:v>
      </x:c>
      <x:c r="X5" s="112" t="str">
        <x:v>NONE</x:v>
      </x:c>
      <x:c r="Y5" s="112" t="str">
        <x:v>NONE</x:v>
      </x:c>
      <x:c r="Z5" s="112" t="str">
        <x:v>YES</x:v>
      </x:c>
      <x:c r="AA5" s="112" t="str">
        <x:v>Material contrary evidence</x:v>
      </x:c>
      <x:c r="AB5" s="114" t="str">
        <x:v>BIGGEST_REMAINS_COMMERCIALLY_CREDIBLE</x:v>
      </x:c>
      <x:c r="AC5" s="114" t="str">
        <x:v>BIGGEST_SURVIVES</x:v>
      </x:c>
      <x:c r="AD5" s="114" t="str">
        <x:v>VALID</x:v>
      </x:c>
      <x:c r="AE5" s="114" t="str">
        <x:v>TRACEABLE</x:v>
      </x:c>
      <x:c r="AF5" s="114" t="str">
        <x:v>DIRECTLY_OBSERVED</x:v>
      </x:c>
      <x:c r="AG5" s="114" t="str">
        <x:f>IF(C5&lt;&gt;"YES","N/A",IF(AND(OR(EXACT(L5,"CLEAN"),EXACT(L5,"INFLATED"),EXACT(L5,"REVERSAL_RISK"),EXACT(L5,"UNRESOLVED")),OR(EXACT(N5,"VALID"),EXACT(N5,"ESTIMATED"),EXACT(N5,"UNCERTAIN"),EXACT(N5,"DISTORTED"),EXACT(N5,"NOT_COMPARABLE"),EXACT(N5,"INVALID")),OR(EXACT(O5,"MATCH"),EXACT(O5,"MISMATCH"),EXACT(O5,"UNRESOLVED"),EXACT(O5,"OUTSIDE_SCOPE")),OR(EXACT(P5,"STRONG"),EXACT(P5,"WEAK"),EXACT(P5,"UNRESOLVED")),OR(EXACT(Q5,"OBSERVED"),EXACT(Q5,"INFERRED"),EXACT(Q5,"UNRESOLVED"),EXACT(Q5,"CONTRADICTED")),OR(EXACT(R5,"OBSERVED"),EXACT(R5,"INFERRED"),EXACT(R5,"UNRESOLVED"),EXACT(R5,"CONTRADICTED")),OR(EXACT(S5,"OBSERVED"),EXACT(S5,"INFERRED"),EXACT(S5,"UNRESOLVED"),EXACT(S5,"CONTRADICTED")),OR(EXACT(T5,"OBSERVED"),EXACT(T5,"INFERRED"),EXACT(T5,"UNRESOLVED"),EXACT(T5,"CONTRADICTED")),OR(EXACT(U5,"OBSERVED"),EXACT(U5,"INFERRED"),EXACT(U5,"UNRESOLVED"),EXACT(U5,"CONTRADICTED")),OR(EXACT(V5,"SUFFICIENT"),EXACT(V5,"PARTIAL"),EXACT(V5,"INSUFFICIENT")),OR(EXACT(W5,"ATTRACTIVE"),EXACT(W5,"NOT_ATTRACTIVE"),EXACT(W5,"UNRESOLVED")),OR(EXACT(X5,"NONE"),EXACT(X5,"VALID_STRONGER"),EXACT(X5,"VALID_NOT_STRONGER"),EXACT(X5,"NOT_COMPARABLE")),OR(EXACT(Y5,"NONE"),EXACT(Y5,"IMMATERIAL"),EXACT(Y5,"RESOLVED"),EXACT(Y5,"MATERIAL_UNRESOLVED")),OR(EXACT(Z5,"YES"),EXACT(Z5,"NO"),EXACT(Z5,"UNRESOLVED"))),"VALID","INVALID"))</x:f>
        <x:v>VALID</x:v>
      </x:c>
      <x:c r="AH5" s="114" t="str">
        <x:f>IF(C5&lt;&gt;"YES","N/A",IF(AD5="INVALID","INVALID_INPUT",IF(AG5="INVALID","INVALID_INPUT",IF(EXACT(O5,"OUTSIDE_SCOPE"),"OUTSIDE_DECISION_SCOPE",IF(OR(AE5="UNRELIABLE",EXACT(N5,"INVALID"),EXACT(N5,"NOT_COMPARABLE")),"SIZE_SIGNAL_UNRELIABLE",IF(EXACT(Y5,"MATERIAL_UNRESOLVED"),"MATERIAL_CONTRADICTION_UNRESOLVED",IF(AND(OR(EXACT(O5,"MISMATCH"),EXACT(P5,"WEAK"),AF5="CONTRADICTED"),EXACT(V5,"SUFFICIENT"),OR(EXACT(X5,"VALID_STRONGER"),EXACT(O5,"MISMATCH"),EXACT(P5,"WEAK"),EXACT(N5,"DISTORTED"),EXACT(L5,"INFLATED"))),"COUNTEREXAMPLE_ESTABLISHED",IF(AND(OR(EXACT(N5,"VALID"),EXACT(N5,"ESTIMATED")),EXACT(O5,"MATCH"),EXACT(P5,"STRONG"),OR(AF5="DIRECTLY_OBSERVED",AF5="SUPPORTED_WITH_INFERENCE"),EXACT(V5,"SUFFICIENT"),EXACT(W5,"ATTRACTIVE")),"BIGGEST_REMAINS_COMMERCIALLY_CREDIBLE",IF(OR(EXACT(V5,"INSUFFICIENT"),V5="",AF5="UNRESOLVED",EXACT(O5,"UNRESOLVED"),EXACT(P5,"UNRESOLVED")),"EVIDENCE_INSUFFICIENT","SIZE_HEURISTIC_NOT_DECISIVE")))))))))</x:f>
        <x:v>BIGGEST_REMAINS_COMMERCIALLY_CREDIBLE</x:v>
      </x:c>
      <x:c r="AI5" s="114" t="str">
        <x:f>IF(C5&lt;&gt;"YES","JS_ONLY_NONCELL_TYPE",IF(AD5="INVALID","INVALID_NUMERIC",IF(AG5="INVALID","INVALID_CONTROLLED",IF(AH5="OUTSIDE_DECISION_SCOPE","OUTSIDE_SCOPE",IF(AH5="SIZE_SIGNAL_UNRELIABLE","LINEAGE_OR_COMPARABILITY_FAILURE",IF(AH5="MATERIAL_CONTRADICTION_UNRESOLVED","MATERIAL_CONTRADICTION",IF(AH5="COUNTEREXAMPLE_ESTABLISHED","COMMERCIAL_FAILURE",IF(AH5="BIGGEST_REMAINS_COMMERCIALLY_CREDIBLE","BIGGEST_SURVIVES",IF(AH5="EVIDENCE_INSUFFICIENT","MISSING_DECISION_EVIDENCE","SIZE_NOT_DECISIVE")))))))))</x:f>
        <x:v>BIGGEST_SURVIVES</x:v>
      </x:c>
      <x:c r="AJ5" s="114" t="str">
        <x:f>IF(C5&lt;&gt;"YES","N/A",IF(AH5=AB5,"PASS","FAIL"))</x:f>
        <x:v>PASS</x:v>
      </x:c>
      <x:c r="AK5" s="114" t="str">
        <x:f>IF(C5&lt;&gt;"YES","N/A",IF(AI5=AC5,"PASS","FAIL"))</x:f>
        <x:v>PASS</x:v>
      </x:c>
      <x:c r="AL5" s="114" t="str">
        <x:f>IF(C5&lt;&gt;"YES","N/A",IF(AND(AJ5="PASS",AK5="PASS"),"PASS","FAIL"))</x:f>
        <x:v>PASS</x:v>
      </x:c>
    </x:row>
    <x:row r="6">
      <x:c r="A6" s="109" t="str">
        <x:v>F02</x:v>
      </x:c>
      <x:c r="B6" s="109" t="str">
        <x:v>wrong buyer</x:v>
      </x:c>
      <x:c r="C6" s="109" t="str">
        <x:v>YES</x:v>
      </x:c>
      <x:c r="D6" s="109" t="str">
        <x:v>1000</x:v>
      </x:c>
      <x:c r="E6" s="109" t="str">
        <x:v>Monthly search volume</x:v>
      </x:c>
      <x:c r="F6" s="109" t="str">
        <x:v>searches/month</x:v>
      </x:c>
      <x:c r="G6" s="109" t="str">
        <x:v>Fixture source</x:v>
      </x:c>
      <x:c r="H6" s="109" t="str">
        <x:v>2026-08-01</x:v>
      </x:c>
      <x:c r="I6" s="109" t="str">
        <x:v>US</x:v>
      </x:c>
      <x:c r="J6" s="109" t="str">
        <x:v>English</x:v>
      </x:c>
      <x:c r="K6" s="109" t="str">
        <x:v>12 months</x:v>
      </x:c>
      <x:c r="L6" s="112" t="str">
        <x:v>CLEAN</x:v>
      </x:c>
      <x:c r="M6" s="112" t="str">
        <x:v>Raw reported value</x:v>
      </x:c>
      <x:c r="N6" s="112" t="str">
        <x:v>VALID</x:v>
      </x:c>
      <x:c r="O6" s="112" t="str">
        <x:v>MISMATCH</x:v>
      </x:c>
      <x:c r="P6" s="112" t="str">
        <x:v>STRONG</x:v>
      </x:c>
      <x:c r="Q6" s="112" t="str">
        <x:v>OBSERVED</x:v>
      </x:c>
      <x:c r="R6" s="112" t="str">
        <x:v>OBSERVED</x:v>
      </x:c>
      <x:c r="S6" s="112" t="str">
        <x:v>OBSERVED</x:v>
      </x:c>
      <x:c r="T6" s="112" t="str">
        <x:v>OBSERVED</x:v>
      </x:c>
      <x:c r="U6" s="112" t="str">
        <x:v>OBSERVED</x:v>
      </x:c>
      <x:c r="V6" s="112" t="str">
        <x:v>SUFFICIENT</x:v>
      </x:c>
      <x:c r="W6" s="112" t="str">
        <x:v>ATTRACTIVE</x:v>
      </x:c>
      <x:c r="X6" s="112" t="str">
        <x:v>VALID_STRONGER</x:v>
      </x:c>
      <x:c r="Y6" s="112" t="str">
        <x:v>NONE</x:v>
      </x:c>
      <x:c r="Z6" s="112" t="str">
        <x:v>YES</x:v>
      </x:c>
      <x:c r="AA6" s="112" t="str">
        <x:v>Material contrary evidence</x:v>
      </x:c>
      <x:c r="AB6" s="114" t="str">
        <x:v>COUNTEREXAMPLE_ESTABLISHED</x:v>
      </x:c>
      <x:c r="AC6" s="114" t="str">
        <x:v>COMMERCIAL_FAILURE</x:v>
      </x:c>
      <x:c r="AD6" s="114" t="str">
        <x:v>VALID</x:v>
      </x:c>
      <x:c r="AE6" s="114" t="str">
        <x:v>TRACEABLE</x:v>
      </x:c>
      <x:c r="AF6" s="114" t="str">
        <x:v>DIRECTLY_OBSERVED</x:v>
      </x:c>
      <x:c r="AG6" s="114" t="str">
        <x:f>IF(C6&lt;&gt;"YES","N/A",IF(AND(OR(EXACT(L6,"CLEAN"),EXACT(L6,"INFLATED"),EXACT(L6,"REVERSAL_RISK"),EXACT(L6,"UNRESOLVED")),OR(EXACT(N6,"VALID"),EXACT(N6,"ESTIMATED"),EXACT(N6,"UNCERTAIN"),EXACT(N6,"DISTORTED"),EXACT(N6,"NOT_COMPARABLE"),EXACT(N6,"INVALID")),OR(EXACT(O6,"MATCH"),EXACT(O6,"MISMATCH"),EXACT(O6,"UNRESOLVED"),EXACT(O6,"OUTSIDE_SCOPE")),OR(EXACT(P6,"STRONG"),EXACT(P6,"WEAK"),EXACT(P6,"UNRESOLVED")),OR(EXACT(Q6,"OBSERVED"),EXACT(Q6,"INFERRED"),EXACT(Q6,"UNRESOLVED"),EXACT(Q6,"CONTRADICTED")),OR(EXACT(R6,"OBSERVED"),EXACT(R6,"INFERRED"),EXACT(R6,"UNRESOLVED"),EXACT(R6,"CONTRADICTED")),OR(EXACT(S6,"OBSERVED"),EXACT(S6,"INFERRED"),EXACT(S6,"UNRESOLVED"),EXACT(S6,"CONTRADICTED")),OR(EXACT(T6,"OBSERVED"),EXACT(T6,"INFERRED"),EXACT(T6,"UNRESOLVED"),EXACT(T6,"CONTRADICTED")),OR(EXACT(U6,"OBSERVED"),EXACT(U6,"INFERRED"),EXACT(U6,"UNRESOLVED"),EXACT(U6,"CONTRADICTED")),OR(EXACT(V6,"SUFFICIENT"),EXACT(V6,"PARTIAL"),EXACT(V6,"INSUFFICIENT")),OR(EXACT(W6,"ATTRACTIVE"),EXACT(W6,"NOT_ATTRACTIVE"),EXACT(W6,"UNRESOLVED")),OR(EXACT(X6,"NONE"),EXACT(X6,"VALID_STRONGER"),EXACT(X6,"VALID_NOT_STRONGER"),EXACT(X6,"NOT_COMPARABLE")),OR(EXACT(Y6,"NONE"),EXACT(Y6,"IMMATERIAL"),EXACT(Y6,"RESOLVED"),EXACT(Y6,"MATERIAL_UNRESOLVED")),OR(EXACT(Z6,"YES"),EXACT(Z6,"NO"),EXACT(Z6,"UNRESOLVED"))),"VALID","INVALID"))</x:f>
        <x:v>VALID</x:v>
      </x:c>
      <x:c r="AH6" s="114" t="str">
        <x:f>IF(C6&lt;&gt;"YES","N/A",IF(AD6="INVALID","INVALID_INPUT",IF(AG6="INVALID","INVALID_INPUT",IF(EXACT(O6,"OUTSIDE_SCOPE"),"OUTSIDE_DECISION_SCOPE",IF(OR(AE6="UNRELIABLE",EXACT(N6,"INVALID"),EXACT(N6,"NOT_COMPARABLE")),"SIZE_SIGNAL_UNRELIABLE",IF(EXACT(Y6,"MATERIAL_UNRESOLVED"),"MATERIAL_CONTRADICTION_UNRESOLVED",IF(AND(OR(EXACT(O6,"MISMATCH"),EXACT(P6,"WEAK"),AF6="CONTRADICTED"),EXACT(V6,"SUFFICIENT"),OR(EXACT(X6,"VALID_STRONGER"),EXACT(O6,"MISMATCH"),EXACT(P6,"WEAK"),EXACT(N6,"DISTORTED"),EXACT(L6,"INFLATED"))),"COUNTEREXAMPLE_ESTABLISHED",IF(AND(OR(EXACT(N6,"VALID"),EXACT(N6,"ESTIMATED")),EXACT(O6,"MATCH"),EXACT(P6,"STRONG"),OR(AF6="DIRECTLY_OBSERVED",AF6="SUPPORTED_WITH_INFERENCE"),EXACT(V6,"SUFFICIENT"),EXACT(W6,"ATTRACTIVE")),"BIGGEST_REMAINS_COMMERCIALLY_CREDIBLE",IF(OR(EXACT(V6,"INSUFFICIENT"),V6="",AF6="UNRESOLVED",EXACT(O6,"UNRESOLVED"),EXACT(P6,"UNRESOLVED")),"EVIDENCE_INSUFFICIENT","SIZE_HEURISTIC_NOT_DECISIVE")))))))))</x:f>
        <x:v>COUNTEREXAMPLE_ESTABLISHED</x:v>
      </x:c>
      <x:c r="AI6" s="114" t="str">
        <x:f>IF(C6&lt;&gt;"YES","JS_ONLY_NONCELL_TYPE",IF(AD6="INVALID","INVALID_NUMERIC",IF(AG6="INVALID","INVALID_CONTROLLED",IF(AH6="OUTSIDE_DECISION_SCOPE","OUTSIDE_SCOPE",IF(AH6="SIZE_SIGNAL_UNRELIABLE","LINEAGE_OR_COMPARABILITY_FAILURE",IF(AH6="MATERIAL_CONTRADICTION_UNRESOLVED","MATERIAL_CONTRADICTION",IF(AH6="COUNTEREXAMPLE_ESTABLISHED","COMMERCIAL_FAILURE",IF(AH6="BIGGEST_REMAINS_COMMERCIALLY_CREDIBLE","BIGGEST_SURVIVES",IF(AH6="EVIDENCE_INSUFFICIENT","MISSING_DECISION_EVIDENCE","SIZE_NOT_DECISIVE")))))))))</x:f>
        <x:v>COMMERCIAL_FAILURE</x:v>
      </x:c>
      <x:c r="AJ6" s="114" t="str">
        <x:f>IF(C6&lt;&gt;"YES","N/A",IF(AH6=AB6,"PASS","FAIL"))</x:f>
        <x:v>PASS</x:v>
      </x:c>
      <x:c r="AK6" s="114" t="str">
        <x:f>IF(C6&lt;&gt;"YES","N/A",IF(AI6=AC6,"PASS","FAIL"))</x:f>
        <x:v>PASS</x:v>
      </x:c>
      <x:c r="AL6" s="114" t="str">
        <x:f>IF(C6&lt;&gt;"YES","N/A",IF(AND(AJ6="PASS",AK6="PASS"),"PASS","FAIL"))</x:f>
        <x:v>PASS</x:v>
      </x:c>
    </x:row>
    <x:row r="7">
      <x:c r="A7" s="109" t="str">
        <x:v>F03</x:v>
      </x:c>
      <x:c r="B7" s="109" t="str">
        <x:v>offer path contradicted</x:v>
      </x:c>
      <x:c r="C7" s="109" t="str">
        <x:v>YES</x:v>
      </x:c>
      <x:c r="D7" s="109" t="str">
        <x:v>1000</x:v>
      </x:c>
      <x:c r="E7" s="109" t="str">
        <x:v>Monthly search volume</x:v>
      </x:c>
      <x:c r="F7" s="109" t="str">
        <x:v>searches/month</x:v>
      </x:c>
      <x:c r="G7" s="109" t="str">
        <x:v>Fixture source</x:v>
      </x:c>
      <x:c r="H7" s="109" t="str">
        <x:v>2026-08-01</x:v>
      </x:c>
      <x:c r="I7" s="109" t="str">
        <x:v>US</x:v>
      </x:c>
      <x:c r="J7" s="109" t="str">
        <x:v>English</x:v>
      </x:c>
      <x:c r="K7" s="109" t="str">
        <x:v>12 months</x:v>
      </x:c>
      <x:c r="L7" s="112" t="str">
        <x:v>CLEAN</x:v>
      </x:c>
      <x:c r="M7" s="112" t="str">
        <x:v>Raw reported value</x:v>
      </x:c>
      <x:c r="N7" s="112" t="str">
        <x:v>VALID</x:v>
      </x:c>
      <x:c r="O7" s="112" t="str">
        <x:v>MATCH</x:v>
      </x:c>
      <x:c r="P7" s="112" t="str">
        <x:v>STRONG</x:v>
      </x:c>
      <x:c r="Q7" s="112" t="str">
        <x:v>OBSERVED</x:v>
      </x:c>
      <x:c r="R7" s="112" t="str">
        <x:v>OBSERVED</x:v>
      </x:c>
      <x:c r="S7" s="112" t="str">
        <x:v>CONTRADICTED</x:v>
      </x:c>
      <x:c r="T7" s="112" t="str">
        <x:v>OBSERVED</x:v>
      </x:c>
      <x:c r="U7" s="112" t="str">
        <x:v>OBSERVED</x:v>
      </x:c>
      <x:c r="V7" s="112" t="str">
        <x:v>SUFFICIENT</x:v>
      </x:c>
      <x:c r="W7" s="112" t="str">
        <x:v>ATTRACTIVE</x:v>
      </x:c>
      <x:c r="X7" s="112" t="str">
        <x:v>VALID_STRONGER</x:v>
      </x:c>
      <x:c r="Y7" s="112" t="str">
        <x:v>NONE</x:v>
      </x:c>
      <x:c r="Z7" s="112" t="str">
        <x:v>YES</x:v>
      </x:c>
      <x:c r="AA7" s="112" t="str">
        <x:v>Material contrary evidence</x:v>
      </x:c>
      <x:c r="AB7" s="114" t="str">
        <x:v>COUNTEREXAMPLE_ESTABLISHED</x:v>
      </x:c>
      <x:c r="AC7" s="114" t="str">
        <x:v>COMMERCIAL_FAILURE</x:v>
      </x:c>
      <x:c r="AD7" s="114" t="str">
        <x:v>VALID</x:v>
      </x:c>
      <x:c r="AE7" s="114" t="str">
        <x:v>TRACEABLE</x:v>
      </x:c>
      <x:c r="AF7" s="114" t="str">
        <x:v>CONTRADICTED</x:v>
      </x:c>
      <x:c r="AG7" s="114" t="str">
        <x:f>IF(C7&lt;&gt;"YES","N/A",IF(AND(OR(EXACT(L7,"CLEAN"),EXACT(L7,"INFLATED"),EXACT(L7,"REVERSAL_RISK"),EXACT(L7,"UNRESOLVED")),OR(EXACT(N7,"VALID"),EXACT(N7,"ESTIMATED"),EXACT(N7,"UNCERTAIN"),EXACT(N7,"DISTORTED"),EXACT(N7,"NOT_COMPARABLE"),EXACT(N7,"INVALID")),OR(EXACT(O7,"MATCH"),EXACT(O7,"MISMATCH"),EXACT(O7,"UNRESOLVED"),EXACT(O7,"OUTSIDE_SCOPE")),OR(EXACT(P7,"STRONG"),EXACT(P7,"WEAK"),EXACT(P7,"UNRESOLVED")),OR(EXACT(Q7,"OBSERVED"),EXACT(Q7,"INFERRED"),EXACT(Q7,"UNRESOLVED"),EXACT(Q7,"CONTRADICTED")),OR(EXACT(R7,"OBSERVED"),EXACT(R7,"INFERRED"),EXACT(R7,"UNRESOLVED"),EXACT(R7,"CONTRADICTED")),OR(EXACT(S7,"OBSERVED"),EXACT(S7,"INFERRED"),EXACT(S7,"UNRESOLVED"),EXACT(S7,"CONTRADICTED")),OR(EXACT(T7,"OBSERVED"),EXACT(T7,"INFERRED"),EXACT(T7,"UNRESOLVED"),EXACT(T7,"CONTRADICTED")),OR(EXACT(U7,"OBSERVED"),EXACT(U7,"INFERRED"),EXACT(U7,"UNRESOLVED"),EXACT(U7,"CONTRADICTED")),OR(EXACT(V7,"SUFFICIENT"),EXACT(V7,"PARTIAL"),EXACT(V7,"INSUFFICIENT")),OR(EXACT(W7,"ATTRACTIVE"),EXACT(W7,"NOT_ATTRACTIVE"),EXACT(W7,"UNRESOLVED")),OR(EXACT(X7,"NONE"),EXACT(X7,"VALID_STRONGER"),EXACT(X7,"VALID_NOT_STRONGER"),EXACT(X7,"NOT_COMPARABLE")),OR(EXACT(Y7,"NONE"),EXACT(Y7,"IMMATERIAL"),EXACT(Y7,"RESOLVED"),EXACT(Y7,"MATERIAL_UNRESOLVED")),OR(EXACT(Z7,"YES"),EXACT(Z7,"NO"),EXACT(Z7,"UNRESOLVED"))),"VALID","INVALID"))</x:f>
        <x:v>VALID</x:v>
      </x:c>
      <x:c r="AH7" s="114" t="str">
        <x:f>IF(C7&lt;&gt;"YES","N/A",IF(AD7="INVALID","INVALID_INPUT",IF(AG7="INVALID","INVALID_INPUT",IF(EXACT(O7,"OUTSIDE_SCOPE"),"OUTSIDE_DECISION_SCOPE",IF(OR(AE7="UNRELIABLE",EXACT(N7,"INVALID"),EXACT(N7,"NOT_COMPARABLE")),"SIZE_SIGNAL_UNRELIABLE",IF(EXACT(Y7,"MATERIAL_UNRESOLVED"),"MATERIAL_CONTRADICTION_UNRESOLVED",IF(AND(OR(EXACT(O7,"MISMATCH"),EXACT(P7,"WEAK"),AF7="CONTRADICTED"),EXACT(V7,"SUFFICIENT"),OR(EXACT(X7,"VALID_STRONGER"),EXACT(O7,"MISMATCH"),EXACT(P7,"WEAK"),EXACT(N7,"DISTORTED"),EXACT(L7,"INFLATED"))),"COUNTEREXAMPLE_ESTABLISHED",IF(AND(OR(EXACT(N7,"VALID"),EXACT(N7,"ESTIMATED")),EXACT(O7,"MATCH"),EXACT(P7,"STRONG"),OR(AF7="DIRECTLY_OBSERVED",AF7="SUPPORTED_WITH_INFERENCE"),EXACT(V7,"SUFFICIENT"),EXACT(W7,"ATTRACTIVE")),"BIGGEST_REMAINS_COMMERCIALLY_CREDIBLE",IF(OR(EXACT(V7,"INSUFFICIENT"),V7="",AF7="UNRESOLVED",EXACT(O7,"UNRESOLVED"),EXACT(P7,"UNRESOLVED")),"EVIDENCE_INSUFFICIENT","SIZE_HEURISTIC_NOT_DECISIVE")))))))))</x:f>
        <x:v>COUNTEREXAMPLE_ESTABLISHED</x:v>
      </x:c>
      <x:c r="AI7" s="114" t="str">
        <x:f>IF(C7&lt;&gt;"YES","JS_ONLY_NONCELL_TYPE",IF(AD7="INVALID","INVALID_NUMERIC",IF(AG7="INVALID","INVALID_CONTROLLED",IF(AH7="OUTSIDE_DECISION_SCOPE","OUTSIDE_SCOPE",IF(AH7="SIZE_SIGNAL_UNRELIABLE","LINEAGE_OR_COMPARABILITY_FAILURE",IF(AH7="MATERIAL_CONTRADICTION_UNRESOLVED","MATERIAL_CONTRADICTION",IF(AH7="COUNTEREXAMPLE_ESTABLISHED","COMMERCIAL_FAILURE",IF(AH7="BIGGEST_REMAINS_COMMERCIALLY_CREDIBLE","BIGGEST_SURVIVES",IF(AH7="EVIDENCE_INSUFFICIENT","MISSING_DECISION_EVIDENCE","SIZE_NOT_DECISIVE")))))))))</x:f>
        <x:v>COMMERCIAL_FAILURE</x:v>
      </x:c>
      <x:c r="AJ7" s="114" t="str">
        <x:f>IF(C7&lt;&gt;"YES","N/A",IF(AH7=AB7,"PASS","FAIL"))</x:f>
        <x:v>PASS</x:v>
      </x:c>
      <x:c r="AK7" s="114" t="str">
        <x:f>IF(C7&lt;&gt;"YES","N/A",IF(AI7=AC7,"PASS","FAIL"))</x:f>
        <x:v>PASS</x:v>
      </x:c>
      <x:c r="AL7" s="114" t="str">
        <x:f>IF(C7&lt;&gt;"YES","N/A",IF(AND(AJ7="PASS",AK7="PASS"),"PASS","FAIL"))</x:f>
        <x:v>PASS</x:v>
      </x:c>
    </x:row>
    <x:row r="8">
      <x:c r="A8" s="109" t="str">
        <x:v>F04</x:v>
      </x:c>
      <x:c r="B8" s="109" t="str">
        <x:v>weak reachability</x:v>
      </x:c>
      <x:c r="C8" s="109" t="str">
        <x:v>YES</x:v>
      </x:c>
      <x:c r="D8" s="109" t="str">
        <x:v>1000</x:v>
      </x:c>
      <x:c r="E8" s="109" t="str">
        <x:v>Monthly search volume</x:v>
      </x:c>
      <x:c r="F8" s="109" t="str">
        <x:v>searches/month</x:v>
      </x:c>
      <x:c r="G8" s="109" t="str">
        <x:v>Fixture source</x:v>
      </x:c>
      <x:c r="H8" s="109" t="str">
        <x:v>2026-08-01</x:v>
      </x:c>
      <x:c r="I8" s="109" t="str">
        <x:v>US</x:v>
      </x:c>
      <x:c r="J8" s="109" t="str">
        <x:v>English</x:v>
      </x:c>
      <x:c r="K8" s="109" t="str">
        <x:v>12 months</x:v>
      </x:c>
      <x:c r="L8" s="112" t="str">
        <x:v>CLEAN</x:v>
      </x:c>
      <x:c r="M8" s="112" t="str">
        <x:v>Raw reported value</x:v>
      </x:c>
      <x:c r="N8" s="112" t="str">
        <x:v>VALID</x:v>
      </x:c>
      <x:c r="O8" s="112" t="str">
        <x:v>MATCH</x:v>
      </x:c>
      <x:c r="P8" s="112" t="str">
        <x:v>WEAK</x:v>
      </x:c>
      <x:c r="Q8" s="112" t="str">
        <x:v>OBSERVED</x:v>
      </x:c>
      <x:c r="R8" s="112" t="str">
        <x:v>OBSERVED</x:v>
      </x:c>
      <x:c r="S8" s="112" t="str">
        <x:v>OBSERVED</x:v>
      </x:c>
      <x:c r="T8" s="112" t="str">
        <x:v>OBSERVED</x:v>
      </x:c>
      <x:c r="U8" s="112" t="str">
        <x:v>OBSERVED</x:v>
      </x:c>
      <x:c r="V8" s="112" t="str">
        <x:v>SUFFICIENT</x:v>
      </x:c>
      <x:c r="W8" s="112" t="str">
        <x:v>ATTRACTIVE</x:v>
      </x:c>
      <x:c r="X8" s="112" t="str">
        <x:v>NONE</x:v>
      </x:c>
      <x:c r="Y8" s="112" t="str">
        <x:v>NONE</x:v>
      </x:c>
      <x:c r="Z8" s="112" t="str">
        <x:v>YES</x:v>
      </x:c>
      <x:c r="AA8" s="112" t="str">
        <x:v>Material contrary evidence</x:v>
      </x:c>
      <x:c r="AB8" s="114" t="str">
        <x:v>COUNTEREXAMPLE_ESTABLISHED</x:v>
      </x:c>
      <x:c r="AC8" s="114" t="str">
        <x:v>COMMERCIAL_FAILURE</x:v>
      </x:c>
      <x:c r="AD8" s="114" t="str">
        <x:v>VALID</x:v>
      </x:c>
      <x:c r="AE8" s="114" t="str">
        <x:v>TRACEABLE</x:v>
      </x:c>
      <x:c r="AF8" s="114" t="str">
        <x:v>DIRECTLY_OBSERVED</x:v>
      </x:c>
      <x:c r="AG8" s="114" t="str">
        <x:f>IF(C8&lt;&gt;"YES","N/A",IF(AND(OR(EXACT(L8,"CLEAN"),EXACT(L8,"INFLATED"),EXACT(L8,"REVERSAL_RISK"),EXACT(L8,"UNRESOLVED")),OR(EXACT(N8,"VALID"),EXACT(N8,"ESTIMATED"),EXACT(N8,"UNCERTAIN"),EXACT(N8,"DISTORTED"),EXACT(N8,"NOT_COMPARABLE"),EXACT(N8,"INVALID")),OR(EXACT(O8,"MATCH"),EXACT(O8,"MISMATCH"),EXACT(O8,"UNRESOLVED"),EXACT(O8,"OUTSIDE_SCOPE")),OR(EXACT(P8,"STRONG"),EXACT(P8,"WEAK"),EXACT(P8,"UNRESOLVED")),OR(EXACT(Q8,"OBSERVED"),EXACT(Q8,"INFERRED"),EXACT(Q8,"UNRESOLVED"),EXACT(Q8,"CONTRADICTED")),OR(EXACT(R8,"OBSERVED"),EXACT(R8,"INFERRED"),EXACT(R8,"UNRESOLVED"),EXACT(R8,"CONTRADICTED")),OR(EXACT(S8,"OBSERVED"),EXACT(S8,"INFERRED"),EXACT(S8,"UNRESOLVED"),EXACT(S8,"CONTRADICTED")),OR(EXACT(T8,"OBSERVED"),EXACT(T8,"INFERRED"),EXACT(T8,"UNRESOLVED"),EXACT(T8,"CONTRADICTED")),OR(EXACT(U8,"OBSERVED"),EXACT(U8,"INFERRED"),EXACT(U8,"UNRESOLVED"),EXACT(U8,"CONTRADICTED")),OR(EXACT(V8,"SUFFICIENT"),EXACT(V8,"PARTIAL"),EXACT(V8,"INSUFFICIENT")),OR(EXACT(W8,"ATTRACTIVE"),EXACT(W8,"NOT_ATTRACTIVE"),EXACT(W8,"UNRESOLVED")),OR(EXACT(X8,"NONE"),EXACT(X8,"VALID_STRONGER"),EXACT(X8,"VALID_NOT_STRONGER"),EXACT(X8,"NOT_COMPARABLE")),OR(EXACT(Y8,"NONE"),EXACT(Y8,"IMMATERIAL"),EXACT(Y8,"RESOLVED"),EXACT(Y8,"MATERIAL_UNRESOLVED")),OR(EXACT(Z8,"YES"),EXACT(Z8,"NO"),EXACT(Z8,"UNRESOLVED"))),"VALID","INVALID"))</x:f>
        <x:v>VALID</x:v>
      </x:c>
      <x:c r="AH8" s="114" t="str">
        <x:f>IF(C8&lt;&gt;"YES","N/A",IF(AD8="INVALID","INVALID_INPUT",IF(AG8="INVALID","INVALID_INPUT",IF(EXACT(O8,"OUTSIDE_SCOPE"),"OUTSIDE_DECISION_SCOPE",IF(OR(AE8="UNRELIABLE",EXACT(N8,"INVALID"),EXACT(N8,"NOT_COMPARABLE")),"SIZE_SIGNAL_UNRELIABLE",IF(EXACT(Y8,"MATERIAL_UNRESOLVED"),"MATERIAL_CONTRADICTION_UNRESOLVED",IF(AND(OR(EXACT(O8,"MISMATCH"),EXACT(P8,"WEAK"),AF8="CONTRADICTED"),EXACT(V8,"SUFFICIENT"),OR(EXACT(X8,"VALID_STRONGER"),EXACT(O8,"MISMATCH"),EXACT(P8,"WEAK"),EXACT(N8,"DISTORTED"),EXACT(L8,"INFLATED"))),"COUNTEREXAMPLE_ESTABLISHED",IF(AND(OR(EXACT(N8,"VALID"),EXACT(N8,"ESTIMATED")),EXACT(O8,"MATCH"),EXACT(P8,"STRONG"),OR(AF8="DIRECTLY_OBSERVED",AF8="SUPPORTED_WITH_INFERENCE"),EXACT(V8,"SUFFICIENT"),EXACT(W8,"ATTRACTIVE")),"BIGGEST_REMAINS_COMMERCIALLY_CREDIBLE",IF(OR(EXACT(V8,"INSUFFICIENT"),V8="",AF8="UNRESOLVED",EXACT(O8,"UNRESOLVED"),EXACT(P8,"UNRESOLVED")),"EVIDENCE_INSUFFICIENT","SIZE_HEURISTIC_NOT_DECISIVE")))))))))</x:f>
        <x:v>COUNTEREXAMPLE_ESTABLISHED</x:v>
      </x:c>
      <x:c r="AI8" s="114" t="str">
        <x:f>IF(C8&lt;&gt;"YES","JS_ONLY_NONCELL_TYPE",IF(AD8="INVALID","INVALID_NUMERIC",IF(AG8="INVALID","INVALID_CONTROLLED",IF(AH8="OUTSIDE_DECISION_SCOPE","OUTSIDE_SCOPE",IF(AH8="SIZE_SIGNAL_UNRELIABLE","LINEAGE_OR_COMPARABILITY_FAILURE",IF(AH8="MATERIAL_CONTRADICTION_UNRESOLVED","MATERIAL_CONTRADICTION",IF(AH8="COUNTEREXAMPLE_ESTABLISHED","COMMERCIAL_FAILURE",IF(AH8="BIGGEST_REMAINS_COMMERCIALLY_CREDIBLE","BIGGEST_SURVIVES",IF(AH8="EVIDENCE_INSUFFICIENT","MISSING_DECISION_EVIDENCE","SIZE_NOT_DECISIVE")))))))))</x:f>
        <x:v>COMMERCIAL_FAILURE</x:v>
      </x:c>
      <x:c r="AJ8" s="114" t="str">
        <x:f>IF(C8&lt;&gt;"YES","N/A",IF(AH8=AB8,"PASS","FAIL"))</x:f>
        <x:v>PASS</x:v>
      </x:c>
      <x:c r="AK8" s="114" t="str">
        <x:f>IF(C8&lt;&gt;"YES","N/A",IF(AI8=AC8,"PASS","FAIL"))</x:f>
        <x:v>PASS</x:v>
      </x:c>
      <x:c r="AL8" s="114" t="str">
        <x:f>IF(C8&lt;&gt;"YES","N/A",IF(AND(AJ8="PASS",AK8="PASS"),"PASS","FAIL"))</x:f>
        <x:v>PASS</x:v>
      </x:c>
    </x:row>
    <x:row r="9">
      <x:c r="A9" s="109" t="str">
        <x:v>F05</x:v>
      </x:c>
      <x:c r="B9" s="109" t="str">
        <x:v>missing lineage source</x:v>
      </x:c>
      <x:c r="C9" s="109" t="str">
        <x:v>YES</x:v>
      </x:c>
      <x:c r="D9" s="109" t="str">
        <x:v>1000</x:v>
      </x:c>
      <x:c r="E9" s="109" t="str">
        <x:v>Monthly search volume</x:v>
      </x:c>
      <x:c r="F9" s="109" t="str">
        <x:v>searches/month</x:v>
      </x:c>
      <x:c r="G9" s="109" t="str"/>
      <x:c r="H9" s="109" t="str">
        <x:v>2026-08-01</x:v>
      </x:c>
      <x:c r="I9" s="109" t="str">
        <x:v>US</x:v>
      </x:c>
      <x:c r="J9" s="109" t="str">
        <x:v>English</x:v>
      </x:c>
      <x:c r="K9" s="109" t="str">
        <x:v>12 months</x:v>
      </x:c>
      <x:c r="L9" s="112" t="str">
        <x:v>CLEAN</x:v>
      </x:c>
      <x:c r="M9" s="112" t="str">
        <x:v>Raw reported value</x:v>
      </x:c>
      <x:c r="N9" s="112" t="str">
        <x:v>VALID</x:v>
      </x:c>
      <x:c r="O9" s="112" t="str">
        <x:v>MATCH</x:v>
      </x:c>
      <x:c r="P9" s="112" t="str">
        <x:v>STRONG</x:v>
      </x:c>
      <x:c r="Q9" s="112" t="str">
        <x:v>OBSERVED</x:v>
      </x:c>
      <x:c r="R9" s="112" t="str">
        <x:v>OBSERVED</x:v>
      </x:c>
      <x:c r="S9" s="112" t="str">
        <x:v>OBSERVED</x:v>
      </x:c>
      <x:c r="T9" s="112" t="str">
        <x:v>OBSERVED</x:v>
      </x:c>
      <x:c r="U9" s="112" t="str">
        <x:v>OBSERVED</x:v>
      </x:c>
      <x:c r="V9" s="112" t="str">
        <x:v>SUFFICIENT</x:v>
      </x:c>
      <x:c r="W9" s="112" t="str">
        <x:v>ATTRACTIVE</x:v>
      </x:c>
      <x:c r="X9" s="112" t="str">
        <x:v>NONE</x:v>
      </x:c>
      <x:c r="Y9" s="112" t="str">
        <x:v>NONE</x:v>
      </x:c>
      <x:c r="Z9" s="112" t="str">
        <x:v>YES</x:v>
      </x:c>
      <x:c r="AA9" s="112" t="str">
        <x:v>Material contrary evidence</x:v>
      </x:c>
      <x:c r="AB9" s="114" t="str">
        <x:v>SIZE_SIGNAL_UNRELIABLE</x:v>
      </x:c>
      <x:c r="AC9" s="114" t="str">
        <x:v>LINEAGE_OR_COMPARABILITY_FAILURE</x:v>
      </x:c>
      <x:c r="AD9" s="114" t="str">
        <x:v>VALID</x:v>
      </x:c>
      <x:c r="AE9" s="114" t="str">
        <x:v>UNRELIABLE</x:v>
      </x:c>
      <x:c r="AF9" s="114" t="str">
        <x:v>DIRECTLY_OBSERVED</x:v>
      </x:c>
      <x:c r="AG9" s="114" t="str">
        <x:f>IF(C9&lt;&gt;"YES","N/A",IF(AND(OR(EXACT(L9,"CLEAN"),EXACT(L9,"INFLATED"),EXACT(L9,"REVERSAL_RISK"),EXACT(L9,"UNRESOLVED")),OR(EXACT(N9,"VALID"),EXACT(N9,"ESTIMATED"),EXACT(N9,"UNCERTAIN"),EXACT(N9,"DISTORTED"),EXACT(N9,"NOT_COMPARABLE"),EXACT(N9,"INVALID")),OR(EXACT(O9,"MATCH"),EXACT(O9,"MISMATCH"),EXACT(O9,"UNRESOLVED"),EXACT(O9,"OUTSIDE_SCOPE")),OR(EXACT(P9,"STRONG"),EXACT(P9,"WEAK"),EXACT(P9,"UNRESOLVED")),OR(EXACT(Q9,"OBSERVED"),EXACT(Q9,"INFERRED"),EXACT(Q9,"UNRESOLVED"),EXACT(Q9,"CONTRADICTED")),OR(EXACT(R9,"OBSERVED"),EXACT(R9,"INFERRED"),EXACT(R9,"UNRESOLVED"),EXACT(R9,"CONTRADICTED")),OR(EXACT(S9,"OBSERVED"),EXACT(S9,"INFERRED"),EXACT(S9,"UNRESOLVED"),EXACT(S9,"CONTRADICTED")),OR(EXACT(T9,"OBSERVED"),EXACT(T9,"INFERRED"),EXACT(T9,"UNRESOLVED"),EXACT(T9,"CONTRADICTED")),OR(EXACT(U9,"OBSERVED"),EXACT(U9,"INFERRED"),EXACT(U9,"UNRESOLVED"),EXACT(U9,"CONTRADICTED")),OR(EXACT(V9,"SUFFICIENT"),EXACT(V9,"PARTIAL"),EXACT(V9,"INSUFFICIENT")),OR(EXACT(W9,"ATTRACTIVE"),EXACT(W9,"NOT_ATTRACTIVE"),EXACT(W9,"UNRESOLVED")),OR(EXACT(X9,"NONE"),EXACT(X9,"VALID_STRONGER"),EXACT(X9,"VALID_NOT_STRONGER"),EXACT(X9,"NOT_COMPARABLE")),OR(EXACT(Y9,"NONE"),EXACT(Y9,"IMMATERIAL"),EXACT(Y9,"RESOLVED"),EXACT(Y9,"MATERIAL_UNRESOLVED")),OR(EXACT(Z9,"YES"),EXACT(Z9,"NO"),EXACT(Z9,"UNRESOLVED"))),"VALID","INVALID"))</x:f>
        <x:v>VALID</x:v>
      </x:c>
      <x:c r="AH9" s="114" t="str">
        <x:f>IF(C9&lt;&gt;"YES","N/A",IF(AD9="INVALID","INVALID_INPUT",IF(AG9="INVALID","INVALID_INPUT",IF(EXACT(O9,"OUTSIDE_SCOPE"),"OUTSIDE_DECISION_SCOPE",IF(OR(AE9="UNRELIABLE",EXACT(N9,"INVALID"),EXACT(N9,"NOT_COMPARABLE")),"SIZE_SIGNAL_UNRELIABLE",IF(EXACT(Y9,"MATERIAL_UNRESOLVED"),"MATERIAL_CONTRADICTION_UNRESOLVED",IF(AND(OR(EXACT(O9,"MISMATCH"),EXACT(P9,"WEAK"),AF9="CONTRADICTED"),EXACT(V9,"SUFFICIENT"),OR(EXACT(X9,"VALID_STRONGER"),EXACT(O9,"MISMATCH"),EXACT(P9,"WEAK"),EXACT(N9,"DISTORTED"),EXACT(L9,"INFLATED"))),"COUNTEREXAMPLE_ESTABLISHED",IF(AND(OR(EXACT(N9,"VALID"),EXACT(N9,"ESTIMATED")),EXACT(O9,"MATCH"),EXACT(P9,"STRONG"),OR(AF9="DIRECTLY_OBSERVED",AF9="SUPPORTED_WITH_INFERENCE"),EXACT(V9,"SUFFICIENT"),EXACT(W9,"ATTRACTIVE")),"BIGGEST_REMAINS_COMMERCIALLY_CREDIBLE",IF(OR(EXACT(V9,"INSUFFICIENT"),V9="",AF9="UNRESOLVED",EXACT(O9,"UNRESOLVED"),EXACT(P9,"UNRESOLVED")),"EVIDENCE_INSUFFICIENT","SIZE_HEURISTIC_NOT_DECISIVE")))))))))</x:f>
        <x:v>SIZE_SIGNAL_UNRELIABLE</x:v>
      </x:c>
      <x:c r="AI9" s="114" t="str">
        <x:f>IF(C9&lt;&gt;"YES","JS_ONLY_NONCELL_TYPE",IF(AD9="INVALID","INVALID_NUMERIC",IF(AG9="INVALID","INVALID_CONTROLLED",IF(AH9="OUTSIDE_DECISION_SCOPE","OUTSIDE_SCOPE",IF(AH9="SIZE_SIGNAL_UNRELIABLE","LINEAGE_OR_COMPARABILITY_FAILURE",IF(AH9="MATERIAL_CONTRADICTION_UNRESOLVED","MATERIAL_CONTRADICTION",IF(AH9="COUNTEREXAMPLE_ESTABLISHED","COMMERCIAL_FAILURE",IF(AH9="BIGGEST_REMAINS_COMMERCIALLY_CREDIBLE","BIGGEST_SURVIVES",IF(AH9="EVIDENCE_INSUFFICIENT","MISSING_DECISION_EVIDENCE","SIZE_NOT_DECISIVE")))))))))</x:f>
        <x:v>LINEAGE_OR_COMPARABILITY_FAILURE</x:v>
      </x:c>
      <x:c r="AJ9" s="114" t="str">
        <x:f>IF(C9&lt;&gt;"YES","N/A",IF(AH9=AB9,"PASS","FAIL"))</x:f>
        <x:v>PASS</x:v>
      </x:c>
      <x:c r="AK9" s="114" t="str">
        <x:f>IF(C9&lt;&gt;"YES","N/A",IF(AI9=AC9,"PASS","FAIL"))</x:f>
        <x:v>PASS</x:v>
      </x:c>
      <x:c r="AL9" s="114" t="str">
        <x:f>IF(C9&lt;&gt;"YES","N/A",IF(AND(AJ9="PASS",AK9="PASS"),"PASS","FAIL"))</x:f>
        <x:v>PASS</x:v>
      </x:c>
    </x:row>
    <x:row r="10">
      <x:c r="A10" s="109" t="str">
        <x:v>F06</x:v>
      </x:c>
      <x:c r="B10" s="109" t="str">
        <x:v>not comparable size</x:v>
      </x:c>
      <x:c r="C10" s="109" t="str">
        <x:v>YES</x:v>
      </x:c>
      <x:c r="D10" s="109" t="str">
        <x:v>1000</x:v>
      </x:c>
      <x:c r="E10" s="109" t="str">
        <x:v>Monthly search volume</x:v>
      </x:c>
      <x:c r="F10" s="109" t="str">
        <x:v>searches/month</x:v>
      </x:c>
      <x:c r="G10" s="109" t="str">
        <x:v>Fixture source</x:v>
      </x:c>
      <x:c r="H10" s="109" t="str">
        <x:v>2026-08-01</x:v>
      </x:c>
      <x:c r="I10" s="109" t="str">
        <x:v>US</x:v>
      </x:c>
      <x:c r="J10" s="109" t="str">
        <x:v>English</x:v>
      </x:c>
      <x:c r="K10" s="109" t="str">
        <x:v>12 months</x:v>
      </x:c>
      <x:c r="L10" s="112" t="str">
        <x:v>CLEAN</x:v>
      </x:c>
      <x:c r="M10" s="112" t="str">
        <x:v>Raw reported value</x:v>
      </x:c>
      <x:c r="N10" s="112" t="str">
        <x:v>NOT_COMPARABLE</x:v>
      </x:c>
      <x:c r="O10" s="112" t="str">
        <x:v>MATCH</x:v>
      </x:c>
      <x:c r="P10" s="112" t="str">
        <x:v>STRONG</x:v>
      </x:c>
      <x:c r="Q10" s="112" t="str">
        <x:v>OBSERVED</x:v>
      </x:c>
      <x:c r="R10" s="112" t="str">
        <x:v>OBSERVED</x:v>
      </x:c>
      <x:c r="S10" s="112" t="str">
        <x:v>OBSERVED</x:v>
      </x:c>
      <x:c r="T10" s="112" t="str">
        <x:v>OBSERVED</x:v>
      </x:c>
      <x:c r="U10" s="112" t="str">
        <x:v>OBSERVED</x:v>
      </x:c>
      <x:c r="V10" s="112" t="str">
        <x:v>SUFFICIENT</x:v>
      </x:c>
      <x:c r="W10" s="112" t="str">
        <x:v>ATTRACTIVE</x:v>
      </x:c>
      <x:c r="X10" s="112" t="str">
        <x:v>NONE</x:v>
      </x:c>
      <x:c r="Y10" s="112" t="str">
        <x:v>NONE</x:v>
      </x:c>
      <x:c r="Z10" s="112" t="str">
        <x:v>YES</x:v>
      </x:c>
      <x:c r="AA10" s="112" t="str">
        <x:v>Material contrary evidence</x:v>
      </x:c>
      <x:c r="AB10" s="114" t="str">
        <x:v>SIZE_SIGNAL_UNRELIABLE</x:v>
      </x:c>
      <x:c r="AC10" s="114" t="str">
        <x:v>LINEAGE_OR_COMPARABILITY_FAILURE</x:v>
      </x:c>
      <x:c r="AD10" s="114" t="str">
        <x:v>VALID</x:v>
      </x:c>
      <x:c r="AE10" s="114" t="str">
        <x:v>TRACEABLE</x:v>
      </x:c>
      <x:c r="AF10" s="114" t="str">
        <x:v>DIRECTLY_OBSERVED</x:v>
      </x:c>
      <x:c r="AG10" s="114" t="str">
        <x:f>IF(C10&lt;&gt;"YES","N/A",IF(AND(OR(EXACT(L10,"CLEAN"),EXACT(L10,"INFLATED"),EXACT(L10,"REVERSAL_RISK"),EXACT(L10,"UNRESOLVED")),OR(EXACT(N10,"VALID"),EXACT(N10,"ESTIMATED"),EXACT(N10,"UNCERTAIN"),EXACT(N10,"DISTORTED"),EXACT(N10,"NOT_COMPARABLE"),EXACT(N10,"INVALID")),OR(EXACT(O10,"MATCH"),EXACT(O10,"MISMATCH"),EXACT(O10,"UNRESOLVED"),EXACT(O10,"OUTSIDE_SCOPE")),OR(EXACT(P10,"STRONG"),EXACT(P10,"WEAK"),EXACT(P10,"UNRESOLVED")),OR(EXACT(Q10,"OBSERVED"),EXACT(Q10,"INFERRED"),EXACT(Q10,"UNRESOLVED"),EXACT(Q10,"CONTRADICTED")),OR(EXACT(R10,"OBSERVED"),EXACT(R10,"INFERRED"),EXACT(R10,"UNRESOLVED"),EXACT(R10,"CONTRADICTED")),OR(EXACT(S10,"OBSERVED"),EXACT(S10,"INFERRED"),EXACT(S10,"UNRESOLVED"),EXACT(S10,"CONTRADICTED")),OR(EXACT(T10,"OBSERVED"),EXACT(T10,"INFERRED"),EXACT(T10,"UNRESOLVED"),EXACT(T10,"CONTRADICTED")),OR(EXACT(U10,"OBSERVED"),EXACT(U10,"INFERRED"),EXACT(U10,"UNRESOLVED"),EXACT(U10,"CONTRADICTED")),OR(EXACT(V10,"SUFFICIENT"),EXACT(V10,"PARTIAL"),EXACT(V10,"INSUFFICIENT")),OR(EXACT(W10,"ATTRACTIVE"),EXACT(W10,"NOT_ATTRACTIVE"),EXACT(W10,"UNRESOLVED")),OR(EXACT(X10,"NONE"),EXACT(X10,"VALID_STRONGER"),EXACT(X10,"VALID_NOT_STRONGER"),EXACT(X10,"NOT_COMPARABLE")),OR(EXACT(Y10,"NONE"),EXACT(Y10,"IMMATERIAL"),EXACT(Y10,"RESOLVED"),EXACT(Y10,"MATERIAL_UNRESOLVED")),OR(EXACT(Z10,"YES"),EXACT(Z10,"NO"),EXACT(Z10,"UNRESOLVED"))),"VALID","INVALID"))</x:f>
        <x:v>VALID</x:v>
      </x:c>
      <x:c r="AH10" s="114" t="str">
        <x:f>IF(C10&lt;&gt;"YES","N/A",IF(AD10="INVALID","INVALID_INPUT",IF(AG10="INVALID","INVALID_INPUT",IF(EXACT(O10,"OUTSIDE_SCOPE"),"OUTSIDE_DECISION_SCOPE",IF(OR(AE10="UNRELIABLE",EXACT(N10,"INVALID"),EXACT(N10,"NOT_COMPARABLE")),"SIZE_SIGNAL_UNRELIABLE",IF(EXACT(Y10,"MATERIAL_UNRESOLVED"),"MATERIAL_CONTRADICTION_UNRESOLVED",IF(AND(OR(EXACT(O10,"MISMATCH"),EXACT(P10,"WEAK"),AF10="CONTRADICTED"),EXACT(V10,"SUFFICIENT"),OR(EXACT(X10,"VALID_STRONGER"),EXACT(O10,"MISMATCH"),EXACT(P10,"WEAK"),EXACT(N10,"DISTORTED"),EXACT(L10,"INFLATED"))),"COUNTEREXAMPLE_ESTABLISHED",IF(AND(OR(EXACT(N10,"VALID"),EXACT(N10,"ESTIMATED")),EXACT(O10,"MATCH"),EXACT(P10,"STRONG"),OR(AF10="DIRECTLY_OBSERVED",AF10="SUPPORTED_WITH_INFERENCE"),EXACT(V10,"SUFFICIENT"),EXACT(W10,"ATTRACTIVE")),"BIGGEST_REMAINS_COMMERCIALLY_CREDIBLE",IF(OR(EXACT(V10,"INSUFFICIENT"),V10="",AF10="UNRESOLVED",EXACT(O10,"UNRESOLVED"),EXACT(P10,"UNRESOLVED")),"EVIDENCE_INSUFFICIENT","SIZE_HEURISTIC_NOT_DECISIVE")))))))))</x:f>
        <x:v>SIZE_SIGNAL_UNRELIABLE</x:v>
      </x:c>
      <x:c r="AI10" s="114" t="str">
        <x:f>IF(C10&lt;&gt;"YES","JS_ONLY_NONCELL_TYPE",IF(AD10="INVALID","INVALID_NUMERIC",IF(AG10="INVALID","INVALID_CONTROLLED",IF(AH10="OUTSIDE_DECISION_SCOPE","OUTSIDE_SCOPE",IF(AH10="SIZE_SIGNAL_UNRELIABLE","LINEAGE_OR_COMPARABILITY_FAILURE",IF(AH10="MATERIAL_CONTRADICTION_UNRESOLVED","MATERIAL_CONTRADICTION",IF(AH10="COUNTEREXAMPLE_ESTABLISHED","COMMERCIAL_FAILURE",IF(AH10="BIGGEST_REMAINS_COMMERCIALLY_CREDIBLE","BIGGEST_SURVIVES",IF(AH10="EVIDENCE_INSUFFICIENT","MISSING_DECISION_EVIDENCE","SIZE_NOT_DECISIVE")))))))))</x:f>
        <x:v>LINEAGE_OR_COMPARABILITY_FAILURE</x:v>
      </x:c>
      <x:c r="AJ10" s="114" t="str">
        <x:f>IF(C10&lt;&gt;"YES","N/A",IF(AH10=AB10,"PASS","FAIL"))</x:f>
        <x:v>PASS</x:v>
      </x:c>
      <x:c r="AK10" s="114" t="str">
        <x:f>IF(C10&lt;&gt;"YES","N/A",IF(AI10=AC10,"PASS","FAIL"))</x:f>
        <x:v>PASS</x:v>
      </x:c>
      <x:c r="AL10" s="114" t="str">
        <x:f>IF(C10&lt;&gt;"YES","N/A",IF(AND(AJ10="PASS",AK10="PASS"),"PASS","FAIL"))</x:f>
        <x:v>PASS</x:v>
      </x:c>
    </x:row>
    <x:row r="11">
      <x:c r="A11" s="109" t="str">
        <x:v>F07</x:v>
      </x:c>
      <x:c r="B11" s="109" t="str">
        <x:v>material contradiction</x:v>
      </x:c>
      <x:c r="C11" s="109" t="str">
        <x:v>YES</x:v>
      </x:c>
      <x:c r="D11" s="109" t="str">
        <x:v>1000</x:v>
      </x:c>
      <x:c r="E11" s="109" t="str">
        <x:v>Monthly search volume</x:v>
      </x:c>
      <x:c r="F11" s="109" t="str">
        <x:v>searches/month</x:v>
      </x:c>
      <x:c r="G11" s="109" t="str">
        <x:v>Fixture source</x:v>
      </x:c>
      <x:c r="H11" s="109" t="str">
        <x:v>2026-08-01</x:v>
      </x:c>
      <x:c r="I11" s="109" t="str">
        <x:v>US</x:v>
      </x:c>
      <x:c r="J11" s="109" t="str">
        <x:v>English</x:v>
      </x:c>
      <x:c r="K11" s="109" t="str">
        <x:v>12 months</x:v>
      </x:c>
      <x:c r="L11" s="112" t="str">
        <x:v>CLEAN</x:v>
      </x:c>
      <x:c r="M11" s="112" t="str">
        <x:v>Raw reported value</x:v>
      </x:c>
      <x:c r="N11" s="112" t="str">
        <x:v>VALID</x:v>
      </x:c>
      <x:c r="O11" s="112" t="str">
        <x:v>MATCH</x:v>
      </x:c>
      <x:c r="P11" s="112" t="str">
        <x:v>STRONG</x:v>
      </x:c>
      <x:c r="Q11" s="112" t="str">
        <x:v>OBSERVED</x:v>
      </x:c>
      <x:c r="R11" s="112" t="str">
        <x:v>OBSERVED</x:v>
      </x:c>
      <x:c r="S11" s="112" t="str">
        <x:v>OBSERVED</x:v>
      </x:c>
      <x:c r="T11" s="112" t="str">
        <x:v>OBSERVED</x:v>
      </x:c>
      <x:c r="U11" s="112" t="str">
        <x:v>OBSERVED</x:v>
      </x:c>
      <x:c r="V11" s="112" t="str">
        <x:v>SUFFICIENT</x:v>
      </x:c>
      <x:c r="W11" s="112" t="str">
        <x:v>ATTRACTIVE</x:v>
      </x:c>
      <x:c r="X11" s="112" t="str">
        <x:v>NONE</x:v>
      </x:c>
      <x:c r="Y11" s="112" t="str">
        <x:v>MATERIAL_UNRESOLVED</x:v>
      </x:c>
      <x:c r="Z11" s="112" t="str">
        <x:v>YES</x:v>
      </x:c>
      <x:c r="AA11" s="112" t="str">
        <x:v>Material contrary evidence</x:v>
      </x:c>
      <x:c r="AB11" s="114" t="str">
        <x:v>MATERIAL_CONTRADICTION_UNRESOLVED</x:v>
      </x:c>
      <x:c r="AC11" s="114" t="str">
        <x:v>MATERIAL_CONTRADICTION</x:v>
      </x:c>
      <x:c r="AD11" s="114" t="str">
        <x:v>VALID</x:v>
      </x:c>
      <x:c r="AE11" s="114" t="str">
        <x:v>TRACEABLE</x:v>
      </x:c>
      <x:c r="AF11" s="114" t="str">
        <x:v>DIRECTLY_OBSERVED</x:v>
      </x:c>
      <x:c r="AG11" s="114" t="str">
        <x:f>IF(C11&lt;&gt;"YES","N/A",IF(AND(OR(EXACT(L11,"CLEAN"),EXACT(L11,"INFLATED"),EXACT(L11,"REVERSAL_RISK"),EXACT(L11,"UNRESOLVED")),OR(EXACT(N11,"VALID"),EXACT(N11,"ESTIMATED"),EXACT(N11,"UNCERTAIN"),EXACT(N11,"DISTORTED"),EXACT(N11,"NOT_COMPARABLE"),EXACT(N11,"INVALID")),OR(EXACT(O11,"MATCH"),EXACT(O11,"MISMATCH"),EXACT(O11,"UNRESOLVED"),EXACT(O11,"OUTSIDE_SCOPE")),OR(EXACT(P11,"STRONG"),EXACT(P11,"WEAK"),EXACT(P11,"UNRESOLVED")),OR(EXACT(Q11,"OBSERVED"),EXACT(Q11,"INFERRED"),EXACT(Q11,"UNRESOLVED"),EXACT(Q11,"CONTRADICTED")),OR(EXACT(R11,"OBSERVED"),EXACT(R11,"INFERRED"),EXACT(R11,"UNRESOLVED"),EXACT(R11,"CONTRADICTED")),OR(EXACT(S11,"OBSERVED"),EXACT(S11,"INFERRED"),EXACT(S11,"UNRESOLVED"),EXACT(S11,"CONTRADICTED")),OR(EXACT(T11,"OBSERVED"),EXACT(T11,"INFERRED"),EXACT(T11,"UNRESOLVED"),EXACT(T11,"CONTRADICTED")),OR(EXACT(U11,"OBSERVED"),EXACT(U11,"INFERRED"),EXACT(U11,"UNRESOLVED"),EXACT(U11,"CONTRADICTED")),OR(EXACT(V11,"SUFFICIENT"),EXACT(V11,"PARTIAL"),EXACT(V11,"INSUFFICIENT")),OR(EXACT(W11,"ATTRACTIVE"),EXACT(W11,"NOT_ATTRACTIVE"),EXACT(W11,"UNRESOLVED")),OR(EXACT(X11,"NONE"),EXACT(X11,"VALID_STRONGER"),EXACT(X11,"VALID_NOT_STRONGER"),EXACT(X11,"NOT_COMPARABLE")),OR(EXACT(Y11,"NONE"),EXACT(Y11,"IMMATERIAL"),EXACT(Y11,"RESOLVED"),EXACT(Y11,"MATERIAL_UNRESOLVED")),OR(EXACT(Z11,"YES"),EXACT(Z11,"NO"),EXACT(Z11,"UNRESOLVED"))),"VALID","INVALID"))</x:f>
        <x:v>VALID</x:v>
      </x:c>
      <x:c r="AH11" s="114" t="str">
        <x:f>IF(C11&lt;&gt;"YES","N/A",IF(AD11="INVALID","INVALID_INPUT",IF(AG11="INVALID","INVALID_INPUT",IF(EXACT(O11,"OUTSIDE_SCOPE"),"OUTSIDE_DECISION_SCOPE",IF(OR(AE11="UNRELIABLE",EXACT(N11,"INVALID"),EXACT(N11,"NOT_COMPARABLE")),"SIZE_SIGNAL_UNRELIABLE",IF(EXACT(Y11,"MATERIAL_UNRESOLVED"),"MATERIAL_CONTRADICTION_UNRESOLVED",IF(AND(OR(EXACT(O11,"MISMATCH"),EXACT(P11,"WEAK"),AF11="CONTRADICTED"),EXACT(V11,"SUFFICIENT"),OR(EXACT(X11,"VALID_STRONGER"),EXACT(O11,"MISMATCH"),EXACT(P11,"WEAK"),EXACT(N11,"DISTORTED"),EXACT(L11,"INFLATED"))),"COUNTEREXAMPLE_ESTABLISHED",IF(AND(OR(EXACT(N11,"VALID"),EXACT(N11,"ESTIMATED")),EXACT(O11,"MATCH"),EXACT(P11,"STRONG"),OR(AF11="DIRECTLY_OBSERVED",AF11="SUPPORTED_WITH_INFERENCE"),EXACT(V11,"SUFFICIENT"),EXACT(W11,"ATTRACTIVE")),"BIGGEST_REMAINS_COMMERCIALLY_CREDIBLE",IF(OR(EXACT(V11,"INSUFFICIENT"),V11="",AF11="UNRESOLVED",EXACT(O11,"UNRESOLVED"),EXACT(P11,"UNRESOLVED")),"EVIDENCE_INSUFFICIENT","SIZE_HEURISTIC_NOT_DECISIVE")))))))))</x:f>
        <x:v>MATERIAL_CONTRADICTION_UNRESOLVED</x:v>
      </x:c>
      <x:c r="AI11" s="114" t="str">
        <x:f>IF(C11&lt;&gt;"YES","JS_ONLY_NONCELL_TYPE",IF(AD11="INVALID","INVALID_NUMERIC",IF(AG11="INVALID","INVALID_CONTROLLED",IF(AH11="OUTSIDE_DECISION_SCOPE","OUTSIDE_SCOPE",IF(AH11="SIZE_SIGNAL_UNRELIABLE","LINEAGE_OR_COMPARABILITY_FAILURE",IF(AH11="MATERIAL_CONTRADICTION_UNRESOLVED","MATERIAL_CONTRADICTION",IF(AH11="COUNTEREXAMPLE_ESTABLISHED","COMMERCIAL_FAILURE",IF(AH11="BIGGEST_REMAINS_COMMERCIALLY_CREDIBLE","BIGGEST_SURVIVES",IF(AH11="EVIDENCE_INSUFFICIENT","MISSING_DECISION_EVIDENCE","SIZE_NOT_DECISIVE")))))))))</x:f>
        <x:v>MATERIAL_CONTRADICTION</x:v>
      </x:c>
      <x:c r="AJ11" s="114" t="str">
        <x:f>IF(C11&lt;&gt;"YES","N/A",IF(AH11=AB11,"PASS","FAIL"))</x:f>
        <x:v>PASS</x:v>
      </x:c>
      <x:c r="AK11" s="114" t="str">
        <x:f>IF(C11&lt;&gt;"YES","N/A",IF(AI11=AC11,"PASS","FAIL"))</x:f>
        <x:v>PASS</x:v>
      </x:c>
      <x:c r="AL11" s="114" t="str">
        <x:f>IF(C11&lt;&gt;"YES","N/A",IF(AND(AJ11="PASS",AK11="PASS"),"PASS","FAIL"))</x:f>
        <x:v>PASS</x:v>
      </x:c>
    </x:row>
    <x:row r="12">
      <x:c r="A12" s="109" t="str">
        <x:v>F08</x:v>
      </x:c>
      <x:c r="B12" s="109" t="str">
        <x:v>neutral control evidence insufficient</x:v>
      </x:c>
      <x:c r="C12" s="109" t="str">
        <x:v>YES</x:v>
      </x:c>
      <x:c r="D12" s="109" t="str">
        <x:v>1000</x:v>
      </x:c>
      <x:c r="E12" s="109" t="str">
        <x:v>Monthly search volume</x:v>
      </x:c>
      <x:c r="F12" s="109" t="str">
        <x:v>searches/month</x:v>
      </x:c>
      <x:c r="G12" s="109" t="str">
        <x:v>Fixture source</x:v>
      </x:c>
      <x:c r="H12" s="109" t="str">
        <x:v>2026-08-01</x:v>
      </x:c>
      <x:c r="I12" s="109" t="str">
        <x:v>US</x:v>
      </x:c>
      <x:c r="J12" s="109" t="str">
        <x:v>English</x:v>
      </x:c>
      <x:c r="K12" s="109" t="str">
        <x:v>12 months</x:v>
      </x:c>
      <x:c r="L12" s="112" t="str">
        <x:v>CLEAN</x:v>
      </x:c>
      <x:c r="M12" s="112" t="str">
        <x:v>Raw reported value</x:v>
      </x:c>
      <x:c r="N12" s="112" t="str">
        <x:v>VALID</x:v>
      </x:c>
      <x:c r="O12" s="112" t="str">
        <x:v>MATCH</x:v>
      </x:c>
      <x:c r="P12" s="112" t="str">
        <x:v>STRONG</x:v>
      </x:c>
      <x:c r="Q12" s="112" t="str">
        <x:v>OBSERVED</x:v>
      </x:c>
      <x:c r="R12" s="112" t="str">
        <x:v>OBSERVED</x:v>
      </x:c>
      <x:c r="S12" s="112" t="str">
        <x:v>OBSERVED</x:v>
      </x:c>
      <x:c r="T12" s="112" t="str">
        <x:v>OBSERVED</x:v>
      </x:c>
      <x:c r="U12" s="112" t="str">
        <x:v>UNRESOLVED</x:v>
      </x:c>
      <x:c r="V12" s="112" t="str">
        <x:v>INSUFFICIENT</x:v>
      </x:c>
      <x:c r="W12" s="112" t="str">
        <x:v>ATTRACTIVE</x:v>
      </x:c>
      <x:c r="X12" s="112" t="str">
        <x:v>NONE</x:v>
      </x:c>
      <x:c r="Y12" s="112" t="str">
        <x:v>NONE</x:v>
      </x:c>
      <x:c r="Z12" s="112" t="str">
        <x:v>YES</x:v>
      </x:c>
      <x:c r="AA12" s="112" t="str">
        <x:v>Material contrary evidence</x:v>
      </x:c>
      <x:c r="AB12" s="114" t="str">
        <x:v>EVIDENCE_INSUFFICIENT</x:v>
      </x:c>
      <x:c r="AC12" s="114" t="str">
        <x:v>MISSING_DECISION_EVIDENCE</x:v>
      </x:c>
      <x:c r="AD12" s="114" t="str">
        <x:v>VALID</x:v>
      </x:c>
      <x:c r="AE12" s="114" t="str">
        <x:v>TRACEABLE</x:v>
      </x:c>
      <x:c r="AF12" s="114" t="str">
        <x:v>UNRESOLVED</x:v>
      </x:c>
      <x:c r="AG12" s="114" t="str">
        <x:f>IF(C12&lt;&gt;"YES","N/A",IF(AND(OR(EXACT(L12,"CLEAN"),EXACT(L12,"INFLATED"),EXACT(L12,"REVERSAL_RISK"),EXACT(L12,"UNRESOLVED")),OR(EXACT(N12,"VALID"),EXACT(N12,"ESTIMATED"),EXACT(N12,"UNCERTAIN"),EXACT(N12,"DISTORTED"),EXACT(N12,"NOT_COMPARABLE"),EXACT(N12,"INVALID")),OR(EXACT(O12,"MATCH"),EXACT(O12,"MISMATCH"),EXACT(O12,"UNRESOLVED"),EXACT(O12,"OUTSIDE_SCOPE")),OR(EXACT(P12,"STRONG"),EXACT(P12,"WEAK"),EXACT(P12,"UNRESOLVED")),OR(EXACT(Q12,"OBSERVED"),EXACT(Q12,"INFERRED"),EXACT(Q12,"UNRESOLVED"),EXACT(Q12,"CONTRADICTED")),OR(EXACT(R12,"OBSERVED"),EXACT(R12,"INFERRED"),EXACT(R12,"UNRESOLVED"),EXACT(R12,"CONTRADICTED")),OR(EXACT(S12,"OBSERVED"),EXACT(S12,"INFERRED"),EXACT(S12,"UNRESOLVED"),EXACT(S12,"CONTRADICTED")),OR(EXACT(T12,"OBSERVED"),EXACT(T12,"INFERRED"),EXACT(T12,"UNRESOLVED"),EXACT(T12,"CONTRADICTED")),OR(EXACT(U12,"OBSERVED"),EXACT(U12,"INFERRED"),EXACT(U12,"UNRESOLVED"),EXACT(U12,"CONTRADICTED")),OR(EXACT(V12,"SUFFICIENT"),EXACT(V12,"PARTIAL"),EXACT(V12,"INSUFFICIENT")),OR(EXACT(W12,"ATTRACTIVE"),EXACT(W12,"NOT_ATTRACTIVE"),EXACT(W12,"UNRESOLVED")),OR(EXACT(X12,"NONE"),EXACT(X12,"VALID_STRONGER"),EXACT(X12,"VALID_NOT_STRONGER"),EXACT(X12,"NOT_COMPARABLE")),OR(EXACT(Y12,"NONE"),EXACT(Y12,"IMMATERIAL"),EXACT(Y12,"RESOLVED"),EXACT(Y12,"MATERIAL_UNRESOLVED")),OR(EXACT(Z12,"YES"),EXACT(Z12,"NO"),EXACT(Z12,"UNRESOLVED"))),"VALID","INVALID"))</x:f>
        <x:v>VALID</x:v>
      </x:c>
      <x:c r="AH12" s="114" t="str">
        <x:f>IF(C12&lt;&gt;"YES","N/A",IF(AD12="INVALID","INVALID_INPUT",IF(AG12="INVALID","INVALID_INPUT",IF(EXACT(O12,"OUTSIDE_SCOPE"),"OUTSIDE_DECISION_SCOPE",IF(OR(AE12="UNRELIABLE",EXACT(N12,"INVALID"),EXACT(N12,"NOT_COMPARABLE")),"SIZE_SIGNAL_UNRELIABLE",IF(EXACT(Y12,"MATERIAL_UNRESOLVED"),"MATERIAL_CONTRADICTION_UNRESOLVED",IF(AND(OR(EXACT(O12,"MISMATCH"),EXACT(P12,"WEAK"),AF12="CONTRADICTED"),EXACT(V12,"SUFFICIENT"),OR(EXACT(X12,"VALID_STRONGER"),EXACT(O12,"MISMATCH"),EXACT(P12,"WEAK"),EXACT(N12,"DISTORTED"),EXACT(L12,"INFLATED"))),"COUNTEREXAMPLE_ESTABLISHED",IF(AND(OR(EXACT(N12,"VALID"),EXACT(N12,"ESTIMATED")),EXACT(O12,"MATCH"),EXACT(P12,"STRONG"),OR(AF12="DIRECTLY_OBSERVED",AF12="SUPPORTED_WITH_INFERENCE"),EXACT(V12,"SUFFICIENT"),EXACT(W12,"ATTRACTIVE")),"BIGGEST_REMAINS_COMMERCIALLY_CREDIBLE",IF(OR(EXACT(V12,"INSUFFICIENT"),V12="",AF12="UNRESOLVED",EXACT(O12,"UNRESOLVED"),EXACT(P12,"UNRESOLVED")),"EVIDENCE_INSUFFICIENT","SIZE_HEURISTIC_NOT_DECISIVE")))))))))</x:f>
        <x:v>EVIDENCE_INSUFFICIENT</x:v>
      </x:c>
      <x:c r="AI12" s="114" t="str">
        <x:f>IF(C12&lt;&gt;"YES","JS_ONLY_NONCELL_TYPE",IF(AD12="INVALID","INVALID_NUMERIC",IF(AG12="INVALID","INVALID_CONTROLLED",IF(AH12="OUTSIDE_DECISION_SCOPE","OUTSIDE_SCOPE",IF(AH12="SIZE_SIGNAL_UNRELIABLE","LINEAGE_OR_COMPARABILITY_FAILURE",IF(AH12="MATERIAL_CONTRADICTION_UNRESOLVED","MATERIAL_CONTRADICTION",IF(AH12="COUNTEREXAMPLE_ESTABLISHED","COMMERCIAL_FAILURE",IF(AH12="BIGGEST_REMAINS_COMMERCIALLY_CREDIBLE","BIGGEST_SURVIVES",IF(AH12="EVIDENCE_INSUFFICIENT","MISSING_DECISION_EVIDENCE","SIZE_NOT_DECISIVE")))))))))</x:f>
        <x:v>MISSING_DECISION_EVIDENCE</x:v>
      </x:c>
      <x:c r="AJ12" s="114" t="str">
        <x:f>IF(C12&lt;&gt;"YES","N/A",IF(AH12=AB12,"PASS","FAIL"))</x:f>
        <x:v>PASS</x:v>
      </x:c>
      <x:c r="AK12" s="114" t="str">
        <x:f>IF(C12&lt;&gt;"YES","N/A",IF(AI12=AC12,"PASS","FAIL"))</x:f>
        <x:v>PASS</x:v>
      </x:c>
      <x:c r="AL12" s="114" t="str">
        <x:f>IF(C12&lt;&gt;"YES","N/A",IF(AND(AJ12="PASS",AK12="PASS"),"PASS","FAIL"))</x:f>
        <x:v>PASS</x:v>
      </x:c>
    </x:row>
    <x:row r="13">
      <x:c r="A13" s="109" t="str">
        <x:v>F09</x:v>
      </x:c>
      <x:c r="B13" s="109" t="str">
        <x:v>outside scope</x:v>
      </x:c>
      <x:c r="C13" s="109" t="str">
        <x:v>YES</x:v>
      </x:c>
      <x:c r="D13" s="109" t="str">
        <x:v>1000</x:v>
      </x:c>
      <x:c r="E13" s="109" t="str">
        <x:v>Monthly search volume</x:v>
      </x:c>
      <x:c r="F13" s="109" t="str">
        <x:v>searches/month</x:v>
      </x:c>
      <x:c r="G13" s="109" t="str">
        <x:v>Fixture source</x:v>
      </x:c>
      <x:c r="H13" s="109" t="str">
        <x:v>2026-08-01</x:v>
      </x:c>
      <x:c r="I13" s="109" t="str">
        <x:v>US</x:v>
      </x:c>
      <x:c r="J13" s="109" t="str">
        <x:v>English</x:v>
      </x:c>
      <x:c r="K13" s="109" t="str">
        <x:v>12 months</x:v>
      </x:c>
      <x:c r="L13" s="112" t="str">
        <x:v>CLEAN</x:v>
      </x:c>
      <x:c r="M13" s="112" t="str">
        <x:v>Raw reported value</x:v>
      </x:c>
      <x:c r="N13" s="112" t="str">
        <x:v>VALID</x:v>
      </x:c>
      <x:c r="O13" s="112" t="str">
        <x:v>OUTSIDE_SCOPE</x:v>
      </x:c>
      <x:c r="P13" s="112" t="str">
        <x:v>STRONG</x:v>
      </x:c>
      <x:c r="Q13" s="112" t="str">
        <x:v>OBSERVED</x:v>
      </x:c>
      <x:c r="R13" s="112" t="str">
        <x:v>OBSERVED</x:v>
      </x:c>
      <x:c r="S13" s="112" t="str">
        <x:v>OBSERVED</x:v>
      </x:c>
      <x:c r="T13" s="112" t="str">
        <x:v>OBSERVED</x:v>
      </x:c>
      <x:c r="U13" s="112" t="str">
        <x:v>OBSERVED</x:v>
      </x:c>
      <x:c r="V13" s="112" t="str">
        <x:v>SUFFICIENT</x:v>
      </x:c>
      <x:c r="W13" s="112" t="str">
        <x:v>ATTRACTIVE</x:v>
      </x:c>
      <x:c r="X13" s="112" t="str">
        <x:v>NONE</x:v>
      </x:c>
      <x:c r="Y13" s="112" t="str">
        <x:v>NONE</x:v>
      </x:c>
      <x:c r="Z13" s="112" t="str">
        <x:v>YES</x:v>
      </x:c>
      <x:c r="AA13" s="112" t="str">
        <x:v>Material contrary evidence</x:v>
      </x:c>
      <x:c r="AB13" s="114" t="str">
        <x:v>OUTSIDE_DECISION_SCOPE</x:v>
      </x:c>
      <x:c r="AC13" s="114" t="str">
        <x:v>OUTSIDE_SCOPE</x:v>
      </x:c>
      <x:c r="AD13" s="114" t="str">
        <x:v>VALID</x:v>
      </x:c>
      <x:c r="AE13" s="114" t="str">
        <x:v>TRACEABLE</x:v>
      </x:c>
      <x:c r="AF13" s="114" t="str">
        <x:v>DIRECTLY_OBSERVED</x:v>
      </x:c>
      <x:c r="AG13" s="114" t="str">
        <x:f>IF(C13&lt;&gt;"YES","N/A",IF(AND(OR(EXACT(L13,"CLEAN"),EXACT(L13,"INFLATED"),EXACT(L13,"REVERSAL_RISK"),EXACT(L13,"UNRESOLVED")),OR(EXACT(N13,"VALID"),EXACT(N13,"ESTIMATED"),EXACT(N13,"UNCERTAIN"),EXACT(N13,"DISTORTED"),EXACT(N13,"NOT_COMPARABLE"),EXACT(N13,"INVALID")),OR(EXACT(O13,"MATCH"),EXACT(O13,"MISMATCH"),EXACT(O13,"UNRESOLVED"),EXACT(O13,"OUTSIDE_SCOPE")),OR(EXACT(P13,"STRONG"),EXACT(P13,"WEAK"),EXACT(P13,"UNRESOLVED")),OR(EXACT(Q13,"OBSERVED"),EXACT(Q13,"INFERRED"),EXACT(Q13,"UNRESOLVED"),EXACT(Q13,"CONTRADICTED")),OR(EXACT(R13,"OBSERVED"),EXACT(R13,"INFERRED"),EXACT(R13,"UNRESOLVED"),EXACT(R13,"CONTRADICTED")),OR(EXACT(S13,"OBSERVED"),EXACT(S13,"INFERRED"),EXACT(S13,"UNRESOLVED"),EXACT(S13,"CONTRADICTED")),OR(EXACT(T13,"OBSERVED"),EXACT(T13,"INFERRED"),EXACT(T13,"UNRESOLVED"),EXACT(T13,"CONTRADICTED")),OR(EXACT(U13,"OBSERVED"),EXACT(U13,"INFERRED"),EXACT(U13,"UNRESOLVED"),EXACT(U13,"CONTRADICTED")),OR(EXACT(V13,"SUFFICIENT"),EXACT(V13,"PARTIAL"),EXACT(V13,"INSUFFICIENT")),OR(EXACT(W13,"ATTRACTIVE"),EXACT(W13,"NOT_ATTRACTIVE"),EXACT(W13,"UNRESOLVED")),OR(EXACT(X13,"NONE"),EXACT(X13,"VALID_STRONGER"),EXACT(X13,"VALID_NOT_STRONGER"),EXACT(X13,"NOT_COMPARABLE")),OR(EXACT(Y13,"NONE"),EXACT(Y13,"IMMATERIAL"),EXACT(Y13,"RESOLVED"),EXACT(Y13,"MATERIAL_UNRESOLVED")),OR(EXACT(Z13,"YES"),EXACT(Z13,"NO"),EXACT(Z13,"UNRESOLVED"))),"VALID","INVALID"))</x:f>
        <x:v>VALID</x:v>
      </x:c>
      <x:c r="AH13" s="114" t="str">
        <x:f>IF(C13&lt;&gt;"YES","N/A",IF(AD13="INVALID","INVALID_INPUT",IF(AG13="INVALID","INVALID_INPUT",IF(EXACT(O13,"OUTSIDE_SCOPE"),"OUTSIDE_DECISION_SCOPE",IF(OR(AE13="UNRELIABLE",EXACT(N13,"INVALID"),EXACT(N13,"NOT_COMPARABLE")),"SIZE_SIGNAL_UNRELIABLE",IF(EXACT(Y13,"MATERIAL_UNRESOLVED"),"MATERIAL_CONTRADICTION_UNRESOLVED",IF(AND(OR(EXACT(O13,"MISMATCH"),EXACT(P13,"WEAK"),AF13="CONTRADICTED"),EXACT(V13,"SUFFICIENT"),OR(EXACT(X13,"VALID_STRONGER"),EXACT(O13,"MISMATCH"),EXACT(P13,"WEAK"),EXACT(N13,"DISTORTED"),EXACT(L13,"INFLATED"))),"COUNTEREXAMPLE_ESTABLISHED",IF(AND(OR(EXACT(N13,"VALID"),EXACT(N13,"ESTIMATED")),EXACT(O13,"MATCH"),EXACT(P13,"STRONG"),OR(AF13="DIRECTLY_OBSERVED",AF13="SUPPORTED_WITH_INFERENCE"),EXACT(V13,"SUFFICIENT"),EXACT(W13,"ATTRACTIVE")),"BIGGEST_REMAINS_COMMERCIALLY_CREDIBLE",IF(OR(EXACT(V13,"INSUFFICIENT"),V13="",AF13="UNRESOLVED",EXACT(O13,"UNRESOLVED"),EXACT(P13,"UNRESOLVED")),"EVIDENCE_INSUFFICIENT","SIZE_HEURISTIC_NOT_DECISIVE")))))))))</x:f>
        <x:v>OUTSIDE_DECISION_SCOPE</x:v>
      </x:c>
      <x:c r="AI13" s="114" t="str">
        <x:f>IF(C13&lt;&gt;"YES","JS_ONLY_NONCELL_TYPE",IF(AD13="INVALID","INVALID_NUMERIC",IF(AG13="INVALID","INVALID_CONTROLLED",IF(AH13="OUTSIDE_DECISION_SCOPE","OUTSIDE_SCOPE",IF(AH13="SIZE_SIGNAL_UNRELIABLE","LINEAGE_OR_COMPARABILITY_FAILURE",IF(AH13="MATERIAL_CONTRADICTION_UNRESOLVED","MATERIAL_CONTRADICTION",IF(AH13="COUNTEREXAMPLE_ESTABLISHED","COMMERCIAL_FAILURE",IF(AH13="BIGGEST_REMAINS_COMMERCIALLY_CREDIBLE","BIGGEST_SURVIVES",IF(AH13="EVIDENCE_INSUFFICIENT","MISSING_DECISION_EVIDENCE","SIZE_NOT_DECISIVE")))))))))</x:f>
        <x:v>OUTSIDE_SCOPE</x:v>
      </x:c>
      <x:c r="AJ13" s="114" t="str">
        <x:f>IF(C13&lt;&gt;"YES","N/A",IF(AH13=AB13,"PASS","FAIL"))</x:f>
        <x:v>PASS</x:v>
      </x:c>
      <x:c r="AK13" s="114" t="str">
        <x:f>IF(C13&lt;&gt;"YES","N/A",IF(AI13=AC13,"PASS","FAIL"))</x:f>
        <x:v>PASS</x:v>
      </x:c>
      <x:c r="AL13" s="114" t="str">
        <x:f>IF(C13&lt;&gt;"YES","N/A",IF(AND(AJ13="PASS",AK13="PASS"),"PASS","FAIL"))</x:f>
        <x:v>PASS</x:v>
      </x:c>
    </x:row>
    <x:row r="14">
      <x:c r="A14" s="109" t="str">
        <x:v>F10</x:v>
      </x:c>
      <x:c r="B14" s="109" t="str">
        <x:v>invalid negative numeric</x:v>
      </x:c>
      <x:c r="C14" s="109" t="str">
        <x:v>YES</x:v>
      </x:c>
      <x:c r="D14" s="109" t="str">
        <x:v>-1</x:v>
      </x:c>
      <x:c r="E14" s="109" t="str">
        <x:v>Monthly search volume</x:v>
      </x:c>
      <x:c r="F14" s="109" t="str">
        <x:v>searches/month</x:v>
      </x:c>
      <x:c r="G14" s="109" t="str">
        <x:v>Fixture source</x:v>
      </x:c>
      <x:c r="H14" s="109" t="str">
        <x:v>2026-08-01</x:v>
      </x:c>
      <x:c r="I14" s="109" t="str">
        <x:v>US</x:v>
      </x:c>
      <x:c r="J14" s="109" t="str">
        <x:v>English</x:v>
      </x:c>
      <x:c r="K14" s="109" t="str">
        <x:v>12 months</x:v>
      </x:c>
      <x:c r="L14" s="112" t="str">
        <x:v>CLEAN</x:v>
      </x:c>
      <x:c r="M14" s="112" t="str">
        <x:v>Raw reported value</x:v>
      </x:c>
      <x:c r="N14" s="112" t="str">
        <x:v>VALID</x:v>
      </x:c>
      <x:c r="O14" s="112" t="str">
        <x:v>MATCH</x:v>
      </x:c>
      <x:c r="P14" s="112" t="str">
        <x:v>STRONG</x:v>
      </x:c>
      <x:c r="Q14" s="112" t="str">
        <x:v>OBSERVED</x:v>
      </x:c>
      <x:c r="R14" s="112" t="str">
        <x:v>OBSERVED</x:v>
      </x:c>
      <x:c r="S14" s="112" t="str">
        <x:v>OBSERVED</x:v>
      </x:c>
      <x:c r="T14" s="112" t="str">
        <x:v>OBSERVED</x:v>
      </x:c>
      <x:c r="U14" s="112" t="str">
        <x:v>OBSERVED</x:v>
      </x:c>
      <x:c r="V14" s="112" t="str">
        <x:v>SUFFICIENT</x:v>
      </x:c>
      <x:c r="W14" s="112" t="str">
        <x:v>ATTRACTIVE</x:v>
      </x:c>
      <x:c r="X14" s="112" t="str">
        <x:v>NONE</x:v>
      </x:c>
      <x:c r="Y14" s="112" t="str">
        <x:v>NONE</x:v>
      </x:c>
      <x:c r="Z14" s="112" t="str">
        <x:v>YES</x:v>
      </x:c>
      <x:c r="AA14" s="112" t="str">
        <x:v>Material contrary evidence</x:v>
      </x:c>
      <x:c r="AB14" s="114" t="str">
        <x:v>INVALID_INPUT</x:v>
      </x:c>
      <x:c r="AC14" s="114" t="str">
        <x:v>INVALID_NUMERIC</x:v>
      </x:c>
      <x:c r="AD14" s="114" t="str">
        <x:v>INVALID</x:v>
      </x:c>
      <x:c r="AE14" s="114" t="str">
        <x:v>TRACEABLE</x:v>
      </x:c>
      <x:c r="AF14" s="114" t="str">
        <x:v>DIRECTLY_OBSERVED</x:v>
      </x:c>
      <x:c r="AG14" s="114" t="str">
        <x:f>IF(C14&lt;&gt;"YES","N/A",IF(AND(OR(EXACT(L14,"CLEAN"),EXACT(L14,"INFLATED"),EXACT(L14,"REVERSAL_RISK"),EXACT(L14,"UNRESOLVED")),OR(EXACT(N14,"VALID"),EXACT(N14,"ESTIMATED"),EXACT(N14,"UNCERTAIN"),EXACT(N14,"DISTORTED"),EXACT(N14,"NOT_COMPARABLE"),EXACT(N14,"INVALID")),OR(EXACT(O14,"MATCH"),EXACT(O14,"MISMATCH"),EXACT(O14,"UNRESOLVED"),EXACT(O14,"OUTSIDE_SCOPE")),OR(EXACT(P14,"STRONG"),EXACT(P14,"WEAK"),EXACT(P14,"UNRESOLVED")),OR(EXACT(Q14,"OBSERVED"),EXACT(Q14,"INFERRED"),EXACT(Q14,"UNRESOLVED"),EXACT(Q14,"CONTRADICTED")),OR(EXACT(R14,"OBSERVED"),EXACT(R14,"INFERRED"),EXACT(R14,"UNRESOLVED"),EXACT(R14,"CONTRADICTED")),OR(EXACT(S14,"OBSERVED"),EXACT(S14,"INFERRED"),EXACT(S14,"UNRESOLVED"),EXACT(S14,"CONTRADICTED")),OR(EXACT(T14,"OBSERVED"),EXACT(T14,"INFERRED"),EXACT(T14,"UNRESOLVED"),EXACT(T14,"CONTRADICTED")),OR(EXACT(U14,"OBSERVED"),EXACT(U14,"INFERRED"),EXACT(U14,"UNRESOLVED"),EXACT(U14,"CONTRADICTED")),OR(EXACT(V14,"SUFFICIENT"),EXACT(V14,"PARTIAL"),EXACT(V14,"INSUFFICIENT")),OR(EXACT(W14,"ATTRACTIVE"),EXACT(W14,"NOT_ATTRACTIVE"),EXACT(W14,"UNRESOLVED")),OR(EXACT(X14,"NONE"),EXACT(X14,"VALID_STRONGER"),EXACT(X14,"VALID_NOT_STRONGER"),EXACT(X14,"NOT_COMPARABLE")),OR(EXACT(Y14,"NONE"),EXACT(Y14,"IMMATERIAL"),EXACT(Y14,"RESOLVED"),EXACT(Y14,"MATERIAL_UNRESOLVED")),OR(EXACT(Z14,"YES"),EXACT(Z14,"NO"),EXACT(Z14,"UNRESOLVED"))),"VALID","INVALID"))</x:f>
        <x:v>VALID</x:v>
      </x:c>
      <x:c r="AH14" s="114" t="str">
        <x:f>IF(C14&lt;&gt;"YES","N/A",IF(AD14="INVALID","INVALID_INPUT",IF(AG14="INVALID","INVALID_INPUT",IF(EXACT(O14,"OUTSIDE_SCOPE"),"OUTSIDE_DECISION_SCOPE",IF(OR(AE14="UNRELIABLE",EXACT(N14,"INVALID"),EXACT(N14,"NOT_COMPARABLE")),"SIZE_SIGNAL_UNRELIABLE",IF(EXACT(Y14,"MATERIAL_UNRESOLVED"),"MATERIAL_CONTRADICTION_UNRESOLVED",IF(AND(OR(EXACT(O14,"MISMATCH"),EXACT(P14,"WEAK"),AF14="CONTRADICTED"),EXACT(V14,"SUFFICIENT"),OR(EXACT(X14,"VALID_STRONGER"),EXACT(O14,"MISMATCH"),EXACT(P14,"WEAK"),EXACT(N14,"DISTORTED"),EXACT(L14,"INFLATED"))),"COUNTEREXAMPLE_ESTABLISHED",IF(AND(OR(EXACT(N14,"VALID"),EXACT(N14,"ESTIMATED")),EXACT(O14,"MATCH"),EXACT(P14,"STRONG"),OR(AF14="DIRECTLY_OBSERVED",AF14="SUPPORTED_WITH_INFERENCE"),EXACT(V14,"SUFFICIENT"),EXACT(W14,"ATTRACTIVE")),"BIGGEST_REMAINS_COMMERCIALLY_CREDIBLE",IF(OR(EXACT(V14,"INSUFFICIENT"),V14="",AF14="UNRESOLVED",EXACT(O14,"UNRESOLVED"),EXACT(P14,"UNRESOLVED")),"EVIDENCE_INSUFFICIENT","SIZE_HEURISTIC_NOT_DECISIVE")))))))))</x:f>
        <x:v>INVALID_INPUT</x:v>
      </x:c>
      <x:c r="AI14" s="114" t="str">
        <x:f>IF(C14&lt;&gt;"YES","JS_ONLY_NONCELL_TYPE",IF(AD14="INVALID","INVALID_NUMERIC",IF(AG14="INVALID","INVALID_CONTROLLED",IF(AH14="OUTSIDE_DECISION_SCOPE","OUTSIDE_SCOPE",IF(AH14="SIZE_SIGNAL_UNRELIABLE","LINEAGE_OR_COMPARABILITY_FAILURE",IF(AH14="MATERIAL_CONTRADICTION_UNRESOLVED","MATERIAL_CONTRADICTION",IF(AH14="COUNTEREXAMPLE_ESTABLISHED","COMMERCIAL_FAILURE",IF(AH14="BIGGEST_REMAINS_COMMERCIALLY_CREDIBLE","BIGGEST_SURVIVES",IF(AH14="EVIDENCE_INSUFFICIENT","MISSING_DECISION_EVIDENCE","SIZE_NOT_DECISIVE")))))))))</x:f>
        <x:v>INVALID_NUMERIC</x:v>
      </x:c>
      <x:c r="AJ14" s="114" t="str">
        <x:f>IF(C14&lt;&gt;"YES","N/A",IF(AH14=AB14,"PASS","FAIL"))</x:f>
        <x:v>PASS</x:v>
      </x:c>
      <x:c r="AK14" s="114" t="str">
        <x:f>IF(C14&lt;&gt;"YES","N/A",IF(AI14=AC14,"PASS","FAIL"))</x:f>
        <x:v>PASS</x:v>
      </x:c>
      <x:c r="AL14" s="114" t="str">
        <x:f>IF(C14&lt;&gt;"YES","N/A",IF(AND(AJ14="PASS",AK14="PASS"),"PASS","FAIL"))</x:f>
        <x:v>PASS</x:v>
      </x:c>
    </x:row>
    <x:row r="15">
      <x:c r="A15" s="109" t="str">
        <x:v>F11</x:v>
      </x:c>
      <x:c r="B15" s="109" t="str">
        <x:v>invalid scientific numeric</x:v>
      </x:c>
      <x:c r="C15" s="109" t="str">
        <x:v>YES</x:v>
      </x:c>
      <x:c r="D15" s="109" t="str">
        <x:v>1e6</x:v>
      </x:c>
      <x:c r="E15" s="109" t="str">
        <x:v>Monthly search volume</x:v>
      </x:c>
      <x:c r="F15" s="109" t="str">
        <x:v>searches/month</x:v>
      </x:c>
      <x:c r="G15" s="109" t="str">
        <x:v>Fixture source</x:v>
      </x:c>
      <x:c r="H15" s="109" t="str">
        <x:v>2026-08-01</x:v>
      </x:c>
      <x:c r="I15" s="109" t="str">
        <x:v>US</x:v>
      </x:c>
      <x:c r="J15" s="109" t="str">
        <x:v>English</x:v>
      </x:c>
      <x:c r="K15" s="109" t="str">
        <x:v>12 months</x:v>
      </x:c>
      <x:c r="L15" s="112" t="str">
        <x:v>CLEAN</x:v>
      </x:c>
      <x:c r="M15" s="112" t="str">
        <x:v>Raw reported value</x:v>
      </x:c>
      <x:c r="N15" s="112" t="str">
        <x:v>VALID</x:v>
      </x:c>
      <x:c r="O15" s="112" t="str">
        <x:v>MATCH</x:v>
      </x:c>
      <x:c r="P15" s="112" t="str">
        <x:v>STRONG</x:v>
      </x:c>
      <x:c r="Q15" s="112" t="str">
        <x:v>OBSERVED</x:v>
      </x:c>
      <x:c r="R15" s="112" t="str">
        <x:v>OBSERVED</x:v>
      </x:c>
      <x:c r="S15" s="112" t="str">
        <x:v>OBSERVED</x:v>
      </x:c>
      <x:c r="T15" s="112" t="str">
        <x:v>OBSERVED</x:v>
      </x:c>
      <x:c r="U15" s="112" t="str">
        <x:v>OBSERVED</x:v>
      </x:c>
      <x:c r="V15" s="112" t="str">
        <x:v>SUFFICIENT</x:v>
      </x:c>
      <x:c r="W15" s="112" t="str">
        <x:v>ATTRACTIVE</x:v>
      </x:c>
      <x:c r="X15" s="112" t="str">
        <x:v>NONE</x:v>
      </x:c>
      <x:c r="Y15" s="112" t="str">
        <x:v>NONE</x:v>
      </x:c>
      <x:c r="Z15" s="112" t="str">
        <x:v>YES</x:v>
      </x:c>
      <x:c r="AA15" s="112" t="str">
        <x:v>Material contrary evidence</x:v>
      </x:c>
      <x:c r="AB15" s="114" t="str">
        <x:v>INVALID_INPUT</x:v>
      </x:c>
      <x:c r="AC15" s="114" t="str">
        <x:v>INVALID_NUMERIC</x:v>
      </x:c>
      <x:c r="AD15" s="114" t="str">
        <x:v>INVALID</x:v>
      </x:c>
      <x:c r="AE15" s="114" t="str">
        <x:v>TRACEABLE</x:v>
      </x:c>
      <x:c r="AF15" s="114" t="str">
        <x:v>DIRECTLY_OBSERVED</x:v>
      </x:c>
      <x:c r="AG15" s="114" t="str">
        <x:f>IF(C15&lt;&gt;"YES","N/A",IF(AND(OR(EXACT(L15,"CLEAN"),EXACT(L15,"INFLATED"),EXACT(L15,"REVERSAL_RISK"),EXACT(L15,"UNRESOLVED")),OR(EXACT(N15,"VALID"),EXACT(N15,"ESTIMATED"),EXACT(N15,"UNCERTAIN"),EXACT(N15,"DISTORTED"),EXACT(N15,"NOT_COMPARABLE"),EXACT(N15,"INVALID")),OR(EXACT(O15,"MATCH"),EXACT(O15,"MISMATCH"),EXACT(O15,"UNRESOLVED"),EXACT(O15,"OUTSIDE_SCOPE")),OR(EXACT(P15,"STRONG"),EXACT(P15,"WEAK"),EXACT(P15,"UNRESOLVED")),OR(EXACT(Q15,"OBSERVED"),EXACT(Q15,"INFERRED"),EXACT(Q15,"UNRESOLVED"),EXACT(Q15,"CONTRADICTED")),OR(EXACT(R15,"OBSERVED"),EXACT(R15,"INFERRED"),EXACT(R15,"UNRESOLVED"),EXACT(R15,"CONTRADICTED")),OR(EXACT(S15,"OBSERVED"),EXACT(S15,"INFERRED"),EXACT(S15,"UNRESOLVED"),EXACT(S15,"CONTRADICTED")),OR(EXACT(T15,"OBSERVED"),EXACT(T15,"INFERRED"),EXACT(T15,"UNRESOLVED"),EXACT(T15,"CONTRADICTED")),OR(EXACT(U15,"OBSERVED"),EXACT(U15,"INFERRED"),EXACT(U15,"UNRESOLVED"),EXACT(U15,"CONTRADICTED")),OR(EXACT(V15,"SUFFICIENT"),EXACT(V15,"PARTIAL"),EXACT(V15,"INSUFFICIENT")),OR(EXACT(W15,"ATTRACTIVE"),EXACT(W15,"NOT_ATTRACTIVE"),EXACT(W15,"UNRESOLVED")),OR(EXACT(X15,"NONE"),EXACT(X15,"VALID_STRONGER"),EXACT(X15,"VALID_NOT_STRONGER"),EXACT(X15,"NOT_COMPARABLE")),OR(EXACT(Y15,"NONE"),EXACT(Y15,"IMMATERIAL"),EXACT(Y15,"RESOLVED"),EXACT(Y15,"MATERIAL_UNRESOLVED")),OR(EXACT(Z15,"YES"),EXACT(Z15,"NO"),EXACT(Z15,"UNRESOLVED"))),"VALID","INVALID"))</x:f>
        <x:v>VALID</x:v>
      </x:c>
      <x:c r="AH15" s="114" t="str">
        <x:f>IF(C15&lt;&gt;"YES","N/A",IF(AD15="INVALID","INVALID_INPUT",IF(AG15="INVALID","INVALID_INPUT",IF(EXACT(O15,"OUTSIDE_SCOPE"),"OUTSIDE_DECISION_SCOPE",IF(OR(AE15="UNRELIABLE",EXACT(N15,"INVALID"),EXACT(N15,"NOT_COMPARABLE")),"SIZE_SIGNAL_UNRELIABLE",IF(EXACT(Y15,"MATERIAL_UNRESOLVED"),"MATERIAL_CONTRADICTION_UNRESOLVED",IF(AND(OR(EXACT(O15,"MISMATCH"),EXACT(P15,"WEAK"),AF15="CONTRADICTED"),EXACT(V15,"SUFFICIENT"),OR(EXACT(X15,"VALID_STRONGER"),EXACT(O15,"MISMATCH"),EXACT(P15,"WEAK"),EXACT(N15,"DISTORTED"),EXACT(L15,"INFLATED"))),"COUNTEREXAMPLE_ESTABLISHED",IF(AND(OR(EXACT(N15,"VALID"),EXACT(N15,"ESTIMATED")),EXACT(O15,"MATCH"),EXACT(P15,"STRONG"),OR(AF15="DIRECTLY_OBSERVED",AF15="SUPPORTED_WITH_INFERENCE"),EXACT(V15,"SUFFICIENT"),EXACT(W15,"ATTRACTIVE")),"BIGGEST_REMAINS_COMMERCIALLY_CREDIBLE",IF(OR(EXACT(V15,"INSUFFICIENT"),V15="",AF15="UNRESOLVED",EXACT(O15,"UNRESOLVED"),EXACT(P15,"UNRESOLVED")),"EVIDENCE_INSUFFICIENT","SIZE_HEURISTIC_NOT_DECISIVE")))))))))</x:f>
        <x:v>INVALID_INPUT</x:v>
      </x:c>
      <x:c r="AI15" s="114" t="str">
        <x:f>IF(C15&lt;&gt;"YES","JS_ONLY_NONCELL_TYPE",IF(AD15="INVALID","INVALID_NUMERIC",IF(AG15="INVALID","INVALID_CONTROLLED",IF(AH15="OUTSIDE_DECISION_SCOPE","OUTSIDE_SCOPE",IF(AH15="SIZE_SIGNAL_UNRELIABLE","LINEAGE_OR_COMPARABILITY_FAILURE",IF(AH15="MATERIAL_CONTRADICTION_UNRESOLVED","MATERIAL_CONTRADICTION",IF(AH15="COUNTEREXAMPLE_ESTABLISHED","COMMERCIAL_FAILURE",IF(AH15="BIGGEST_REMAINS_COMMERCIALLY_CREDIBLE","BIGGEST_SURVIVES",IF(AH15="EVIDENCE_INSUFFICIENT","MISSING_DECISION_EVIDENCE","SIZE_NOT_DECISIVE")))))))))</x:f>
        <x:v>INVALID_NUMERIC</x:v>
      </x:c>
      <x:c r="AJ15" s="114" t="str">
        <x:f>IF(C15&lt;&gt;"YES","N/A",IF(AH15=AB15,"PASS","FAIL"))</x:f>
        <x:v>PASS</x:v>
      </x:c>
      <x:c r="AK15" s="114" t="str">
        <x:f>IF(C15&lt;&gt;"YES","N/A",IF(AI15=AC15,"PASS","FAIL"))</x:f>
        <x:v>PASS</x:v>
      </x:c>
      <x:c r="AL15" s="114" t="str">
        <x:f>IF(C15&lt;&gt;"YES","N/A",IF(AND(AJ15="PASS",AK15="PASS"),"PASS","FAIL"))</x:f>
        <x:v>PASS</x:v>
      </x:c>
    </x:row>
    <x:row r="16">
      <x:c r="A16" s="109" t="str">
        <x:v>F12</x:v>
      </x:c>
      <x:c r="B16" s="109" t="str">
        <x:v>valid comma thousands</x:v>
      </x:c>
      <x:c r="C16" s="109" t="str">
        <x:v>YES</x:v>
      </x:c>
      <x:c r="D16" s="109" t="str">
        <x:v>1,000</x:v>
      </x:c>
      <x:c r="E16" s="109" t="str">
        <x:v>Monthly search volume</x:v>
      </x:c>
      <x:c r="F16" s="109" t="str">
        <x:v>searches/month</x:v>
      </x:c>
      <x:c r="G16" s="109" t="str">
        <x:v>Fixture source</x:v>
      </x:c>
      <x:c r="H16" s="109" t="str">
        <x:v>2026-08-01</x:v>
      </x:c>
      <x:c r="I16" s="109" t="str">
        <x:v>US</x:v>
      </x:c>
      <x:c r="J16" s="109" t="str">
        <x:v>English</x:v>
      </x:c>
      <x:c r="K16" s="109" t="str">
        <x:v>12 months</x:v>
      </x:c>
      <x:c r="L16" s="112" t="str">
        <x:v>CLEAN</x:v>
      </x:c>
      <x:c r="M16" s="112" t="str">
        <x:v>Raw reported value</x:v>
      </x:c>
      <x:c r="N16" s="112" t="str">
        <x:v>VALID</x:v>
      </x:c>
      <x:c r="O16" s="112" t="str">
        <x:v>MATCH</x:v>
      </x:c>
      <x:c r="P16" s="112" t="str">
        <x:v>STRONG</x:v>
      </x:c>
      <x:c r="Q16" s="112" t="str">
        <x:v>OBSERVED</x:v>
      </x:c>
      <x:c r="R16" s="112" t="str">
        <x:v>OBSERVED</x:v>
      </x:c>
      <x:c r="S16" s="112" t="str">
        <x:v>OBSERVED</x:v>
      </x:c>
      <x:c r="T16" s="112" t="str">
        <x:v>OBSERVED</x:v>
      </x:c>
      <x:c r="U16" s="112" t="str">
        <x:v>OBSERVED</x:v>
      </x:c>
      <x:c r="V16" s="112" t="str">
        <x:v>SUFFICIENT</x:v>
      </x:c>
      <x:c r="W16" s="112" t="str">
        <x:v>ATTRACTIVE</x:v>
      </x:c>
      <x:c r="X16" s="112" t="str">
        <x:v>NONE</x:v>
      </x:c>
      <x:c r="Y16" s="112" t="str">
        <x:v>NONE</x:v>
      </x:c>
      <x:c r="Z16" s="112" t="str">
        <x:v>YES</x:v>
      </x:c>
      <x:c r="AA16" s="112" t="str">
        <x:v>Material contrary evidence</x:v>
      </x:c>
      <x:c r="AB16" s="114" t="str">
        <x:v>BIGGEST_REMAINS_COMMERCIALLY_CREDIBLE</x:v>
      </x:c>
      <x:c r="AC16" s="114" t="str">
        <x:v>BIGGEST_SURVIVES</x:v>
      </x:c>
      <x:c r="AD16" s="114" t="str">
        <x:v>VALID</x:v>
      </x:c>
      <x:c r="AE16" s="114" t="str">
        <x:v>TRACEABLE</x:v>
      </x:c>
      <x:c r="AF16" s="114" t="str">
        <x:v>DIRECTLY_OBSERVED</x:v>
      </x:c>
      <x:c r="AG16" s="114" t="str">
        <x:f>IF(C16&lt;&gt;"YES","N/A",IF(AND(OR(EXACT(L16,"CLEAN"),EXACT(L16,"INFLATED"),EXACT(L16,"REVERSAL_RISK"),EXACT(L16,"UNRESOLVED")),OR(EXACT(N16,"VALID"),EXACT(N16,"ESTIMATED"),EXACT(N16,"UNCERTAIN"),EXACT(N16,"DISTORTED"),EXACT(N16,"NOT_COMPARABLE"),EXACT(N16,"INVALID")),OR(EXACT(O16,"MATCH"),EXACT(O16,"MISMATCH"),EXACT(O16,"UNRESOLVED"),EXACT(O16,"OUTSIDE_SCOPE")),OR(EXACT(P16,"STRONG"),EXACT(P16,"WEAK"),EXACT(P16,"UNRESOLVED")),OR(EXACT(Q16,"OBSERVED"),EXACT(Q16,"INFERRED"),EXACT(Q16,"UNRESOLVED"),EXACT(Q16,"CONTRADICTED")),OR(EXACT(R16,"OBSERVED"),EXACT(R16,"INFERRED"),EXACT(R16,"UNRESOLVED"),EXACT(R16,"CONTRADICTED")),OR(EXACT(S16,"OBSERVED"),EXACT(S16,"INFERRED"),EXACT(S16,"UNRESOLVED"),EXACT(S16,"CONTRADICTED")),OR(EXACT(T16,"OBSERVED"),EXACT(T16,"INFERRED"),EXACT(T16,"UNRESOLVED"),EXACT(T16,"CONTRADICTED")),OR(EXACT(U16,"OBSERVED"),EXACT(U16,"INFERRED"),EXACT(U16,"UNRESOLVED"),EXACT(U16,"CONTRADICTED")),OR(EXACT(V16,"SUFFICIENT"),EXACT(V16,"PARTIAL"),EXACT(V16,"INSUFFICIENT")),OR(EXACT(W16,"ATTRACTIVE"),EXACT(W16,"NOT_ATTRACTIVE"),EXACT(W16,"UNRESOLVED")),OR(EXACT(X16,"NONE"),EXACT(X16,"VALID_STRONGER"),EXACT(X16,"VALID_NOT_STRONGER"),EXACT(X16,"NOT_COMPARABLE")),OR(EXACT(Y16,"NONE"),EXACT(Y16,"IMMATERIAL"),EXACT(Y16,"RESOLVED"),EXACT(Y16,"MATERIAL_UNRESOLVED")),OR(EXACT(Z16,"YES"),EXACT(Z16,"NO"),EXACT(Z16,"UNRESOLVED"))),"VALID","INVALID"))</x:f>
        <x:v>VALID</x:v>
      </x:c>
      <x:c r="AH16" s="114" t="str">
        <x:f>IF(C16&lt;&gt;"YES","N/A",IF(AD16="INVALID","INVALID_INPUT",IF(AG16="INVALID","INVALID_INPUT",IF(EXACT(O16,"OUTSIDE_SCOPE"),"OUTSIDE_DECISION_SCOPE",IF(OR(AE16="UNRELIABLE",EXACT(N16,"INVALID"),EXACT(N16,"NOT_COMPARABLE")),"SIZE_SIGNAL_UNRELIABLE",IF(EXACT(Y16,"MATERIAL_UNRESOLVED"),"MATERIAL_CONTRADICTION_UNRESOLVED",IF(AND(OR(EXACT(O16,"MISMATCH"),EXACT(P16,"WEAK"),AF16="CONTRADICTED"),EXACT(V16,"SUFFICIENT"),OR(EXACT(X16,"VALID_STRONGER"),EXACT(O16,"MISMATCH"),EXACT(P16,"WEAK"),EXACT(N16,"DISTORTED"),EXACT(L16,"INFLATED"))),"COUNTEREXAMPLE_ESTABLISHED",IF(AND(OR(EXACT(N16,"VALID"),EXACT(N16,"ESTIMATED")),EXACT(O16,"MATCH"),EXACT(P16,"STRONG"),OR(AF16="DIRECTLY_OBSERVED",AF16="SUPPORTED_WITH_INFERENCE"),EXACT(V16,"SUFFICIENT"),EXACT(W16,"ATTRACTIVE")),"BIGGEST_REMAINS_COMMERCIALLY_CREDIBLE",IF(OR(EXACT(V16,"INSUFFICIENT"),V16="",AF16="UNRESOLVED",EXACT(O16,"UNRESOLVED"),EXACT(P16,"UNRESOLVED")),"EVIDENCE_INSUFFICIENT","SIZE_HEURISTIC_NOT_DECISIVE")))))))))</x:f>
        <x:v>BIGGEST_REMAINS_COMMERCIALLY_CREDIBLE</x:v>
      </x:c>
      <x:c r="AI16" s="114" t="str">
        <x:f>IF(C16&lt;&gt;"YES","JS_ONLY_NONCELL_TYPE",IF(AD16="INVALID","INVALID_NUMERIC",IF(AG16="INVALID","INVALID_CONTROLLED",IF(AH16="OUTSIDE_DECISION_SCOPE","OUTSIDE_SCOPE",IF(AH16="SIZE_SIGNAL_UNRELIABLE","LINEAGE_OR_COMPARABILITY_FAILURE",IF(AH16="MATERIAL_CONTRADICTION_UNRESOLVED","MATERIAL_CONTRADICTION",IF(AH16="COUNTEREXAMPLE_ESTABLISHED","COMMERCIAL_FAILURE",IF(AH16="BIGGEST_REMAINS_COMMERCIALLY_CREDIBLE","BIGGEST_SURVIVES",IF(AH16="EVIDENCE_INSUFFICIENT","MISSING_DECISION_EVIDENCE","SIZE_NOT_DECISIVE")))))))))</x:f>
        <x:v>BIGGEST_SURVIVES</x:v>
      </x:c>
      <x:c r="AJ16" s="114" t="str">
        <x:f>IF(C16&lt;&gt;"YES","N/A",IF(AH16=AB16,"PASS","FAIL"))</x:f>
        <x:v>PASS</x:v>
      </x:c>
      <x:c r="AK16" s="114" t="str">
        <x:f>IF(C16&lt;&gt;"YES","N/A",IF(AI16=AC16,"PASS","FAIL"))</x:f>
        <x:v>PASS</x:v>
      </x:c>
      <x:c r="AL16" s="114" t="str">
        <x:f>IF(C16&lt;&gt;"YES","N/A",IF(AND(AJ16="PASS",AK16="PASS"),"PASS","FAIL"))</x:f>
        <x:v>PASS</x:v>
      </x:c>
    </x:row>
    <x:row r="17">
      <x:c r="A17" s="109" t="str">
        <x:v>F13</x:v>
      </x:c>
      <x:c r="B17" s="109" t="str">
        <x:v>valid decimal</x:v>
      </x:c>
      <x:c r="C17" s="109" t="str">
        <x:v>YES</x:v>
      </x:c>
      <x:c r="D17" s="109" t="str">
        <x:v>1000.5</x:v>
      </x:c>
      <x:c r="E17" s="109" t="str">
        <x:v>Monthly search volume</x:v>
      </x:c>
      <x:c r="F17" s="109" t="str">
        <x:v>searches/month</x:v>
      </x:c>
      <x:c r="G17" s="109" t="str">
        <x:v>Fixture source</x:v>
      </x:c>
      <x:c r="H17" s="109" t="str">
        <x:v>2026-08-01</x:v>
      </x:c>
      <x:c r="I17" s="109" t="str">
        <x:v>US</x:v>
      </x:c>
      <x:c r="J17" s="109" t="str">
        <x:v>English</x:v>
      </x:c>
      <x:c r="K17" s="109" t="str">
        <x:v>12 months</x:v>
      </x:c>
      <x:c r="L17" s="112" t="str">
        <x:v>CLEAN</x:v>
      </x:c>
      <x:c r="M17" s="112" t="str">
        <x:v>Raw reported value</x:v>
      </x:c>
      <x:c r="N17" s="112" t="str">
        <x:v>VALID</x:v>
      </x:c>
      <x:c r="O17" s="112" t="str">
        <x:v>MATCH</x:v>
      </x:c>
      <x:c r="P17" s="112" t="str">
        <x:v>STRONG</x:v>
      </x:c>
      <x:c r="Q17" s="112" t="str">
        <x:v>OBSERVED</x:v>
      </x:c>
      <x:c r="R17" s="112" t="str">
        <x:v>OBSERVED</x:v>
      </x:c>
      <x:c r="S17" s="112" t="str">
        <x:v>OBSERVED</x:v>
      </x:c>
      <x:c r="T17" s="112" t="str">
        <x:v>OBSERVED</x:v>
      </x:c>
      <x:c r="U17" s="112" t="str">
        <x:v>OBSERVED</x:v>
      </x:c>
      <x:c r="V17" s="112" t="str">
        <x:v>SUFFICIENT</x:v>
      </x:c>
      <x:c r="W17" s="112" t="str">
        <x:v>ATTRACTIVE</x:v>
      </x:c>
      <x:c r="X17" s="112" t="str">
        <x:v>NONE</x:v>
      </x:c>
      <x:c r="Y17" s="112" t="str">
        <x:v>NONE</x:v>
      </x:c>
      <x:c r="Z17" s="112" t="str">
        <x:v>YES</x:v>
      </x:c>
      <x:c r="AA17" s="112" t="str">
        <x:v>Material contrary evidence</x:v>
      </x:c>
      <x:c r="AB17" s="114" t="str">
        <x:v>BIGGEST_REMAINS_COMMERCIALLY_CREDIBLE</x:v>
      </x:c>
      <x:c r="AC17" s="114" t="str">
        <x:v>BIGGEST_SURVIVES</x:v>
      </x:c>
      <x:c r="AD17" s="114" t="str">
        <x:v>VALID</x:v>
      </x:c>
      <x:c r="AE17" s="114" t="str">
        <x:v>TRACEABLE</x:v>
      </x:c>
      <x:c r="AF17" s="114" t="str">
        <x:v>DIRECTLY_OBSERVED</x:v>
      </x:c>
      <x:c r="AG17" s="114" t="str">
        <x:f>IF(C17&lt;&gt;"YES","N/A",IF(AND(OR(EXACT(L17,"CLEAN"),EXACT(L17,"INFLATED"),EXACT(L17,"REVERSAL_RISK"),EXACT(L17,"UNRESOLVED")),OR(EXACT(N17,"VALID"),EXACT(N17,"ESTIMATED"),EXACT(N17,"UNCERTAIN"),EXACT(N17,"DISTORTED"),EXACT(N17,"NOT_COMPARABLE"),EXACT(N17,"INVALID")),OR(EXACT(O17,"MATCH"),EXACT(O17,"MISMATCH"),EXACT(O17,"UNRESOLVED"),EXACT(O17,"OUTSIDE_SCOPE")),OR(EXACT(P17,"STRONG"),EXACT(P17,"WEAK"),EXACT(P17,"UNRESOLVED")),OR(EXACT(Q17,"OBSERVED"),EXACT(Q17,"INFERRED"),EXACT(Q17,"UNRESOLVED"),EXACT(Q17,"CONTRADICTED")),OR(EXACT(R17,"OBSERVED"),EXACT(R17,"INFERRED"),EXACT(R17,"UNRESOLVED"),EXACT(R17,"CONTRADICTED")),OR(EXACT(S17,"OBSERVED"),EXACT(S17,"INFERRED"),EXACT(S17,"UNRESOLVED"),EXACT(S17,"CONTRADICTED")),OR(EXACT(T17,"OBSERVED"),EXACT(T17,"INFERRED"),EXACT(T17,"UNRESOLVED"),EXACT(T17,"CONTRADICTED")),OR(EXACT(U17,"OBSERVED"),EXACT(U17,"INFERRED"),EXACT(U17,"UNRESOLVED"),EXACT(U17,"CONTRADICTED")),OR(EXACT(V17,"SUFFICIENT"),EXACT(V17,"PARTIAL"),EXACT(V17,"INSUFFICIENT")),OR(EXACT(W17,"ATTRACTIVE"),EXACT(W17,"NOT_ATTRACTIVE"),EXACT(W17,"UNRESOLVED")),OR(EXACT(X17,"NONE"),EXACT(X17,"VALID_STRONGER"),EXACT(X17,"VALID_NOT_STRONGER"),EXACT(X17,"NOT_COMPARABLE")),OR(EXACT(Y17,"NONE"),EXACT(Y17,"IMMATERIAL"),EXACT(Y17,"RESOLVED"),EXACT(Y17,"MATERIAL_UNRESOLVED")),OR(EXACT(Z17,"YES"),EXACT(Z17,"NO"),EXACT(Z17,"UNRESOLVED"))),"VALID","INVALID"))</x:f>
        <x:v>VALID</x:v>
      </x:c>
      <x:c r="AH17" s="114" t="str">
        <x:f>IF(C17&lt;&gt;"YES","N/A",IF(AD17="INVALID","INVALID_INPUT",IF(AG17="INVALID","INVALID_INPUT",IF(EXACT(O17,"OUTSIDE_SCOPE"),"OUTSIDE_DECISION_SCOPE",IF(OR(AE17="UNRELIABLE",EXACT(N17,"INVALID"),EXACT(N17,"NOT_COMPARABLE")),"SIZE_SIGNAL_UNRELIABLE",IF(EXACT(Y17,"MATERIAL_UNRESOLVED"),"MATERIAL_CONTRADICTION_UNRESOLVED",IF(AND(OR(EXACT(O17,"MISMATCH"),EXACT(P17,"WEAK"),AF17="CONTRADICTED"),EXACT(V17,"SUFFICIENT"),OR(EXACT(X17,"VALID_STRONGER"),EXACT(O17,"MISMATCH"),EXACT(P17,"WEAK"),EXACT(N17,"DISTORTED"),EXACT(L17,"INFLATED"))),"COUNTEREXAMPLE_ESTABLISHED",IF(AND(OR(EXACT(N17,"VALID"),EXACT(N17,"ESTIMATED")),EXACT(O17,"MATCH"),EXACT(P17,"STRONG"),OR(AF17="DIRECTLY_OBSERVED",AF17="SUPPORTED_WITH_INFERENCE"),EXACT(V17,"SUFFICIENT"),EXACT(W17,"ATTRACTIVE")),"BIGGEST_REMAINS_COMMERCIALLY_CREDIBLE",IF(OR(EXACT(V17,"INSUFFICIENT"),V17="",AF17="UNRESOLVED",EXACT(O17,"UNRESOLVED"),EXACT(P17,"UNRESOLVED")),"EVIDENCE_INSUFFICIENT","SIZE_HEURISTIC_NOT_DECISIVE")))))))))</x:f>
        <x:v>BIGGEST_REMAINS_COMMERCIALLY_CREDIBLE</x:v>
      </x:c>
      <x:c r="AI17" s="114" t="str">
        <x:f>IF(C17&lt;&gt;"YES","JS_ONLY_NONCELL_TYPE",IF(AD17="INVALID","INVALID_NUMERIC",IF(AG17="INVALID","INVALID_CONTROLLED",IF(AH17="OUTSIDE_DECISION_SCOPE","OUTSIDE_SCOPE",IF(AH17="SIZE_SIGNAL_UNRELIABLE","LINEAGE_OR_COMPARABILITY_FAILURE",IF(AH17="MATERIAL_CONTRADICTION_UNRESOLVED","MATERIAL_CONTRADICTION",IF(AH17="COUNTEREXAMPLE_ESTABLISHED","COMMERCIAL_FAILURE",IF(AH17="BIGGEST_REMAINS_COMMERCIALLY_CREDIBLE","BIGGEST_SURVIVES",IF(AH17="EVIDENCE_INSUFFICIENT","MISSING_DECISION_EVIDENCE","SIZE_NOT_DECISIVE")))))))))</x:f>
        <x:v>BIGGEST_SURVIVES</x:v>
      </x:c>
      <x:c r="AJ17" s="114" t="str">
        <x:f>IF(C17&lt;&gt;"YES","N/A",IF(AH17=AB17,"PASS","FAIL"))</x:f>
        <x:v>PASS</x:v>
      </x:c>
      <x:c r="AK17" s="114" t="str">
        <x:f>IF(C17&lt;&gt;"YES","N/A",IF(AI17=AC17,"PASS","FAIL"))</x:f>
        <x:v>PASS</x:v>
      </x:c>
      <x:c r="AL17" s="114" t="str">
        <x:f>IF(C17&lt;&gt;"YES","N/A",IF(AND(AJ17="PASS",AK17="PASS"),"PASS","FAIL"))</x:f>
        <x:v>PASS</x:v>
      </x:c>
    </x:row>
    <x:row r="18">
      <x:c r="A18" s="109" t="str">
        <x:v>F14</x:v>
      </x:c>
      <x:c r="B18" s="109" t="str">
        <x:v>NaN rejected</x:v>
      </x:c>
      <x:c r="C18" s="109" t="str">
        <x:v>YES</x:v>
      </x:c>
      <x:c r="D18" s="109" t="str">
        <x:v>NaN</x:v>
      </x:c>
      <x:c r="E18" s="109" t="str">
        <x:v>Monthly search volume</x:v>
      </x:c>
      <x:c r="F18" s="109" t="str">
        <x:v>searches/month</x:v>
      </x:c>
      <x:c r="G18" s="109" t="str">
        <x:v>Fixture source</x:v>
      </x:c>
      <x:c r="H18" s="109" t="str">
        <x:v>2026-08-01</x:v>
      </x:c>
      <x:c r="I18" s="109" t="str">
        <x:v>US</x:v>
      </x:c>
      <x:c r="J18" s="109" t="str">
        <x:v>English</x:v>
      </x:c>
      <x:c r="K18" s="109" t="str">
        <x:v>12 months</x:v>
      </x:c>
      <x:c r="L18" s="112" t="str">
        <x:v>CLEAN</x:v>
      </x:c>
      <x:c r="M18" s="112" t="str">
        <x:v>Raw reported value</x:v>
      </x:c>
      <x:c r="N18" s="112" t="str">
        <x:v>VALID</x:v>
      </x:c>
      <x:c r="O18" s="112" t="str">
        <x:v>MATCH</x:v>
      </x:c>
      <x:c r="P18" s="112" t="str">
        <x:v>STRONG</x:v>
      </x:c>
      <x:c r="Q18" s="112" t="str">
        <x:v>OBSERVED</x:v>
      </x:c>
      <x:c r="R18" s="112" t="str">
        <x:v>OBSERVED</x:v>
      </x:c>
      <x:c r="S18" s="112" t="str">
        <x:v>OBSERVED</x:v>
      </x:c>
      <x:c r="T18" s="112" t="str">
        <x:v>OBSERVED</x:v>
      </x:c>
      <x:c r="U18" s="112" t="str">
        <x:v>OBSERVED</x:v>
      </x:c>
      <x:c r="V18" s="112" t="str">
        <x:v>SUFFICIENT</x:v>
      </x:c>
      <x:c r="W18" s="112" t="str">
        <x:v>ATTRACTIVE</x:v>
      </x:c>
      <x:c r="X18" s="112" t="str">
        <x:v>NONE</x:v>
      </x:c>
      <x:c r="Y18" s="112" t="str">
        <x:v>NONE</x:v>
      </x:c>
      <x:c r="Z18" s="112" t="str">
        <x:v>YES</x:v>
      </x:c>
      <x:c r="AA18" s="112" t="str">
        <x:v>Material contrary evidence</x:v>
      </x:c>
      <x:c r="AB18" s="114" t="str">
        <x:v>INVALID_INPUT</x:v>
      </x:c>
      <x:c r="AC18" s="114" t="str">
        <x:v>INVALID_NUMERIC</x:v>
      </x:c>
      <x:c r="AD18" s="114" t="str">
        <x:v>INVALID</x:v>
      </x:c>
      <x:c r="AE18" s="114" t="str">
        <x:v>TRACEABLE</x:v>
      </x:c>
      <x:c r="AF18" s="114" t="str">
        <x:v>DIRECTLY_OBSERVED</x:v>
      </x:c>
      <x:c r="AG18" s="114" t="str">
        <x:f>IF(C18&lt;&gt;"YES","N/A",IF(AND(OR(EXACT(L18,"CLEAN"),EXACT(L18,"INFLATED"),EXACT(L18,"REVERSAL_RISK"),EXACT(L18,"UNRESOLVED")),OR(EXACT(N18,"VALID"),EXACT(N18,"ESTIMATED"),EXACT(N18,"UNCERTAIN"),EXACT(N18,"DISTORTED"),EXACT(N18,"NOT_COMPARABLE"),EXACT(N18,"INVALID")),OR(EXACT(O18,"MATCH"),EXACT(O18,"MISMATCH"),EXACT(O18,"UNRESOLVED"),EXACT(O18,"OUTSIDE_SCOPE")),OR(EXACT(P18,"STRONG"),EXACT(P18,"WEAK"),EXACT(P18,"UNRESOLVED")),OR(EXACT(Q18,"OBSERVED"),EXACT(Q18,"INFERRED"),EXACT(Q18,"UNRESOLVED"),EXACT(Q18,"CONTRADICTED")),OR(EXACT(R18,"OBSERVED"),EXACT(R18,"INFERRED"),EXACT(R18,"UNRESOLVED"),EXACT(R18,"CONTRADICTED")),OR(EXACT(S18,"OBSERVED"),EXACT(S18,"INFERRED"),EXACT(S18,"UNRESOLVED"),EXACT(S18,"CONTRADICTED")),OR(EXACT(T18,"OBSERVED"),EXACT(T18,"INFERRED"),EXACT(T18,"UNRESOLVED"),EXACT(T18,"CONTRADICTED")),OR(EXACT(U18,"OBSERVED"),EXACT(U18,"INFERRED"),EXACT(U18,"UNRESOLVED"),EXACT(U18,"CONTRADICTED")),OR(EXACT(V18,"SUFFICIENT"),EXACT(V18,"PARTIAL"),EXACT(V18,"INSUFFICIENT")),OR(EXACT(W18,"ATTRACTIVE"),EXACT(W18,"NOT_ATTRACTIVE"),EXACT(W18,"UNRESOLVED")),OR(EXACT(X18,"NONE"),EXACT(X18,"VALID_STRONGER"),EXACT(X18,"VALID_NOT_STRONGER"),EXACT(X18,"NOT_COMPARABLE")),OR(EXACT(Y18,"NONE"),EXACT(Y18,"IMMATERIAL"),EXACT(Y18,"RESOLVED"),EXACT(Y18,"MATERIAL_UNRESOLVED")),OR(EXACT(Z18,"YES"),EXACT(Z18,"NO"),EXACT(Z18,"UNRESOLVED"))),"VALID","INVALID"))</x:f>
        <x:v>VALID</x:v>
      </x:c>
      <x:c r="AH18" s="114" t="str">
        <x:f>IF(C18&lt;&gt;"YES","N/A",IF(AD18="INVALID","INVALID_INPUT",IF(AG18="INVALID","INVALID_INPUT",IF(EXACT(O18,"OUTSIDE_SCOPE"),"OUTSIDE_DECISION_SCOPE",IF(OR(AE18="UNRELIABLE",EXACT(N18,"INVALID"),EXACT(N18,"NOT_COMPARABLE")),"SIZE_SIGNAL_UNRELIABLE",IF(EXACT(Y18,"MATERIAL_UNRESOLVED"),"MATERIAL_CONTRADICTION_UNRESOLVED",IF(AND(OR(EXACT(O18,"MISMATCH"),EXACT(P18,"WEAK"),AF18="CONTRADICTED"),EXACT(V18,"SUFFICIENT"),OR(EXACT(X18,"VALID_STRONGER"),EXACT(O18,"MISMATCH"),EXACT(P18,"WEAK"),EXACT(N18,"DISTORTED"),EXACT(L18,"INFLATED"))),"COUNTEREXAMPLE_ESTABLISHED",IF(AND(OR(EXACT(N18,"VALID"),EXACT(N18,"ESTIMATED")),EXACT(O18,"MATCH"),EXACT(P18,"STRONG"),OR(AF18="DIRECTLY_OBSERVED",AF18="SUPPORTED_WITH_INFERENCE"),EXACT(V18,"SUFFICIENT"),EXACT(W18,"ATTRACTIVE")),"BIGGEST_REMAINS_COMMERCIALLY_CREDIBLE",IF(OR(EXACT(V18,"INSUFFICIENT"),V18="",AF18="UNRESOLVED",EXACT(O18,"UNRESOLVED"),EXACT(P18,"UNRESOLVED")),"EVIDENCE_INSUFFICIENT","SIZE_HEURISTIC_NOT_DECISIVE")))))))))</x:f>
        <x:v>INVALID_INPUT</x:v>
      </x:c>
      <x:c r="AI18" s="114" t="str">
        <x:f>IF(C18&lt;&gt;"YES","JS_ONLY_NONCELL_TYPE",IF(AD18="INVALID","INVALID_NUMERIC",IF(AG18="INVALID","INVALID_CONTROLLED",IF(AH18="OUTSIDE_DECISION_SCOPE","OUTSIDE_SCOPE",IF(AH18="SIZE_SIGNAL_UNRELIABLE","LINEAGE_OR_COMPARABILITY_FAILURE",IF(AH18="MATERIAL_CONTRADICTION_UNRESOLVED","MATERIAL_CONTRADICTION",IF(AH18="COUNTEREXAMPLE_ESTABLISHED","COMMERCIAL_FAILURE",IF(AH18="BIGGEST_REMAINS_COMMERCIALLY_CREDIBLE","BIGGEST_SURVIVES",IF(AH18="EVIDENCE_INSUFFICIENT","MISSING_DECISION_EVIDENCE","SIZE_NOT_DECISIVE")))))))))</x:f>
        <x:v>INVALID_NUMERIC</x:v>
      </x:c>
      <x:c r="AJ18" s="114" t="str">
        <x:f>IF(C18&lt;&gt;"YES","N/A",IF(AH18=AB18,"PASS","FAIL"))</x:f>
        <x:v>PASS</x:v>
      </x:c>
      <x:c r="AK18" s="114" t="str">
        <x:f>IF(C18&lt;&gt;"YES","N/A",IF(AI18=AC18,"PASS","FAIL"))</x:f>
        <x:v>PASS</x:v>
      </x:c>
      <x:c r="AL18" s="114" t="str">
        <x:f>IF(C18&lt;&gt;"YES","N/A",IF(AND(AJ18="PASS",AK18="PASS"),"PASS","FAIL"))</x:f>
        <x:v>PASS</x:v>
      </x:c>
    </x:row>
    <x:row r="19">
      <x:c r="A19" s="109" t="str">
        <x:v>F15</x:v>
      </x:c>
      <x:c r="B19" s="109" t="str">
        <x:v>Infinity rejected</x:v>
      </x:c>
      <x:c r="C19" s="109" t="str">
        <x:v>YES</x:v>
      </x:c>
      <x:c r="D19" s="109" t="str">
        <x:v>Infinity</x:v>
      </x:c>
      <x:c r="E19" s="109" t="str">
        <x:v>Monthly search volume</x:v>
      </x:c>
      <x:c r="F19" s="109" t="str">
        <x:v>searches/month</x:v>
      </x:c>
      <x:c r="G19" s="109" t="str">
        <x:v>Fixture source</x:v>
      </x:c>
      <x:c r="H19" s="109" t="str">
        <x:v>2026-08-01</x:v>
      </x:c>
      <x:c r="I19" s="109" t="str">
        <x:v>US</x:v>
      </x:c>
      <x:c r="J19" s="109" t="str">
        <x:v>English</x:v>
      </x:c>
      <x:c r="K19" s="109" t="str">
        <x:v>12 months</x:v>
      </x:c>
      <x:c r="L19" s="112" t="str">
        <x:v>CLEAN</x:v>
      </x:c>
      <x:c r="M19" s="112" t="str">
        <x:v>Raw reported value</x:v>
      </x:c>
      <x:c r="N19" s="112" t="str">
        <x:v>VALID</x:v>
      </x:c>
      <x:c r="O19" s="112" t="str">
        <x:v>MATCH</x:v>
      </x:c>
      <x:c r="P19" s="112" t="str">
        <x:v>STRONG</x:v>
      </x:c>
      <x:c r="Q19" s="112" t="str">
        <x:v>OBSERVED</x:v>
      </x:c>
      <x:c r="R19" s="112" t="str">
        <x:v>OBSERVED</x:v>
      </x:c>
      <x:c r="S19" s="112" t="str">
        <x:v>OBSERVED</x:v>
      </x:c>
      <x:c r="T19" s="112" t="str">
        <x:v>OBSERVED</x:v>
      </x:c>
      <x:c r="U19" s="112" t="str">
        <x:v>OBSERVED</x:v>
      </x:c>
      <x:c r="V19" s="112" t="str">
        <x:v>SUFFICIENT</x:v>
      </x:c>
      <x:c r="W19" s="112" t="str">
        <x:v>ATTRACTIVE</x:v>
      </x:c>
      <x:c r="X19" s="112" t="str">
        <x:v>NONE</x:v>
      </x:c>
      <x:c r="Y19" s="112" t="str">
        <x:v>NONE</x:v>
      </x:c>
      <x:c r="Z19" s="112" t="str">
        <x:v>YES</x:v>
      </x:c>
      <x:c r="AA19" s="112" t="str">
        <x:v>Material contrary evidence</x:v>
      </x:c>
      <x:c r="AB19" s="114" t="str">
        <x:v>INVALID_INPUT</x:v>
      </x:c>
      <x:c r="AC19" s="114" t="str">
        <x:v>INVALID_NUMERIC</x:v>
      </x:c>
      <x:c r="AD19" s="114" t="str">
        <x:v>INVALID</x:v>
      </x:c>
      <x:c r="AE19" s="114" t="str">
        <x:v>TRACEABLE</x:v>
      </x:c>
      <x:c r="AF19" s="114" t="str">
        <x:v>DIRECTLY_OBSERVED</x:v>
      </x:c>
      <x:c r="AG19" s="114" t="str">
        <x:f>IF(C19&lt;&gt;"YES","N/A",IF(AND(OR(EXACT(L19,"CLEAN"),EXACT(L19,"INFLATED"),EXACT(L19,"REVERSAL_RISK"),EXACT(L19,"UNRESOLVED")),OR(EXACT(N19,"VALID"),EXACT(N19,"ESTIMATED"),EXACT(N19,"UNCERTAIN"),EXACT(N19,"DISTORTED"),EXACT(N19,"NOT_COMPARABLE"),EXACT(N19,"INVALID")),OR(EXACT(O19,"MATCH"),EXACT(O19,"MISMATCH"),EXACT(O19,"UNRESOLVED"),EXACT(O19,"OUTSIDE_SCOPE")),OR(EXACT(P19,"STRONG"),EXACT(P19,"WEAK"),EXACT(P19,"UNRESOLVED")),OR(EXACT(Q19,"OBSERVED"),EXACT(Q19,"INFERRED"),EXACT(Q19,"UNRESOLVED"),EXACT(Q19,"CONTRADICTED")),OR(EXACT(R19,"OBSERVED"),EXACT(R19,"INFERRED"),EXACT(R19,"UNRESOLVED"),EXACT(R19,"CONTRADICTED")),OR(EXACT(S19,"OBSERVED"),EXACT(S19,"INFERRED"),EXACT(S19,"UNRESOLVED"),EXACT(S19,"CONTRADICTED")),OR(EXACT(T19,"OBSERVED"),EXACT(T19,"INFERRED"),EXACT(T19,"UNRESOLVED"),EXACT(T19,"CONTRADICTED")),OR(EXACT(U19,"OBSERVED"),EXACT(U19,"INFERRED"),EXACT(U19,"UNRESOLVED"),EXACT(U19,"CONTRADICTED")),OR(EXACT(V19,"SUFFICIENT"),EXACT(V19,"PARTIAL"),EXACT(V19,"INSUFFICIENT")),OR(EXACT(W19,"ATTRACTIVE"),EXACT(W19,"NOT_ATTRACTIVE"),EXACT(W19,"UNRESOLVED")),OR(EXACT(X19,"NONE"),EXACT(X19,"VALID_STRONGER"),EXACT(X19,"VALID_NOT_STRONGER"),EXACT(X19,"NOT_COMPARABLE")),OR(EXACT(Y19,"NONE"),EXACT(Y19,"IMMATERIAL"),EXACT(Y19,"RESOLVED"),EXACT(Y19,"MATERIAL_UNRESOLVED")),OR(EXACT(Z19,"YES"),EXACT(Z19,"NO"),EXACT(Z19,"UNRESOLVED"))),"VALID","INVALID"))</x:f>
        <x:v>VALID</x:v>
      </x:c>
      <x:c r="AH19" s="114" t="str">
        <x:f>IF(C19&lt;&gt;"YES","N/A",IF(AD19="INVALID","INVALID_INPUT",IF(AG19="INVALID","INVALID_INPUT",IF(EXACT(O19,"OUTSIDE_SCOPE"),"OUTSIDE_DECISION_SCOPE",IF(OR(AE19="UNRELIABLE",EXACT(N19,"INVALID"),EXACT(N19,"NOT_COMPARABLE")),"SIZE_SIGNAL_UNRELIABLE",IF(EXACT(Y19,"MATERIAL_UNRESOLVED"),"MATERIAL_CONTRADICTION_UNRESOLVED",IF(AND(OR(EXACT(O19,"MISMATCH"),EXACT(P19,"WEAK"),AF19="CONTRADICTED"),EXACT(V19,"SUFFICIENT"),OR(EXACT(X19,"VALID_STRONGER"),EXACT(O19,"MISMATCH"),EXACT(P19,"WEAK"),EXACT(N19,"DISTORTED"),EXACT(L19,"INFLATED"))),"COUNTEREXAMPLE_ESTABLISHED",IF(AND(OR(EXACT(N19,"VALID"),EXACT(N19,"ESTIMATED")),EXACT(O19,"MATCH"),EXACT(P19,"STRONG"),OR(AF19="DIRECTLY_OBSERVED",AF19="SUPPORTED_WITH_INFERENCE"),EXACT(V19,"SUFFICIENT"),EXACT(W19,"ATTRACTIVE")),"BIGGEST_REMAINS_COMMERCIALLY_CREDIBLE",IF(OR(EXACT(V19,"INSUFFICIENT"),V19="",AF19="UNRESOLVED",EXACT(O19,"UNRESOLVED"),EXACT(P19,"UNRESOLVED")),"EVIDENCE_INSUFFICIENT","SIZE_HEURISTIC_NOT_DECISIVE")))))))))</x:f>
        <x:v>INVALID_INPUT</x:v>
      </x:c>
      <x:c r="AI19" s="114" t="str">
        <x:f>IF(C19&lt;&gt;"YES","JS_ONLY_NONCELL_TYPE",IF(AD19="INVALID","INVALID_NUMERIC",IF(AG19="INVALID","INVALID_CONTROLLED",IF(AH19="OUTSIDE_DECISION_SCOPE","OUTSIDE_SCOPE",IF(AH19="SIZE_SIGNAL_UNRELIABLE","LINEAGE_OR_COMPARABILITY_FAILURE",IF(AH19="MATERIAL_CONTRADICTION_UNRESOLVED","MATERIAL_CONTRADICTION",IF(AH19="COUNTEREXAMPLE_ESTABLISHED","COMMERCIAL_FAILURE",IF(AH19="BIGGEST_REMAINS_COMMERCIALLY_CREDIBLE","BIGGEST_SURVIVES",IF(AH19="EVIDENCE_INSUFFICIENT","MISSING_DECISION_EVIDENCE","SIZE_NOT_DECISIVE")))))))))</x:f>
        <x:v>INVALID_NUMERIC</x:v>
      </x:c>
      <x:c r="AJ19" s="114" t="str">
        <x:f>IF(C19&lt;&gt;"YES","N/A",IF(AH19=AB19,"PASS","FAIL"))</x:f>
        <x:v>PASS</x:v>
      </x:c>
      <x:c r="AK19" s="114" t="str">
        <x:f>IF(C19&lt;&gt;"YES","N/A",IF(AI19=AC19,"PASS","FAIL"))</x:f>
        <x:v>PASS</x:v>
      </x:c>
      <x:c r="AL19" s="114" t="str">
        <x:f>IF(C19&lt;&gt;"YES","N/A",IF(AND(AJ19="PASS",AK19="PASS"),"PASS","FAIL"))</x:f>
        <x:v>PASS</x:v>
      </x:c>
    </x:row>
    <x:row r="20">
      <x:c r="A20" s="109" t="str">
        <x:v>F16</x:v>
      </x:c>
      <x:c r="B20" s="109" t="str">
        <x:v>blank size rejected</x:v>
      </x:c>
      <x:c r="C20" s="109" t="str">
        <x:v>YES</x:v>
      </x:c>
      <x:c r="D20" s="109" t="str"/>
      <x:c r="E20" s="109" t="str">
        <x:v>Monthly search volume</x:v>
      </x:c>
      <x:c r="F20" s="109" t="str">
        <x:v>searches/month</x:v>
      </x:c>
      <x:c r="G20" s="109" t="str">
        <x:v>Fixture source</x:v>
      </x:c>
      <x:c r="H20" s="109" t="str">
        <x:v>2026-08-01</x:v>
      </x:c>
      <x:c r="I20" s="109" t="str">
        <x:v>US</x:v>
      </x:c>
      <x:c r="J20" s="109" t="str">
        <x:v>English</x:v>
      </x:c>
      <x:c r="K20" s="109" t="str">
        <x:v>12 months</x:v>
      </x:c>
      <x:c r="L20" s="112" t="str">
        <x:v>CLEAN</x:v>
      </x:c>
      <x:c r="M20" s="112" t="str">
        <x:v>Raw reported value</x:v>
      </x:c>
      <x:c r="N20" s="112" t="str">
        <x:v>VALID</x:v>
      </x:c>
      <x:c r="O20" s="112" t="str">
        <x:v>MATCH</x:v>
      </x:c>
      <x:c r="P20" s="112" t="str">
        <x:v>STRONG</x:v>
      </x:c>
      <x:c r="Q20" s="112" t="str">
        <x:v>OBSERVED</x:v>
      </x:c>
      <x:c r="R20" s="112" t="str">
        <x:v>OBSERVED</x:v>
      </x:c>
      <x:c r="S20" s="112" t="str">
        <x:v>OBSERVED</x:v>
      </x:c>
      <x:c r="T20" s="112" t="str">
        <x:v>OBSERVED</x:v>
      </x:c>
      <x:c r="U20" s="112" t="str">
        <x:v>OBSERVED</x:v>
      </x:c>
      <x:c r="V20" s="112" t="str">
        <x:v>SUFFICIENT</x:v>
      </x:c>
      <x:c r="W20" s="112" t="str">
        <x:v>ATTRACTIVE</x:v>
      </x:c>
      <x:c r="X20" s="112" t="str">
        <x:v>NONE</x:v>
      </x:c>
      <x:c r="Y20" s="112" t="str">
        <x:v>NONE</x:v>
      </x:c>
      <x:c r="Z20" s="112" t="str">
        <x:v>YES</x:v>
      </x:c>
      <x:c r="AA20" s="112" t="str">
        <x:v>Material contrary evidence</x:v>
      </x:c>
      <x:c r="AB20" s="114" t="str">
        <x:v>INVALID_INPUT</x:v>
      </x:c>
      <x:c r="AC20" s="114" t="str">
        <x:v>INVALID_NUMERIC</x:v>
      </x:c>
      <x:c r="AD20" s="114" t="str">
        <x:v>INVALID</x:v>
      </x:c>
      <x:c r="AE20" s="114" t="str">
        <x:v>TRACEABLE</x:v>
      </x:c>
      <x:c r="AF20" s="114" t="str">
        <x:v>DIRECTLY_OBSERVED</x:v>
      </x:c>
      <x:c r="AG20" s="114" t="str">
        <x:f>IF(C20&lt;&gt;"YES","N/A",IF(AND(OR(EXACT(L20,"CLEAN"),EXACT(L20,"INFLATED"),EXACT(L20,"REVERSAL_RISK"),EXACT(L20,"UNRESOLVED")),OR(EXACT(N20,"VALID"),EXACT(N20,"ESTIMATED"),EXACT(N20,"UNCERTAIN"),EXACT(N20,"DISTORTED"),EXACT(N20,"NOT_COMPARABLE"),EXACT(N20,"INVALID")),OR(EXACT(O20,"MATCH"),EXACT(O20,"MISMATCH"),EXACT(O20,"UNRESOLVED"),EXACT(O20,"OUTSIDE_SCOPE")),OR(EXACT(P20,"STRONG"),EXACT(P20,"WEAK"),EXACT(P20,"UNRESOLVED")),OR(EXACT(Q20,"OBSERVED"),EXACT(Q20,"INFERRED"),EXACT(Q20,"UNRESOLVED"),EXACT(Q20,"CONTRADICTED")),OR(EXACT(R20,"OBSERVED"),EXACT(R20,"INFERRED"),EXACT(R20,"UNRESOLVED"),EXACT(R20,"CONTRADICTED")),OR(EXACT(S20,"OBSERVED"),EXACT(S20,"INFERRED"),EXACT(S20,"UNRESOLVED"),EXACT(S20,"CONTRADICTED")),OR(EXACT(T20,"OBSERVED"),EXACT(T20,"INFERRED"),EXACT(T20,"UNRESOLVED"),EXACT(T20,"CONTRADICTED")),OR(EXACT(U20,"OBSERVED"),EXACT(U20,"INFERRED"),EXACT(U20,"UNRESOLVED"),EXACT(U20,"CONTRADICTED")),OR(EXACT(V20,"SUFFICIENT"),EXACT(V20,"PARTIAL"),EXACT(V20,"INSUFFICIENT")),OR(EXACT(W20,"ATTRACTIVE"),EXACT(W20,"NOT_ATTRACTIVE"),EXACT(W20,"UNRESOLVED")),OR(EXACT(X20,"NONE"),EXACT(X20,"VALID_STRONGER"),EXACT(X20,"VALID_NOT_STRONGER"),EXACT(X20,"NOT_COMPARABLE")),OR(EXACT(Y20,"NONE"),EXACT(Y20,"IMMATERIAL"),EXACT(Y20,"RESOLVED"),EXACT(Y20,"MATERIAL_UNRESOLVED")),OR(EXACT(Z20,"YES"),EXACT(Z20,"NO"),EXACT(Z20,"UNRESOLVED"))),"VALID","INVALID"))</x:f>
        <x:v>VALID</x:v>
      </x:c>
      <x:c r="AH20" s="114" t="str">
        <x:f>IF(C20&lt;&gt;"YES","N/A",IF(AD20="INVALID","INVALID_INPUT",IF(AG20="INVALID","INVALID_INPUT",IF(EXACT(O20,"OUTSIDE_SCOPE"),"OUTSIDE_DECISION_SCOPE",IF(OR(AE20="UNRELIABLE",EXACT(N20,"INVALID"),EXACT(N20,"NOT_COMPARABLE")),"SIZE_SIGNAL_UNRELIABLE",IF(EXACT(Y20,"MATERIAL_UNRESOLVED"),"MATERIAL_CONTRADICTION_UNRESOLVED",IF(AND(OR(EXACT(O20,"MISMATCH"),EXACT(P20,"WEAK"),AF20="CONTRADICTED"),EXACT(V20,"SUFFICIENT"),OR(EXACT(X20,"VALID_STRONGER"),EXACT(O20,"MISMATCH"),EXACT(P20,"WEAK"),EXACT(N20,"DISTORTED"),EXACT(L20,"INFLATED"))),"COUNTEREXAMPLE_ESTABLISHED",IF(AND(OR(EXACT(N20,"VALID"),EXACT(N20,"ESTIMATED")),EXACT(O20,"MATCH"),EXACT(P20,"STRONG"),OR(AF20="DIRECTLY_OBSERVED",AF20="SUPPORTED_WITH_INFERENCE"),EXACT(V20,"SUFFICIENT"),EXACT(W20,"ATTRACTIVE")),"BIGGEST_REMAINS_COMMERCIALLY_CREDIBLE",IF(OR(EXACT(V20,"INSUFFICIENT"),V20="",AF20="UNRESOLVED",EXACT(O20,"UNRESOLVED"),EXACT(P20,"UNRESOLVED")),"EVIDENCE_INSUFFICIENT","SIZE_HEURISTIC_NOT_DECISIVE")))))))))</x:f>
        <x:v>INVALID_INPUT</x:v>
      </x:c>
      <x:c r="AI20" s="114" t="str">
        <x:f>IF(C20&lt;&gt;"YES","JS_ONLY_NONCELL_TYPE",IF(AD20="INVALID","INVALID_NUMERIC",IF(AG20="INVALID","INVALID_CONTROLLED",IF(AH20="OUTSIDE_DECISION_SCOPE","OUTSIDE_SCOPE",IF(AH20="SIZE_SIGNAL_UNRELIABLE","LINEAGE_OR_COMPARABILITY_FAILURE",IF(AH20="MATERIAL_CONTRADICTION_UNRESOLVED","MATERIAL_CONTRADICTION",IF(AH20="COUNTEREXAMPLE_ESTABLISHED","COMMERCIAL_FAILURE",IF(AH20="BIGGEST_REMAINS_COMMERCIALLY_CREDIBLE","BIGGEST_SURVIVES",IF(AH20="EVIDENCE_INSUFFICIENT","MISSING_DECISION_EVIDENCE","SIZE_NOT_DECISIVE")))))))))</x:f>
        <x:v>INVALID_NUMERIC</x:v>
      </x:c>
      <x:c r="AJ20" s="114" t="str">
        <x:f>IF(C20&lt;&gt;"YES","N/A",IF(AH20=AB20,"PASS","FAIL"))</x:f>
        <x:v>PASS</x:v>
      </x:c>
      <x:c r="AK20" s="114" t="str">
        <x:f>IF(C20&lt;&gt;"YES","N/A",IF(AI20=AC20,"PASS","FAIL"))</x:f>
        <x:v>PASS</x:v>
      </x:c>
      <x:c r="AL20" s="114" t="str">
        <x:f>IF(C20&lt;&gt;"YES","N/A",IF(AND(AJ20="PASS",AK20="PASS"),"PASS","FAIL"))</x:f>
        <x:v>PASS</x:v>
      </x:c>
    </x:row>
    <x:row r="21">
      <x:c r="A21" s="109" t="str">
        <x:v>F17</x:v>
      </x:c>
      <x:c r="B21" s="109" t="str">
        <x:v>aggregate inflation plus commercial failure</x:v>
      </x:c>
      <x:c r="C21" s="109" t="str">
        <x:v>YES</x:v>
      </x:c>
      <x:c r="D21" s="109" t="str">
        <x:v>1000</x:v>
      </x:c>
      <x:c r="E21" s="109" t="str">
        <x:v>Monthly search volume</x:v>
      </x:c>
      <x:c r="F21" s="109" t="str">
        <x:v>searches/month</x:v>
      </x:c>
      <x:c r="G21" s="109" t="str">
        <x:v>Fixture source</x:v>
      </x:c>
      <x:c r="H21" s="109" t="str">
        <x:v>2026-08-01</x:v>
      </x:c>
      <x:c r="I21" s="109" t="str">
        <x:v>US</x:v>
      </x:c>
      <x:c r="J21" s="109" t="str">
        <x:v>English</x:v>
      </x:c>
      <x:c r="K21" s="109" t="str">
        <x:v>12 months</x:v>
      </x:c>
      <x:c r="L21" s="112" t="str">
        <x:v>INFLATED</x:v>
      </x:c>
      <x:c r="M21" s="112" t="str">
        <x:v>Raw reported value</x:v>
      </x:c>
      <x:c r="N21" s="112" t="str">
        <x:v>DISTORTED</x:v>
      </x:c>
      <x:c r="O21" s="112" t="str">
        <x:v>MATCH</x:v>
      </x:c>
      <x:c r="P21" s="112" t="str">
        <x:v>STRONG</x:v>
      </x:c>
      <x:c r="Q21" s="112" t="str">
        <x:v>CONTRADICTED</x:v>
      </x:c>
      <x:c r="R21" s="112" t="str">
        <x:v>OBSERVED</x:v>
      </x:c>
      <x:c r="S21" s="112" t="str">
        <x:v>OBSERVED</x:v>
      </x:c>
      <x:c r="T21" s="112" t="str">
        <x:v>OBSERVED</x:v>
      </x:c>
      <x:c r="U21" s="112" t="str">
        <x:v>OBSERVED</x:v>
      </x:c>
      <x:c r="V21" s="112" t="str">
        <x:v>SUFFICIENT</x:v>
      </x:c>
      <x:c r="W21" s="112" t="str">
        <x:v>ATTRACTIVE</x:v>
      </x:c>
      <x:c r="X21" s="112" t="str">
        <x:v>VALID_STRONGER</x:v>
      </x:c>
      <x:c r="Y21" s="112" t="str">
        <x:v>NONE</x:v>
      </x:c>
      <x:c r="Z21" s="112" t="str">
        <x:v>YES</x:v>
      </x:c>
      <x:c r="AA21" s="112" t="str">
        <x:v>Material contrary evidence</x:v>
      </x:c>
      <x:c r="AB21" s="114" t="str">
        <x:v>COUNTEREXAMPLE_ESTABLISHED</x:v>
      </x:c>
      <x:c r="AC21" s="114" t="str">
        <x:v>COMMERCIAL_FAILURE</x:v>
      </x:c>
      <x:c r="AD21" s="114" t="str">
        <x:v>VALID</x:v>
      </x:c>
      <x:c r="AE21" s="114" t="str">
        <x:v>TRACEABLE</x:v>
      </x:c>
      <x:c r="AF21" s="114" t="str">
        <x:v>CONTRADICTED</x:v>
      </x:c>
      <x:c r="AG21" s="114" t="str">
        <x:f>IF(C21&lt;&gt;"YES","N/A",IF(AND(OR(EXACT(L21,"CLEAN"),EXACT(L21,"INFLATED"),EXACT(L21,"REVERSAL_RISK"),EXACT(L21,"UNRESOLVED")),OR(EXACT(N21,"VALID"),EXACT(N21,"ESTIMATED"),EXACT(N21,"UNCERTAIN"),EXACT(N21,"DISTORTED"),EXACT(N21,"NOT_COMPARABLE"),EXACT(N21,"INVALID")),OR(EXACT(O21,"MATCH"),EXACT(O21,"MISMATCH"),EXACT(O21,"UNRESOLVED"),EXACT(O21,"OUTSIDE_SCOPE")),OR(EXACT(P21,"STRONG"),EXACT(P21,"WEAK"),EXACT(P21,"UNRESOLVED")),OR(EXACT(Q21,"OBSERVED"),EXACT(Q21,"INFERRED"),EXACT(Q21,"UNRESOLVED"),EXACT(Q21,"CONTRADICTED")),OR(EXACT(R21,"OBSERVED"),EXACT(R21,"INFERRED"),EXACT(R21,"UNRESOLVED"),EXACT(R21,"CONTRADICTED")),OR(EXACT(S21,"OBSERVED"),EXACT(S21,"INFERRED"),EXACT(S21,"UNRESOLVED"),EXACT(S21,"CONTRADICTED")),OR(EXACT(T21,"OBSERVED"),EXACT(T21,"INFERRED"),EXACT(T21,"UNRESOLVED"),EXACT(T21,"CONTRADICTED")),OR(EXACT(U21,"OBSERVED"),EXACT(U21,"INFERRED"),EXACT(U21,"UNRESOLVED"),EXACT(U21,"CONTRADICTED")),OR(EXACT(V21,"SUFFICIENT"),EXACT(V21,"PARTIAL"),EXACT(V21,"INSUFFICIENT")),OR(EXACT(W21,"ATTRACTIVE"),EXACT(W21,"NOT_ATTRACTIVE"),EXACT(W21,"UNRESOLVED")),OR(EXACT(X21,"NONE"),EXACT(X21,"VALID_STRONGER"),EXACT(X21,"VALID_NOT_STRONGER"),EXACT(X21,"NOT_COMPARABLE")),OR(EXACT(Y21,"NONE"),EXACT(Y21,"IMMATERIAL"),EXACT(Y21,"RESOLVED"),EXACT(Y21,"MATERIAL_UNRESOLVED")),OR(EXACT(Z21,"YES"),EXACT(Z21,"NO"),EXACT(Z21,"UNRESOLVED"))),"VALID","INVALID"))</x:f>
        <x:v>VALID</x:v>
      </x:c>
      <x:c r="AH21" s="114" t="str">
        <x:f>IF(C21&lt;&gt;"YES","N/A",IF(AD21="INVALID","INVALID_INPUT",IF(AG21="INVALID","INVALID_INPUT",IF(EXACT(O21,"OUTSIDE_SCOPE"),"OUTSIDE_DECISION_SCOPE",IF(OR(AE21="UNRELIABLE",EXACT(N21,"INVALID"),EXACT(N21,"NOT_COMPARABLE")),"SIZE_SIGNAL_UNRELIABLE",IF(EXACT(Y21,"MATERIAL_UNRESOLVED"),"MATERIAL_CONTRADICTION_UNRESOLVED",IF(AND(OR(EXACT(O21,"MISMATCH"),EXACT(P21,"WEAK"),AF21="CONTRADICTED"),EXACT(V21,"SUFFICIENT"),OR(EXACT(X21,"VALID_STRONGER"),EXACT(O21,"MISMATCH"),EXACT(P21,"WEAK"),EXACT(N21,"DISTORTED"),EXACT(L21,"INFLATED"))),"COUNTEREXAMPLE_ESTABLISHED",IF(AND(OR(EXACT(N21,"VALID"),EXACT(N21,"ESTIMATED")),EXACT(O21,"MATCH"),EXACT(P21,"STRONG"),OR(AF21="DIRECTLY_OBSERVED",AF21="SUPPORTED_WITH_INFERENCE"),EXACT(V21,"SUFFICIENT"),EXACT(W21,"ATTRACTIVE")),"BIGGEST_REMAINS_COMMERCIALLY_CREDIBLE",IF(OR(EXACT(V21,"INSUFFICIENT"),V21="",AF21="UNRESOLVED",EXACT(O21,"UNRESOLVED"),EXACT(P21,"UNRESOLVED")),"EVIDENCE_INSUFFICIENT","SIZE_HEURISTIC_NOT_DECISIVE")))))))))</x:f>
        <x:v>COUNTEREXAMPLE_ESTABLISHED</x:v>
      </x:c>
      <x:c r="AI21" s="114" t="str">
        <x:f>IF(C21&lt;&gt;"YES","JS_ONLY_NONCELL_TYPE",IF(AD21="INVALID","INVALID_NUMERIC",IF(AG21="INVALID","INVALID_CONTROLLED",IF(AH21="OUTSIDE_DECISION_SCOPE","OUTSIDE_SCOPE",IF(AH21="SIZE_SIGNAL_UNRELIABLE","LINEAGE_OR_COMPARABILITY_FAILURE",IF(AH21="MATERIAL_CONTRADICTION_UNRESOLVED","MATERIAL_CONTRADICTION",IF(AH21="COUNTEREXAMPLE_ESTABLISHED","COMMERCIAL_FAILURE",IF(AH21="BIGGEST_REMAINS_COMMERCIALLY_CREDIBLE","BIGGEST_SURVIVES",IF(AH21="EVIDENCE_INSUFFICIENT","MISSING_DECISION_EVIDENCE","SIZE_NOT_DECISIVE")))))))))</x:f>
        <x:v>COMMERCIAL_FAILURE</x:v>
      </x:c>
      <x:c r="AJ21" s="114" t="str">
        <x:f>IF(C21&lt;&gt;"YES","N/A",IF(AH21=AB21,"PASS","FAIL"))</x:f>
        <x:v>PASS</x:v>
      </x:c>
      <x:c r="AK21" s="114" t="str">
        <x:f>IF(C21&lt;&gt;"YES","N/A",IF(AI21=AC21,"PASS","FAIL"))</x:f>
        <x:v>PASS</x:v>
      </x:c>
      <x:c r="AL21" s="114" t="str">
        <x:f>IF(C21&lt;&gt;"YES","N/A",IF(AND(AJ21="PASS",AK21="PASS"),"PASS","FAIL"))</x:f>
        <x:v>PASS</x:v>
      </x:c>
    </x:row>
    <x:row r="22">
      <x:c r="A22" s="109" t="str">
        <x:v>F18</x:v>
      </x:c>
      <x:c r="B22" s="109" t="str">
        <x:v>segment reversal risk but no failure</x:v>
      </x:c>
      <x:c r="C22" s="109" t="str">
        <x:v>YES</x:v>
      </x:c>
      <x:c r="D22" s="109" t="str">
        <x:v>1000</x:v>
      </x:c>
      <x:c r="E22" s="109" t="str">
        <x:v>Monthly search volume</x:v>
      </x:c>
      <x:c r="F22" s="109" t="str">
        <x:v>searches/month</x:v>
      </x:c>
      <x:c r="G22" s="109" t="str">
        <x:v>Fixture source</x:v>
      </x:c>
      <x:c r="H22" s="109" t="str">
        <x:v>2026-08-01</x:v>
      </x:c>
      <x:c r="I22" s="109" t="str">
        <x:v>US</x:v>
      </x:c>
      <x:c r="J22" s="109" t="str">
        <x:v>English</x:v>
      </x:c>
      <x:c r="K22" s="109" t="str">
        <x:v>12 months</x:v>
      </x:c>
      <x:c r="L22" s="112" t="str">
        <x:v>REVERSAL_RISK</x:v>
      </x:c>
      <x:c r="M22" s="112" t="str">
        <x:v>Raw reported value</x:v>
      </x:c>
      <x:c r="N22" s="112" t="str">
        <x:v>UNCERTAIN</x:v>
      </x:c>
      <x:c r="O22" s="112" t="str">
        <x:v>MATCH</x:v>
      </x:c>
      <x:c r="P22" s="112" t="str">
        <x:v>STRONG</x:v>
      </x:c>
      <x:c r="Q22" s="112" t="str">
        <x:v>OBSERVED</x:v>
      </x:c>
      <x:c r="R22" s="112" t="str">
        <x:v>OBSERVED</x:v>
      </x:c>
      <x:c r="S22" s="112" t="str">
        <x:v>OBSERVED</x:v>
      </x:c>
      <x:c r="T22" s="112" t="str">
        <x:v>OBSERVED</x:v>
      </x:c>
      <x:c r="U22" s="112" t="str">
        <x:v>OBSERVED</x:v>
      </x:c>
      <x:c r="V22" s="112" t="str">
        <x:v>SUFFICIENT</x:v>
      </x:c>
      <x:c r="W22" s="112" t="str">
        <x:v>ATTRACTIVE</x:v>
      </x:c>
      <x:c r="X22" s="112" t="str">
        <x:v>NONE</x:v>
      </x:c>
      <x:c r="Y22" s="112" t="str">
        <x:v>NONE</x:v>
      </x:c>
      <x:c r="Z22" s="112" t="str">
        <x:v>YES</x:v>
      </x:c>
      <x:c r="AA22" s="112" t="str">
        <x:v>Material contrary evidence</x:v>
      </x:c>
      <x:c r="AB22" s="114" t="str">
        <x:v>SIZE_HEURISTIC_NOT_DECISIVE</x:v>
      </x:c>
      <x:c r="AC22" s="114" t="str">
        <x:v>SIZE_NOT_DECISIVE</x:v>
      </x:c>
      <x:c r="AD22" s="114" t="str">
        <x:v>VALID</x:v>
      </x:c>
      <x:c r="AE22" s="114" t="str">
        <x:v>TRACEABLE</x:v>
      </x:c>
      <x:c r="AF22" s="114" t="str">
        <x:v>DIRECTLY_OBSERVED</x:v>
      </x:c>
      <x:c r="AG22" s="114" t="str">
        <x:f>IF(C22&lt;&gt;"YES","N/A",IF(AND(OR(EXACT(L22,"CLEAN"),EXACT(L22,"INFLATED"),EXACT(L22,"REVERSAL_RISK"),EXACT(L22,"UNRESOLVED")),OR(EXACT(N22,"VALID"),EXACT(N22,"ESTIMATED"),EXACT(N22,"UNCERTAIN"),EXACT(N22,"DISTORTED"),EXACT(N22,"NOT_COMPARABLE"),EXACT(N22,"INVALID")),OR(EXACT(O22,"MATCH"),EXACT(O22,"MISMATCH"),EXACT(O22,"UNRESOLVED"),EXACT(O22,"OUTSIDE_SCOPE")),OR(EXACT(P22,"STRONG"),EXACT(P22,"WEAK"),EXACT(P22,"UNRESOLVED")),OR(EXACT(Q22,"OBSERVED"),EXACT(Q22,"INFERRED"),EXACT(Q22,"UNRESOLVED"),EXACT(Q22,"CONTRADICTED")),OR(EXACT(R22,"OBSERVED"),EXACT(R22,"INFERRED"),EXACT(R22,"UNRESOLVED"),EXACT(R22,"CONTRADICTED")),OR(EXACT(S22,"OBSERVED"),EXACT(S22,"INFERRED"),EXACT(S22,"UNRESOLVED"),EXACT(S22,"CONTRADICTED")),OR(EXACT(T22,"OBSERVED"),EXACT(T22,"INFERRED"),EXACT(T22,"UNRESOLVED"),EXACT(T22,"CONTRADICTED")),OR(EXACT(U22,"OBSERVED"),EXACT(U22,"INFERRED"),EXACT(U22,"UNRESOLVED"),EXACT(U22,"CONTRADICTED")),OR(EXACT(V22,"SUFFICIENT"),EXACT(V22,"PARTIAL"),EXACT(V22,"INSUFFICIENT")),OR(EXACT(W22,"ATTRACTIVE"),EXACT(W22,"NOT_ATTRACTIVE"),EXACT(W22,"UNRESOLVED")),OR(EXACT(X22,"NONE"),EXACT(X22,"VALID_STRONGER"),EXACT(X22,"VALID_NOT_STRONGER"),EXACT(X22,"NOT_COMPARABLE")),OR(EXACT(Y22,"NONE"),EXACT(Y22,"IMMATERIAL"),EXACT(Y22,"RESOLVED"),EXACT(Y22,"MATERIAL_UNRESOLVED")),OR(EXACT(Z22,"YES"),EXACT(Z22,"NO"),EXACT(Z22,"UNRESOLVED"))),"VALID","INVALID"))</x:f>
        <x:v>VALID</x:v>
      </x:c>
      <x:c r="AH22" s="114" t="str">
        <x:f>IF(C22&lt;&gt;"YES","N/A",IF(AD22="INVALID","INVALID_INPUT",IF(AG22="INVALID","INVALID_INPUT",IF(EXACT(O22,"OUTSIDE_SCOPE"),"OUTSIDE_DECISION_SCOPE",IF(OR(AE22="UNRELIABLE",EXACT(N22,"INVALID"),EXACT(N22,"NOT_COMPARABLE")),"SIZE_SIGNAL_UNRELIABLE",IF(EXACT(Y22,"MATERIAL_UNRESOLVED"),"MATERIAL_CONTRADICTION_UNRESOLVED",IF(AND(OR(EXACT(O22,"MISMATCH"),EXACT(P22,"WEAK"),AF22="CONTRADICTED"),EXACT(V22,"SUFFICIENT"),OR(EXACT(X22,"VALID_STRONGER"),EXACT(O22,"MISMATCH"),EXACT(P22,"WEAK"),EXACT(N22,"DISTORTED"),EXACT(L22,"INFLATED"))),"COUNTEREXAMPLE_ESTABLISHED",IF(AND(OR(EXACT(N22,"VALID"),EXACT(N22,"ESTIMATED")),EXACT(O22,"MATCH"),EXACT(P22,"STRONG"),OR(AF22="DIRECTLY_OBSERVED",AF22="SUPPORTED_WITH_INFERENCE"),EXACT(V22,"SUFFICIENT"),EXACT(W22,"ATTRACTIVE")),"BIGGEST_REMAINS_COMMERCIALLY_CREDIBLE",IF(OR(EXACT(V22,"INSUFFICIENT"),V22="",AF22="UNRESOLVED",EXACT(O22,"UNRESOLVED"),EXACT(P22,"UNRESOLVED")),"EVIDENCE_INSUFFICIENT","SIZE_HEURISTIC_NOT_DECISIVE")))))))))</x:f>
        <x:v>SIZE_HEURISTIC_NOT_DECISIVE</x:v>
      </x:c>
      <x:c r="AI22" s="114" t="str">
        <x:f>IF(C22&lt;&gt;"YES","JS_ONLY_NONCELL_TYPE",IF(AD22="INVALID","INVALID_NUMERIC",IF(AG22="INVALID","INVALID_CONTROLLED",IF(AH22="OUTSIDE_DECISION_SCOPE","OUTSIDE_SCOPE",IF(AH22="SIZE_SIGNAL_UNRELIABLE","LINEAGE_OR_COMPARABILITY_FAILURE",IF(AH22="MATERIAL_CONTRADICTION_UNRESOLVED","MATERIAL_CONTRADICTION",IF(AH22="COUNTEREXAMPLE_ESTABLISHED","COMMERCIAL_FAILURE",IF(AH22="BIGGEST_REMAINS_COMMERCIALLY_CREDIBLE","BIGGEST_SURVIVES",IF(AH22="EVIDENCE_INSUFFICIENT","MISSING_DECISION_EVIDENCE","SIZE_NOT_DECISIVE")))))))))</x:f>
        <x:v>SIZE_NOT_DECISIVE</x:v>
      </x:c>
      <x:c r="AJ22" s="114" t="str">
        <x:f>IF(C22&lt;&gt;"YES","N/A",IF(AH22=AB22,"PASS","FAIL"))</x:f>
        <x:v>PASS</x:v>
      </x:c>
      <x:c r="AK22" s="114" t="str">
        <x:f>IF(C22&lt;&gt;"YES","N/A",IF(AI22=AC22,"PASS","FAIL"))</x:f>
        <x:v>PASS</x:v>
      </x:c>
      <x:c r="AL22" s="114" t="str">
        <x:f>IF(C22&lt;&gt;"YES","N/A",IF(AND(AJ22="PASS",AK22="PASS"),"PASS","FAIL"))</x:f>
        <x:v>PASS</x:v>
      </x:c>
    </x:row>
    <x:row r="23">
      <x:c r="A23" s="109" t="str">
        <x:v>F19</x:v>
      </x:c>
      <x:c r="B23" s="109" t="str">
        <x:v>mixed evidence partial but otherwise good</x:v>
      </x:c>
      <x:c r="C23" s="109" t="str">
        <x:v>YES</x:v>
      </x:c>
      <x:c r="D23" s="109" t="str">
        <x:v>1000</x:v>
      </x:c>
      <x:c r="E23" s="109" t="str">
        <x:v>Monthly search volume</x:v>
      </x:c>
      <x:c r="F23" s="109" t="str">
        <x:v>searches/month</x:v>
      </x:c>
      <x:c r="G23" s="109" t="str">
        <x:v>Fixture source</x:v>
      </x:c>
      <x:c r="H23" s="109" t="str">
        <x:v>2026-08-01</x:v>
      </x:c>
      <x:c r="I23" s="109" t="str">
        <x:v>US</x:v>
      </x:c>
      <x:c r="J23" s="109" t="str">
        <x:v>English</x:v>
      </x:c>
      <x:c r="K23" s="109" t="str">
        <x:v>12 months</x:v>
      </x:c>
      <x:c r="L23" s="112" t="str">
        <x:v>CLEAN</x:v>
      </x:c>
      <x:c r="M23" s="112" t="str">
        <x:v>Raw reported value</x:v>
      </x:c>
      <x:c r="N23" s="112" t="str">
        <x:v>VALID</x:v>
      </x:c>
      <x:c r="O23" s="112" t="str">
        <x:v>MATCH</x:v>
      </x:c>
      <x:c r="P23" s="112" t="str">
        <x:v>STRONG</x:v>
      </x:c>
      <x:c r="Q23" s="112" t="str">
        <x:v>OBSERVED</x:v>
      </x:c>
      <x:c r="R23" s="112" t="str">
        <x:v>OBSERVED</x:v>
      </x:c>
      <x:c r="S23" s="112" t="str">
        <x:v>OBSERVED</x:v>
      </x:c>
      <x:c r="T23" s="112" t="str">
        <x:v>OBSERVED</x:v>
      </x:c>
      <x:c r="U23" s="112" t="str">
        <x:v>OBSERVED</x:v>
      </x:c>
      <x:c r="V23" s="112" t="str">
        <x:v>PARTIAL</x:v>
      </x:c>
      <x:c r="W23" s="112" t="str">
        <x:v>ATTRACTIVE</x:v>
      </x:c>
      <x:c r="X23" s="112" t="str">
        <x:v>NONE</x:v>
      </x:c>
      <x:c r="Y23" s="112" t="str">
        <x:v>NONE</x:v>
      </x:c>
      <x:c r="Z23" s="112" t="str">
        <x:v>YES</x:v>
      </x:c>
      <x:c r="AA23" s="112" t="str">
        <x:v>Material contrary evidence</x:v>
      </x:c>
      <x:c r="AB23" s="114" t="str">
        <x:v>SIZE_HEURISTIC_NOT_DECISIVE</x:v>
      </x:c>
      <x:c r="AC23" s="114" t="str">
        <x:v>SIZE_NOT_DECISIVE</x:v>
      </x:c>
      <x:c r="AD23" s="114" t="str">
        <x:v>VALID</x:v>
      </x:c>
      <x:c r="AE23" s="114" t="str">
        <x:v>TRACEABLE</x:v>
      </x:c>
      <x:c r="AF23" s="114" t="str">
        <x:v>DIRECTLY_OBSERVED</x:v>
      </x:c>
      <x:c r="AG23" s="114" t="str">
        <x:f>IF(C23&lt;&gt;"YES","N/A",IF(AND(OR(EXACT(L23,"CLEAN"),EXACT(L23,"INFLATED"),EXACT(L23,"REVERSAL_RISK"),EXACT(L23,"UNRESOLVED")),OR(EXACT(N23,"VALID"),EXACT(N23,"ESTIMATED"),EXACT(N23,"UNCERTAIN"),EXACT(N23,"DISTORTED"),EXACT(N23,"NOT_COMPARABLE"),EXACT(N23,"INVALID")),OR(EXACT(O23,"MATCH"),EXACT(O23,"MISMATCH"),EXACT(O23,"UNRESOLVED"),EXACT(O23,"OUTSIDE_SCOPE")),OR(EXACT(P23,"STRONG"),EXACT(P23,"WEAK"),EXACT(P23,"UNRESOLVED")),OR(EXACT(Q23,"OBSERVED"),EXACT(Q23,"INFERRED"),EXACT(Q23,"UNRESOLVED"),EXACT(Q23,"CONTRADICTED")),OR(EXACT(R23,"OBSERVED"),EXACT(R23,"INFERRED"),EXACT(R23,"UNRESOLVED"),EXACT(R23,"CONTRADICTED")),OR(EXACT(S23,"OBSERVED"),EXACT(S23,"INFERRED"),EXACT(S23,"UNRESOLVED"),EXACT(S23,"CONTRADICTED")),OR(EXACT(T23,"OBSERVED"),EXACT(T23,"INFERRED"),EXACT(T23,"UNRESOLVED"),EXACT(T23,"CONTRADICTED")),OR(EXACT(U23,"OBSERVED"),EXACT(U23,"INFERRED"),EXACT(U23,"UNRESOLVED"),EXACT(U23,"CONTRADICTED")),OR(EXACT(V23,"SUFFICIENT"),EXACT(V23,"PARTIAL"),EXACT(V23,"INSUFFICIENT")),OR(EXACT(W23,"ATTRACTIVE"),EXACT(W23,"NOT_ATTRACTIVE"),EXACT(W23,"UNRESOLVED")),OR(EXACT(X23,"NONE"),EXACT(X23,"VALID_STRONGER"),EXACT(X23,"VALID_NOT_STRONGER"),EXACT(X23,"NOT_COMPARABLE")),OR(EXACT(Y23,"NONE"),EXACT(Y23,"IMMATERIAL"),EXACT(Y23,"RESOLVED"),EXACT(Y23,"MATERIAL_UNRESOLVED")),OR(EXACT(Z23,"YES"),EXACT(Z23,"NO"),EXACT(Z23,"UNRESOLVED"))),"VALID","INVALID"))</x:f>
        <x:v>VALID</x:v>
      </x:c>
      <x:c r="AH23" s="114" t="str">
        <x:f>IF(C23&lt;&gt;"YES","N/A",IF(AD23="INVALID","INVALID_INPUT",IF(AG23="INVALID","INVALID_INPUT",IF(EXACT(O23,"OUTSIDE_SCOPE"),"OUTSIDE_DECISION_SCOPE",IF(OR(AE23="UNRELIABLE",EXACT(N23,"INVALID"),EXACT(N23,"NOT_COMPARABLE")),"SIZE_SIGNAL_UNRELIABLE",IF(EXACT(Y23,"MATERIAL_UNRESOLVED"),"MATERIAL_CONTRADICTION_UNRESOLVED",IF(AND(OR(EXACT(O23,"MISMATCH"),EXACT(P23,"WEAK"),AF23="CONTRADICTED"),EXACT(V23,"SUFFICIENT"),OR(EXACT(X23,"VALID_STRONGER"),EXACT(O23,"MISMATCH"),EXACT(P23,"WEAK"),EXACT(N23,"DISTORTED"),EXACT(L23,"INFLATED"))),"COUNTEREXAMPLE_ESTABLISHED",IF(AND(OR(EXACT(N23,"VALID"),EXACT(N23,"ESTIMATED")),EXACT(O23,"MATCH"),EXACT(P23,"STRONG"),OR(AF23="DIRECTLY_OBSERVED",AF23="SUPPORTED_WITH_INFERENCE"),EXACT(V23,"SUFFICIENT"),EXACT(W23,"ATTRACTIVE")),"BIGGEST_REMAINS_COMMERCIALLY_CREDIBLE",IF(OR(EXACT(V23,"INSUFFICIENT"),V23="",AF23="UNRESOLVED",EXACT(O23,"UNRESOLVED"),EXACT(P23,"UNRESOLVED")),"EVIDENCE_INSUFFICIENT","SIZE_HEURISTIC_NOT_DECISIVE")))))))))</x:f>
        <x:v>SIZE_HEURISTIC_NOT_DECISIVE</x:v>
      </x:c>
      <x:c r="AI23" s="114" t="str">
        <x:f>IF(C23&lt;&gt;"YES","JS_ONLY_NONCELL_TYPE",IF(AD23="INVALID","INVALID_NUMERIC",IF(AG23="INVALID","INVALID_CONTROLLED",IF(AH23="OUTSIDE_DECISION_SCOPE","OUTSIDE_SCOPE",IF(AH23="SIZE_SIGNAL_UNRELIABLE","LINEAGE_OR_COMPARABILITY_FAILURE",IF(AH23="MATERIAL_CONTRADICTION_UNRESOLVED","MATERIAL_CONTRADICTION",IF(AH23="COUNTEREXAMPLE_ESTABLISHED","COMMERCIAL_FAILURE",IF(AH23="BIGGEST_REMAINS_COMMERCIALLY_CREDIBLE","BIGGEST_SURVIVES",IF(AH23="EVIDENCE_INSUFFICIENT","MISSING_DECISION_EVIDENCE","SIZE_NOT_DECISIVE")))))))))</x:f>
        <x:v>SIZE_NOT_DECISIVE</x:v>
      </x:c>
      <x:c r="AJ23" s="114" t="str">
        <x:f>IF(C23&lt;&gt;"YES","N/A",IF(AH23=AB23,"PASS","FAIL"))</x:f>
        <x:v>PASS</x:v>
      </x:c>
      <x:c r="AK23" s="114" t="str">
        <x:f>IF(C23&lt;&gt;"YES","N/A",IF(AI23=AC23,"PASS","FAIL"))</x:f>
        <x:v>PASS</x:v>
      </x:c>
      <x:c r="AL23" s="114" t="str">
        <x:f>IF(C23&lt;&gt;"YES","N/A",IF(AND(AJ23="PASS",AK23="PASS"),"PASS","FAIL"))</x:f>
        <x:v>PASS</x:v>
      </x:c>
    </x:row>
    <x:row r="24">
      <x:c r="A24" s="109" t="str">
        <x:v>F20</x:v>
      </x:c>
      <x:c r="B24" s="109" t="str">
        <x:v>buyer unresolved</x:v>
      </x:c>
      <x:c r="C24" s="109" t="str">
        <x:v>YES</x:v>
      </x:c>
      <x:c r="D24" s="109" t="str">
        <x:v>1000</x:v>
      </x:c>
      <x:c r="E24" s="109" t="str">
        <x:v>Monthly search volume</x:v>
      </x:c>
      <x:c r="F24" s="109" t="str">
        <x:v>searches/month</x:v>
      </x:c>
      <x:c r="G24" s="109" t="str">
        <x:v>Fixture source</x:v>
      </x:c>
      <x:c r="H24" s="109" t="str">
        <x:v>2026-08-01</x:v>
      </x:c>
      <x:c r="I24" s="109" t="str">
        <x:v>US</x:v>
      </x:c>
      <x:c r="J24" s="109" t="str">
        <x:v>English</x:v>
      </x:c>
      <x:c r="K24" s="109" t="str">
        <x:v>12 months</x:v>
      </x:c>
      <x:c r="L24" s="112" t="str">
        <x:v>CLEAN</x:v>
      </x:c>
      <x:c r="M24" s="112" t="str">
        <x:v>Raw reported value</x:v>
      </x:c>
      <x:c r="N24" s="112" t="str">
        <x:v>VALID</x:v>
      </x:c>
      <x:c r="O24" s="112" t="str">
        <x:v>UNRESOLVED</x:v>
      </x:c>
      <x:c r="P24" s="112" t="str">
        <x:v>STRONG</x:v>
      </x:c>
      <x:c r="Q24" s="112" t="str">
        <x:v>OBSERVED</x:v>
      </x:c>
      <x:c r="R24" s="112" t="str">
        <x:v>OBSERVED</x:v>
      </x:c>
      <x:c r="S24" s="112" t="str">
        <x:v>OBSERVED</x:v>
      </x:c>
      <x:c r="T24" s="112" t="str">
        <x:v>OBSERVED</x:v>
      </x:c>
      <x:c r="U24" s="112" t="str">
        <x:v>OBSERVED</x:v>
      </x:c>
      <x:c r="V24" s="112" t="str">
        <x:v>PARTIAL</x:v>
      </x:c>
      <x:c r="W24" s="112" t="str">
        <x:v>ATTRACTIVE</x:v>
      </x:c>
      <x:c r="X24" s="112" t="str">
        <x:v>NONE</x:v>
      </x:c>
      <x:c r="Y24" s="112" t="str">
        <x:v>NONE</x:v>
      </x:c>
      <x:c r="Z24" s="112" t="str">
        <x:v>YES</x:v>
      </x:c>
      <x:c r="AA24" s="112" t="str">
        <x:v>Material contrary evidence</x:v>
      </x:c>
      <x:c r="AB24" s="114" t="str">
        <x:v>EVIDENCE_INSUFFICIENT</x:v>
      </x:c>
      <x:c r="AC24" s="114" t="str">
        <x:v>MISSING_DECISION_EVIDENCE</x:v>
      </x:c>
      <x:c r="AD24" s="114" t="str">
        <x:v>VALID</x:v>
      </x:c>
      <x:c r="AE24" s="114" t="str">
        <x:v>TRACEABLE</x:v>
      </x:c>
      <x:c r="AF24" s="114" t="str">
        <x:v>DIRECTLY_OBSERVED</x:v>
      </x:c>
      <x:c r="AG24" s="114" t="str">
        <x:f>IF(C24&lt;&gt;"YES","N/A",IF(AND(OR(EXACT(L24,"CLEAN"),EXACT(L24,"INFLATED"),EXACT(L24,"REVERSAL_RISK"),EXACT(L24,"UNRESOLVED")),OR(EXACT(N24,"VALID"),EXACT(N24,"ESTIMATED"),EXACT(N24,"UNCERTAIN"),EXACT(N24,"DISTORTED"),EXACT(N24,"NOT_COMPARABLE"),EXACT(N24,"INVALID")),OR(EXACT(O24,"MATCH"),EXACT(O24,"MISMATCH"),EXACT(O24,"UNRESOLVED"),EXACT(O24,"OUTSIDE_SCOPE")),OR(EXACT(P24,"STRONG"),EXACT(P24,"WEAK"),EXACT(P24,"UNRESOLVED")),OR(EXACT(Q24,"OBSERVED"),EXACT(Q24,"INFERRED"),EXACT(Q24,"UNRESOLVED"),EXACT(Q24,"CONTRADICTED")),OR(EXACT(R24,"OBSERVED"),EXACT(R24,"INFERRED"),EXACT(R24,"UNRESOLVED"),EXACT(R24,"CONTRADICTED")),OR(EXACT(S24,"OBSERVED"),EXACT(S24,"INFERRED"),EXACT(S24,"UNRESOLVED"),EXACT(S24,"CONTRADICTED")),OR(EXACT(T24,"OBSERVED"),EXACT(T24,"INFERRED"),EXACT(T24,"UNRESOLVED"),EXACT(T24,"CONTRADICTED")),OR(EXACT(U24,"OBSERVED"),EXACT(U24,"INFERRED"),EXACT(U24,"UNRESOLVED"),EXACT(U24,"CONTRADICTED")),OR(EXACT(V24,"SUFFICIENT"),EXACT(V24,"PARTIAL"),EXACT(V24,"INSUFFICIENT")),OR(EXACT(W24,"ATTRACTIVE"),EXACT(W24,"NOT_ATTRACTIVE"),EXACT(W24,"UNRESOLVED")),OR(EXACT(X24,"NONE"),EXACT(X24,"VALID_STRONGER"),EXACT(X24,"VALID_NOT_STRONGER"),EXACT(X24,"NOT_COMPARABLE")),OR(EXACT(Y24,"NONE"),EXACT(Y24,"IMMATERIAL"),EXACT(Y24,"RESOLVED"),EXACT(Y24,"MATERIAL_UNRESOLVED")),OR(EXACT(Z24,"YES"),EXACT(Z24,"NO"),EXACT(Z24,"UNRESOLVED"))),"VALID","INVALID"))</x:f>
        <x:v>VALID</x:v>
      </x:c>
      <x:c r="AH24" s="114" t="str">
        <x:f>IF(C24&lt;&gt;"YES","N/A",IF(AD24="INVALID","INVALID_INPUT",IF(AG24="INVALID","INVALID_INPUT",IF(EXACT(O24,"OUTSIDE_SCOPE"),"OUTSIDE_DECISION_SCOPE",IF(OR(AE24="UNRELIABLE",EXACT(N24,"INVALID"),EXACT(N24,"NOT_COMPARABLE")),"SIZE_SIGNAL_UNRELIABLE",IF(EXACT(Y24,"MATERIAL_UNRESOLVED"),"MATERIAL_CONTRADICTION_UNRESOLVED",IF(AND(OR(EXACT(O24,"MISMATCH"),EXACT(P24,"WEAK"),AF24="CONTRADICTED"),EXACT(V24,"SUFFICIENT"),OR(EXACT(X24,"VALID_STRONGER"),EXACT(O24,"MISMATCH"),EXACT(P24,"WEAK"),EXACT(N24,"DISTORTED"),EXACT(L24,"INFLATED"))),"COUNTEREXAMPLE_ESTABLISHED",IF(AND(OR(EXACT(N24,"VALID"),EXACT(N24,"ESTIMATED")),EXACT(O24,"MATCH"),EXACT(P24,"STRONG"),OR(AF24="DIRECTLY_OBSERVED",AF24="SUPPORTED_WITH_INFERENCE"),EXACT(V24,"SUFFICIENT"),EXACT(W24,"ATTRACTIVE")),"BIGGEST_REMAINS_COMMERCIALLY_CREDIBLE",IF(OR(EXACT(V24,"INSUFFICIENT"),V24="",AF24="UNRESOLVED",EXACT(O24,"UNRESOLVED"),EXACT(P24,"UNRESOLVED")),"EVIDENCE_INSUFFICIENT","SIZE_HEURISTIC_NOT_DECISIVE")))))))))</x:f>
        <x:v>EVIDENCE_INSUFFICIENT</x:v>
      </x:c>
      <x:c r="AI24" s="114" t="str">
        <x:f>IF(C24&lt;&gt;"YES","JS_ONLY_NONCELL_TYPE",IF(AD24="INVALID","INVALID_NUMERIC",IF(AG24="INVALID","INVALID_CONTROLLED",IF(AH24="OUTSIDE_DECISION_SCOPE","OUTSIDE_SCOPE",IF(AH24="SIZE_SIGNAL_UNRELIABLE","LINEAGE_OR_COMPARABILITY_FAILURE",IF(AH24="MATERIAL_CONTRADICTION_UNRESOLVED","MATERIAL_CONTRADICTION",IF(AH24="COUNTEREXAMPLE_ESTABLISHED","COMMERCIAL_FAILURE",IF(AH24="BIGGEST_REMAINS_COMMERCIALLY_CREDIBLE","BIGGEST_SURVIVES",IF(AH24="EVIDENCE_INSUFFICIENT","MISSING_DECISION_EVIDENCE","SIZE_NOT_DECISIVE")))))))))</x:f>
        <x:v>MISSING_DECISION_EVIDENCE</x:v>
      </x:c>
      <x:c r="AJ24" s="114" t="str">
        <x:f>IF(C24&lt;&gt;"YES","N/A",IF(AH24=AB24,"PASS","FAIL"))</x:f>
        <x:v>PASS</x:v>
      </x:c>
      <x:c r="AK24" s="114" t="str">
        <x:f>IF(C24&lt;&gt;"YES","N/A",IF(AI24=AC24,"PASS","FAIL"))</x:f>
        <x:v>PASS</x:v>
      </x:c>
      <x:c r="AL24" s="114" t="str">
        <x:f>IF(C24&lt;&gt;"YES","N/A",IF(AND(AJ24="PASS",AK24="PASS"),"PASS","FAIL"))</x:f>
        <x:v>PASS</x:v>
      </x:c>
    </x:row>
    <x:row r="25">
      <x:c r="A25" s="109" t="str">
        <x:v>F21</x:v>
      </x:c>
      <x:c r="B25" s="109" t="str">
        <x:v>commercial path inferred but supported</x:v>
      </x:c>
      <x:c r="C25" s="109" t="str">
        <x:v>YES</x:v>
      </x:c>
      <x:c r="D25" s="109" t="str">
        <x:v>1000</x:v>
      </x:c>
      <x:c r="E25" s="109" t="str">
        <x:v>Monthly search volume</x:v>
      </x:c>
      <x:c r="F25" s="109" t="str">
        <x:v>searches/month</x:v>
      </x:c>
      <x:c r="G25" s="109" t="str">
        <x:v>Fixture source</x:v>
      </x:c>
      <x:c r="H25" s="109" t="str">
        <x:v>2026-08-01</x:v>
      </x:c>
      <x:c r="I25" s="109" t="str">
        <x:v>US</x:v>
      </x:c>
      <x:c r="J25" s="109" t="str">
        <x:v>English</x:v>
      </x:c>
      <x:c r="K25" s="109" t="str">
        <x:v>12 months</x:v>
      </x:c>
      <x:c r="L25" s="112" t="str">
        <x:v>CLEAN</x:v>
      </x:c>
      <x:c r="M25" s="112" t="str">
        <x:v>Raw reported value</x:v>
      </x:c>
      <x:c r="N25" s="112" t="str">
        <x:v>VALID</x:v>
      </x:c>
      <x:c r="O25" s="112" t="str">
        <x:v>MATCH</x:v>
      </x:c>
      <x:c r="P25" s="112" t="str">
        <x:v>STRONG</x:v>
      </x:c>
      <x:c r="Q25" s="112" t="str">
        <x:v>INFERRED</x:v>
      </x:c>
      <x:c r="R25" s="112" t="str">
        <x:v>INFERRED</x:v>
      </x:c>
      <x:c r="S25" s="112" t="str">
        <x:v>OBSERVED</x:v>
      </x:c>
      <x:c r="T25" s="112" t="str">
        <x:v>OBSERVED</x:v>
      </x:c>
      <x:c r="U25" s="112" t="str">
        <x:v>OBSERVED</x:v>
      </x:c>
      <x:c r="V25" s="112" t="str">
        <x:v>SUFFICIENT</x:v>
      </x:c>
      <x:c r="W25" s="112" t="str">
        <x:v>ATTRACTIVE</x:v>
      </x:c>
      <x:c r="X25" s="112" t="str">
        <x:v>NONE</x:v>
      </x:c>
      <x:c r="Y25" s="112" t="str">
        <x:v>NONE</x:v>
      </x:c>
      <x:c r="Z25" s="112" t="str">
        <x:v>YES</x:v>
      </x:c>
      <x:c r="AA25" s="112" t="str">
        <x:v>Material contrary evidence</x:v>
      </x:c>
      <x:c r="AB25" s="114" t="str">
        <x:v>BIGGEST_REMAINS_COMMERCIALLY_CREDIBLE</x:v>
      </x:c>
      <x:c r="AC25" s="114" t="str">
        <x:v>BIGGEST_SURVIVES</x:v>
      </x:c>
      <x:c r="AD25" s="114" t="str">
        <x:v>VALID</x:v>
      </x:c>
      <x:c r="AE25" s="114" t="str">
        <x:v>TRACEABLE</x:v>
      </x:c>
      <x:c r="AF25" s="114" t="str">
        <x:v>SUPPORTED_WITH_INFERENCE</x:v>
      </x:c>
      <x:c r="AG25" s="114" t="str">
        <x:f>IF(C25&lt;&gt;"YES","N/A",IF(AND(OR(EXACT(L25,"CLEAN"),EXACT(L25,"INFLATED"),EXACT(L25,"REVERSAL_RISK"),EXACT(L25,"UNRESOLVED")),OR(EXACT(N25,"VALID"),EXACT(N25,"ESTIMATED"),EXACT(N25,"UNCERTAIN"),EXACT(N25,"DISTORTED"),EXACT(N25,"NOT_COMPARABLE"),EXACT(N25,"INVALID")),OR(EXACT(O25,"MATCH"),EXACT(O25,"MISMATCH"),EXACT(O25,"UNRESOLVED"),EXACT(O25,"OUTSIDE_SCOPE")),OR(EXACT(P25,"STRONG"),EXACT(P25,"WEAK"),EXACT(P25,"UNRESOLVED")),OR(EXACT(Q25,"OBSERVED"),EXACT(Q25,"INFERRED"),EXACT(Q25,"UNRESOLVED"),EXACT(Q25,"CONTRADICTED")),OR(EXACT(R25,"OBSERVED"),EXACT(R25,"INFERRED"),EXACT(R25,"UNRESOLVED"),EXACT(R25,"CONTRADICTED")),OR(EXACT(S25,"OBSERVED"),EXACT(S25,"INFERRED"),EXACT(S25,"UNRESOLVED"),EXACT(S25,"CONTRADICTED")),OR(EXACT(T25,"OBSERVED"),EXACT(T25,"INFERRED"),EXACT(T25,"UNRESOLVED"),EXACT(T25,"CONTRADICTED")),OR(EXACT(U25,"OBSERVED"),EXACT(U25,"INFERRED"),EXACT(U25,"UNRESOLVED"),EXACT(U25,"CONTRADICTED")),OR(EXACT(V25,"SUFFICIENT"),EXACT(V25,"PARTIAL"),EXACT(V25,"INSUFFICIENT")),OR(EXACT(W25,"ATTRACTIVE"),EXACT(W25,"NOT_ATTRACTIVE"),EXACT(W25,"UNRESOLVED")),OR(EXACT(X25,"NONE"),EXACT(X25,"VALID_STRONGER"),EXACT(X25,"VALID_NOT_STRONGER"),EXACT(X25,"NOT_COMPARABLE")),OR(EXACT(Y25,"NONE"),EXACT(Y25,"IMMATERIAL"),EXACT(Y25,"RESOLVED"),EXACT(Y25,"MATERIAL_UNRESOLVED")),OR(EXACT(Z25,"YES"),EXACT(Z25,"NO"),EXACT(Z25,"UNRESOLVED"))),"VALID","INVALID"))</x:f>
        <x:v>VALID</x:v>
      </x:c>
      <x:c r="AH25" s="114" t="str">
        <x:f>IF(C25&lt;&gt;"YES","N/A",IF(AD25="INVALID","INVALID_INPUT",IF(AG25="INVALID","INVALID_INPUT",IF(EXACT(O25,"OUTSIDE_SCOPE"),"OUTSIDE_DECISION_SCOPE",IF(OR(AE25="UNRELIABLE",EXACT(N25,"INVALID"),EXACT(N25,"NOT_COMPARABLE")),"SIZE_SIGNAL_UNRELIABLE",IF(EXACT(Y25,"MATERIAL_UNRESOLVED"),"MATERIAL_CONTRADICTION_UNRESOLVED",IF(AND(OR(EXACT(O25,"MISMATCH"),EXACT(P25,"WEAK"),AF25="CONTRADICTED"),EXACT(V25,"SUFFICIENT"),OR(EXACT(X25,"VALID_STRONGER"),EXACT(O25,"MISMATCH"),EXACT(P25,"WEAK"),EXACT(N25,"DISTORTED"),EXACT(L25,"INFLATED"))),"COUNTEREXAMPLE_ESTABLISHED",IF(AND(OR(EXACT(N25,"VALID"),EXACT(N25,"ESTIMATED")),EXACT(O25,"MATCH"),EXACT(P25,"STRONG"),OR(AF25="DIRECTLY_OBSERVED",AF25="SUPPORTED_WITH_INFERENCE"),EXACT(V25,"SUFFICIENT"),EXACT(W25,"ATTRACTIVE")),"BIGGEST_REMAINS_COMMERCIALLY_CREDIBLE",IF(OR(EXACT(V25,"INSUFFICIENT"),V25="",AF25="UNRESOLVED",EXACT(O25,"UNRESOLVED"),EXACT(P25,"UNRESOLVED")),"EVIDENCE_INSUFFICIENT","SIZE_HEURISTIC_NOT_DECISIVE")))))))))</x:f>
        <x:v>BIGGEST_REMAINS_COMMERCIALLY_CREDIBLE</x:v>
      </x:c>
      <x:c r="AI25" s="114" t="str">
        <x:f>IF(C25&lt;&gt;"YES","JS_ONLY_NONCELL_TYPE",IF(AD25="INVALID","INVALID_NUMERIC",IF(AG25="INVALID","INVALID_CONTROLLED",IF(AH25="OUTSIDE_DECISION_SCOPE","OUTSIDE_SCOPE",IF(AH25="SIZE_SIGNAL_UNRELIABLE","LINEAGE_OR_COMPARABILITY_FAILURE",IF(AH25="MATERIAL_CONTRADICTION_UNRESOLVED","MATERIAL_CONTRADICTION",IF(AH25="COUNTEREXAMPLE_ESTABLISHED","COMMERCIAL_FAILURE",IF(AH25="BIGGEST_REMAINS_COMMERCIALLY_CREDIBLE","BIGGEST_SURVIVES",IF(AH25="EVIDENCE_INSUFFICIENT","MISSING_DECISION_EVIDENCE","SIZE_NOT_DECISIVE")))))))))</x:f>
        <x:v>BIGGEST_SURVIVES</x:v>
      </x:c>
      <x:c r="AJ25" s="114" t="str">
        <x:f>IF(C25&lt;&gt;"YES","N/A",IF(AH25=AB25,"PASS","FAIL"))</x:f>
        <x:v>PASS</x:v>
      </x:c>
      <x:c r="AK25" s="114" t="str">
        <x:f>IF(C25&lt;&gt;"YES","N/A",IF(AI25=AC25,"PASS","FAIL"))</x:f>
        <x:v>PASS</x:v>
      </x:c>
      <x:c r="AL25" s="114" t="str">
        <x:f>IF(C25&lt;&gt;"YES","N/A",IF(AND(AJ25="PASS",AK25="PASS"),"PASS","FAIL"))</x:f>
        <x:v>PASS</x:v>
      </x:c>
    </x:row>
    <x:row r="26">
      <x:c r="A26" s="109" t="str">
        <x:v>F22</x:v>
      </x:c>
      <x:c r="B26" s="109" t="str">
        <x:v>alternative not comparable does not create counterexample</x:v>
      </x:c>
      <x:c r="C26" s="109" t="str">
        <x:v>YES</x:v>
      </x:c>
      <x:c r="D26" s="109" t="str">
        <x:v>1000</x:v>
      </x:c>
      <x:c r="E26" s="109" t="str">
        <x:v>Monthly search volume</x:v>
      </x:c>
      <x:c r="F26" s="109" t="str">
        <x:v>searches/month</x:v>
      </x:c>
      <x:c r="G26" s="109" t="str">
        <x:v>Fixture source</x:v>
      </x:c>
      <x:c r="H26" s="109" t="str">
        <x:v>2026-08-01</x:v>
      </x:c>
      <x:c r="I26" s="109" t="str">
        <x:v>US</x:v>
      </x:c>
      <x:c r="J26" s="109" t="str">
        <x:v>English</x:v>
      </x:c>
      <x:c r="K26" s="109" t="str">
        <x:v>12 months</x:v>
      </x:c>
      <x:c r="L26" s="112" t="str">
        <x:v>CLEAN</x:v>
      </x:c>
      <x:c r="M26" s="112" t="str">
        <x:v>Raw reported value</x:v>
      </x:c>
      <x:c r="N26" s="112" t="str">
        <x:v>VALID</x:v>
      </x:c>
      <x:c r="O26" s="112" t="str">
        <x:v>MATCH</x:v>
      </x:c>
      <x:c r="P26" s="112" t="str">
        <x:v>STRONG</x:v>
      </x:c>
      <x:c r="Q26" s="112" t="str">
        <x:v>OBSERVED</x:v>
      </x:c>
      <x:c r="R26" s="112" t="str">
        <x:v>OBSERVED</x:v>
      </x:c>
      <x:c r="S26" s="112" t="str">
        <x:v>OBSERVED</x:v>
      </x:c>
      <x:c r="T26" s="112" t="str">
        <x:v>OBSERVED</x:v>
      </x:c>
      <x:c r="U26" s="112" t="str">
        <x:v>OBSERVED</x:v>
      </x:c>
      <x:c r="V26" s="112" t="str">
        <x:v>SUFFICIENT</x:v>
      </x:c>
      <x:c r="W26" s="112" t="str">
        <x:v>NOT_ATTRACTIVE</x:v>
      </x:c>
      <x:c r="X26" s="112" t="str">
        <x:v>NOT_COMPARABLE</x:v>
      </x:c>
      <x:c r="Y26" s="112" t="str">
        <x:v>NONE</x:v>
      </x:c>
      <x:c r="Z26" s="112" t="str">
        <x:v>YES</x:v>
      </x:c>
      <x:c r="AA26" s="112" t="str">
        <x:v>Material contrary evidence</x:v>
      </x:c>
      <x:c r="AB26" s="114" t="str">
        <x:v>SIZE_HEURISTIC_NOT_DECISIVE</x:v>
      </x:c>
      <x:c r="AC26" s="114" t="str">
        <x:v>SIZE_NOT_DECISIVE</x:v>
      </x:c>
      <x:c r="AD26" s="114" t="str">
        <x:v>VALID</x:v>
      </x:c>
      <x:c r="AE26" s="114" t="str">
        <x:v>TRACEABLE</x:v>
      </x:c>
      <x:c r="AF26" s="114" t="str">
        <x:v>DIRECTLY_OBSERVED</x:v>
      </x:c>
      <x:c r="AG26" s="114" t="str">
        <x:f>IF(C26&lt;&gt;"YES","N/A",IF(AND(OR(EXACT(L26,"CLEAN"),EXACT(L26,"INFLATED"),EXACT(L26,"REVERSAL_RISK"),EXACT(L26,"UNRESOLVED")),OR(EXACT(N26,"VALID"),EXACT(N26,"ESTIMATED"),EXACT(N26,"UNCERTAIN"),EXACT(N26,"DISTORTED"),EXACT(N26,"NOT_COMPARABLE"),EXACT(N26,"INVALID")),OR(EXACT(O26,"MATCH"),EXACT(O26,"MISMATCH"),EXACT(O26,"UNRESOLVED"),EXACT(O26,"OUTSIDE_SCOPE")),OR(EXACT(P26,"STRONG"),EXACT(P26,"WEAK"),EXACT(P26,"UNRESOLVED")),OR(EXACT(Q26,"OBSERVED"),EXACT(Q26,"INFERRED"),EXACT(Q26,"UNRESOLVED"),EXACT(Q26,"CONTRADICTED")),OR(EXACT(R26,"OBSERVED"),EXACT(R26,"INFERRED"),EXACT(R26,"UNRESOLVED"),EXACT(R26,"CONTRADICTED")),OR(EXACT(S26,"OBSERVED"),EXACT(S26,"INFERRED"),EXACT(S26,"UNRESOLVED"),EXACT(S26,"CONTRADICTED")),OR(EXACT(T26,"OBSERVED"),EXACT(T26,"INFERRED"),EXACT(T26,"UNRESOLVED"),EXACT(T26,"CONTRADICTED")),OR(EXACT(U26,"OBSERVED"),EXACT(U26,"INFERRED"),EXACT(U26,"UNRESOLVED"),EXACT(U26,"CONTRADICTED")),OR(EXACT(V26,"SUFFICIENT"),EXACT(V26,"PARTIAL"),EXACT(V26,"INSUFFICIENT")),OR(EXACT(W26,"ATTRACTIVE"),EXACT(W26,"NOT_ATTRACTIVE"),EXACT(W26,"UNRESOLVED")),OR(EXACT(X26,"NONE"),EXACT(X26,"VALID_STRONGER"),EXACT(X26,"VALID_NOT_STRONGER"),EXACT(X26,"NOT_COMPARABLE")),OR(EXACT(Y26,"NONE"),EXACT(Y26,"IMMATERIAL"),EXACT(Y26,"RESOLVED"),EXACT(Y26,"MATERIAL_UNRESOLVED")),OR(EXACT(Z26,"YES"),EXACT(Z26,"NO"),EXACT(Z26,"UNRESOLVED"))),"VALID","INVALID"))</x:f>
        <x:v>VALID</x:v>
      </x:c>
      <x:c r="AH26" s="114" t="str">
        <x:f>IF(C26&lt;&gt;"YES","N/A",IF(AD26="INVALID","INVALID_INPUT",IF(AG26="INVALID","INVALID_INPUT",IF(EXACT(O26,"OUTSIDE_SCOPE"),"OUTSIDE_DECISION_SCOPE",IF(OR(AE26="UNRELIABLE",EXACT(N26,"INVALID"),EXACT(N26,"NOT_COMPARABLE")),"SIZE_SIGNAL_UNRELIABLE",IF(EXACT(Y26,"MATERIAL_UNRESOLVED"),"MATERIAL_CONTRADICTION_UNRESOLVED",IF(AND(OR(EXACT(O26,"MISMATCH"),EXACT(P26,"WEAK"),AF26="CONTRADICTED"),EXACT(V26,"SUFFICIENT"),OR(EXACT(X26,"VALID_STRONGER"),EXACT(O26,"MISMATCH"),EXACT(P26,"WEAK"),EXACT(N26,"DISTORTED"),EXACT(L26,"INFLATED"))),"COUNTEREXAMPLE_ESTABLISHED",IF(AND(OR(EXACT(N26,"VALID"),EXACT(N26,"ESTIMATED")),EXACT(O26,"MATCH"),EXACT(P26,"STRONG"),OR(AF26="DIRECTLY_OBSERVED",AF26="SUPPORTED_WITH_INFERENCE"),EXACT(V26,"SUFFICIENT"),EXACT(W26,"ATTRACTIVE")),"BIGGEST_REMAINS_COMMERCIALLY_CREDIBLE",IF(OR(EXACT(V26,"INSUFFICIENT"),V26="",AF26="UNRESOLVED",EXACT(O26,"UNRESOLVED"),EXACT(P26,"UNRESOLVED")),"EVIDENCE_INSUFFICIENT","SIZE_HEURISTIC_NOT_DECISIVE")))))))))</x:f>
        <x:v>SIZE_HEURISTIC_NOT_DECISIVE</x:v>
      </x:c>
      <x:c r="AI26" s="114" t="str">
        <x:f>IF(C26&lt;&gt;"YES","JS_ONLY_NONCELL_TYPE",IF(AD26="INVALID","INVALID_NUMERIC",IF(AG26="INVALID","INVALID_CONTROLLED",IF(AH26="OUTSIDE_DECISION_SCOPE","OUTSIDE_SCOPE",IF(AH26="SIZE_SIGNAL_UNRELIABLE","LINEAGE_OR_COMPARABILITY_FAILURE",IF(AH26="MATERIAL_CONTRADICTION_UNRESOLVED","MATERIAL_CONTRADICTION",IF(AH26="COUNTEREXAMPLE_ESTABLISHED","COMMERCIAL_FAILURE",IF(AH26="BIGGEST_REMAINS_COMMERCIALLY_CREDIBLE","BIGGEST_SURVIVES",IF(AH26="EVIDENCE_INSUFFICIENT","MISSING_DECISION_EVIDENCE","SIZE_NOT_DECISIVE")))))))))</x:f>
        <x:v>SIZE_NOT_DECISIVE</x:v>
      </x:c>
      <x:c r="AJ26" s="114" t="str">
        <x:f>IF(C26&lt;&gt;"YES","N/A",IF(AH26=AB26,"PASS","FAIL"))</x:f>
        <x:v>PASS</x:v>
      </x:c>
      <x:c r="AK26" s="114" t="str">
        <x:f>IF(C26&lt;&gt;"YES","N/A",IF(AI26=AC26,"PASS","FAIL"))</x:f>
        <x:v>PASS</x:v>
      </x:c>
      <x:c r="AL26" s="114" t="str">
        <x:f>IF(C26&lt;&gt;"YES","N/A",IF(AND(AJ26="PASS",AK26="PASS"),"PASS","FAIL"))</x:f>
        <x:v>PASS</x:v>
      </x:c>
    </x:row>
    <x:row r="27">
      <x:c r="A27" s="109" t="str">
        <x:v>F23</x:v>
      </x:c>
      <x:c r="B27" s="109" t="str">
        <x:v>wrong geography represented as segment mismatch</x:v>
      </x:c>
      <x:c r="C27" s="109" t="str">
        <x:v>YES</x:v>
      </x:c>
      <x:c r="D27" s="109" t="str">
        <x:v>1000</x:v>
      </x:c>
      <x:c r="E27" s="109" t="str">
        <x:v>Monthly search volume</x:v>
      </x:c>
      <x:c r="F27" s="109" t="str">
        <x:v>searches/month</x:v>
      </x:c>
      <x:c r="G27" s="109" t="str">
        <x:v>Fixture source</x:v>
      </x:c>
      <x:c r="H27" s="109" t="str">
        <x:v>2026-08-01</x:v>
      </x:c>
      <x:c r="I27" s="109" t="str">
        <x:v>US</x:v>
      </x:c>
      <x:c r="J27" s="109" t="str">
        <x:v>English</x:v>
      </x:c>
      <x:c r="K27" s="109" t="str">
        <x:v>12 months</x:v>
      </x:c>
      <x:c r="L27" s="112" t="str">
        <x:v>CLEAN</x:v>
      </x:c>
      <x:c r="M27" s="112" t="str">
        <x:v>Raw reported value</x:v>
      </x:c>
      <x:c r="N27" s="112" t="str">
        <x:v>VALID</x:v>
      </x:c>
      <x:c r="O27" s="112" t="str">
        <x:v>MISMATCH</x:v>
      </x:c>
      <x:c r="P27" s="112" t="str">
        <x:v>STRONG</x:v>
      </x:c>
      <x:c r="Q27" s="112" t="str">
        <x:v>OBSERVED</x:v>
      </x:c>
      <x:c r="R27" s="112" t="str">
        <x:v>OBSERVED</x:v>
      </x:c>
      <x:c r="S27" s="112" t="str">
        <x:v>OBSERVED</x:v>
      </x:c>
      <x:c r="T27" s="112" t="str">
        <x:v>OBSERVED</x:v>
      </x:c>
      <x:c r="U27" s="112" t="str">
        <x:v>OBSERVED</x:v>
      </x:c>
      <x:c r="V27" s="112" t="str">
        <x:v>SUFFICIENT</x:v>
      </x:c>
      <x:c r="W27" s="112" t="str">
        <x:v>ATTRACTIVE</x:v>
      </x:c>
      <x:c r="X27" s="112" t="str">
        <x:v>NONE</x:v>
      </x:c>
      <x:c r="Y27" s="112" t="str">
        <x:v>NONE</x:v>
      </x:c>
      <x:c r="Z27" s="112" t="str">
        <x:v>YES</x:v>
      </x:c>
      <x:c r="AA27" s="112" t="str">
        <x:v>Material contrary evidence</x:v>
      </x:c>
      <x:c r="AB27" s="114" t="str">
        <x:v>COUNTEREXAMPLE_ESTABLISHED</x:v>
      </x:c>
      <x:c r="AC27" s="114" t="str">
        <x:v>COMMERCIAL_FAILURE</x:v>
      </x:c>
      <x:c r="AD27" s="114" t="str">
        <x:v>VALID</x:v>
      </x:c>
      <x:c r="AE27" s="114" t="str">
        <x:v>TRACEABLE</x:v>
      </x:c>
      <x:c r="AF27" s="114" t="str">
        <x:v>DIRECTLY_OBSERVED</x:v>
      </x:c>
      <x:c r="AG27" s="114" t="str">
        <x:f>IF(C27&lt;&gt;"YES","N/A",IF(AND(OR(EXACT(L27,"CLEAN"),EXACT(L27,"INFLATED"),EXACT(L27,"REVERSAL_RISK"),EXACT(L27,"UNRESOLVED")),OR(EXACT(N27,"VALID"),EXACT(N27,"ESTIMATED"),EXACT(N27,"UNCERTAIN"),EXACT(N27,"DISTORTED"),EXACT(N27,"NOT_COMPARABLE"),EXACT(N27,"INVALID")),OR(EXACT(O27,"MATCH"),EXACT(O27,"MISMATCH"),EXACT(O27,"UNRESOLVED"),EXACT(O27,"OUTSIDE_SCOPE")),OR(EXACT(P27,"STRONG"),EXACT(P27,"WEAK"),EXACT(P27,"UNRESOLVED")),OR(EXACT(Q27,"OBSERVED"),EXACT(Q27,"INFERRED"),EXACT(Q27,"UNRESOLVED"),EXACT(Q27,"CONTRADICTED")),OR(EXACT(R27,"OBSERVED"),EXACT(R27,"INFERRED"),EXACT(R27,"UNRESOLVED"),EXACT(R27,"CONTRADICTED")),OR(EXACT(S27,"OBSERVED"),EXACT(S27,"INFERRED"),EXACT(S27,"UNRESOLVED"),EXACT(S27,"CONTRADICTED")),OR(EXACT(T27,"OBSERVED"),EXACT(T27,"INFERRED"),EXACT(T27,"UNRESOLVED"),EXACT(T27,"CONTRADICTED")),OR(EXACT(U27,"OBSERVED"),EXACT(U27,"INFERRED"),EXACT(U27,"UNRESOLVED"),EXACT(U27,"CONTRADICTED")),OR(EXACT(V27,"SUFFICIENT"),EXACT(V27,"PARTIAL"),EXACT(V27,"INSUFFICIENT")),OR(EXACT(W27,"ATTRACTIVE"),EXACT(W27,"NOT_ATTRACTIVE"),EXACT(W27,"UNRESOLVED")),OR(EXACT(X27,"NONE"),EXACT(X27,"VALID_STRONGER"),EXACT(X27,"VALID_NOT_STRONGER"),EXACT(X27,"NOT_COMPARABLE")),OR(EXACT(Y27,"NONE"),EXACT(Y27,"IMMATERIAL"),EXACT(Y27,"RESOLVED"),EXACT(Y27,"MATERIAL_UNRESOLVED")),OR(EXACT(Z27,"YES"),EXACT(Z27,"NO"),EXACT(Z27,"UNRESOLVED"))),"VALID","INVALID"))</x:f>
        <x:v>VALID</x:v>
      </x:c>
      <x:c r="AH27" s="114" t="str">
        <x:f>IF(C27&lt;&gt;"YES","N/A",IF(AD27="INVALID","INVALID_INPUT",IF(AG27="INVALID","INVALID_INPUT",IF(EXACT(O27,"OUTSIDE_SCOPE"),"OUTSIDE_DECISION_SCOPE",IF(OR(AE27="UNRELIABLE",EXACT(N27,"INVALID"),EXACT(N27,"NOT_COMPARABLE")),"SIZE_SIGNAL_UNRELIABLE",IF(EXACT(Y27,"MATERIAL_UNRESOLVED"),"MATERIAL_CONTRADICTION_UNRESOLVED",IF(AND(OR(EXACT(O27,"MISMATCH"),EXACT(P27,"WEAK"),AF27="CONTRADICTED"),EXACT(V27,"SUFFICIENT"),OR(EXACT(X27,"VALID_STRONGER"),EXACT(O27,"MISMATCH"),EXACT(P27,"WEAK"),EXACT(N27,"DISTORTED"),EXACT(L27,"INFLATED"))),"COUNTEREXAMPLE_ESTABLISHED",IF(AND(OR(EXACT(N27,"VALID"),EXACT(N27,"ESTIMATED")),EXACT(O27,"MATCH"),EXACT(P27,"STRONG"),OR(AF27="DIRECTLY_OBSERVED",AF27="SUPPORTED_WITH_INFERENCE"),EXACT(V27,"SUFFICIENT"),EXACT(W27,"ATTRACTIVE")),"BIGGEST_REMAINS_COMMERCIALLY_CREDIBLE",IF(OR(EXACT(V27,"INSUFFICIENT"),V27="",AF27="UNRESOLVED",EXACT(O27,"UNRESOLVED"),EXACT(P27,"UNRESOLVED")),"EVIDENCE_INSUFFICIENT","SIZE_HEURISTIC_NOT_DECISIVE")))))))))</x:f>
        <x:v>COUNTEREXAMPLE_ESTABLISHED</x:v>
      </x:c>
      <x:c r="AI27" s="114" t="str">
        <x:f>IF(C27&lt;&gt;"YES","JS_ONLY_NONCELL_TYPE",IF(AD27="INVALID","INVALID_NUMERIC",IF(AG27="INVALID","INVALID_CONTROLLED",IF(AH27="OUTSIDE_DECISION_SCOPE","OUTSIDE_SCOPE",IF(AH27="SIZE_SIGNAL_UNRELIABLE","LINEAGE_OR_COMPARABILITY_FAILURE",IF(AH27="MATERIAL_CONTRADICTION_UNRESOLVED","MATERIAL_CONTRADICTION",IF(AH27="COUNTEREXAMPLE_ESTABLISHED","COMMERCIAL_FAILURE",IF(AH27="BIGGEST_REMAINS_COMMERCIALLY_CREDIBLE","BIGGEST_SURVIVES",IF(AH27="EVIDENCE_INSUFFICIENT","MISSING_DECISION_EVIDENCE","SIZE_NOT_DECISIVE")))))))))</x:f>
        <x:v>COMMERCIAL_FAILURE</x:v>
      </x:c>
      <x:c r="AJ27" s="114" t="str">
        <x:f>IF(C27&lt;&gt;"YES","N/A",IF(AH27=AB27,"PASS","FAIL"))</x:f>
        <x:v>PASS</x:v>
      </x:c>
      <x:c r="AK27" s="114" t="str">
        <x:f>IF(C27&lt;&gt;"YES","N/A",IF(AI27=AC27,"PASS","FAIL"))</x:f>
        <x:v>PASS</x:v>
      </x:c>
      <x:c r="AL27" s="114" t="str">
        <x:f>IF(C27&lt;&gt;"YES","N/A",IF(AND(AJ27="PASS",AK27="PASS"),"PASS","FAIL"))</x:f>
        <x:v>PASS</x:v>
      </x:c>
    </x:row>
    <x:row r="28">
      <x:c r="A28" s="109" t="str">
        <x:v>F24</x:v>
      </x:c>
      <x:c r="B28" s="109" t="str">
        <x:v>customer/support demand commercial path contradicted</x:v>
      </x:c>
      <x:c r="C28" s="109" t="str">
        <x:v>YES</x:v>
      </x:c>
      <x:c r="D28" s="109" t="str">
        <x:v>1000</x:v>
      </x:c>
      <x:c r="E28" s="109" t="str">
        <x:v>Monthly search volume</x:v>
      </x:c>
      <x:c r="F28" s="109" t="str">
        <x:v>searches/month</x:v>
      </x:c>
      <x:c r="G28" s="109" t="str">
        <x:v>Fixture source</x:v>
      </x:c>
      <x:c r="H28" s="109" t="str">
        <x:v>2026-08-01</x:v>
      </x:c>
      <x:c r="I28" s="109" t="str">
        <x:v>US</x:v>
      </x:c>
      <x:c r="J28" s="109" t="str">
        <x:v>English</x:v>
      </x:c>
      <x:c r="K28" s="109" t="str">
        <x:v>12 months</x:v>
      </x:c>
      <x:c r="L28" s="112" t="str">
        <x:v>CLEAN</x:v>
      </x:c>
      <x:c r="M28" s="112" t="str">
        <x:v>Raw reported value</x:v>
      </x:c>
      <x:c r="N28" s="112" t="str">
        <x:v>VALID</x:v>
      </x:c>
      <x:c r="O28" s="112" t="str">
        <x:v>MATCH</x:v>
      </x:c>
      <x:c r="P28" s="112" t="str">
        <x:v>STRONG</x:v>
      </x:c>
      <x:c r="Q28" s="112" t="str">
        <x:v>CONTRADICTED</x:v>
      </x:c>
      <x:c r="R28" s="112" t="str">
        <x:v>OBSERVED</x:v>
      </x:c>
      <x:c r="S28" s="112" t="str">
        <x:v>OBSERVED</x:v>
      </x:c>
      <x:c r="T28" s="112" t="str">
        <x:v>OBSERVED</x:v>
      </x:c>
      <x:c r="U28" s="112" t="str">
        <x:v>OBSERVED</x:v>
      </x:c>
      <x:c r="V28" s="112" t="str">
        <x:v>SUFFICIENT</x:v>
      </x:c>
      <x:c r="W28" s="112" t="str">
        <x:v>ATTRACTIVE</x:v>
      </x:c>
      <x:c r="X28" s="112" t="str">
        <x:v>VALID_STRONGER</x:v>
      </x:c>
      <x:c r="Y28" s="112" t="str">
        <x:v>NONE</x:v>
      </x:c>
      <x:c r="Z28" s="112" t="str">
        <x:v>YES</x:v>
      </x:c>
      <x:c r="AA28" s="112" t="str">
        <x:v>Material contrary evidence</x:v>
      </x:c>
      <x:c r="AB28" s="114" t="str">
        <x:v>COUNTEREXAMPLE_ESTABLISHED</x:v>
      </x:c>
      <x:c r="AC28" s="114" t="str">
        <x:v>COMMERCIAL_FAILURE</x:v>
      </x:c>
      <x:c r="AD28" s="114" t="str">
        <x:v>VALID</x:v>
      </x:c>
      <x:c r="AE28" s="114" t="str">
        <x:v>TRACEABLE</x:v>
      </x:c>
      <x:c r="AF28" s="114" t="str">
        <x:v>CONTRADICTED</x:v>
      </x:c>
      <x:c r="AG28" s="114" t="str">
        <x:f>IF(C28&lt;&gt;"YES","N/A",IF(AND(OR(EXACT(L28,"CLEAN"),EXACT(L28,"INFLATED"),EXACT(L28,"REVERSAL_RISK"),EXACT(L28,"UNRESOLVED")),OR(EXACT(N28,"VALID"),EXACT(N28,"ESTIMATED"),EXACT(N28,"UNCERTAIN"),EXACT(N28,"DISTORTED"),EXACT(N28,"NOT_COMPARABLE"),EXACT(N28,"INVALID")),OR(EXACT(O28,"MATCH"),EXACT(O28,"MISMATCH"),EXACT(O28,"UNRESOLVED"),EXACT(O28,"OUTSIDE_SCOPE")),OR(EXACT(P28,"STRONG"),EXACT(P28,"WEAK"),EXACT(P28,"UNRESOLVED")),OR(EXACT(Q28,"OBSERVED"),EXACT(Q28,"INFERRED"),EXACT(Q28,"UNRESOLVED"),EXACT(Q28,"CONTRADICTED")),OR(EXACT(R28,"OBSERVED"),EXACT(R28,"INFERRED"),EXACT(R28,"UNRESOLVED"),EXACT(R28,"CONTRADICTED")),OR(EXACT(S28,"OBSERVED"),EXACT(S28,"INFERRED"),EXACT(S28,"UNRESOLVED"),EXACT(S28,"CONTRADICTED")),OR(EXACT(T28,"OBSERVED"),EXACT(T28,"INFERRED"),EXACT(T28,"UNRESOLVED"),EXACT(T28,"CONTRADICTED")),OR(EXACT(U28,"OBSERVED"),EXACT(U28,"INFERRED"),EXACT(U28,"UNRESOLVED"),EXACT(U28,"CONTRADICTED")),OR(EXACT(V28,"SUFFICIENT"),EXACT(V28,"PARTIAL"),EXACT(V28,"INSUFFICIENT")),OR(EXACT(W28,"ATTRACTIVE"),EXACT(W28,"NOT_ATTRACTIVE"),EXACT(W28,"UNRESOLVED")),OR(EXACT(X28,"NONE"),EXACT(X28,"VALID_STRONGER"),EXACT(X28,"VALID_NOT_STRONGER"),EXACT(X28,"NOT_COMPARABLE")),OR(EXACT(Y28,"NONE"),EXACT(Y28,"IMMATERIAL"),EXACT(Y28,"RESOLVED"),EXACT(Y28,"MATERIAL_UNRESOLVED")),OR(EXACT(Z28,"YES"),EXACT(Z28,"NO"),EXACT(Z28,"UNRESOLVED"))),"VALID","INVALID"))</x:f>
        <x:v>VALID</x:v>
      </x:c>
      <x:c r="AH28" s="114" t="str">
        <x:f>IF(C28&lt;&gt;"YES","N/A",IF(AD28="INVALID","INVALID_INPUT",IF(AG28="INVALID","INVALID_INPUT",IF(EXACT(O28,"OUTSIDE_SCOPE"),"OUTSIDE_DECISION_SCOPE",IF(OR(AE28="UNRELIABLE",EXACT(N28,"INVALID"),EXACT(N28,"NOT_COMPARABLE")),"SIZE_SIGNAL_UNRELIABLE",IF(EXACT(Y28,"MATERIAL_UNRESOLVED"),"MATERIAL_CONTRADICTION_UNRESOLVED",IF(AND(OR(EXACT(O28,"MISMATCH"),EXACT(P28,"WEAK"),AF28="CONTRADICTED"),EXACT(V28,"SUFFICIENT"),OR(EXACT(X28,"VALID_STRONGER"),EXACT(O28,"MISMATCH"),EXACT(P28,"WEAK"),EXACT(N28,"DISTORTED"),EXACT(L28,"INFLATED"))),"COUNTEREXAMPLE_ESTABLISHED",IF(AND(OR(EXACT(N28,"VALID"),EXACT(N28,"ESTIMATED")),EXACT(O28,"MATCH"),EXACT(P28,"STRONG"),OR(AF28="DIRECTLY_OBSERVED",AF28="SUPPORTED_WITH_INFERENCE"),EXACT(V28,"SUFFICIENT"),EXACT(W28,"ATTRACTIVE")),"BIGGEST_REMAINS_COMMERCIALLY_CREDIBLE",IF(OR(EXACT(V28,"INSUFFICIENT"),V28="",AF28="UNRESOLVED",EXACT(O28,"UNRESOLVED"),EXACT(P28,"UNRESOLVED")),"EVIDENCE_INSUFFICIENT","SIZE_HEURISTIC_NOT_DECISIVE")))))))))</x:f>
        <x:v>COUNTEREXAMPLE_ESTABLISHED</x:v>
      </x:c>
      <x:c r="AI28" s="114" t="str">
        <x:f>IF(C28&lt;&gt;"YES","JS_ONLY_NONCELL_TYPE",IF(AD28="INVALID","INVALID_NUMERIC",IF(AG28="INVALID","INVALID_CONTROLLED",IF(AH28="OUTSIDE_DECISION_SCOPE","OUTSIDE_SCOPE",IF(AH28="SIZE_SIGNAL_UNRELIABLE","LINEAGE_OR_COMPARABILITY_FAILURE",IF(AH28="MATERIAL_CONTRADICTION_UNRESOLVED","MATERIAL_CONTRADICTION",IF(AH28="COUNTEREXAMPLE_ESTABLISHED","COMMERCIAL_FAILURE",IF(AH28="BIGGEST_REMAINS_COMMERCIALLY_CREDIBLE","BIGGEST_SURVIVES",IF(AH28="EVIDENCE_INSUFFICIENT","MISSING_DECISION_EVIDENCE","SIZE_NOT_DECISIVE")))))))))</x:f>
        <x:v>COMMERCIAL_FAILURE</x:v>
      </x:c>
      <x:c r="AJ28" s="114" t="str">
        <x:f>IF(C28&lt;&gt;"YES","N/A",IF(AH28=AB28,"PASS","FAIL"))</x:f>
        <x:v>PASS</x:v>
      </x:c>
      <x:c r="AK28" s="114" t="str">
        <x:f>IF(C28&lt;&gt;"YES","N/A",IF(AI28=AC28,"PASS","FAIL"))</x:f>
        <x:v>PASS</x:v>
      </x:c>
      <x:c r="AL28" s="114" t="str">
        <x:f>IF(C28&lt;&gt;"YES","N/A",IF(AND(AJ28="PASS",AK28="PASS"),"PASS","FAIL"))</x:f>
        <x:v>PASS</x:v>
      </x:c>
    </x:row>
    <x:row r="29">
      <x:c r="A29" s="109" t="str">
        <x:v>F25</x:v>
      </x:c>
      <x:c r="B29" s="109" t="str">
        <x:v>channel transfer unresolved</x:v>
      </x:c>
      <x:c r="C29" s="109" t="str">
        <x:v>YES</x:v>
      </x:c>
      <x:c r="D29" s="109" t="str">
        <x:v>1000</x:v>
      </x:c>
      <x:c r="E29" s="109" t="str">
        <x:v>Monthly search volume</x:v>
      </x:c>
      <x:c r="F29" s="109" t="str">
        <x:v>searches/month</x:v>
      </x:c>
      <x:c r="G29" s="109" t="str">
        <x:v>Fixture source</x:v>
      </x:c>
      <x:c r="H29" s="109" t="str">
        <x:v>2026-08-01</x:v>
      </x:c>
      <x:c r="I29" s="109" t="str">
        <x:v>US</x:v>
      </x:c>
      <x:c r="J29" s="109" t="str">
        <x:v>English</x:v>
      </x:c>
      <x:c r="K29" s="109" t="str">
        <x:v>12 months</x:v>
      </x:c>
      <x:c r="L29" s="112" t="str">
        <x:v>CLEAN</x:v>
      </x:c>
      <x:c r="M29" s="112" t="str">
        <x:v>Raw reported value</x:v>
      </x:c>
      <x:c r="N29" s="112" t="str">
        <x:v>VALID</x:v>
      </x:c>
      <x:c r="O29" s="112" t="str">
        <x:v>MATCH</x:v>
      </x:c>
      <x:c r="P29" s="112" t="str">
        <x:v>STRONG</x:v>
      </x:c>
      <x:c r="Q29" s="112" t="str">
        <x:v>OBSERVED</x:v>
      </x:c>
      <x:c r="R29" s="112" t="str">
        <x:v>OBSERVED</x:v>
      </x:c>
      <x:c r="S29" s="112" t="str">
        <x:v>OBSERVED</x:v>
      </x:c>
      <x:c r="T29" s="112" t="str">
        <x:v>OBSERVED</x:v>
      </x:c>
      <x:c r="U29" s="112" t="str">
        <x:v>UNRESOLVED</x:v>
      </x:c>
      <x:c r="V29" s="112" t="str">
        <x:v>PARTIAL</x:v>
      </x:c>
      <x:c r="W29" s="112" t="str">
        <x:v>ATTRACTIVE</x:v>
      </x:c>
      <x:c r="X29" s="112" t="str">
        <x:v>NONE</x:v>
      </x:c>
      <x:c r="Y29" s="112" t="str">
        <x:v>NONE</x:v>
      </x:c>
      <x:c r="Z29" s="112" t="str">
        <x:v>YES</x:v>
      </x:c>
      <x:c r="AA29" s="112" t="str">
        <x:v>Material contrary evidence</x:v>
      </x:c>
      <x:c r="AB29" s="114" t="str">
        <x:v>EVIDENCE_INSUFFICIENT</x:v>
      </x:c>
      <x:c r="AC29" s="114" t="str">
        <x:v>MISSING_DECISION_EVIDENCE</x:v>
      </x:c>
      <x:c r="AD29" s="114" t="str">
        <x:v>VALID</x:v>
      </x:c>
      <x:c r="AE29" s="114" t="str">
        <x:v>TRACEABLE</x:v>
      </x:c>
      <x:c r="AF29" s="114" t="str">
        <x:v>UNRESOLVED</x:v>
      </x:c>
      <x:c r="AG29" s="114" t="str">
        <x:f>IF(C29&lt;&gt;"YES","N/A",IF(AND(OR(EXACT(L29,"CLEAN"),EXACT(L29,"INFLATED"),EXACT(L29,"REVERSAL_RISK"),EXACT(L29,"UNRESOLVED")),OR(EXACT(N29,"VALID"),EXACT(N29,"ESTIMATED"),EXACT(N29,"UNCERTAIN"),EXACT(N29,"DISTORTED"),EXACT(N29,"NOT_COMPARABLE"),EXACT(N29,"INVALID")),OR(EXACT(O29,"MATCH"),EXACT(O29,"MISMATCH"),EXACT(O29,"UNRESOLVED"),EXACT(O29,"OUTSIDE_SCOPE")),OR(EXACT(P29,"STRONG"),EXACT(P29,"WEAK"),EXACT(P29,"UNRESOLVED")),OR(EXACT(Q29,"OBSERVED"),EXACT(Q29,"INFERRED"),EXACT(Q29,"UNRESOLVED"),EXACT(Q29,"CONTRADICTED")),OR(EXACT(R29,"OBSERVED"),EXACT(R29,"INFERRED"),EXACT(R29,"UNRESOLVED"),EXACT(R29,"CONTRADICTED")),OR(EXACT(S29,"OBSERVED"),EXACT(S29,"INFERRED"),EXACT(S29,"UNRESOLVED"),EXACT(S29,"CONTRADICTED")),OR(EXACT(T29,"OBSERVED"),EXACT(T29,"INFERRED"),EXACT(T29,"UNRESOLVED"),EXACT(T29,"CONTRADICTED")),OR(EXACT(U29,"OBSERVED"),EXACT(U29,"INFERRED"),EXACT(U29,"UNRESOLVED"),EXACT(U29,"CONTRADICTED")),OR(EXACT(V29,"SUFFICIENT"),EXACT(V29,"PARTIAL"),EXACT(V29,"INSUFFICIENT")),OR(EXACT(W29,"ATTRACTIVE"),EXACT(W29,"NOT_ATTRACTIVE"),EXACT(W29,"UNRESOLVED")),OR(EXACT(X29,"NONE"),EXACT(X29,"VALID_STRONGER"),EXACT(X29,"VALID_NOT_STRONGER"),EXACT(X29,"NOT_COMPARABLE")),OR(EXACT(Y29,"NONE"),EXACT(Y29,"IMMATERIAL"),EXACT(Y29,"RESOLVED"),EXACT(Y29,"MATERIAL_UNRESOLVED")),OR(EXACT(Z29,"YES"),EXACT(Z29,"NO"),EXACT(Z29,"UNRESOLVED"))),"VALID","INVALID"))</x:f>
        <x:v>VALID</x:v>
      </x:c>
      <x:c r="AH29" s="114" t="str">
        <x:f>IF(C29&lt;&gt;"YES","N/A",IF(AD29="INVALID","INVALID_INPUT",IF(AG29="INVALID","INVALID_INPUT",IF(EXACT(O29,"OUTSIDE_SCOPE"),"OUTSIDE_DECISION_SCOPE",IF(OR(AE29="UNRELIABLE",EXACT(N29,"INVALID"),EXACT(N29,"NOT_COMPARABLE")),"SIZE_SIGNAL_UNRELIABLE",IF(EXACT(Y29,"MATERIAL_UNRESOLVED"),"MATERIAL_CONTRADICTION_UNRESOLVED",IF(AND(OR(EXACT(O29,"MISMATCH"),EXACT(P29,"WEAK"),AF29="CONTRADICTED"),EXACT(V29,"SUFFICIENT"),OR(EXACT(X29,"VALID_STRONGER"),EXACT(O29,"MISMATCH"),EXACT(P29,"WEAK"),EXACT(N29,"DISTORTED"),EXACT(L29,"INFLATED"))),"COUNTEREXAMPLE_ESTABLISHED",IF(AND(OR(EXACT(N29,"VALID"),EXACT(N29,"ESTIMATED")),EXACT(O29,"MATCH"),EXACT(P29,"STRONG"),OR(AF29="DIRECTLY_OBSERVED",AF29="SUPPORTED_WITH_INFERENCE"),EXACT(V29,"SUFFICIENT"),EXACT(W29,"ATTRACTIVE")),"BIGGEST_REMAINS_COMMERCIALLY_CREDIBLE",IF(OR(EXACT(V29,"INSUFFICIENT"),V29="",AF29="UNRESOLVED",EXACT(O29,"UNRESOLVED"),EXACT(P29,"UNRESOLVED")),"EVIDENCE_INSUFFICIENT","SIZE_HEURISTIC_NOT_DECISIVE")))))))))</x:f>
        <x:v>EVIDENCE_INSUFFICIENT</x:v>
      </x:c>
      <x:c r="AI29" s="114" t="str">
        <x:f>IF(C29&lt;&gt;"YES","JS_ONLY_NONCELL_TYPE",IF(AD29="INVALID","INVALID_NUMERIC",IF(AG29="INVALID","INVALID_CONTROLLED",IF(AH29="OUTSIDE_DECISION_SCOPE","OUTSIDE_SCOPE",IF(AH29="SIZE_SIGNAL_UNRELIABLE","LINEAGE_OR_COMPARABILITY_FAILURE",IF(AH29="MATERIAL_CONTRADICTION_UNRESOLVED","MATERIAL_CONTRADICTION",IF(AH29="COUNTEREXAMPLE_ESTABLISHED","COMMERCIAL_FAILURE",IF(AH29="BIGGEST_REMAINS_COMMERCIALLY_CREDIBLE","BIGGEST_SURVIVES",IF(AH29="EVIDENCE_INSUFFICIENT","MISSING_DECISION_EVIDENCE","SIZE_NOT_DECISIVE")))))))))</x:f>
        <x:v>MISSING_DECISION_EVIDENCE</x:v>
      </x:c>
      <x:c r="AJ29" s="114" t="str">
        <x:f>IF(C29&lt;&gt;"YES","N/A",IF(AH29=AB29,"PASS","FAIL"))</x:f>
        <x:v>PASS</x:v>
      </x:c>
      <x:c r="AK29" s="114" t="str">
        <x:f>IF(C29&lt;&gt;"YES","N/A",IF(AI29=AC29,"PASS","FAIL"))</x:f>
        <x:v>PASS</x:v>
      </x:c>
      <x:c r="AL29" s="114" t="str">
        <x:f>IF(C29&lt;&gt;"YES","N/A",IF(AND(AJ29="PASS",AK29="PASS"),"PASS","FAIL"))</x:f>
        <x:v>PASS</x:v>
      </x:c>
    </x:row>
    <x:row r="30">
      <x:c r="A30" s="109" t="str">
        <x:v>F26</x:v>
      </x:c>
      <x:c r="B30" s="109" t="str">
        <x:v>boolean-looking text value rejected</x:v>
      </x:c>
      <x:c r="C30" s="109" t="str">
        <x:v>YES</x:v>
      </x:c>
      <x:c r="D30" s="109" t="str">
        <x:v>true</x:v>
      </x:c>
      <x:c r="E30" s="109" t="str">
        <x:v>Monthly search volume</x:v>
      </x:c>
      <x:c r="F30" s="109" t="str">
        <x:v>searches/month</x:v>
      </x:c>
      <x:c r="G30" s="109" t="str">
        <x:v>Fixture source</x:v>
      </x:c>
      <x:c r="H30" s="109" t="str">
        <x:v>2026-08-01</x:v>
      </x:c>
      <x:c r="I30" s="109" t="str">
        <x:v>US</x:v>
      </x:c>
      <x:c r="J30" s="109" t="str">
        <x:v>English</x:v>
      </x:c>
      <x:c r="K30" s="109" t="str">
        <x:v>12 months</x:v>
      </x:c>
      <x:c r="L30" s="112" t="str">
        <x:v>CLEAN</x:v>
      </x:c>
      <x:c r="M30" s="112" t="str">
        <x:v>Raw reported value</x:v>
      </x:c>
      <x:c r="N30" s="112" t="str">
        <x:v>VALID</x:v>
      </x:c>
      <x:c r="O30" s="112" t="str">
        <x:v>MATCH</x:v>
      </x:c>
      <x:c r="P30" s="112" t="str">
        <x:v>STRONG</x:v>
      </x:c>
      <x:c r="Q30" s="112" t="str">
        <x:v>OBSERVED</x:v>
      </x:c>
      <x:c r="R30" s="112" t="str">
        <x:v>OBSERVED</x:v>
      </x:c>
      <x:c r="S30" s="112" t="str">
        <x:v>OBSERVED</x:v>
      </x:c>
      <x:c r="T30" s="112" t="str">
        <x:v>OBSERVED</x:v>
      </x:c>
      <x:c r="U30" s="112" t="str">
        <x:v>OBSERVED</x:v>
      </x:c>
      <x:c r="V30" s="112" t="str">
        <x:v>SUFFICIENT</x:v>
      </x:c>
      <x:c r="W30" s="112" t="str">
        <x:v>ATTRACTIVE</x:v>
      </x:c>
      <x:c r="X30" s="112" t="str">
        <x:v>NONE</x:v>
      </x:c>
      <x:c r="Y30" s="112" t="str">
        <x:v>NONE</x:v>
      </x:c>
      <x:c r="Z30" s="112" t="str">
        <x:v>YES</x:v>
      </x:c>
      <x:c r="AA30" s="112" t="str">
        <x:v>Material contrary evidence</x:v>
      </x:c>
      <x:c r="AB30" s="114" t="str">
        <x:v>INVALID_INPUT</x:v>
      </x:c>
      <x:c r="AC30" s="114" t="str">
        <x:v>INVALID_NUMERIC</x:v>
      </x:c>
      <x:c r="AD30" s="114" t="str">
        <x:v>INVALID</x:v>
      </x:c>
      <x:c r="AE30" s="114" t="str">
        <x:v>TRACEABLE</x:v>
      </x:c>
      <x:c r="AF30" s="114" t="str">
        <x:v>DIRECTLY_OBSERVED</x:v>
      </x:c>
      <x:c r="AG30" s="114" t="str">
        <x:f>IF(C30&lt;&gt;"YES","N/A",IF(AND(OR(EXACT(L30,"CLEAN"),EXACT(L30,"INFLATED"),EXACT(L30,"REVERSAL_RISK"),EXACT(L30,"UNRESOLVED")),OR(EXACT(N30,"VALID"),EXACT(N30,"ESTIMATED"),EXACT(N30,"UNCERTAIN"),EXACT(N30,"DISTORTED"),EXACT(N30,"NOT_COMPARABLE"),EXACT(N30,"INVALID")),OR(EXACT(O30,"MATCH"),EXACT(O30,"MISMATCH"),EXACT(O30,"UNRESOLVED"),EXACT(O30,"OUTSIDE_SCOPE")),OR(EXACT(P30,"STRONG"),EXACT(P30,"WEAK"),EXACT(P30,"UNRESOLVED")),OR(EXACT(Q30,"OBSERVED"),EXACT(Q30,"INFERRED"),EXACT(Q30,"UNRESOLVED"),EXACT(Q30,"CONTRADICTED")),OR(EXACT(R30,"OBSERVED"),EXACT(R30,"INFERRED"),EXACT(R30,"UNRESOLVED"),EXACT(R30,"CONTRADICTED")),OR(EXACT(S30,"OBSERVED"),EXACT(S30,"INFERRED"),EXACT(S30,"UNRESOLVED"),EXACT(S30,"CONTRADICTED")),OR(EXACT(T30,"OBSERVED"),EXACT(T30,"INFERRED"),EXACT(T30,"UNRESOLVED"),EXACT(T30,"CONTRADICTED")),OR(EXACT(U30,"OBSERVED"),EXACT(U30,"INFERRED"),EXACT(U30,"UNRESOLVED"),EXACT(U30,"CONTRADICTED")),OR(EXACT(V30,"SUFFICIENT"),EXACT(V30,"PARTIAL"),EXACT(V30,"INSUFFICIENT")),OR(EXACT(W30,"ATTRACTIVE"),EXACT(W30,"NOT_ATTRACTIVE"),EXACT(W30,"UNRESOLVED")),OR(EXACT(X30,"NONE"),EXACT(X30,"VALID_STRONGER"),EXACT(X30,"VALID_NOT_STRONGER"),EXACT(X30,"NOT_COMPARABLE")),OR(EXACT(Y30,"NONE"),EXACT(Y30,"IMMATERIAL"),EXACT(Y30,"RESOLVED"),EXACT(Y30,"MATERIAL_UNRESOLVED")),OR(EXACT(Z30,"YES"),EXACT(Z30,"NO"),EXACT(Z30,"UNRESOLVED"))),"VALID","INVALID"))</x:f>
        <x:v>VALID</x:v>
      </x:c>
      <x:c r="AH30" s="114" t="str">
        <x:f>IF(C30&lt;&gt;"YES","N/A",IF(AD30="INVALID","INVALID_INPUT",IF(AG30="INVALID","INVALID_INPUT",IF(EXACT(O30,"OUTSIDE_SCOPE"),"OUTSIDE_DECISION_SCOPE",IF(OR(AE30="UNRELIABLE",EXACT(N30,"INVALID"),EXACT(N30,"NOT_COMPARABLE")),"SIZE_SIGNAL_UNRELIABLE",IF(EXACT(Y30,"MATERIAL_UNRESOLVED"),"MATERIAL_CONTRADICTION_UNRESOLVED",IF(AND(OR(EXACT(O30,"MISMATCH"),EXACT(P30,"WEAK"),AF30="CONTRADICTED"),EXACT(V30,"SUFFICIENT"),OR(EXACT(X30,"VALID_STRONGER"),EXACT(O30,"MISMATCH"),EXACT(P30,"WEAK"),EXACT(N30,"DISTORTED"),EXACT(L30,"INFLATED"))),"COUNTEREXAMPLE_ESTABLISHED",IF(AND(OR(EXACT(N30,"VALID"),EXACT(N30,"ESTIMATED")),EXACT(O30,"MATCH"),EXACT(P30,"STRONG"),OR(AF30="DIRECTLY_OBSERVED",AF30="SUPPORTED_WITH_INFERENCE"),EXACT(V30,"SUFFICIENT"),EXACT(W30,"ATTRACTIVE")),"BIGGEST_REMAINS_COMMERCIALLY_CREDIBLE",IF(OR(EXACT(V30,"INSUFFICIENT"),V30="",AF30="UNRESOLVED",EXACT(O30,"UNRESOLVED"),EXACT(P30,"UNRESOLVED")),"EVIDENCE_INSUFFICIENT","SIZE_HEURISTIC_NOT_DECISIVE")))))))))</x:f>
        <x:v>INVALID_INPUT</x:v>
      </x:c>
      <x:c r="AI30" s="114" t="str">
        <x:f>IF(C30&lt;&gt;"YES","JS_ONLY_NONCELL_TYPE",IF(AD30="INVALID","INVALID_NUMERIC",IF(AG30="INVALID","INVALID_CONTROLLED",IF(AH30="OUTSIDE_DECISION_SCOPE","OUTSIDE_SCOPE",IF(AH30="SIZE_SIGNAL_UNRELIABLE","LINEAGE_OR_COMPARABILITY_FAILURE",IF(AH30="MATERIAL_CONTRADICTION_UNRESOLVED","MATERIAL_CONTRADICTION",IF(AH30="COUNTEREXAMPLE_ESTABLISHED","COMMERCIAL_FAILURE",IF(AH30="BIGGEST_REMAINS_COMMERCIALLY_CREDIBLE","BIGGEST_SURVIVES",IF(AH30="EVIDENCE_INSUFFICIENT","MISSING_DECISION_EVIDENCE","SIZE_NOT_DECISIVE")))))))))</x:f>
        <x:v>INVALID_NUMERIC</x:v>
      </x:c>
      <x:c r="AJ30" s="114" t="str">
        <x:f>IF(C30&lt;&gt;"YES","N/A",IF(AH30=AB30,"PASS","FAIL"))</x:f>
        <x:v>PASS</x:v>
      </x:c>
      <x:c r="AK30" s="114" t="str">
        <x:f>IF(C30&lt;&gt;"YES","N/A",IF(AI30=AC30,"PASS","FAIL"))</x:f>
        <x:v>PASS</x:v>
      </x:c>
      <x:c r="AL30" s="114" t="str">
        <x:f>IF(C30&lt;&gt;"YES","N/A",IF(AND(AJ30="PASS",AK30="PASS"),"PASS","FAIL"))</x:f>
        <x:v>PASS</x:v>
      </x:c>
    </x:row>
    <x:row r="31">
      <x:c r="A31" s="109" t="str">
        <x:v>F27</x:v>
      </x:c>
      <x:c r="B31" s="109" t="str">
        <x:v>localized comma decimal rejected</x:v>
      </x:c>
      <x:c r="C31" s="109" t="str">
        <x:v>YES</x:v>
      </x:c>
      <x:c r="D31" s="109" t="str">
        <x:v>1000,5</x:v>
      </x:c>
      <x:c r="E31" s="109" t="str">
        <x:v>Monthly search volume</x:v>
      </x:c>
      <x:c r="F31" s="109" t="str">
        <x:v>searches/month</x:v>
      </x:c>
      <x:c r="G31" s="109" t="str">
        <x:v>Fixture source</x:v>
      </x:c>
      <x:c r="H31" s="109" t="str">
        <x:v>2026-08-01</x:v>
      </x:c>
      <x:c r="I31" s="109" t="str">
        <x:v>US</x:v>
      </x:c>
      <x:c r="J31" s="109" t="str">
        <x:v>English</x:v>
      </x:c>
      <x:c r="K31" s="109" t="str">
        <x:v>12 months</x:v>
      </x:c>
      <x:c r="L31" s="112" t="str">
        <x:v>CLEAN</x:v>
      </x:c>
      <x:c r="M31" s="112" t="str">
        <x:v>Raw reported value</x:v>
      </x:c>
      <x:c r="N31" s="112" t="str">
        <x:v>VALID</x:v>
      </x:c>
      <x:c r="O31" s="112" t="str">
        <x:v>MATCH</x:v>
      </x:c>
      <x:c r="P31" s="112" t="str">
        <x:v>STRONG</x:v>
      </x:c>
      <x:c r="Q31" s="112" t="str">
        <x:v>OBSERVED</x:v>
      </x:c>
      <x:c r="R31" s="112" t="str">
        <x:v>OBSERVED</x:v>
      </x:c>
      <x:c r="S31" s="112" t="str">
        <x:v>OBSERVED</x:v>
      </x:c>
      <x:c r="T31" s="112" t="str">
        <x:v>OBSERVED</x:v>
      </x:c>
      <x:c r="U31" s="112" t="str">
        <x:v>OBSERVED</x:v>
      </x:c>
      <x:c r="V31" s="112" t="str">
        <x:v>SUFFICIENT</x:v>
      </x:c>
      <x:c r="W31" s="112" t="str">
        <x:v>ATTRACTIVE</x:v>
      </x:c>
      <x:c r="X31" s="112" t="str">
        <x:v>NONE</x:v>
      </x:c>
      <x:c r="Y31" s="112" t="str">
        <x:v>NONE</x:v>
      </x:c>
      <x:c r="Z31" s="112" t="str">
        <x:v>YES</x:v>
      </x:c>
      <x:c r="AA31" s="112" t="str">
        <x:v>Material contrary evidence</x:v>
      </x:c>
      <x:c r="AB31" s="114" t="str">
        <x:v>INVALID_INPUT</x:v>
      </x:c>
      <x:c r="AC31" s="114" t="str">
        <x:v>INVALID_NUMERIC</x:v>
      </x:c>
      <x:c r="AD31" s="114" t="str">
        <x:v>INVALID</x:v>
      </x:c>
      <x:c r="AE31" s="114" t="str">
        <x:v>TRACEABLE</x:v>
      </x:c>
      <x:c r="AF31" s="114" t="str">
        <x:v>DIRECTLY_OBSERVED</x:v>
      </x:c>
      <x:c r="AG31" s="114" t="str">
        <x:f>IF(C31&lt;&gt;"YES","N/A",IF(AND(OR(EXACT(L31,"CLEAN"),EXACT(L31,"INFLATED"),EXACT(L31,"REVERSAL_RISK"),EXACT(L31,"UNRESOLVED")),OR(EXACT(N31,"VALID"),EXACT(N31,"ESTIMATED"),EXACT(N31,"UNCERTAIN"),EXACT(N31,"DISTORTED"),EXACT(N31,"NOT_COMPARABLE"),EXACT(N31,"INVALID")),OR(EXACT(O31,"MATCH"),EXACT(O31,"MISMATCH"),EXACT(O31,"UNRESOLVED"),EXACT(O31,"OUTSIDE_SCOPE")),OR(EXACT(P31,"STRONG"),EXACT(P31,"WEAK"),EXACT(P31,"UNRESOLVED")),OR(EXACT(Q31,"OBSERVED"),EXACT(Q31,"INFERRED"),EXACT(Q31,"UNRESOLVED"),EXACT(Q31,"CONTRADICTED")),OR(EXACT(R31,"OBSERVED"),EXACT(R31,"INFERRED"),EXACT(R31,"UNRESOLVED"),EXACT(R31,"CONTRADICTED")),OR(EXACT(S31,"OBSERVED"),EXACT(S31,"INFERRED"),EXACT(S31,"UNRESOLVED"),EXACT(S31,"CONTRADICTED")),OR(EXACT(T31,"OBSERVED"),EXACT(T31,"INFERRED"),EXACT(T31,"UNRESOLVED"),EXACT(T31,"CONTRADICTED")),OR(EXACT(U31,"OBSERVED"),EXACT(U31,"INFERRED"),EXACT(U31,"UNRESOLVED"),EXACT(U31,"CONTRADICTED")),OR(EXACT(V31,"SUFFICIENT"),EXACT(V31,"PARTIAL"),EXACT(V31,"INSUFFICIENT")),OR(EXACT(W31,"ATTRACTIVE"),EXACT(W31,"NOT_ATTRACTIVE"),EXACT(W31,"UNRESOLVED")),OR(EXACT(X31,"NONE"),EXACT(X31,"VALID_STRONGER"),EXACT(X31,"VALID_NOT_STRONGER"),EXACT(X31,"NOT_COMPARABLE")),OR(EXACT(Y31,"NONE"),EXACT(Y31,"IMMATERIAL"),EXACT(Y31,"RESOLVED"),EXACT(Y31,"MATERIAL_UNRESOLVED")),OR(EXACT(Z31,"YES"),EXACT(Z31,"NO"),EXACT(Z31,"UNRESOLVED"))),"VALID","INVALID"))</x:f>
        <x:v>VALID</x:v>
      </x:c>
      <x:c r="AH31" s="114" t="str">
        <x:f>IF(C31&lt;&gt;"YES","N/A",IF(AD31="INVALID","INVALID_INPUT",IF(AG31="INVALID","INVALID_INPUT",IF(EXACT(O31,"OUTSIDE_SCOPE"),"OUTSIDE_DECISION_SCOPE",IF(OR(AE31="UNRELIABLE",EXACT(N31,"INVALID"),EXACT(N31,"NOT_COMPARABLE")),"SIZE_SIGNAL_UNRELIABLE",IF(EXACT(Y31,"MATERIAL_UNRESOLVED"),"MATERIAL_CONTRADICTION_UNRESOLVED",IF(AND(OR(EXACT(O31,"MISMATCH"),EXACT(P31,"WEAK"),AF31="CONTRADICTED"),EXACT(V31,"SUFFICIENT"),OR(EXACT(X31,"VALID_STRONGER"),EXACT(O31,"MISMATCH"),EXACT(P31,"WEAK"),EXACT(N31,"DISTORTED"),EXACT(L31,"INFLATED"))),"COUNTEREXAMPLE_ESTABLISHED",IF(AND(OR(EXACT(N31,"VALID"),EXACT(N31,"ESTIMATED")),EXACT(O31,"MATCH"),EXACT(P31,"STRONG"),OR(AF31="DIRECTLY_OBSERVED",AF31="SUPPORTED_WITH_INFERENCE"),EXACT(V31,"SUFFICIENT"),EXACT(W31,"ATTRACTIVE")),"BIGGEST_REMAINS_COMMERCIALLY_CREDIBLE",IF(OR(EXACT(V31,"INSUFFICIENT"),V31="",AF31="UNRESOLVED",EXACT(O31,"UNRESOLVED"),EXACT(P31,"UNRESOLVED")),"EVIDENCE_INSUFFICIENT","SIZE_HEURISTIC_NOT_DECISIVE")))))))))</x:f>
        <x:v>INVALID_INPUT</x:v>
      </x:c>
      <x:c r="AI31" s="114" t="str">
        <x:f>IF(C31&lt;&gt;"YES","JS_ONLY_NONCELL_TYPE",IF(AD31="INVALID","INVALID_NUMERIC",IF(AG31="INVALID","INVALID_CONTROLLED",IF(AH31="OUTSIDE_DECISION_SCOPE","OUTSIDE_SCOPE",IF(AH31="SIZE_SIGNAL_UNRELIABLE","LINEAGE_OR_COMPARABILITY_FAILURE",IF(AH31="MATERIAL_CONTRADICTION_UNRESOLVED","MATERIAL_CONTRADICTION",IF(AH31="COUNTEREXAMPLE_ESTABLISHED","COMMERCIAL_FAILURE",IF(AH31="BIGGEST_REMAINS_COMMERCIALLY_CREDIBLE","BIGGEST_SURVIVES",IF(AH31="EVIDENCE_INSUFFICIENT","MISSING_DECISION_EVIDENCE","SIZE_NOT_DECISIVE")))))))))</x:f>
        <x:v>INVALID_NUMERIC</x:v>
      </x:c>
      <x:c r="AJ31" s="114" t="str">
        <x:f>IF(C31&lt;&gt;"YES","N/A",IF(AH31=AB31,"PASS","FAIL"))</x:f>
        <x:v>PASS</x:v>
      </x:c>
      <x:c r="AK31" s="114" t="str">
        <x:f>IF(C31&lt;&gt;"YES","N/A",IF(AI31=AC31,"PASS","FAIL"))</x:f>
        <x:v>PASS</x:v>
      </x:c>
      <x:c r="AL31" s="114" t="str">
        <x:f>IF(C31&lt;&gt;"YES","N/A",IF(AND(AJ31="PASS",AK31="PASS"),"PASS","FAIL"))</x:f>
        <x:v>PASS</x:v>
      </x:c>
    </x:row>
    <x:row r="32">
      <x:c r="A32" s="109" t="str">
        <x:v>F28</x:v>
      </x:c>
      <x:c r="B32" s="109" t="str">
        <x:v>malformed grouping rejected</x:v>
      </x:c>
      <x:c r="C32" s="109" t="str">
        <x:v>YES</x:v>
      </x:c>
      <x:c r="D32" s="109" t="str">
        <x:v>10,00</x:v>
      </x:c>
      <x:c r="E32" s="109" t="str">
        <x:v>Monthly search volume</x:v>
      </x:c>
      <x:c r="F32" s="109" t="str">
        <x:v>searches/month</x:v>
      </x:c>
      <x:c r="G32" s="109" t="str">
        <x:v>Fixture source</x:v>
      </x:c>
      <x:c r="H32" s="109" t="str">
        <x:v>2026-08-01</x:v>
      </x:c>
      <x:c r="I32" s="109" t="str">
        <x:v>US</x:v>
      </x:c>
      <x:c r="J32" s="109" t="str">
        <x:v>English</x:v>
      </x:c>
      <x:c r="K32" s="109" t="str">
        <x:v>12 months</x:v>
      </x:c>
      <x:c r="L32" s="112" t="str">
        <x:v>CLEAN</x:v>
      </x:c>
      <x:c r="M32" s="112" t="str">
        <x:v>Raw reported value</x:v>
      </x:c>
      <x:c r="N32" s="112" t="str">
        <x:v>VALID</x:v>
      </x:c>
      <x:c r="O32" s="112" t="str">
        <x:v>MATCH</x:v>
      </x:c>
      <x:c r="P32" s="112" t="str">
        <x:v>STRONG</x:v>
      </x:c>
      <x:c r="Q32" s="112" t="str">
        <x:v>OBSERVED</x:v>
      </x:c>
      <x:c r="R32" s="112" t="str">
        <x:v>OBSERVED</x:v>
      </x:c>
      <x:c r="S32" s="112" t="str">
        <x:v>OBSERVED</x:v>
      </x:c>
      <x:c r="T32" s="112" t="str">
        <x:v>OBSERVED</x:v>
      </x:c>
      <x:c r="U32" s="112" t="str">
        <x:v>OBSERVED</x:v>
      </x:c>
      <x:c r="V32" s="112" t="str">
        <x:v>SUFFICIENT</x:v>
      </x:c>
      <x:c r="W32" s="112" t="str">
        <x:v>ATTRACTIVE</x:v>
      </x:c>
      <x:c r="X32" s="112" t="str">
        <x:v>NONE</x:v>
      </x:c>
      <x:c r="Y32" s="112" t="str">
        <x:v>NONE</x:v>
      </x:c>
      <x:c r="Z32" s="112" t="str">
        <x:v>YES</x:v>
      </x:c>
      <x:c r="AA32" s="112" t="str">
        <x:v>Material contrary evidence</x:v>
      </x:c>
      <x:c r="AB32" s="114" t="str">
        <x:v>INVALID_INPUT</x:v>
      </x:c>
      <x:c r="AC32" s="114" t="str">
        <x:v>INVALID_NUMERIC</x:v>
      </x:c>
      <x:c r="AD32" s="114" t="str">
        <x:v>INVALID</x:v>
      </x:c>
      <x:c r="AE32" s="114" t="str">
        <x:v>TRACEABLE</x:v>
      </x:c>
      <x:c r="AF32" s="114" t="str">
        <x:v>DIRECTLY_OBSERVED</x:v>
      </x:c>
      <x:c r="AG32" s="114" t="str">
        <x:f>IF(C32&lt;&gt;"YES","N/A",IF(AND(OR(EXACT(L32,"CLEAN"),EXACT(L32,"INFLATED"),EXACT(L32,"REVERSAL_RISK"),EXACT(L32,"UNRESOLVED")),OR(EXACT(N32,"VALID"),EXACT(N32,"ESTIMATED"),EXACT(N32,"UNCERTAIN"),EXACT(N32,"DISTORTED"),EXACT(N32,"NOT_COMPARABLE"),EXACT(N32,"INVALID")),OR(EXACT(O32,"MATCH"),EXACT(O32,"MISMATCH"),EXACT(O32,"UNRESOLVED"),EXACT(O32,"OUTSIDE_SCOPE")),OR(EXACT(P32,"STRONG"),EXACT(P32,"WEAK"),EXACT(P32,"UNRESOLVED")),OR(EXACT(Q32,"OBSERVED"),EXACT(Q32,"INFERRED"),EXACT(Q32,"UNRESOLVED"),EXACT(Q32,"CONTRADICTED")),OR(EXACT(R32,"OBSERVED"),EXACT(R32,"INFERRED"),EXACT(R32,"UNRESOLVED"),EXACT(R32,"CONTRADICTED")),OR(EXACT(S32,"OBSERVED"),EXACT(S32,"INFERRED"),EXACT(S32,"UNRESOLVED"),EXACT(S32,"CONTRADICTED")),OR(EXACT(T32,"OBSERVED"),EXACT(T32,"INFERRED"),EXACT(T32,"UNRESOLVED"),EXACT(T32,"CONTRADICTED")),OR(EXACT(U32,"OBSERVED"),EXACT(U32,"INFERRED"),EXACT(U32,"UNRESOLVED"),EXACT(U32,"CONTRADICTED")),OR(EXACT(V32,"SUFFICIENT"),EXACT(V32,"PARTIAL"),EXACT(V32,"INSUFFICIENT")),OR(EXACT(W32,"ATTRACTIVE"),EXACT(W32,"NOT_ATTRACTIVE"),EXACT(W32,"UNRESOLVED")),OR(EXACT(X32,"NONE"),EXACT(X32,"VALID_STRONGER"),EXACT(X32,"VALID_NOT_STRONGER"),EXACT(X32,"NOT_COMPARABLE")),OR(EXACT(Y32,"NONE"),EXACT(Y32,"IMMATERIAL"),EXACT(Y32,"RESOLVED"),EXACT(Y32,"MATERIAL_UNRESOLVED")),OR(EXACT(Z32,"YES"),EXACT(Z32,"NO"),EXACT(Z32,"UNRESOLVED"))),"VALID","INVALID"))</x:f>
        <x:v>VALID</x:v>
      </x:c>
      <x:c r="AH32" s="114" t="str">
        <x:f>IF(C32&lt;&gt;"YES","N/A",IF(AD32="INVALID","INVALID_INPUT",IF(AG32="INVALID","INVALID_INPUT",IF(EXACT(O32,"OUTSIDE_SCOPE"),"OUTSIDE_DECISION_SCOPE",IF(OR(AE32="UNRELIABLE",EXACT(N32,"INVALID"),EXACT(N32,"NOT_COMPARABLE")),"SIZE_SIGNAL_UNRELIABLE",IF(EXACT(Y32,"MATERIAL_UNRESOLVED"),"MATERIAL_CONTRADICTION_UNRESOLVED",IF(AND(OR(EXACT(O32,"MISMATCH"),EXACT(P32,"WEAK"),AF32="CONTRADICTED"),EXACT(V32,"SUFFICIENT"),OR(EXACT(X32,"VALID_STRONGER"),EXACT(O32,"MISMATCH"),EXACT(P32,"WEAK"),EXACT(N32,"DISTORTED"),EXACT(L32,"INFLATED"))),"COUNTEREXAMPLE_ESTABLISHED",IF(AND(OR(EXACT(N32,"VALID"),EXACT(N32,"ESTIMATED")),EXACT(O32,"MATCH"),EXACT(P32,"STRONG"),OR(AF32="DIRECTLY_OBSERVED",AF32="SUPPORTED_WITH_INFERENCE"),EXACT(V32,"SUFFICIENT"),EXACT(W32,"ATTRACTIVE")),"BIGGEST_REMAINS_COMMERCIALLY_CREDIBLE",IF(OR(EXACT(V32,"INSUFFICIENT"),V32="",AF32="UNRESOLVED",EXACT(O32,"UNRESOLVED"),EXACT(P32,"UNRESOLVED")),"EVIDENCE_INSUFFICIENT","SIZE_HEURISTIC_NOT_DECISIVE")))))))))</x:f>
        <x:v>INVALID_INPUT</x:v>
      </x:c>
      <x:c r="AI32" s="114" t="str">
        <x:f>IF(C32&lt;&gt;"YES","JS_ONLY_NONCELL_TYPE",IF(AD32="INVALID","INVALID_NUMERIC",IF(AG32="INVALID","INVALID_CONTROLLED",IF(AH32="OUTSIDE_DECISION_SCOPE","OUTSIDE_SCOPE",IF(AH32="SIZE_SIGNAL_UNRELIABLE","LINEAGE_OR_COMPARABILITY_FAILURE",IF(AH32="MATERIAL_CONTRADICTION_UNRESOLVED","MATERIAL_CONTRADICTION",IF(AH32="COUNTEREXAMPLE_ESTABLISHED","COMMERCIAL_FAILURE",IF(AH32="BIGGEST_REMAINS_COMMERCIALLY_CREDIBLE","BIGGEST_SURVIVES",IF(AH32="EVIDENCE_INSUFFICIENT","MISSING_DECISION_EVIDENCE","SIZE_NOT_DECISIVE")))))))))</x:f>
        <x:v>INVALID_NUMERIC</x:v>
      </x:c>
      <x:c r="AJ32" s="114" t="str">
        <x:f>IF(C32&lt;&gt;"YES","N/A",IF(AH32=AB32,"PASS","FAIL"))</x:f>
        <x:v>PASS</x:v>
      </x:c>
      <x:c r="AK32" s="114" t="str">
        <x:f>IF(C32&lt;&gt;"YES","N/A",IF(AI32=AC32,"PASS","FAIL"))</x:f>
        <x:v>PASS</x:v>
      </x:c>
      <x:c r="AL32" s="114" t="str">
        <x:f>IF(C32&lt;&gt;"YES","N/A",IF(AND(AJ32="PASS",AK32="PASS"),"PASS","FAIL"))</x:f>
        <x:v>PASS</x:v>
      </x:c>
    </x:row>
    <x:row r="33">
      <x:c r="A33" s="109" t="str">
        <x:v>F29</x:v>
      </x:c>
      <x:c r="B33" s="109" t="str">
        <x:v>very large safe integer accepted</x:v>
      </x:c>
      <x:c r="C33" s="109" t="str">
        <x:v>YES</x:v>
      </x:c>
      <x:c r="D33" s="109" t="str">
        <x:v>9,007,199,254,740,991</x:v>
      </x:c>
      <x:c r="E33" s="109" t="str">
        <x:v>Monthly search volume</x:v>
      </x:c>
      <x:c r="F33" s="109" t="str">
        <x:v>searches/month</x:v>
      </x:c>
      <x:c r="G33" s="109" t="str">
        <x:v>Fixture source</x:v>
      </x:c>
      <x:c r="H33" s="109" t="str">
        <x:v>2026-08-01</x:v>
      </x:c>
      <x:c r="I33" s="109" t="str">
        <x:v>US</x:v>
      </x:c>
      <x:c r="J33" s="109" t="str">
        <x:v>English</x:v>
      </x:c>
      <x:c r="K33" s="109" t="str">
        <x:v>12 months</x:v>
      </x:c>
      <x:c r="L33" s="112" t="str">
        <x:v>CLEAN</x:v>
      </x:c>
      <x:c r="M33" s="112" t="str">
        <x:v>Raw reported value</x:v>
      </x:c>
      <x:c r="N33" s="112" t="str">
        <x:v>VALID</x:v>
      </x:c>
      <x:c r="O33" s="112" t="str">
        <x:v>MATCH</x:v>
      </x:c>
      <x:c r="P33" s="112" t="str">
        <x:v>STRONG</x:v>
      </x:c>
      <x:c r="Q33" s="112" t="str">
        <x:v>OBSERVED</x:v>
      </x:c>
      <x:c r="R33" s="112" t="str">
        <x:v>OBSERVED</x:v>
      </x:c>
      <x:c r="S33" s="112" t="str">
        <x:v>OBSERVED</x:v>
      </x:c>
      <x:c r="T33" s="112" t="str">
        <x:v>OBSERVED</x:v>
      </x:c>
      <x:c r="U33" s="112" t="str">
        <x:v>OBSERVED</x:v>
      </x:c>
      <x:c r="V33" s="112" t="str">
        <x:v>SUFFICIENT</x:v>
      </x:c>
      <x:c r="W33" s="112" t="str">
        <x:v>ATTRACTIVE</x:v>
      </x:c>
      <x:c r="X33" s="112" t="str">
        <x:v>NONE</x:v>
      </x:c>
      <x:c r="Y33" s="112" t="str">
        <x:v>NONE</x:v>
      </x:c>
      <x:c r="Z33" s="112" t="str">
        <x:v>YES</x:v>
      </x:c>
      <x:c r="AA33" s="112" t="str">
        <x:v>Material contrary evidence</x:v>
      </x:c>
      <x:c r="AB33" s="114" t="str">
        <x:v>BIGGEST_REMAINS_COMMERCIALLY_CREDIBLE</x:v>
      </x:c>
      <x:c r="AC33" s="114" t="str">
        <x:v>BIGGEST_SURVIVES</x:v>
      </x:c>
      <x:c r="AD33" s="114" t="str">
        <x:v>VALID</x:v>
      </x:c>
      <x:c r="AE33" s="114" t="str">
        <x:v>TRACEABLE</x:v>
      </x:c>
      <x:c r="AF33" s="114" t="str">
        <x:v>DIRECTLY_OBSERVED</x:v>
      </x:c>
      <x:c r="AG33" s="114" t="str">
        <x:f>IF(C33&lt;&gt;"YES","N/A",IF(AND(OR(EXACT(L33,"CLEAN"),EXACT(L33,"INFLATED"),EXACT(L33,"REVERSAL_RISK"),EXACT(L33,"UNRESOLVED")),OR(EXACT(N33,"VALID"),EXACT(N33,"ESTIMATED"),EXACT(N33,"UNCERTAIN"),EXACT(N33,"DISTORTED"),EXACT(N33,"NOT_COMPARABLE"),EXACT(N33,"INVALID")),OR(EXACT(O33,"MATCH"),EXACT(O33,"MISMATCH"),EXACT(O33,"UNRESOLVED"),EXACT(O33,"OUTSIDE_SCOPE")),OR(EXACT(P33,"STRONG"),EXACT(P33,"WEAK"),EXACT(P33,"UNRESOLVED")),OR(EXACT(Q33,"OBSERVED"),EXACT(Q33,"INFERRED"),EXACT(Q33,"UNRESOLVED"),EXACT(Q33,"CONTRADICTED")),OR(EXACT(R33,"OBSERVED"),EXACT(R33,"INFERRED"),EXACT(R33,"UNRESOLVED"),EXACT(R33,"CONTRADICTED")),OR(EXACT(S33,"OBSERVED"),EXACT(S33,"INFERRED"),EXACT(S33,"UNRESOLVED"),EXACT(S33,"CONTRADICTED")),OR(EXACT(T33,"OBSERVED"),EXACT(T33,"INFERRED"),EXACT(T33,"UNRESOLVED"),EXACT(T33,"CONTRADICTED")),OR(EXACT(U33,"OBSERVED"),EXACT(U33,"INFERRED"),EXACT(U33,"UNRESOLVED"),EXACT(U33,"CONTRADICTED")),OR(EXACT(V33,"SUFFICIENT"),EXACT(V33,"PARTIAL"),EXACT(V33,"INSUFFICIENT")),OR(EXACT(W33,"ATTRACTIVE"),EXACT(W33,"NOT_ATTRACTIVE"),EXACT(W33,"UNRESOLVED")),OR(EXACT(X33,"NONE"),EXACT(X33,"VALID_STRONGER"),EXACT(X33,"VALID_NOT_STRONGER"),EXACT(X33,"NOT_COMPARABLE")),OR(EXACT(Y33,"NONE"),EXACT(Y33,"IMMATERIAL"),EXACT(Y33,"RESOLVED"),EXACT(Y33,"MATERIAL_UNRESOLVED")),OR(EXACT(Z33,"YES"),EXACT(Z33,"NO"),EXACT(Z33,"UNRESOLVED"))),"VALID","INVALID"))</x:f>
        <x:v>VALID</x:v>
      </x:c>
      <x:c r="AH33" s="114" t="str">
        <x:f>IF(C33&lt;&gt;"YES","N/A",IF(AD33="INVALID","INVALID_INPUT",IF(AG33="INVALID","INVALID_INPUT",IF(EXACT(O33,"OUTSIDE_SCOPE"),"OUTSIDE_DECISION_SCOPE",IF(OR(AE33="UNRELIABLE",EXACT(N33,"INVALID"),EXACT(N33,"NOT_COMPARABLE")),"SIZE_SIGNAL_UNRELIABLE",IF(EXACT(Y33,"MATERIAL_UNRESOLVED"),"MATERIAL_CONTRADICTION_UNRESOLVED",IF(AND(OR(EXACT(O33,"MISMATCH"),EXACT(P33,"WEAK"),AF33="CONTRADICTED"),EXACT(V33,"SUFFICIENT"),OR(EXACT(X33,"VALID_STRONGER"),EXACT(O33,"MISMATCH"),EXACT(P33,"WEAK"),EXACT(N33,"DISTORTED"),EXACT(L33,"INFLATED"))),"COUNTEREXAMPLE_ESTABLISHED",IF(AND(OR(EXACT(N33,"VALID"),EXACT(N33,"ESTIMATED")),EXACT(O33,"MATCH"),EXACT(P33,"STRONG"),OR(AF33="DIRECTLY_OBSERVED",AF33="SUPPORTED_WITH_INFERENCE"),EXACT(V33,"SUFFICIENT"),EXACT(W33,"ATTRACTIVE")),"BIGGEST_REMAINS_COMMERCIALLY_CREDIBLE",IF(OR(EXACT(V33,"INSUFFICIENT"),V33="",AF33="UNRESOLVED",EXACT(O33,"UNRESOLVED"),EXACT(P33,"UNRESOLVED")),"EVIDENCE_INSUFFICIENT","SIZE_HEURISTIC_NOT_DECISIVE")))))))))</x:f>
        <x:v>BIGGEST_REMAINS_COMMERCIALLY_CREDIBLE</x:v>
      </x:c>
      <x:c r="AI33" s="114" t="str">
        <x:f>IF(C33&lt;&gt;"YES","JS_ONLY_NONCELL_TYPE",IF(AD33="INVALID","INVALID_NUMERIC",IF(AG33="INVALID","INVALID_CONTROLLED",IF(AH33="OUTSIDE_DECISION_SCOPE","OUTSIDE_SCOPE",IF(AH33="SIZE_SIGNAL_UNRELIABLE","LINEAGE_OR_COMPARABILITY_FAILURE",IF(AH33="MATERIAL_CONTRADICTION_UNRESOLVED","MATERIAL_CONTRADICTION",IF(AH33="COUNTEREXAMPLE_ESTABLISHED","COMMERCIAL_FAILURE",IF(AH33="BIGGEST_REMAINS_COMMERCIALLY_CREDIBLE","BIGGEST_SURVIVES",IF(AH33="EVIDENCE_INSUFFICIENT","MISSING_DECISION_EVIDENCE","SIZE_NOT_DECISIVE")))))))))</x:f>
        <x:v>BIGGEST_SURVIVES</x:v>
      </x:c>
      <x:c r="AJ33" s="114" t="str">
        <x:f>IF(C33&lt;&gt;"YES","N/A",IF(AH33=AB33,"PASS","FAIL"))</x:f>
        <x:v>PASS</x:v>
      </x:c>
      <x:c r="AK33" s="114" t="str">
        <x:f>IF(C33&lt;&gt;"YES","N/A",IF(AI33=AC33,"PASS","FAIL"))</x:f>
        <x:v>PASS</x:v>
      </x:c>
      <x:c r="AL33" s="114" t="str">
        <x:f>IF(C33&lt;&gt;"YES","N/A",IF(AND(AJ33="PASS",AK33="PASS"),"PASS","FAIL"))</x:f>
        <x:v>PASS</x:v>
      </x:c>
    </x:row>
    <x:row r="34">
      <x:c r="A34" s="109" t="str">
        <x:v>F30</x:v>
      </x:c>
      <x:c r="B34" s="109" t="str">
        <x:v>above safe integer rejected</x:v>
      </x:c>
      <x:c r="C34" s="109" t="str">
        <x:v>YES</x:v>
      </x:c>
      <x:c r="D34" s="109" t="str">
        <x:v>9,007,199,254,740,992</x:v>
      </x:c>
      <x:c r="E34" s="109" t="str">
        <x:v>Monthly search volume</x:v>
      </x:c>
      <x:c r="F34" s="109" t="str">
        <x:v>searches/month</x:v>
      </x:c>
      <x:c r="G34" s="109" t="str">
        <x:v>Fixture source</x:v>
      </x:c>
      <x:c r="H34" s="109" t="str">
        <x:v>2026-08-01</x:v>
      </x:c>
      <x:c r="I34" s="109" t="str">
        <x:v>US</x:v>
      </x:c>
      <x:c r="J34" s="109" t="str">
        <x:v>English</x:v>
      </x:c>
      <x:c r="K34" s="109" t="str">
        <x:v>12 months</x:v>
      </x:c>
      <x:c r="L34" s="112" t="str">
        <x:v>CLEAN</x:v>
      </x:c>
      <x:c r="M34" s="112" t="str">
        <x:v>Raw reported value</x:v>
      </x:c>
      <x:c r="N34" s="112" t="str">
        <x:v>VALID</x:v>
      </x:c>
      <x:c r="O34" s="112" t="str">
        <x:v>MATCH</x:v>
      </x:c>
      <x:c r="P34" s="112" t="str">
        <x:v>STRONG</x:v>
      </x:c>
      <x:c r="Q34" s="112" t="str">
        <x:v>OBSERVED</x:v>
      </x:c>
      <x:c r="R34" s="112" t="str">
        <x:v>OBSERVED</x:v>
      </x:c>
      <x:c r="S34" s="112" t="str">
        <x:v>OBSERVED</x:v>
      </x:c>
      <x:c r="T34" s="112" t="str">
        <x:v>OBSERVED</x:v>
      </x:c>
      <x:c r="U34" s="112" t="str">
        <x:v>OBSERVED</x:v>
      </x:c>
      <x:c r="V34" s="112" t="str">
        <x:v>SUFFICIENT</x:v>
      </x:c>
      <x:c r="W34" s="112" t="str">
        <x:v>ATTRACTIVE</x:v>
      </x:c>
      <x:c r="X34" s="112" t="str">
        <x:v>NONE</x:v>
      </x:c>
      <x:c r="Y34" s="112" t="str">
        <x:v>NONE</x:v>
      </x:c>
      <x:c r="Z34" s="112" t="str">
        <x:v>YES</x:v>
      </x:c>
      <x:c r="AA34" s="112" t="str">
        <x:v>Material contrary evidence</x:v>
      </x:c>
      <x:c r="AB34" s="114" t="str">
        <x:v>INVALID_INPUT</x:v>
      </x:c>
      <x:c r="AC34" s="114" t="str">
        <x:v>INVALID_NUMERIC</x:v>
      </x:c>
      <x:c r="AD34" s="114" t="str">
        <x:v>INVALID</x:v>
      </x:c>
      <x:c r="AE34" s="114" t="str">
        <x:v>TRACEABLE</x:v>
      </x:c>
      <x:c r="AF34" s="114" t="str">
        <x:v>DIRECTLY_OBSERVED</x:v>
      </x:c>
      <x:c r="AG34" s="114" t="str">
        <x:f>IF(C34&lt;&gt;"YES","N/A",IF(AND(OR(EXACT(L34,"CLEAN"),EXACT(L34,"INFLATED"),EXACT(L34,"REVERSAL_RISK"),EXACT(L34,"UNRESOLVED")),OR(EXACT(N34,"VALID"),EXACT(N34,"ESTIMATED"),EXACT(N34,"UNCERTAIN"),EXACT(N34,"DISTORTED"),EXACT(N34,"NOT_COMPARABLE"),EXACT(N34,"INVALID")),OR(EXACT(O34,"MATCH"),EXACT(O34,"MISMATCH"),EXACT(O34,"UNRESOLVED"),EXACT(O34,"OUTSIDE_SCOPE")),OR(EXACT(P34,"STRONG"),EXACT(P34,"WEAK"),EXACT(P34,"UNRESOLVED")),OR(EXACT(Q34,"OBSERVED"),EXACT(Q34,"INFERRED"),EXACT(Q34,"UNRESOLVED"),EXACT(Q34,"CONTRADICTED")),OR(EXACT(R34,"OBSERVED"),EXACT(R34,"INFERRED"),EXACT(R34,"UNRESOLVED"),EXACT(R34,"CONTRADICTED")),OR(EXACT(S34,"OBSERVED"),EXACT(S34,"INFERRED"),EXACT(S34,"UNRESOLVED"),EXACT(S34,"CONTRADICTED")),OR(EXACT(T34,"OBSERVED"),EXACT(T34,"INFERRED"),EXACT(T34,"UNRESOLVED"),EXACT(T34,"CONTRADICTED")),OR(EXACT(U34,"OBSERVED"),EXACT(U34,"INFERRED"),EXACT(U34,"UNRESOLVED"),EXACT(U34,"CONTRADICTED")),OR(EXACT(V34,"SUFFICIENT"),EXACT(V34,"PARTIAL"),EXACT(V34,"INSUFFICIENT")),OR(EXACT(W34,"ATTRACTIVE"),EXACT(W34,"NOT_ATTRACTIVE"),EXACT(W34,"UNRESOLVED")),OR(EXACT(X34,"NONE"),EXACT(X34,"VALID_STRONGER"),EXACT(X34,"VALID_NOT_STRONGER"),EXACT(X34,"NOT_COMPARABLE")),OR(EXACT(Y34,"NONE"),EXACT(Y34,"IMMATERIAL"),EXACT(Y34,"RESOLVED"),EXACT(Y34,"MATERIAL_UNRESOLVED")),OR(EXACT(Z34,"YES"),EXACT(Z34,"NO"),EXACT(Z34,"UNRESOLVED"))),"VALID","INVALID"))</x:f>
        <x:v>VALID</x:v>
      </x:c>
      <x:c r="AH34" s="114" t="str">
        <x:f>IF(C34&lt;&gt;"YES","N/A",IF(AD34="INVALID","INVALID_INPUT",IF(AG34="INVALID","INVALID_INPUT",IF(EXACT(O34,"OUTSIDE_SCOPE"),"OUTSIDE_DECISION_SCOPE",IF(OR(AE34="UNRELIABLE",EXACT(N34,"INVALID"),EXACT(N34,"NOT_COMPARABLE")),"SIZE_SIGNAL_UNRELIABLE",IF(EXACT(Y34,"MATERIAL_UNRESOLVED"),"MATERIAL_CONTRADICTION_UNRESOLVED",IF(AND(OR(EXACT(O34,"MISMATCH"),EXACT(P34,"WEAK"),AF34="CONTRADICTED"),EXACT(V34,"SUFFICIENT"),OR(EXACT(X34,"VALID_STRONGER"),EXACT(O34,"MISMATCH"),EXACT(P34,"WEAK"),EXACT(N34,"DISTORTED"),EXACT(L34,"INFLATED"))),"COUNTEREXAMPLE_ESTABLISHED",IF(AND(OR(EXACT(N34,"VALID"),EXACT(N34,"ESTIMATED")),EXACT(O34,"MATCH"),EXACT(P34,"STRONG"),OR(AF34="DIRECTLY_OBSERVED",AF34="SUPPORTED_WITH_INFERENCE"),EXACT(V34,"SUFFICIENT"),EXACT(W34,"ATTRACTIVE")),"BIGGEST_REMAINS_COMMERCIALLY_CREDIBLE",IF(OR(EXACT(V34,"INSUFFICIENT"),V34="",AF34="UNRESOLVED",EXACT(O34,"UNRESOLVED"),EXACT(P34,"UNRESOLVED")),"EVIDENCE_INSUFFICIENT","SIZE_HEURISTIC_NOT_DECISIVE")))))))))</x:f>
        <x:v>INVALID_INPUT</x:v>
      </x:c>
      <x:c r="AI34" s="114" t="str">
        <x:f>IF(C34&lt;&gt;"YES","JS_ONLY_NONCELL_TYPE",IF(AD34="INVALID","INVALID_NUMERIC",IF(AG34="INVALID","INVALID_CONTROLLED",IF(AH34="OUTSIDE_DECISION_SCOPE","OUTSIDE_SCOPE",IF(AH34="SIZE_SIGNAL_UNRELIABLE","LINEAGE_OR_COMPARABILITY_FAILURE",IF(AH34="MATERIAL_CONTRADICTION_UNRESOLVED","MATERIAL_CONTRADICTION",IF(AH34="COUNTEREXAMPLE_ESTABLISHED","COMMERCIAL_FAILURE",IF(AH34="BIGGEST_REMAINS_COMMERCIALLY_CREDIBLE","BIGGEST_SURVIVES",IF(AH34="EVIDENCE_INSUFFICIENT","MISSING_DECISION_EVIDENCE","SIZE_NOT_DECISIVE")))))))))</x:f>
        <x:v>INVALID_NUMERIC</x:v>
      </x:c>
      <x:c r="AJ34" s="114" t="str">
        <x:f>IF(C34&lt;&gt;"YES","N/A",IF(AH34=AB34,"PASS","FAIL"))</x:f>
        <x:v>PASS</x:v>
      </x:c>
      <x:c r="AK34" s="114" t="str">
        <x:f>IF(C34&lt;&gt;"YES","N/A",IF(AI34=AC34,"PASS","FAIL"))</x:f>
        <x:v>PASS</x:v>
      </x:c>
      <x:c r="AL34" s="114" t="str">
        <x:f>IF(C34&lt;&gt;"YES","N/A",IF(AND(AJ34="PASS",AK34="PASS"),"PASS","FAIL"))</x:f>
        <x:v>PASS</x:v>
      </x:c>
    </x:row>
    <x:row r="35">
      <x:c r="A35" s="109" t="str">
        <x:v>F31</x:v>
      </x:c>
      <x:c r="B35" s="109" t="str">
        <x:v>wrong-case controlled enum fails closed</x:v>
      </x:c>
      <x:c r="C35" s="109" t="str">
        <x:v>YES</x:v>
      </x:c>
      <x:c r="D35" s="109" t="str">
        <x:v>1000</x:v>
      </x:c>
      <x:c r="E35" s="109" t="str">
        <x:v>Monthly search volume</x:v>
      </x:c>
      <x:c r="F35" s="109" t="str">
        <x:v>searches/month</x:v>
      </x:c>
      <x:c r="G35" s="109" t="str">
        <x:v>Fixture source</x:v>
      </x:c>
      <x:c r="H35" s="109" t="str">
        <x:v>2026-08-01</x:v>
      </x:c>
      <x:c r="I35" s="109" t="str">
        <x:v>US</x:v>
      </x:c>
      <x:c r="J35" s="109" t="str">
        <x:v>English</x:v>
      </x:c>
      <x:c r="K35" s="109" t="str">
        <x:v>12 months</x:v>
      </x:c>
      <x:c r="L35" s="112" t="str">
        <x:v>CLEAN</x:v>
      </x:c>
      <x:c r="M35" s="112" t="str">
        <x:v>Raw reported value</x:v>
      </x:c>
      <x:c r="N35" s="112" t="str">
        <x:v>VALID</x:v>
      </x:c>
      <x:c r="O35" s="112" t="str">
        <x:v>match</x:v>
      </x:c>
      <x:c r="P35" s="112" t="str">
        <x:v>STRONG</x:v>
      </x:c>
      <x:c r="Q35" s="112" t="str">
        <x:v>OBSERVED</x:v>
      </x:c>
      <x:c r="R35" s="112" t="str">
        <x:v>OBSERVED</x:v>
      </x:c>
      <x:c r="S35" s="112" t="str">
        <x:v>OBSERVED</x:v>
      </x:c>
      <x:c r="T35" s="112" t="str">
        <x:v>OBSERVED</x:v>
      </x:c>
      <x:c r="U35" s="112" t="str">
        <x:v>OBSERVED</x:v>
      </x:c>
      <x:c r="V35" s="112" t="str">
        <x:v>SUFFICIENT</x:v>
      </x:c>
      <x:c r="W35" s="112" t="str">
        <x:v>ATTRACTIVE</x:v>
      </x:c>
      <x:c r="X35" s="112" t="str">
        <x:v>NONE</x:v>
      </x:c>
      <x:c r="Y35" s="112" t="str">
        <x:v>NONE</x:v>
      </x:c>
      <x:c r="Z35" s="112" t="str">
        <x:v>YES</x:v>
      </x:c>
      <x:c r="AA35" s="112" t="str">
        <x:v>Material contrary evidence</x:v>
      </x:c>
      <x:c r="AB35" s="114" t="str">
        <x:v>INVALID_INPUT</x:v>
      </x:c>
      <x:c r="AC35" s="114" t="str">
        <x:v>INVALID_CONTROLLED</x:v>
      </x:c>
      <x:c r="AD35" s="114" t="str">
        <x:v>VALID</x:v>
      </x:c>
      <x:c r="AE35" s="114" t="str">
        <x:v>TRACEABLE</x:v>
      </x:c>
      <x:c r="AF35" s="114" t="str">
        <x:v>DIRECTLY_OBSERVED</x:v>
      </x:c>
      <x:c r="AG35" s="114" t="str">
        <x:f>IF(C35&lt;&gt;"YES","N/A",IF(AND(OR(EXACT(L35,"CLEAN"),EXACT(L35,"INFLATED"),EXACT(L35,"REVERSAL_RISK"),EXACT(L35,"UNRESOLVED")),OR(EXACT(N35,"VALID"),EXACT(N35,"ESTIMATED"),EXACT(N35,"UNCERTAIN"),EXACT(N35,"DISTORTED"),EXACT(N35,"NOT_COMPARABLE"),EXACT(N35,"INVALID")),OR(EXACT(O35,"MATCH"),EXACT(O35,"MISMATCH"),EXACT(O35,"UNRESOLVED"),EXACT(O35,"OUTSIDE_SCOPE")),OR(EXACT(P35,"STRONG"),EXACT(P35,"WEAK"),EXACT(P35,"UNRESOLVED")),OR(EXACT(Q35,"OBSERVED"),EXACT(Q35,"INFERRED"),EXACT(Q35,"UNRESOLVED"),EXACT(Q35,"CONTRADICTED")),OR(EXACT(R35,"OBSERVED"),EXACT(R35,"INFERRED"),EXACT(R35,"UNRESOLVED"),EXACT(R35,"CONTRADICTED")),OR(EXACT(S35,"OBSERVED"),EXACT(S35,"INFERRED"),EXACT(S35,"UNRESOLVED"),EXACT(S35,"CONTRADICTED")),OR(EXACT(T35,"OBSERVED"),EXACT(T35,"INFERRED"),EXACT(T35,"UNRESOLVED"),EXACT(T35,"CONTRADICTED")),OR(EXACT(U35,"OBSERVED"),EXACT(U35,"INFERRED"),EXACT(U35,"UNRESOLVED"),EXACT(U35,"CONTRADICTED")),OR(EXACT(V35,"SUFFICIENT"),EXACT(V35,"PARTIAL"),EXACT(V35,"INSUFFICIENT")),OR(EXACT(W35,"ATTRACTIVE"),EXACT(W35,"NOT_ATTRACTIVE"),EXACT(W35,"UNRESOLVED")),OR(EXACT(X35,"NONE"),EXACT(X35,"VALID_STRONGER"),EXACT(X35,"VALID_NOT_STRONGER"),EXACT(X35,"NOT_COMPARABLE")),OR(EXACT(Y35,"NONE"),EXACT(Y35,"IMMATERIAL"),EXACT(Y35,"RESOLVED"),EXACT(Y35,"MATERIAL_UNRESOLVED")),OR(EXACT(Z35,"YES"),EXACT(Z35,"NO"),EXACT(Z35,"UNRESOLVED"))),"VALID","INVALID"))</x:f>
        <x:v>INVALID</x:v>
      </x:c>
      <x:c r="AH35" s="114" t="str">
        <x:f>IF(C35&lt;&gt;"YES","N/A",IF(AD35="INVALID","INVALID_INPUT",IF(AG35="INVALID","INVALID_INPUT",IF(EXACT(O35,"OUTSIDE_SCOPE"),"OUTSIDE_DECISION_SCOPE",IF(OR(AE35="UNRELIABLE",EXACT(N35,"INVALID"),EXACT(N35,"NOT_COMPARABLE")),"SIZE_SIGNAL_UNRELIABLE",IF(EXACT(Y35,"MATERIAL_UNRESOLVED"),"MATERIAL_CONTRADICTION_UNRESOLVED",IF(AND(OR(EXACT(O35,"MISMATCH"),EXACT(P35,"WEAK"),AF35="CONTRADICTED"),EXACT(V35,"SUFFICIENT"),OR(EXACT(X35,"VALID_STRONGER"),EXACT(O35,"MISMATCH"),EXACT(P35,"WEAK"),EXACT(N35,"DISTORTED"),EXACT(L35,"INFLATED"))),"COUNTEREXAMPLE_ESTABLISHED",IF(AND(OR(EXACT(N35,"VALID"),EXACT(N35,"ESTIMATED")),EXACT(O35,"MATCH"),EXACT(P35,"STRONG"),OR(AF35="DIRECTLY_OBSERVED",AF35="SUPPORTED_WITH_INFERENCE"),EXACT(V35,"SUFFICIENT"),EXACT(W35,"ATTRACTIVE")),"BIGGEST_REMAINS_COMMERCIALLY_CREDIBLE",IF(OR(EXACT(V35,"INSUFFICIENT"),V35="",AF35="UNRESOLVED",EXACT(O35,"UNRESOLVED"),EXACT(P35,"UNRESOLVED")),"EVIDENCE_INSUFFICIENT","SIZE_HEURISTIC_NOT_DECISIVE")))))))))</x:f>
        <x:v>INVALID_INPUT</x:v>
      </x:c>
      <x:c r="AI35" s="114" t="str">
        <x:f>IF(C35&lt;&gt;"YES","JS_ONLY_NONCELL_TYPE",IF(AD35="INVALID","INVALID_NUMERIC",IF(AG35="INVALID","INVALID_CONTROLLED",IF(AH35="OUTSIDE_DECISION_SCOPE","OUTSIDE_SCOPE",IF(AH35="SIZE_SIGNAL_UNRELIABLE","LINEAGE_OR_COMPARABILITY_FAILURE",IF(AH35="MATERIAL_CONTRADICTION_UNRESOLVED","MATERIAL_CONTRADICTION",IF(AH35="COUNTEREXAMPLE_ESTABLISHED","COMMERCIAL_FAILURE",IF(AH35="BIGGEST_REMAINS_COMMERCIALLY_CREDIBLE","BIGGEST_SURVIVES",IF(AH35="EVIDENCE_INSUFFICIENT","MISSING_DECISION_EVIDENCE","SIZE_NOT_DECISIVE")))))))))</x:f>
        <x:v>INVALID_CONTROLLED</x:v>
      </x:c>
      <x:c r="AJ35" s="114" t="str">
        <x:f>IF(C35&lt;&gt;"YES","N/A",IF(AH35=AB35,"PASS","FAIL"))</x:f>
        <x:v>PASS</x:v>
      </x:c>
      <x:c r="AK35" s="114" t="str">
        <x:f>IF(C35&lt;&gt;"YES","N/A",IF(AI35=AC35,"PASS","FAIL"))</x:f>
        <x:v>PASS</x:v>
      </x:c>
      <x:c r="AL35" s="114" t="str">
        <x:f>IF(C35&lt;&gt;"YES","N/A",IF(AND(AJ35="PASS",AK35="PASS"),"PASS","FAIL"))</x:f>
        <x:v>PASS</x:v>
      </x:c>
    </x:row>
    <x:row r="36">
      <x:c r="A36" s="109" t="str">
        <x:v>F32</x:v>
      </x:c>
      <x:c r="B36" s="109" t="str">
        <x:v>NBSP-tainted controlled enum fails closed</x:v>
      </x:c>
      <x:c r="C36" s="109" t="str">
        <x:v>YES</x:v>
      </x:c>
      <x:c r="D36" s="109" t="str">
        <x:v>1000</x:v>
      </x:c>
      <x:c r="E36" s="109" t="str">
        <x:v>Monthly search volume</x:v>
      </x:c>
      <x:c r="F36" s="109" t="str">
        <x:v>searches/month</x:v>
      </x:c>
      <x:c r="G36" s="109" t="str">
        <x:v>Fixture source</x:v>
      </x:c>
      <x:c r="H36" s="109" t="str">
        <x:v>2026-08-01</x:v>
      </x:c>
      <x:c r="I36" s="109" t="str">
        <x:v>US</x:v>
      </x:c>
      <x:c r="J36" s="109" t="str">
        <x:v>English</x:v>
      </x:c>
      <x:c r="K36" s="109" t="str">
        <x:v>12 months</x:v>
      </x:c>
      <x:c r="L36" s="112" t="str">
        <x:v>CLEAN</x:v>
      </x:c>
      <x:c r="M36" s="112" t="str">
        <x:v>Raw reported value</x:v>
      </x:c>
      <x:c r="N36" s="112" t="str">
        <x:v>VALID</x:v>
      </x:c>
      <x:c r="O36" s="112" t="str">
        <x:v>MATCH </x:v>
      </x:c>
      <x:c r="P36" s="112" t="str">
        <x:v>STRONG</x:v>
      </x:c>
      <x:c r="Q36" s="112" t="str">
        <x:v>OBSERVED</x:v>
      </x:c>
      <x:c r="R36" s="112" t="str">
        <x:v>OBSERVED</x:v>
      </x:c>
      <x:c r="S36" s="112" t="str">
        <x:v>OBSERVED</x:v>
      </x:c>
      <x:c r="T36" s="112" t="str">
        <x:v>OBSERVED</x:v>
      </x:c>
      <x:c r="U36" s="112" t="str">
        <x:v>OBSERVED</x:v>
      </x:c>
      <x:c r="V36" s="112" t="str">
        <x:v>SUFFICIENT</x:v>
      </x:c>
      <x:c r="W36" s="112" t="str">
        <x:v>ATTRACTIVE</x:v>
      </x:c>
      <x:c r="X36" s="112" t="str">
        <x:v>NONE</x:v>
      </x:c>
      <x:c r="Y36" s="112" t="str">
        <x:v>NONE</x:v>
      </x:c>
      <x:c r="Z36" s="112" t="str">
        <x:v>YES</x:v>
      </x:c>
      <x:c r="AA36" s="112" t="str">
        <x:v>Material contrary evidence</x:v>
      </x:c>
      <x:c r="AB36" s="114" t="str">
        <x:v>INVALID_INPUT</x:v>
      </x:c>
      <x:c r="AC36" s="114" t="str">
        <x:v>INVALID_CONTROLLED</x:v>
      </x:c>
      <x:c r="AD36" s="114" t="str">
        <x:v>VALID</x:v>
      </x:c>
      <x:c r="AE36" s="114" t="str">
        <x:v>TRACEABLE</x:v>
      </x:c>
      <x:c r="AF36" s="114" t="str">
        <x:v>DIRECTLY_OBSERVED</x:v>
      </x:c>
      <x:c r="AG36" s="114" t="str">
        <x:f>IF(C36&lt;&gt;"YES","N/A",IF(AND(OR(EXACT(L36,"CLEAN"),EXACT(L36,"INFLATED"),EXACT(L36,"REVERSAL_RISK"),EXACT(L36,"UNRESOLVED")),OR(EXACT(N36,"VALID"),EXACT(N36,"ESTIMATED"),EXACT(N36,"UNCERTAIN"),EXACT(N36,"DISTORTED"),EXACT(N36,"NOT_COMPARABLE"),EXACT(N36,"INVALID")),OR(EXACT(O36,"MATCH"),EXACT(O36,"MISMATCH"),EXACT(O36,"UNRESOLVED"),EXACT(O36,"OUTSIDE_SCOPE")),OR(EXACT(P36,"STRONG"),EXACT(P36,"WEAK"),EXACT(P36,"UNRESOLVED")),OR(EXACT(Q36,"OBSERVED"),EXACT(Q36,"INFERRED"),EXACT(Q36,"UNRESOLVED"),EXACT(Q36,"CONTRADICTED")),OR(EXACT(R36,"OBSERVED"),EXACT(R36,"INFERRED"),EXACT(R36,"UNRESOLVED"),EXACT(R36,"CONTRADICTED")),OR(EXACT(S36,"OBSERVED"),EXACT(S36,"INFERRED"),EXACT(S36,"UNRESOLVED"),EXACT(S36,"CONTRADICTED")),OR(EXACT(T36,"OBSERVED"),EXACT(T36,"INFERRED"),EXACT(T36,"UNRESOLVED"),EXACT(T36,"CONTRADICTED")),OR(EXACT(U36,"OBSERVED"),EXACT(U36,"INFERRED"),EXACT(U36,"UNRESOLVED"),EXACT(U36,"CONTRADICTED")),OR(EXACT(V36,"SUFFICIENT"),EXACT(V36,"PARTIAL"),EXACT(V36,"INSUFFICIENT")),OR(EXACT(W36,"ATTRACTIVE"),EXACT(W36,"NOT_ATTRACTIVE"),EXACT(W36,"UNRESOLVED")),OR(EXACT(X36,"NONE"),EXACT(X36,"VALID_STRONGER"),EXACT(X36,"VALID_NOT_STRONGER"),EXACT(X36,"NOT_COMPARABLE")),OR(EXACT(Y36,"NONE"),EXACT(Y36,"IMMATERIAL"),EXACT(Y36,"RESOLVED"),EXACT(Y36,"MATERIAL_UNRESOLVED")),OR(EXACT(Z36,"YES"),EXACT(Z36,"NO"),EXACT(Z36,"UNRESOLVED"))),"VALID","INVALID"))</x:f>
        <x:v>INVALID</x:v>
      </x:c>
      <x:c r="AH36" s="114" t="str">
        <x:f>IF(C36&lt;&gt;"YES","N/A",IF(AD36="INVALID","INVALID_INPUT",IF(AG36="INVALID","INVALID_INPUT",IF(EXACT(O36,"OUTSIDE_SCOPE"),"OUTSIDE_DECISION_SCOPE",IF(OR(AE36="UNRELIABLE",EXACT(N36,"INVALID"),EXACT(N36,"NOT_COMPARABLE")),"SIZE_SIGNAL_UNRELIABLE",IF(EXACT(Y36,"MATERIAL_UNRESOLVED"),"MATERIAL_CONTRADICTION_UNRESOLVED",IF(AND(OR(EXACT(O36,"MISMATCH"),EXACT(P36,"WEAK"),AF36="CONTRADICTED"),EXACT(V36,"SUFFICIENT"),OR(EXACT(X36,"VALID_STRONGER"),EXACT(O36,"MISMATCH"),EXACT(P36,"WEAK"),EXACT(N36,"DISTORTED"),EXACT(L36,"INFLATED"))),"COUNTEREXAMPLE_ESTABLISHED",IF(AND(OR(EXACT(N36,"VALID"),EXACT(N36,"ESTIMATED")),EXACT(O36,"MATCH"),EXACT(P36,"STRONG"),OR(AF36="DIRECTLY_OBSERVED",AF36="SUPPORTED_WITH_INFERENCE"),EXACT(V36,"SUFFICIENT"),EXACT(W36,"ATTRACTIVE")),"BIGGEST_REMAINS_COMMERCIALLY_CREDIBLE",IF(OR(EXACT(V36,"INSUFFICIENT"),V36="",AF36="UNRESOLVED",EXACT(O36,"UNRESOLVED"),EXACT(P36,"UNRESOLVED")),"EVIDENCE_INSUFFICIENT","SIZE_HEURISTIC_NOT_DECISIVE")))))))))</x:f>
        <x:v>INVALID_INPUT</x:v>
      </x:c>
      <x:c r="AI36" s="114" t="str">
        <x:f>IF(C36&lt;&gt;"YES","JS_ONLY_NONCELL_TYPE",IF(AD36="INVALID","INVALID_NUMERIC",IF(AG36="INVALID","INVALID_CONTROLLED",IF(AH36="OUTSIDE_DECISION_SCOPE","OUTSIDE_SCOPE",IF(AH36="SIZE_SIGNAL_UNRELIABLE","LINEAGE_OR_COMPARABILITY_FAILURE",IF(AH36="MATERIAL_CONTRADICTION_UNRESOLVED","MATERIAL_CONTRADICTION",IF(AH36="COUNTEREXAMPLE_ESTABLISHED","COMMERCIAL_FAILURE",IF(AH36="BIGGEST_REMAINS_COMMERCIALLY_CREDIBLE","BIGGEST_SURVIVES",IF(AH36="EVIDENCE_INSUFFICIENT","MISSING_DECISION_EVIDENCE","SIZE_NOT_DECISIVE")))))))))</x:f>
        <x:v>INVALID_CONTROLLED</x:v>
      </x:c>
      <x:c r="AJ36" s="114" t="str">
        <x:f>IF(C36&lt;&gt;"YES","N/A",IF(AH36=AB36,"PASS","FAIL"))</x:f>
        <x:v>PASS</x:v>
      </x:c>
      <x:c r="AK36" s="114" t="str">
        <x:f>IF(C36&lt;&gt;"YES","N/A",IF(AI36=AC36,"PASS","FAIL"))</x:f>
        <x:v>PASS</x:v>
      </x:c>
      <x:c r="AL36" s="114" t="str">
        <x:f>IF(C36&lt;&gt;"YES","N/A",IF(AND(AJ36="PASS",AK36="PASS"),"PASS","FAIL"))</x:f>
        <x:v>PASS</x:v>
      </x:c>
    </x:row>
    <x:row r="37">
      <x:c r="A37" s="109" t="str">
        <x:v>F33</x:v>
      </x:c>
      <x:c r="B37" s="109" t="str">
        <x:v>numeric type is accepted when finite and safe</x:v>
      </x:c>
      <x:c r="C37" s="109" t="str">
        <x:v>YES</x:v>
      </x:c>
      <x:c r="D37" s="109" t="n">
        <x:v>1000</x:v>
      </x:c>
      <x:c r="E37" s="109" t="str">
        <x:v>Monthly search volume</x:v>
      </x:c>
      <x:c r="F37" s="109" t="str">
        <x:v>searches/month</x:v>
      </x:c>
      <x:c r="G37" s="109" t="str">
        <x:v>Fixture source</x:v>
      </x:c>
      <x:c r="H37" s="109" t="str">
        <x:v>2026-08-01</x:v>
      </x:c>
      <x:c r="I37" s="109" t="str">
        <x:v>US</x:v>
      </x:c>
      <x:c r="J37" s="109" t="str">
        <x:v>English</x:v>
      </x:c>
      <x:c r="K37" s="109" t="str">
        <x:v>12 months</x:v>
      </x:c>
      <x:c r="L37" s="112" t="str">
        <x:v>CLEAN</x:v>
      </x:c>
      <x:c r="M37" s="112" t="str">
        <x:v>Raw reported value</x:v>
      </x:c>
      <x:c r="N37" s="112" t="str">
        <x:v>VALID</x:v>
      </x:c>
      <x:c r="O37" s="112" t="str">
        <x:v>MATCH</x:v>
      </x:c>
      <x:c r="P37" s="112" t="str">
        <x:v>STRONG</x:v>
      </x:c>
      <x:c r="Q37" s="112" t="str">
        <x:v>OBSERVED</x:v>
      </x:c>
      <x:c r="R37" s="112" t="str">
        <x:v>OBSERVED</x:v>
      </x:c>
      <x:c r="S37" s="112" t="str">
        <x:v>OBSERVED</x:v>
      </x:c>
      <x:c r="T37" s="112" t="str">
        <x:v>OBSERVED</x:v>
      </x:c>
      <x:c r="U37" s="112" t="str">
        <x:v>OBSERVED</x:v>
      </x:c>
      <x:c r="V37" s="112" t="str">
        <x:v>SUFFICIENT</x:v>
      </x:c>
      <x:c r="W37" s="112" t="str">
        <x:v>ATTRACTIVE</x:v>
      </x:c>
      <x:c r="X37" s="112" t="str">
        <x:v>NONE</x:v>
      </x:c>
      <x:c r="Y37" s="112" t="str">
        <x:v>NONE</x:v>
      </x:c>
      <x:c r="Z37" s="112" t="str">
        <x:v>YES</x:v>
      </x:c>
      <x:c r="AA37" s="112" t="str">
        <x:v>Material contrary evidence</x:v>
      </x:c>
      <x:c r="AB37" s="114" t="str">
        <x:v>BIGGEST_REMAINS_COMMERCIALLY_CREDIBLE</x:v>
      </x:c>
      <x:c r="AC37" s="114" t="str">
        <x:v>BIGGEST_SURVIVES</x:v>
      </x:c>
      <x:c r="AD37" s="114" t="str">
        <x:v>VALID</x:v>
      </x:c>
      <x:c r="AE37" s="114" t="str">
        <x:v>TRACEABLE</x:v>
      </x:c>
      <x:c r="AF37" s="114" t="str">
        <x:v>DIRECTLY_OBSERVED</x:v>
      </x:c>
      <x:c r="AG37" s="114" t="str">
        <x:f>IF(C37&lt;&gt;"YES","N/A",IF(AND(OR(EXACT(L37,"CLEAN"),EXACT(L37,"INFLATED"),EXACT(L37,"REVERSAL_RISK"),EXACT(L37,"UNRESOLVED")),OR(EXACT(N37,"VALID"),EXACT(N37,"ESTIMATED"),EXACT(N37,"UNCERTAIN"),EXACT(N37,"DISTORTED"),EXACT(N37,"NOT_COMPARABLE"),EXACT(N37,"INVALID")),OR(EXACT(O37,"MATCH"),EXACT(O37,"MISMATCH"),EXACT(O37,"UNRESOLVED"),EXACT(O37,"OUTSIDE_SCOPE")),OR(EXACT(P37,"STRONG"),EXACT(P37,"WEAK"),EXACT(P37,"UNRESOLVED")),OR(EXACT(Q37,"OBSERVED"),EXACT(Q37,"INFERRED"),EXACT(Q37,"UNRESOLVED"),EXACT(Q37,"CONTRADICTED")),OR(EXACT(R37,"OBSERVED"),EXACT(R37,"INFERRED"),EXACT(R37,"UNRESOLVED"),EXACT(R37,"CONTRADICTED")),OR(EXACT(S37,"OBSERVED"),EXACT(S37,"INFERRED"),EXACT(S37,"UNRESOLVED"),EXACT(S37,"CONTRADICTED")),OR(EXACT(T37,"OBSERVED"),EXACT(T37,"INFERRED"),EXACT(T37,"UNRESOLVED"),EXACT(T37,"CONTRADICTED")),OR(EXACT(U37,"OBSERVED"),EXACT(U37,"INFERRED"),EXACT(U37,"UNRESOLVED"),EXACT(U37,"CONTRADICTED")),OR(EXACT(V37,"SUFFICIENT"),EXACT(V37,"PARTIAL"),EXACT(V37,"INSUFFICIENT")),OR(EXACT(W37,"ATTRACTIVE"),EXACT(W37,"NOT_ATTRACTIVE"),EXACT(W37,"UNRESOLVED")),OR(EXACT(X37,"NONE"),EXACT(X37,"VALID_STRONGER"),EXACT(X37,"VALID_NOT_STRONGER"),EXACT(X37,"NOT_COMPARABLE")),OR(EXACT(Y37,"NONE"),EXACT(Y37,"IMMATERIAL"),EXACT(Y37,"RESOLVED"),EXACT(Y37,"MATERIAL_UNRESOLVED")),OR(EXACT(Z37,"YES"),EXACT(Z37,"NO"),EXACT(Z37,"UNRESOLVED"))),"VALID","INVALID"))</x:f>
        <x:v>VALID</x:v>
      </x:c>
      <x:c r="AH37" s="114" t="str">
        <x:f>IF(C37&lt;&gt;"YES","N/A",IF(AD37="INVALID","INVALID_INPUT",IF(AG37="INVALID","INVALID_INPUT",IF(EXACT(O37,"OUTSIDE_SCOPE"),"OUTSIDE_DECISION_SCOPE",IF(OR(AE37="UNRELIABLE",EXACT(N37,"INVALID"),EXACT(N37,"NOT_COMPARABLE")),"SIZE_SIGNAL_UNRELIABLE",IF(EXACT(Y37,"MATERIAL_UNRESOLVED"),"MATERIAL_CONTRADICTION_UNRESOLVED",IF(AND(OR(EXACT(O37,"MISMATCH"),EXACT(P37,"WEAK"),AF37="CONTRADICTED"),EXACT(V37,"SUFFICIENT"),OR(EXACT(X37,"VALID_STRONGER"),EXACT(O37,"MISMATCH"),EXACT(P37,"WEAK"),EXACT(N37,"DISTORTED"),EXACT(L37,"INFLATED"))),"COUNTEREXAMPLE_ESTABLISHED",IF(AND(OR(EXACT(N37,"VALID"),EXACT(N37,"ESTIMATED")),EXACT(O37,"MATCH"),EXACT(P37,"STRONG"),OR(AF37="DIRECTLY_OBSERVED",AF37="SUPPORTED_WITH_INFERENCE"),EXACT(V37,"SUFFICIENT"),EXACT(W37,"ATTRACTIVE")),"BIGGEST_REMAINS_COMMERCIALLY_CREDIBLE",IF(OR(EXACT(V37,"INSUFFICIENT"),V37="",AF37="UNRESOLVED",EXACT(O37,"UNRESOLVED"),EXACT(P37,"UNRESOLVED")),"EVIDENCE_INSUFFICIENT","SIZE_HEURISTIC_NOT_DECISIVE")))))))))</x:f>
        <x:v>BIGGEST_REMAINS_COMMERCIALLY_CREDIBLE</x:v>
      </x:c>
      <x:c r="AI37" s="114" t="str">
        <x:f>IF(C37&lt;&gt;"YES","JS_ONLY_NONCELL_TYPE",IF(AD37="INVALID","INVALID_NUMERIC",IF(AG37="INVALID","INVALID_CONTROLLED",IF(AH37="OUTSIDE_DECISION_SCOPE","OUTSIDE_SCOPE",IF(AH37="SIZE_SIGNAL_UNRELIABLE","LINEAGE_OR_COMPARABILITY_FAILURE",IF(AH37="MATERIAL_CONTRADICTION_UNRESOLVED","MATERIAL_CONTRADICTION",IF(AH37="COUNTEREXAMPLE_ESTABLISHED","COMMERCIAL_FAILURE",IF(AH37="BIGGEST_REMAINS_COMMERCIALLY_CREDIBLE","BIGGEST_SURVIVES",IF(AH37="EVIDENCE_INSUFFICIENT","MISSING_DECISION_EVIDENCE","SIZE_NOT_DECISIVE")))))))))</x:f>
        <x:v>BIGGEST_SURVIVES</x:v>
      </x:c>
      <x:c r="AJ37" s="114" t="str">
        <x:f>IF(C37&lt;&gt;"YES","N/A",IF(AH37=AB37,"PASS","FAIL"))</x:f>
        <x:v>PASS</x:v>
      </x:c>
      <x:c r="AK37" s="114" t="str">
        <x:f>IF(C37&lt;&gt;"YES","N/A",IF(AI37=AC37,"PASS","FAIL"))</x:f>
        <x:v>PASS</x:v>
      </x:c>
      <x:c r="AL37" s="114" t="str">
        <x:f>IF(C37&lt;&gt;"YES","N/A",IF(AND(AJ37="PASS",AK37="PASS"),"PASS","FAIL"))</x:f>
        <x:v>PASS</x:v>
      </x:c>
    </x:row>
    <x:row r="38">
      <x:c r="A38" s="109" t="str">
        <x:v>F34</x:v>
      </x:c>
      <x:c r="B38" s="109" t="str">
        <x:v>object numeric value rejected</x:v>
      </x:c>
      <x:c r="C38" s="109" t="str">
        <x:v>NO</x:v>
      </x:c>
      <x:c r="D38" s="109" t="str">
        <x:v>[object Object]</x:v>
      </x:c>
      <x:c r="E38" s="109" t="str">
        <x:v>Monthly search volume</x:v>
      </x:c>
      <x:c r="F38" s="109" t="str">
        <x:v>searches/month</x:v>
      </x:c>
      <x:c r="G38" s="109" t="str">
        <x:v>Fixture source</x:v>
      </x:c>
      <x:c r="H38" s="109" t="str">
        <x:v>2026-08-01</x:v>
      </x:c>
      <x:c r="I38" s="109" t="str">
        <x:v>US</x:v>
      </x:c>
      <x:c r="J38" s="109" t="str">
        <x:v>English</x:v>
      </x:c>
      <x:c r="K38" s="109" t="str">
        <x:v>12 months</x:v>
      </x:c>
      <x:c r="L38" s="112" t="str">
        <x:v>CLEAN</x:v>
      </x:c>
      <x:c r="M38" s="112" t="str">
        <x:v>Raw reported value</x:v>
      </x:c>
      <x:c r="N38" s="112" t="str">
        <x:v>VALID</x:v>
      </x:c>
      <x:c r="O38" s="112" t="str">
        <x:v>MATCH</x:v>
      </x:c>
      <x:c r="P38" s="112" t="str">
        <x:v>STRONG</x:v>
      </x:c>
      <x:c r="Q38" s="112" t="str">
        <x:v>OBSERVED</x:v>
      </x:c>
      <x:c r="R38" s="112" t="str">
        <x:v>OBSERVED</x:v>
      </x:c>
      <x:c r="S38" s="112" t="str">
        <x:v>OBSERVED</x:v>
      </x:c>
      <x:c r="T38" s="112" t="str">
        <x:v>OBSERVED</x:v>
      </x:c>
      <x:c r="U38" s="112" t="str">
        <x:v>OBSERVED</x:v>
      </x:c>
      <x:c r="V38" s="112" t="str">
        <x:v>SUFFICIENT</x:v>
      </x:c>
      <x:c r="W38" s="112" t="str">
        <x:v>ATTRACTIVE</x:v>
      </x:c>
      <x:c r="X38" s="112" t="str">
        <x:v>NONE</x:v>
      </x:c>
      <x:c r="Y38" s="112" t="str">
        <x:v>NONE</x:v>
      </x:c>
      <x:c r="Z38" s="112" t="str">
        <x:v>YES</x:v>
      </x:c>
      <x:c r="AA38" s="112" t="str">
        <x:v>Material contrary evidence</x:v>
      </x:c>
      <x:c r="AB38" s="114" t="str">
        <x:v>INVALID_INPUT</x:v>
      </x:c>
      <x:c r="AC38" s="114" t="str">
        <x:v>JS_ONLY_NONCELL_TYPE</x:v>
      </x:c>
      <x:c r="AD38" s="114" t="str">
        <x:v>N/A</x:v>
      </x:c>
      <x:c r="AE38" s="114" t="str">
        <x:v>N/A</x:v>
      </x:c>
      <x:c r="AF38" s="114" t="str">
        <x:v>N/A</x:v>
      </x:c>
      <x:c r="AG38" s="114" t="str">
        <x:f>IF(C38&lt;&gt;"YES","N/A",IF(AND(OR(EXACT(L38,"CLEAN"),EXACT(L38,"INFLATED"),EXACT(L38,"REVERSAL_RISK"),EXACT(L38,"UNRESOLVED")),OR(EXACT(N38,"VALID"),EXACT(N38,"ESTIMATED"),EXACT(N38,"UNCERTAIN"),EXACT(N38,"DISTORTED"),EXACT(N38,"NOT_COMPARABLE"),EXACT(N38,"INVALID")),OR(EXACT(O38,"MATCH"),EXACT(O38,"MISMATCH"),EXACT(O38,"UNRESOLVED"),EXACT(O38,"OUTSIDE_SCOPE")),OR(EXACT(P38,"STRONG"),EXACT(P38,"WEAK"),EXACT(P38,"UNRESOLVED")),OR(EXACT(Q38,"OBSERVED"),EXACT(Q38,"INFERRED"),EXACT(Q38,"UNRESOLVED"),EXACT(Q38,"CONTRADICTED")),OR(EXACT(R38,"OBSERVED"),EXACT(R38,"INFERRED"),EXACT(R38,"UNRESOLVED"),EXACT(R38,"CONTRADICTED")),OR(EXACT(S38,"OBSERVED"),EXACT(S38,"INFERRED"),EXACT(S38,"UNRESOLVED"),EXACT(S38,"CONTRADICTED")),OR(EXACT(T38,"OBSERVED"),EXACT(T38,"INFERRED"),EXACT(T38,"UNRESOLVED"),EXACT(T38,"CONTRADICTED")),OR(EXACT(U38,"OBSERVED"),EXACT(U38,"INFERRED"),EXACT(U38,"UNRESOLVED"),EXACT(U38,"CONTRADICTED")),OR(EXACT(V38,"SUFFICIENT"),EXACT(V38,"PARTIAL"),EXACT(V38,"INSUFFICIENT")),OR(EXACT(W38,"ATTRACTIVE"),EXACT(W38,"NOT_ATTRACTIVE"),EXACT(W38,"UNRESOLVED")),OR(EXACT(X38,"NONE"),EXACT(X38,"VALID_STRONGER"),EXACT(X38,"VALID_NOT_STRONGER"),EXACT(X38,"NOT_COMPARABLE")),OR(EXACT(Y38,"NONE"),EXACT(Y38,"IMMATERIAL"),EXACT(Y38,"RESOLVED"),EXACT(Y38,"MATERIAL_UNRESOLVED")),OR(EXACT(Z38,"YES"),EXACT(Z38,"NO"),EXACT(Z38,"UNRESOLVED"))),"VALID","INVALID"))</x:f>
        <x:v>N/A</x:v>
      </x:c>
      <x:c r="AH38" s="114" t="str">
        <x:f>IF(C38&lt;&gt;"YES","N/A",IF(AD38="INVALID","INVALID_INPUT",IF(AG38="INVALID","INVALID_INPUT",IF(EXACT(O38,"OUTSIDE_SCOPE"),"OUTSIDE_DECISION_SCOPE",IF(OR(AE38="UNRELIABLE",EXACT(N38,"INVALID"),EXACT(N38,"NOT_COMPARABLE")),"SIZE_SIGNAL_UNRELIABLE",IF(EXACT(Y38,"MATERIAL_UNRESOLVED"),"MATERIAL_CONTRADICTION_UNRESOLVED",IF(AND(OR(EXACT(O38,"MISMATCH"),EXACT(P38,"WEAK"),AF38="CONTRADICTED"),EXACT(V38,"SUFFICIENT"),OR(EXACT(X38,"VALID_STRONGER"),EXACT(O38,"MISMATCH"),EXACT(P38,"WEAK"),EXACT(N38,"DISTORTED"),EXACT(L38,"INFLATED"))),"COUNTEREXAMPLE_ESTABLISHED",IF(AND(OR(EXACT(N38,"VALID"),EXACT(N38,"ESTIMATED")),EXACT(O38,"MATCH"),EXACT(P38,"STRONG"),OR(AF38="DIRECTLY_OBSERVED",AF38="SUPPORTED_WITH_INFERENCE"),EXACT(V38,"SUFFICIENT"),EXACT(W38,"ATTRACTIVE")),"BIGGEST_REMAINS_COMMERCIALLY_CREDIBLE",IF(OR(EXACT(V38,"INSUFFICIENT"),V38="",AF38="UNRESOLVED",EXACT(O38,"UNRESOLVED"),EXACT(P38,"UNRESOLVED")),"EVIDENCE_INSUFFICIENT","SIZE_HEURISTIC_NOT_DECISIVE")))))))))</x:f>
        <x:v>N/A</x:v>
      </x:c>
      <x:c r="AI38" s="114" t="str">
        <x:f>IF(C38&lt;&gt;"YES","JS_ONLY_NONCELL_TYPE",IF(AD38="INVALID","INVALID_NUMERIC",IF(AG38="INVALID","INVALID_CONTROLLED",IF(AH38="OUTSIDE_DECISION_SCOPE","OUTSIDE_SCOPE",IF(AH38="SIZE_SIGNAL_UNRELIABLE","LINEAGE_OR_COMPARABILITY_FAILURE",IF(AH38="MATERIAL_CONTRADICTION_UNRESOLVED","MATERIAL_CONTRADICTION",IF(AH38="COUNTEREXAMPLE_ESTABLISHED","COMMERCIAL_FAILURE",IF(AH38="BIGGEST_REMAINS_COMMERCIALLY_CREDIBLE","BIGGEST_SURVIVES",IF(AH38="EVIDENCE_INSUFFICIENT","MISSING_DECISION_EVIDENCE","SIZE_NOT_DECISIVE")))))))))</x:f>
        <x:v>JS_ONLY_NONCELL_TYPE</x:v>
      </x:c>
      <x:c r="AJ38" s="114" t="str">
        <x:f>IF(C38&lt;&gt;"YES","N/A",IF(AH38=AB38,"PASS","FAIL"))</x:f>
        <x:v>N/A</x:v>
      </x:c>
      <x:c r="AK38" s="114" t="str">
        <x:f>IF(C38&lt;&gt;"YES","N/A",IF(AI38=AC38,"PASS","FAIL"))</x:f>
        <x:v>N/A</x:v>
      </x:c>
      <x:c r="AL38" s="114" t="str">
        <x:f>IF(C38&lt;&gt;"YES","N/A",IF(AND(AJ38="PASS",AK38="PASS"),"PASS","FAIL"))</x:f>
        <x:v>N/A</x:v>
      </x:c>
    </x:row>
    <x:row r="39">
      <x:c r="A39" s="109" t="str">
        <x:v>F35</x:v>
      </x:c>
      <x:c r="B39" s="109" t="str">
        <x:v>array numeric value rejected</x:v>
      </x:c>
      <x:c r="C39" s="109" t="str">
        <x:v>NO</x:v>
      </x:c>
      <x:c r="D39" s="109" t="str">
        <x:v>1000</x:v>
      </x:c>
      <x:c r="E39" s="109" t="str">
        <x:v>Monthly search volume</x:v>
      </x:c>
      <x:c r="F39" s="109" t="str">
        <x:v>searches/month</x:v>
      </x:c>
      <x:c r="G39" s="109" t="str">
        <x:v>Fixture source</x:v>
      </x:c>
      <x:c r="H39" s="109" t="str">
        <x:v>2026-08-01</x:v>
      </x:c>
      <x:c r="I39" s="109" t="str">
        <x:v>US</x:v>
      </x:c>
      <x:c r="J39" s="109" t="str">
        <x:v>English</x:v>
      </x:c>
      <x:c r="K39" s="109" t="str">
        <x:v>12 months</x:v>
      </x:c>
      <x:c r="L39" s="112" t="str">
        <x:v>CLEAN</x:v>
      </x:c>
      <x:c r="M39" s="112" t="str">
        <x:v>Raw reported value</x:v>
      </x:c>
      <x:c r="N39" s="112" t="str">
        <x:v>VALID</x:v>
      </x:c>
      <x:c r="O39" s="112" t="str">
        <x:v>MATCH</x:v>
      </x:c>
      <x:c r="P39" s="112" t="str">
        <x:v>STRONG</x:v>
      </x:c>
      <x:c r="Q39" s="112" t="str">
        <x:v>OBSERVED</x:v>
      </x:c>
      <x:c r="R39" s="112" t="str">
        <x:v>OBSERVED</x:v>
      </x:c>
      <x:c r="S39" s="112" t="str">
        <x:v>OBSERVED</x:v>
      </x:c>
      <x:c r="T39" s="112" t="str">
        <x:v>OBSERVED</x:v>
      </x:c>
      <x:c r="U39" s="112" t="str">
        <x:v>OBSERVED</x:v>
      </x:c>
      <x:c r="V39" s="112" t="str">
        <x:v>SUFFICIENT</x:v>
      </x:c>
      <x:c r="W39" s="112" t="str">
        <x:v>ATTRACTIVE</x:v>
      </x:c>
      <x:c r="X39" s="112" t="str">
        <x:v>NONE</x:v>
      </x:c>
      <x:c r="Y39" s="112" t="str">
        <x:v>NONE</x:v>
      </x:c>
      <x:c r="Z39" s="112" t="str">
        <x:v>YES</x:v>
      </x:c>
      <x:c r="AA39" s="112" t="str">
        <x:v>Material contrary evidence</x:v>
      </x:c>
      <x:c r="AB39" s="114" t="str">
        <x:v>INVALID_INPUT</x:v>
      </x:c>
      <x:c r="AC39" s="114" t="str">
        <x:v>JS_ONLY_NONCELL_TYPE</x:v>
      </x:c>
      <x:c r="AD39" s="114" t="str">
        <x:v>N/A</x:v>
      </x:c>
      <x:c r="AE39" s="114" t="str">
        <x:v>N/A</x:v>
      </x:c>
      <x:c r="AF39" s="114" t="str">
        <x:v>N/A</x:v>
      </x:c>
      <x:c r="AG39" s="114" t="str">
        <x:f>IF(C39&lt;&gt;"YES","N/A",IF(AND(OR(EXACT(L39,"CLEAN"),EXACT(L39,"INFLATED"),EXACT(L39,"REVERSAL_RISK"),EXACT(L39,"UNRESOLVED")),OR(EXACT(N39,"VALID"),EXACT(N39,"ESTIMATED"),EXACT(N39,"UNCERTAIN"),EXACT(N39,"DISTORTED"),EXACT(N39,"NOT_COMPARABLE"),EXACT(N39,"INVALID")),OR(EXACT(O39,"MATCH"),EXACT(O39,"MISMATCH"),EXACT(O39,"UNRESOLVED"),EXACT(O39,"OUTSIDE_SCOPE")),OR(EXACT(P39,"STRONG"),EXACT(P39,"WEAK"),EXACT(P39,"UNRESOLVED")),OR(EXACT(Q39,"OBSERVED"),EXACT(Q39,"INFERRED"),EXACT(Q39,"UNRESOLVED"),EXACT(Q39,"CONTRADICTED")),OR(EXACT(R39,"OBSERVED"),EXACT(R39,"INFERRED"),EXACT(R39,"UNRESOLVED"),EXACT(R39,"CONTRADICTED")),OR(EXACT(S39,"OBSERVED"),EXACT(S39,"INFERRED"),EXACT(S39,"UNRESOLVED"),EXACT(S39,"CONTRADICTED")),OR(EXACT(T39,"OBSERVED"),EXACT(T39,"INFERRED"),EXACT(T39,"UNRESOLVED"),EXACT(T39,"CONTRADICTED")),OR(EXACT(U39,"OBSERVED"),EXACT(U39,"INFERRED"),EXACT(U39,"UNRESOLVED"),EXACT(U39,"CONTRADICTED")),OR(EXACT(V39,"SUFFICIENT"),EXACT(V39,"PARTIAL"),EXACT(V39,"INSUFFICIENT")),OR(EXACT(W39,"ATTRACTIVE"),EXACT(W39,"NOT_ATTRACTIVE"),EXACT(W39,"UNRESOLVED")),OR(EXACT(X39,"NONE"),EXACT(X39,"VALID_STRONGER"),EXACT(X39,"VALID_NOT_STRONGER"),EXACT(X39,"NOT_COMPARABLE")),OR(EXACT(Y39,"NONE"),EXACT(Y39,"IMMATERIAL"),EXACT(Y39,"RESOLVED"),EXACT(Y39,"MATERIAL_UNRESOLVED")),OR(EXACT(Z39,"YES"),EXACT(Z39,"NO"),EXACT(Z39,"UNRESOLVED"))),"VALID","INVALID"))</x:f>
        <x:v>N/A</x:v>
      </x:c>
      <x:c r="AH39" s="114" t="str">
        <x:f>IF(C39&lt;&gt;"YES","N/A",IF(AD39="INVALID","INVALID_INPUT",IF(AG39="INVALID","INVALID_INPUT",IF(EXACT(O39,"OUTSIDE_SCOPE"),"OUTSIDE_DECISION_SCOPE",IF(OR(AE39="UNRELIABLE",EXACT(N39,"INVALID"),EXACT(N39,"NOT_COMPARABLE")),"SIZE_SIGNAL_UNRELIABLE",IF(EXACT(Y39,"MATERIAL_UNRESOLVED"),"MATERIAL_CONTRADICTION_UNRESOLVED",IF(AND(OR(EXACT(O39,"MISMATCH"),EXACT(P39,"WEAK"),AF39="CONTRADICTED"),EXACT(V39,"SUFFICIENT"),OR(EXACT(X39,"VALID_STRONGER"),EXACT(O39,"MISMATCH"),EXACT(P39,"WEAK"),EXACT(N39,"DISTORTED"),EXACT(L39,"INFLATED"))),"COUNTEREXAMPLE_ESTABLISHED",IF(AND(OR(EXACT(N39,"VALID"),EXACT(N39,"ESTIMATED")),EXACT(O39,"MATCH"),EXACT(P39,"STRONG"),OR(AF39="DIRECTLY_OBSERVED",AF39="SUPPORTED_WITH_INFERENCE"),EXACT(V39,"SUFFICIENT"),EXACT(W39,"ATTRACTIVE")),"BIGGEST_REMAINS_COMMERCIALLY_CREDIBLE",IF(OR(EXACT(V39,"INSUFFICIENT"),V39="",AF39="UNRESOLVED",EXACT(O39,"UNRESOLVED"),EXACT(P39,"UNRESOLVED")),"EVIDENCE_INSUFFICIENT","SIZE_HEURISTIC_NOT_DECISIVE")))))))))</x:f>
        <x:v>N/A</x:v>
      </x:c>
      <x:c r="AI39" s="114" t="str">
        <x:f>IF(C39&lt;&gt;"YES","JS_ONLY_NONCELL_TYPE",IF(AD39="INVALID","INVALID_NUMERIC",IF(AG39="INVALID","INVALID_CONTROLLED",IF(AH39="OUTSIDE_DECISION_SCOPE","OUTSIDE_SCOPE",IF(AH39="SIZE_SIGNAL_UNRELIABLE","LINEAGE_OR_COMPARABILITY_FAILURE",IF(AH39="MATERIAL_CONTRADICTION_UNRESOLVED","MATERIAL_CONTRADICTION",IF(AH39="COUNTEREXAMPLE_ESTABLISHED","COMMERCIAL_FAILURE",IF(AH39="BIGGEST_REMAINS_COMMERCIALLY_CREDIBLE","BIGGEST_SURVIVES",IF(AH39="EVIDENCE_INSUFFICIENT","MISSING_DECISION_EVIDENCE","SIZE_NOT_DECISIVE")))))))))</x:f>
        <x:v>JS_ONLY_NONCELL_TYPE</x:v>
      </x:c>
      <x:c r="AJ39" s="114" t="str">
        <x:f>IF(C39&lt;&gt;"YES","N/A",IF(AH39=AB39,"PASS","FAIL"))</x:f>
        <x:v>N/A</x:v>
      </x:c>
      <x:c r="AK39" s="114" t="str">
        <x:f>IF(C39&lt;&gt;"YES","N/A",IF(AI39=AC39,"PASS","FAIL"))</x:f>
        <x:v>N/A</x:v>
      </x:c>
      <x:c r="AL39" s="114" t="str">
        <x:f>IF(C39&lt;&gt;"YES","N/A",IF(AND(AJ39="PASS",AK39="PASS"),"PASS","FAIL"))</x:f>
        <x:v>N/A</x:v>
      </x:c>
    </x:row>
    <x:row r="40">
      <x:c r="A40" s="109" t="str">
        <x:v>F36</x:v>
      </x:c>
      <x:c r="B40" s="109" t="str">
        <x:v>null numeric value rejected</x:v>
      </x:c>
      <x:c r="C40" s="109" t="str">
        <x:v>NO</x:v>
      </x:c>
      <x:c r="D40" s="109"/>
      <x:c r="E40" s="109" t="str">
        <x:v>Monthly search volume</x:v>
      </x:c>
      <x:c r="F40" s="109" t="str">
        <x:v>searches/month</x:v>
      </x:c>
      <x:c r="G40" s="109" t="str">
        <x:v>Fixture source</x:v>
      </x:c>
      <x:c r="H40" s="109" t="str">
        <x:v>2026-08-01</x:v>
      </x:c>
      <x:c r="I40" s="109" t="str">
        <x:v>US</x:v>
      </x:c>
      <x:c r="J40" s="109" t="str">
        <x:v>English</x:v>
      </x:c>
      <x:c r="K40" s="109" t="str">
        <x:v>12 months</x:v>
      </x:c>
      <x:c r="L40" s="112" t="str">
        <x:v>CLEAN</x:v>
      </x:c>
      <x:c r="M40" s="112" t="str">
        <x:v>Raw reported value</x:v>
      </x:c>
      <x:c r="N40" s="112" t="str">
        <x:v>VALID</x:v>
      </x:c>
      <x:c r="O40" s="112" t="str">
        <x:v>MATCH</x:v>
      </x:c>
      <x:c r="P40" s="112" t="str">
        <x:v>STRONG</x:v>
      </x:c>
      <x:c r="Q40" s="112" t="str">
        <x:v>OBSERVED</x:v>
      </x:c>
      <x:c r="R40" s="112" t="str">
        <x:v>OBSERVED</x:v>
      </x:c>
      <x:c r="S40" s="112" t="str">
        <x:v>OBSERVED</x:v>
      </x:c>
      <x:c r="T40" s="112" t="str">
        <x:v>OBSERVED</x:v>
      </x:c>
      <x:c r="U40" s="112" t="str">
        <x:v>OBSERVED</x:v>
      </x:c>
      <x:c r="V40" s="112" t="str">
        <x:v>SUFFICIENT</x:v>
      </x:c>
      <x:c r="W40" s="112" t="str">
        <x:v>ATTRACTIVE</x:v>
      </x:c>
      <x:c r="X40" s="112" t="str">
        <x:v>NONE</x:v>
      </x:c>
      <x:c r="Y40" s="112" t="str">
        <x:v>NONE</x:v>
      </x:c>
      <x:c r="Z40" s="112" t="str">
        <x:v>YES</x:v>
      </x:c>
      <x:c r="AA40" s="112" t="str">
        <x:v>Material contrary evidence</x:v>
      </x:c>
      <x:c r="AB40" s="114" t="str">
        <x:v>INVALID_INPUT</x:v>
      </x:c>
      <x:c r="AC40" s="114" t="str">
        <x:v>JS_ONLY_NONCELL_TYPE</x:v>
      </x:c>
      <x:c r="AD40" s="114" t="str">
        <x:v>N/A</x:v>
      </x:c>
      <x:c r="AE40" s="114" t="str">
        <x:v>N/A</x:v>
      </x:c>
      <x:c r="AF40" s="114" t="str">
        <x:v>N/A</x:v>
      </x:c>
      <x:c r="AG40" s="114" t="str">
        <x:f>IF(C40&lt;&gt;"YES","N/A",IF(AND(OR(EXACT(L40,"CLEAN"),EXACT(L40,"INFLATED"),EXACT(L40,"REVERSAL_RISK"),EXACT(L40,"UNRESOLVED")),OR(EXACT(N40,"VALID"),EXACT(N40,"ESTIMATED"),EXACT(N40,"UNCERTAIN"),EXACT(N40,"DISTORTED"),EXACT(N40,"NOT_COMPARABLE"),EXACT(N40,"INVALID")),OR(EXACT(O40,"MATCH"),EXACT(O40,"MISMATCH"),EXACT(O40,"UNRESOLVED"),EXACT(O40,"OUTSIDE_SCOPE")),OR(EXACT(P40,"STRONG"),EXACT(P40,"WEAK"),EXACT(P40,"UNRESOLVED")),OR(EXACT(Q40,"OBSERVED"),EXACT(Q40,"INFERRED"),EXACT(Q40,"UNRESOLVED"),EXACT(Q40,"CONTRADICTED")),OR(EXACT(R40,"OBSERVED"),EXACT(R40,"INFERRED"),EXACT(R40,"UNRESOLVED"),EXACT(R40,"CONTRADICTED")),OR(EXACT(S40,"OBSERVED"),EXACT(S40,"INFERRED"),EXACT(S40,"UNRESOLVED"),EXACT(S40,"CONTRADICTED")),OR(EXACT(T40,"OBSERVED"),EXACT(T40,"INFERRED"),EXACT(T40,"UNRESOLVED"),EXACT(T40,"CONTRADICTED")),OR(EXACT(U40,"OBSERVED"),EXACT(U40,"INFERRED"),EXACT(U40,"UNRESOLVED"),EXACT(U40,"CONTRADICTED")),OR(EXACT(V40,"SUFFICIENT"),EXACT(V40,"PARTIAL"),EXACT(V40,"INSUFFICIENT")),OR(EXACT(W40,"ATTRACTIVE"),EXACT(W40,"NOT_ATTRACTIVE"),EXACT(W40,"UNRESOLVED")),OR(EXACT(X40,"NONE"),EXACT(X40,"VALID_STRONGER"),EXACT(X40,"VALID_NOT_STRONGER"),EXACT(X40,"NOT_COMPARABLE")),OR(EXACT(Y40,"NONE"),EXACT(Y40,"IMMATERIAL"),EXACT(Y40,"RESOLVED"),EXACT(Y40,"MATERIAL_UNRESOLVED")),OR(EXACT(Z40,"YES"),EXACT(Z40,"NO"),EXACT(Z40,"UNRESOLVED"))),"VALID","INVALID"))</x:f>
        <x:v>N/A</x:v>
      </x:c>
      <x:c r="AH40" s="114" t="str">
        <x:f>IF(C40&lt;&gt;"YES","N/A",IF(AD40="INVALID","INVALID_INPUT",IF(AG40="INVALID","INVALID_INPUT",IF(EXACT(O40,"OUTSIDE_SCOPE"),"OUTSIDE_DECISION_SCOPE",IF(OR(AE40="UNRELIABLE",EXACT(N40,"INVALID"),EXACT(N40,"NOT_COMPARABLE")),"SIZE_SIGNAL_UNRELIABLE",IF(EXACT(Y40,"MATERIAL_UNRESOLVED"),"MATERIAL_CONTRADICTION_UNRESOLVED",IF(AND(OR(EXACT(O40,"MISMATCH"),EXACT(P40,"WEAK"),AF40="CONTRADICTED"),EXACT(V40,"SUFFICIENT"),OR(EXACT(X40,"VALID_STRONGER"),EXACT(O40,"MISMATCH"),EXACT(P40,"WEAK"),EXACT(N40,"DISTORTED"),EXACT(L40,"INFLATED"))),"COUNTEREXAMPLE_ESTABLISHED",IF(AND(OR(EXACT(N40,"VALID"),EXACT(N40,"ESTIMATED")),EXACT(O40,"MATCH"),EXACT(P40,"STRONG"),OR(AF40="DIRECTLY_OBSERVED",AF40="SUPPORTED_WITH_INFERENCE"),EXACT(V40,"SUFFICIENT"),EXACT(W40,"ATTRACTIVE")),"BIGGEST_REMAINS_COMMERCIALLY_CREDIBLE",IF(OR(EXACT(V40,"INSUFFICIENT"),V40="",AF40="UNRESOLVED",EXACT(O40,"UNRESOLVED"),EXACT(P40,"UNRESOLVED")),"EVIDENCE_INSUFFICIENT","SIZE_HEURISTIC_NOT_DECISIVE")))))))))</x:f>
        <x:v>N/A</x:v>
      </x:c>
      <x:c r="AI40" s="114" t="str">
        <x:f>IF(C40&lt;&gt;"YES","JS_ONLY_NONCELL_TYPE",IF(AD40="INVALID","INVALID_NUMERIC",IF(AG40="INVALID","INVALID_CONTROLLED",IF(AH40="OUTSIDE_DECISION_SCOPE","OUTSIDE_SCOPE",IF(AH40="SIZE_SIGNAL_UNRELIABLE","LINEAGE_OR_COMPARABILITY_FAILURE",IF(AH40="MATERIAL_CONTRADICTION_UNRESOLVED","MATERIAL_CONTRADICTION",IF(AH40="COUNTEREXAMPLE_ESTABLISHED","COMMERCIAL_FAILURE",IF(AH40="BIGGEST_REMAINS_COMMERCIALLY_CREDIBLE","BIGGEST_SURVIVES",IF(AH40="EVIDENCE_INSUFFICIENT","MISSING_DECISION_EVIDENCE","SIZE_NOT_DECISIVE")))))))))</x:f>
        <x:v>JS_ONLY_NONCELL_TYPE</x:v>
      </x:c>
      <x:c r="AJ40" s="114" t="str">
        <x:f>IF(C40&lt;&gt;"YES","N/A",IF(AH40=AB40,"PASS","FAIL"))</x:f>
        <x:v>N/A</x:v>
      </x:c>
      <x:c r="AK40" s="114" t="str">
        <x:f>IF(C40&lt;&gt;"YES","N/A",IF(AI40=AC40,"PASS","FAIL"))</x:f>
        <x:v>N/A</x:v>
      </x:c>
      <x:c r="AL40" s="114" t="str">
        <x:f>IF(C40&lt;&gt;"YES","N/A",IF(AND(AJ40="PASS",AK40="PASS"),"PASS","FAIL"))</x:f>
        <x:v>N/A</x:v>
      </x:c>
    </x:row>
    <x:row r="41">
      <x:c r="A41" s="109" t="str">
        <x:v>F37</x:v>
      </x:c>
      <x:c r="B41" s="109" t="str">
        <x:v>surrounding whitespace numeric text rejected</x:v>
      </x:c>
      <x:c r="C41" s="109" t="str">
        <x:v>YES</x:v>
      </x:c>
      <x:c r="D41" s="109" t="str">
        <x:v> 1000 </x:v>
      </x:c>
      <x:c r="E41" s="109" t="str">
        <x:v>Monthly search volume</x:v>
      </x:c>
      <x:c r="F41" s="109" t="str">
        <x:v>searches/month</x:v>
      </x:c>
      <x:c r="G41" s="109" t="str">
        <x:v>Fixture source</x:v>
      </x:c>
      <x:c r="H41" s="109" t="str">
        <x:v>2026-08-01</x:v>
      </x:c>
      <x:c r="I41" s="109" t="str">
        <x:v>US</x:v>
      </x:c>
      <x:c r="J41" s="109" t="str">
        <x:v>English</x:v>
      </x:c>
      <x:c r="K41" s="109" t="str">
        <x:v>12 months</x:v>
      </x:c>
      <x:c r="L41" s="112" t="str">
        <x:v>CLEAN</x:v>
      </x:c>
      <x:c r="M41" s="112" t="str">
        <x:v>Raw reported value</x:v>
      </x:c>
      <x:c r="N41" s="112" t="str">
        <x:v>VALID</x:v>
      </x:c>
      <x:c r="O41" s="112" t="str">
        <x:v>MATCH</x:v>
      </x:c>
      <x:c r="P41" s="112" t="str">
        <x:v>STRONG</x:v>
      </x:c>
      <x:c r="Q41" s="112" t="str">
        <x:v>OBSERVED</x:v>
      </x:c>
      <x:c r="R41" s="112" t="str">
        <x:v>OBSERVED</x:v>
      </x:c>
      <x:c r="S41" s="112" t="str">
        <x:v>OBSERVED</x:v>
      </x:c>
      <x:c r="T41" s="112" t="str">
        <x:v>OBSERVED</x:v>
      </x:c>
      <x:c r="U41" s="112" t="str">
        <x:v>OBSERVED</x:v>
      </x:c>
      <x:c r="V41" s="112" t="str">
        <x:v>SUFFICIENT</x:v>
      </x:c>
      <x:c r="W41" s="112" t="str">
        <x:v>ATTRACTIVE</x:v>
      </x:c>
      <x:c r="X41" s="112" t="str">
        <x:v>NONE</x:v>
      </x:c>
      <x:c r="Y41" s="112" t="str">
        <x:v>NONE</x:v>
      </x:c>
      <x:c r="Z41" s="112" t="str">
        <x:v>YES</x:v>
      </x:c>
      <x:c r="AA41" s="112" t="str">
        <x:v>Material contrary evidence</x:v>
      </x:c>
      <x:c r="AB41" s="114" t="str">
        <x:v>INVALID_INPUT</x:v>
      </x:c>
      <x:c r="AC41" s="114" t="str">
        <x:v>INVALID_NUMERIC</x:v>
      </x:c>
      <x:c r="AD41" s="114" t="str">
        <x:v>INVALID</x:v>
      </x:c>
      <x:c r="AE41" s="114" t="str">
        <x:v>TRACEABLE</x:v>
      </x:c>
      <x:c r="AF41" s="114" t="str">
        <x:v>DIRECTLY_OBSERVED</x:v>
      </x:c>
      <x:c r="AG41" s="114" t="str">
        <x:f>IF(C41&lt;&gt;"YES","N/A",IF(AND(OR(EXACT(L41,"CLEAN"),EXACT(L41,"INFLATED"),EXACT(L41,"REVERSAL_RISK"),EXACT(L41,"UNRESOLVED")),OR(EXACT(N41,"VALID"),EXACT(N41,"ESTIMATED"),EXACT(N41,"UNCERTAIN"),EXACT(N41,"DISTORTED"),EXACT(N41,"NOT_COMPARABLE"),EXACT(N41,"INVALID")),OR(EXACT(O41,"MATCH"),EXACT(O41,"MISMATCH"),EXACT(O41,"UNRESOLVED"),EXACT(O41,"OUTSIDE_SCOPE")),OR(EXACT(P41,"STRONG"),EXACT(P41,"WEAK"),EXACT(P41,"UNRESOLVED")),OR(EXACT(Q41,"OBSERVED"),EXACT(Q41,"INFERRED"),EXACT(Q41,"UNRESOLVED"),EXACT(Q41,"CONTRADICTED")),OR(EXACT(R41,"OBSERVED"),EXACT(R41,"INFERRED"),EXACT(R41,"UNRESOLVED"),EXACT(R41,"CONTRADICTED")),OR(EXACT(S41,"OBSERVED"),EXACT(S41,"INFERRED"),EXACT(S41,"UNRESOLVED"),EXACT(S41,"CONTRADICTED")),OR(EXACT(T41,"OBSERVED"),EXACT(T41,"INFERRED"),EXACT(T41,"UNRESOLVED"),EXACT(T41,"CONTRADICTED")),OR(EXACT(U41,"OBSERVED"),EXACT(U41,"INFERRED"),EXACT(U41,"UNRESOLVED"),EXACT(U41,"CONTRADICTED")),OR(EXACT(V41,"SUFFICIENT"),EXACT(V41,"PARTIAL"),EXACT(V41,"INSUFFICIENT")),OR(EXACT(W41,"ATTRACTIVE"),EXACT(W41,"NOT_ATTRACTIVE"),EXACT(W41,"UNRESOLVED")),OR(EXACT(X41,"NONE"),EXACT(X41,"VALID_STRONGER"),EXACT(X41,"VALID_NOT_STRONGER"),EXACT(X41,"NOT_COMPARABLE")),OR(EXACT(Y41,"NONE"),EXACT(Y41,"IMMATERIAL"),EXACT(Y41,"RESOLVED"),EXACT(Y41,"MATERIAL_UNRESOLVED")),OR(EXACT(Z41,"YES"),EXACT(Z41,"NO"),EXACT(Z41,"UNRESOLVED"))),"VALID","INVALID"))</x:f>
        <x:v>VALID</x:v>
      </x:c>
      <x:c r="AH41" s="114" t="str">
        <x:f>IF(C41&lt;&gt;"YES","N/A",IF(AD41="INVALID","INVALID_INPUT",IF(AG41="INVALID","INVALID_INPUT",IF(EXACT(O41,"OUTSIDE_SCOPE"),"OUTSIDE_DECISION_SCOPE",IF(OR(AE41="UNRELIABLE",EXACT(N41,"INVALID"),EXACT(N41,"NOT_COMPARABLE")),"SIZE_SIGNAL_UNRELIABLE",IF(EXACT(Y41,"MATERIAL_UNRESOLVED"),"MATERIAL_CONTRADICTION_UNRESOLVED",IF(AND(OR(EXACT(O41,"MISMATCH"),EXACT(P41,"WEAK"),AF41="CONTRADICTED"),EXACT(V41,"SUFFICIENT"),OR(EXACT(X41,"VALID_STRONGER"),EXACT(O41,"MISMATCH"),EXACT(P41,"WEAK"),EXACT(N41,"DISTORTED"),EXACT(L41,"INFLATED"))),"COUNTEREXAMPLE_ESTABLISHED",IF(AND(OR(EXACT(N41,"VALID"),EXACT(N41,"ESTIMATED")),EXACT(O41,"MATCH"),EXACT(P41,"STRONG"),OR(AF41="DIRECTLY_OBSERVED",AF41="SUPPORTED_WITH_INFERENCE"),EXACT(V41,"SUFFICIENT"),EXACT(W41,"ATTRACTIVE")),"BIGGEST_REMAINS_COMMERCIALLY_CREDIBLE",IF(OR(EXACT(V41,"INSUFFICIENT"),V41="",AF41="UNRESOLVED",EXACT(O41,"UNRESOLVED"),EXACT(P41,"UNRESOLVED")),"EVIDENCE_INSUFFICIENT","SIZE_HEURISTIC_NOT_DECISIVE")))))))))</x:f>
        <x:v>INVALID_INPUT</x:v>
      </x:c>
      <x:c r="AI41" s="114" t="str">
        <x:f>IF(C41&lt;&gt;"YES","JS_ONLY_NONCELL_TYPE",IF(AD41="INVALID","INVALID_NUMERIC",IF(AG41="INVALID","INVALID_CONTROLLED",IF(AH41="OUTSIDE_DECISION_SCOPE","OUTSIDE_SCOPE",IF(AH41="SIZE_SIGNAL_UNRELIABLE","LINEAGE_OR_COMPARABILITY_FAILURE",IF(AH41="MATERIAL_CONTRADICTION_UNRESOLVED","MATERIAL_CONTRADICTION",IF(AH41="COUNTEREXAMPLE_ESTABLISHED","COMMERCIAL_FAILURE",IF(AH41="BIGGEST_REMAINS_COMMERCIALLY_CREDIBLE","BIGGEST_SURVIVES",IF(AH41="EVIDENCE_INSUFFICIENT","MISSING_DECISION_EVIDENCE","SIZE_NOT_DECISIVE")))))))))</x:f>
        <x:v>INVALID_NUMERIC</x:v>
      </x:c>
      <x:c r="AJ41" s="114" t="str">
        <x:f>IF(C41&lt;&gt;"YES","N/A",IF(AH41=AB41,"PASS","FAIL"))</x:f>
        <x:v>PASS</x:v>
      </x:c>
      <x:c r="AK41" s="114" t="str">
        <x:f>IF(C41&lt;&gt;"YES","N/A",IF(AI41=AC41,"PASS","FAIL"))</x:f>
        <x:v>PASS</x:v>
      </x:c>
      <x:c r="AL41" s="114" t="str">
        <x:f>IF(C41&lt;&gt;"YES","N/A",IF(AND(AJ41="PASS",AK41="PASS"),"PASS","FAIL"))</x:f>
        <x:v>PASS</x:v>
      </x:c>
    </x:row>
    <x:row r="42">
      <x:c r="A42" s="109" t="str">
        <x:v>F38</x:v>
      </x:c>
      <x:c r="B42" s="109" t="str">
        <x:v>boolean-looking text rejected</x:v>
      </x:c>
      <x:c r="C42" s="109" t="str">
        <x:v>YES</x:v>
      </x:c>
      <x:c r="D42" s="109" t="str">
        <x:v>true</x:v>
      </x:c>
      <x:c r="E42" s="109" t="str">
        <x:v>Monthly search volume</x:v>
      </x:c>
      <x:c r="F42" s="109" t="str">
        <x:v>searches/month</x:v>
      </x:c>
      <x:c r="G42" s="109" t="str">
        <x:v>Fixture source</x:v>
      </x:c>
      <x:c r="H42" s="109" t="str">
        <x:v>2026-08-01</x:v>
      </x:c>
      <x:c r="I42" s="109" t="str">
        <x:v>US</x:v>
      </x:c>
      <x:c r="J42" s="109" t="str">
        <x:v>English</x:v>
      </x:c>
      <x:c r="K42" s="109" t="str">
        <x:v>12 months</x:v>
      </x:c>
      <x:c r="L42" s="112" t="str">
        <x:v>CLEAN</x:v>
      </x:c>
      <x:c r="M42" s="112" t="str">
        <x:v>Raw reported value</x:v>
      </x:c>
      <x:c r="N42" s="112" t="str">
        <x:v>VALID</x:v>
      </x:c>
      <x:c r="O42" s="112" t="str">
        <x:v>MATCH</x:v>
      </x:c>
      <x:c r="P42" s="112" t="str">
        <x:v>STRONG</x:v>
      </x:c>
      <x:c r="Q42" s="112" t="str">
        <x:v>OBSERVED</x:v>
      </x:c>
      <x:c r="R42" s="112" t="str">
        <x:v>OBSERVED</x:v>
      </x:c>
      <x:c r="S42" s="112" t="str">
        <x:v>OBSERVED</x:v>
      </x:c>
      <x:c r="T42" s="112" t="str">
        <x:v>OBSERVED</x:v>
      </x:c>
      <x:c r="U42" s="112" t="str">
        <x:v>OBSERVED</x:v>
      </x:c>
      <x:c r="V42" s="112" t="str">
        <x:v>SUFFICIENT</x:v>
      </x:c>
      <x:c r="W42" s="112" t="str">
        <x:v>ATTRACTIVE</x:v>
      </x:c>
      <x:c r="X42" s="112" t="str">
        <x:v>NONE</x:v>
      </x:c>
      <x:c r="Y42" s="112" t="str">
        <x:v>NONE</x:v>
      </x:c>
      <x:c r="Z42" s="112" t="str">
        <x:v>YES</x:v>
      </x:c>
      <x:c r="AA42" s="112" t="str">
        <x:v>Material contrary evidence</x:v>
      </x:c>
      <x:c r="AB42" s="114" t="str">
        <x:v>INVALID_INPUT</x:v>
      </x:c>
      <x:c r="AC42" s="114" t="str">
        <x:v>INVALID_NUMERIC</x:v>
      </x:c>
      <x:c r="AD42" s="114" t="str">
        <x:v>INVALID</x:v>
      </x:c>
      <x:c r="AE42" s="114" t="str">
        <x:v>TRACEABLE</x:v>
      </x:c>
      <x:c r="AF42" s="114" t="str">
        <x:v>DIRECTLY_OBSERVED</x:v>
      </x:c>
      <x:c r="AG42" s="114" t="str">
        <x:f>IF(C42&lt;&gt;"YES","N/A",IF(AND(OR(EXACT(L42,"CLEAN"),EXACT(L42,"INFLATED"),EXACT(L42,"REVERSAL_RISK"),EXACT(L42,"UNRESOLVED")),OR(EXACT(N42,"VALID"),EXACT(N42,"ESTIMATED"),EXACT(N42,"UNCERTAIN"),EXACT(N42,"DISTORTED"),EXACT(N42,"NOT_COMPARABLE"),EXACT(N42,"INVALID")),OR(EXACT(O42,"MATCH"),EXACT(O42,"MISMATCH"),EXACT(O42,"UNRESOLVED"),EXACT(O42,"OUTSIDE_SCOPE")),OR(EXACT(P42,"STRONG"),EXACT(P42,"WEAK"),EXACT(P42,"UNRESOLVED")),OR(EXACT(Q42,"OBSERVED"),EXACT(Q42,"INFERRED"),EXACT(Q42,"UNRESOLVED"),EXACT(Q42,"CONTRADICTED")),OR(EXACT(R42,"OBSERVED"),EXACT(R42,"INFERRED"),EXACT(R42,"UNRESOLVED"),EXACT(R42,"CONTRADICTED")),OR(EXACT(S42,"OBSERVED"),EXACT(S42,"INFERRED"),EXACT(S42,"UNRESOLVED"),EXACT(S42,"CONTRADICTED")),OR(EXACT(T42,"OBSERVED"),EXACT(T42,"INFERRED"),EXACT(T42,"UNRESOLVED"),EXACT(T42,"CONTRADICTED")),OR(EXACT(U42,"OBSERVED"),EXACT(U42,"INFERRED"),EXACT(U42,"UNRESOLVED"),EXACT(U42,"CONTRADICTED")),OR(EXACT(V42,"SUFFICIENT"),EXACT(V42,"PARTIAL"),EXACT(V42,"INSUFFICIENT")),OR(EXACT(W42,"ATTRACTIVE"),EXACT(W42,"NOT_ATTRACTIVE"),EXACT(W42,"UNRESOLVED")),OR(EXACT(X42,"NONE"),EXACT(X42,"VALID_STRONGER"),EXACT(X42,"VALID_NOT_STRONGER"),EXACT(X42,"NOT_COMPARABLE")),OR(EXACT(Y42,"NONE"),EXACT(Y42,"IMMATERIAL"),EXACT(Y42,"RESOLVED"),EXACT(Y42,"MATERIAL_UNRESOLVED")),OR(EXACT(Z42,"YES"),EXACT(Z42,"NO"),EXACT(Z42,"UNRESOLVED"))),"VALID","INVALID"))</x:f>
        <x:v>VALID</x:v>
      </x:c>
      <x:c r="AH42" s="114" t="str">
        <x:f>IF(C42&lt;&gt;"YES","N/A",IF(AD42="INVALID","INVALID_INPUT",IF(AG42="INVALID","INVALID_INPUT",IF(EXACT(O42,"OUTSIDE_SCOPE"),"OUTSIDE_DECISION_SCOPE",IF(OR(AE42="UNRELIABLE",EXACT(N42,"INVALID"),EXACT(N42,"NOT_COMPARABLE")),"SIZE_SIGNAL_UNRELIABLE",IF(EXACT(Y42,"MATERIAL_UNRESOLVED"),"MATERIAL_CONTRADICTION_UNRESOLVED",IF(AND(OR(EXACT(O42,"MISMATCH"),EXACT(P42,"WEAK"),AF42="CONTRADICTED"),EXACT(V42,"SUFFICIENT"),OR(EXACT(X42,"VALID_STRONGER"),EXACT(O42,"MISMATCH"),EXACT(P42,"WEAK"),EXACT(N42,"DISTORTED"),EXACT(L42,"INFLATED"))),"COUNTEREXAMPLE_ESTABLISHED",IF(AND(OR(EXACT(N42,"VALID"),EXACT(N42,"ESTIMATED")),EXACT(O42,"MATCH"),EXACT(P42,"STRONG"),OR(AF42="DIRECTLY_OBSERVED",AF42="SUPPORTED_WITH_INFERENCE"),EXACT(V42,"SUFFICIENT"),EXACT(W42,"ATTRACTIVE")),"BIGGEST_REMAINS_COMMERCIALLY_CREDIBLE",IF(OR(EXACT(V42,"INSUFFICIENT"),V42="",AF42="UNRESOLVED",EXACT(O42,"UNRESOLVED"),EXACT(P42,"UNRESOLVED")),"EVIDENCE_INSUFFICIENT","SIZE_HEURISTIC_NOT_DECISIVE")))))))))</x:f>
        <x:v>INVALID_INPUT</x:v>
      </x:c>
      <x:c r="AI42" s="114" t="str">
        <x:f>IF(C42&lt;&gt;"YES","JS_ONLY_NONCELL_TYPE",IF(AD42="INVALID","INVALID_NUMERIC",IF(AG42="INVALID","INVALID_CONTROLLED",IF(AH42="OUTSIDE_DECISION_SCOPE","OUTSIDE_SCOPE",IF(AH42="SIZE_SIGNAL_UNRELIABLE","LINEAGE_OR_COMPARABILITY_FAILURE",IF(AH42="MATERIAL_CONTRADICTION_UNRESOLVED","MATERIAL_CONTRADICTION",IF(AH42="COUNTEREXAMPLE_ESTABLISHED","COMMERCIAL_FAILURE",IF(AH42="BIGGEST_REMAINS_COMMERCIALLY_CREDIBLE","BIGGEST_SURVIVES",IF(AH42="EVIDENCE_INSUFFICIENT","MISSING_DECISION_EVIDENCE","SIZE_NOT_DECISIVE")))))))))</x:f>
        <x:v>INVALID_NUMERIC</x:v>
      </x:c>
      <x:c r="AJ42" s="114" t="str">
        <x:f>IF(C42&lt;&gt;"YES","N/A",IF(AH42=AB42,"PASS","FAIL"))</x:f>
        <x:v>PASS</x:v>
      </x:c>
      <x:c r="AK42" s="114" t="str">
        <x:f>IF(C42&lt;&gt;"YES","N/A",IF(AI42=AC42,"PASS","FAIL"))</x:f>
        <x:v>PASS</x:v>
      </x:c>
      <x:c r="AL42" s="114" t="str">
        <x:f>IF(C42&lt;&gt;"YES","N/A",IF(AND(AJ42="PASS",AK42="PASS"),"PASS","FAIL"))</x:f>
        <x:v>PASS</x:v>
      </x:c>
    </x:row>
    <x:row r="43">
      <x:c r="A43" s="109" t="str">
        <x:v>F39</x:v>
      </x:c>
      <x:c r="B43" s="109" t="str">
        <x:v>wrong-case evidence state fails closed</x:v>
      </x:c>
      <x:c r="C43" s="109" t="str">
        <x:v>YES</x:v>
      </x:c>
      <x:c r="D43" s="109" t="str">
        <x:v>1000</x:v>
      </x:c>
      <x:c r="E43" s="109" t="str">
        <x:v>Monthly search volume</x:v>
      </x:c>
      <x:c r="F43" s="109" t="str">
        <x:v>searches/month</x:v>
      </x:c>
      <x:c r="G43" s="109" t="str">
        <x:v>Fixture source</x:v>
      </x:c>
      <x:c r="H43" s="109" t="str">
        <x:v>2026-08-01</x:v>
      </x:c>
      <x:c r="I43" s="109" t="str">
        <x:v>US</x:v>
      </x:c>
      <x:c r="J43" s="109" t="str">
        <x:v>English</x:v>
      </x:c>
      <x:c r="K43" s="109" t="str">
        <x:v>12 months</x:v>
      </x:c>
      <x:c r="L43" s="112" t="str">
        <x:v>CLEAN</x:v>
      </x:c>
      <x:c r="M43" s="112" t="str">
        <x:v>Raw reported value</x:v>
      </x:c>
      <x:c r="N43" s="112" t="str">
        <x:v>VALID</x:v>
      </x:c>
      <x:c r="O43" s="112" t="str">
        <x:v>MATCH</x:v>
      </x:c>
      <x:c r="P43" s="112" t="str">
        <x:v>STRONG</x:v>
      </x:c>
      <x:c r="Q43" s="112" t="str">
        <x:v>observed</x:v>
      </x:c>
      <x:c r="R43" s="112" t="str">
        <x:v>OBSERVED</x:v>
      </x:c>
      <x:c r="S43" s="112" t="str">
        <x:v>OBSERVED</x:v>
      </x:c>
      <x:c r="T43" s="112" t="str">
        <x:v>OBSERVED</x:v>
      </x:c>
      <x:c r="U43" s="112" t="str">
        <x:v>OBSERVED</x:v>
      </x:c>
      <x:c r="V43" s="112" t="str">
        <x:v>SUFFICIENT</x:v>
      </x:c>
      <x:c r="W43" s="112" t="str">
        <x:v>ATTRACTIVE</x:v>
      </x:c>
      <x:c r="X43" s="112" t="str">
        <x:v>NONE</x:v>
      </x:c>
      <x:c r="Y43" s="112" t="str">
        <x:v>NONE</x:v>
      </x:c>
      <x:c r="Z43" s="112" t="str">
        <x:v>YES</x:v>
      </x:c>
      <x:c r="AA43" s="112" t="str">
        <x:v>Material contrary evidence</x:v>
      </x:c>
      <x:c r="AB43" s="114" t="str">
        <x:v>INVALID_INPUT</x:v>
      </x:c>
      <x:c r="AC43" s="114" t="str">
        <x:v>INVALID_CONTROLLED</x:v>
      </x:c>
      <x:c r="AD43" s="114" t="str">
        <x:v>VALID</x:v>
      </x:c>
      <x:c r="AE43" s="114" t="str">
        <x:v>TRACEABLE</x:v>
      </x:c>
      <x:c r="AF43" s="114" t="str">
        <x:v>UNRESOLVED</x:v>
      </x:c>
      <x:c r="AG43" s="114" t="str">
        <x:f>IF(C43&lt;&gt;"YES","N/A",IF(AND(OR(EXACT(L43,"CLEAN"),EXACT(L43,"INFLATED"),EXACT(L43,"REVERSAL_RISK"),EXACT(L43,"UNRESOLVED")),OR(EXACT(N43,"VALID"),EXACT(N43,"ESTIMATED"),EXACT(N43,"UNCERTAIN"),EXACT(N43,"DISTORTED"),EXACT(N43,"NOT_COMPARABLE"),EXACT(N43,"INVALID")),OR(EXACT(O43,"MATCH"),EXACT(O43,"MISMATCH"),EXACT(O43,"UNRESOLVED"),EXACT(O43,"OUTSIDE_SCOPE")),OR(EXACT(P43,"STRONG"),EXACT(P43,"WEAK"),EXACT(P43,"UNRESOLVED")),OR(EXACT(Q43,"OBSERVED"),EXACT(Q43,"INFERRED"),EXACT(Q43,"UNRESOLVED"),EXACT(Q43,"CONTRADICTED")),OR(EXACT(R43,"OBSERVED"),EXACT(R43,"INFERRED"),EXACT(R43,"UNRESOLVED"),EXACT(R43,"CONTRADICTED")),OR(EXACT(S43,"OBSERVED"),EXACT(S43,"INFERRED"),EXACT(S43,"UNRESOLVED"),EXACT(S43,"CONTRADICTED")),OR(EXACT(T43,"OBSERVED"),EXACT(T43,"INFERRED"),EXACT(T43,"UNRESOLVED"),EXACT(T43,"CONTRADICTED")),OR(EXACT(U43,"OBSERVED"),EXACT(U43,"INFERRED"),EXACT(U43,"UNRESOLVED"),EXACT(U43,"CONTRADICTED")),OR(EXACT(V43,"SUFFICIENT"),EXACT(V43,"PARTIAL"),EXACT(V43,"INSUFFICIENT")),OR(EXACT(W43,"ATTRACTIVE"),EXACT(W43,"NOT_ATTRACTIVE"),EXACT(W43,"UNRESOLVED")),OR(EXACT(X43,"NONE"),EXACT(X43,"VALID_STRONGER"),EXACT(X43,"VALID_NOT_STRONGER"),EXACT(X43,"NOT_COMPARABLE")),OR(EXACT(Y43,"NONE"),EXACT(Y43,"IMMATERIAL"),EXACT(Y43,"RESOLVED"),EXACT(Y43,"MATERIAL_UNRESOLVED")),OR(EXACT(Z43,"YES"),EXACT(Z43,"NO"),EXACT(Z43,"UNRESOLVED"))),"VALID","INVALID"))</x:f>
        <x:v>INVALID</x:v>
      </x:c>
      <x:c r="AH43" s="114" t="str">
        <x:f>IF(C43&lt;&gt;"YES","N/A",IF(AD43="INVALID","INVALID_INPUT",IF(AG43="INVALID","INVALID_INPUT",IF(EXACT(O43,"OUTSIDE_SCOPE"),"OUTSIDE_DECISION_SCOPE",IF(OR(AE43="UNRELIABLE",EXACT(N43,"INVALID"),EXACT(N43,"NOT_COMPARABLE")),"SIZE_SIGNAL_UNRELIABLE",IF(EXACT(Y43,"MATERIAL_UNRESOLVED"),"MATERIAL_CONTRADICTION_UNRESOLVED",IF(AND(OR(EXACT(O43,"MISMATCH"),EXACT(P43,"WEAK"),AF43="CONTRADICTED"),EXACT(V43,"SUFFICIENT"),OR(EXACT(X43,"VALID_STRONGER"),EXACT(O43,"MISMATCH"),EXACT(P43,"WEAK"),EXACT(N43,"DISTORTED"),EXACT(L43,"INFLATED"))),"COUNTEREXAMPLE_ESTABLISHED",IF(AND(OR(EXACT(N43,"VALID"),EXACT(N43,"ESTIMATED")),EXACT(O43,"MATCH"),EXACT(P43,"STRONG"),OR(AF43="DIRECTLY_OBSERVED",AF43="SUPPORTED_WITH_INFERENCE"),EXACT(V43,"SUFFICIENT"),EXACT(W43,"ATTRACTIVE")),"BIGGEST_REMAINS_COMMERCIALLY_CREDIBLE",IF(OR(EXACT(V43,"INSUFFICIENT"),V43="",AF43="UNRESOLVED",EXACT(O43,"UNRESOLVED"),EXACT(P43,"UNRESOLVED")),"EVIDENCE_INSUFFICIENT","SIZE_HEURISTIC_NOT_DECISIVE")))))))))</x:f>
        <x:v>INVALID_INPUT</x:v>
      </x:c>
      <x:c r="AI43" s="114" t="str">
        <x:f>IF(C43&lt;&gt;"YES","JS_ONLY_NONCELL_TYPE",IF(AD43="INVALID","INVALID_NUMERIC",IF(AG43="INVALID","INVALID_CONTROLLED",IF(AH43="OUTSIDE_DECISION_SCOPE","OUTSIDE_SCOPE",IF(AH43="SIZE_SIGNAL_UNRELIABLE","LINEAGE_OR_COMPARABILITY_FAILURE",IF(AH43="MATERIAL_CONTRADICTION_UNRESOLVED","MATERIAL_CONTRADICTION",IF(AH43="COUNTEREXAMPLE_ESTABLISHED","COMMERCIAL_FAILURE",IF(AH43="BIGGEST_REMAINS_COMMERCIALLY_CREDIBLE","BIGGEST_SURVIVES",IF(AH43="EVIDENCE_INSUFFICIENT","MISSING_DECISION_EVIDENCE","SIZE_NOT_DECISIVE")))))))))</x:f>
        <x:v>INVALID_CONTROLLED</x:v>
      </x:c>
      <x:c r="AJ43" s="114" t="str">
        <x:f>IF(C43&lt;&gt;"YES","N/A",IF(AH43=AB43,"PASS","FAIL"))</x:f>
        <x:v>PASS</x:v>
      </x:c>
      <x:c r="AK43" s="114" t="str">
        <x:f>IF(C43&lt;&gt;"YES","N/A",IF(AI43=AC43,"PASS","FAIL"))</x:f>
        <x:v>PASS</x:v>
      </x:c>
      <x:c r="AL43" s="114" t="str">
        <x:f>IF(C43&lt;&gt;"YES","N/A",IF(AND(AJ43="PASS",AK43="PASS"),"PASS","FAIL"))</x:f>
        <x:v>PASS</x:v>
      </x:c>
    </x:row>
    <x:row r="44">
      <x:c r="A44" s="109" t="str">
        <x:v>F40</x:v>
      </x:c>
      <x:c r="B44" s="109" t="str">
        <x:v>unsupported manipulated controlled token fails closed</x:v>
      </x:c>
      <x:c r="C44" s="109" t="str">
        <x:v>YES</x:v>
      </x:c>
      <x:c r="D44" s="109" t="str">
        <x:v>1000</x:v>
      </x:c>
      <x:c r="E44" s="109" t="str">
        <x:v>Monthly search volume</x:v>
      </x:c>
      <x:c r="F44" s="109" t="str">
        <x:v>searches/month</x:v>
      </x:c>
      <x:c r="G44" s="109" t="str">
        <x:v>Fixture source</x:v>
      </x:c>
      <x:c r="H44" s="109" t="str">
        <x:v>2026-08-01</x:v>
      </x:c>
      <x:c r="I44" s="109" t="str">
        <x:v>US</x:v>
      </x:c>
      <x:c r="J44" s="109" t="str">
        <x:v>English</x:v>
      </x:c>
      <x:c r="K44" s="109" t="str">
        <x:v>12 months</x:v>
      </x:c>
      <x:c r="L44" s="112" t="str">
        <x:v>CLEAN</x:v>
      </x:c>
      <x:c r="M44" s="112" t="str">
        <x:v>Raw reported value</x:v>
      </x:c>
      <x:c r="N44" s="112" t="str">
        <x:v>VALID</x:v>
      </x:c>
      <x:c r="O44" s="112" t="str">
        <x:v>MATCH&lt;script&gt;</x:v>
      </x:c>
      <x:c r="P44" s="112" t="str">
        <x:v>STRONG</x:v>
      </x:c>
      <x:c r="Q44" s="112" t="str">
        <x:v>OBSERVED</x:v>
      </x:c>
      <x:c r="R44" s="112" t="str">
        <x:v>OBSERVED</x:v>
      </x:c>
      <x:c r="S44" s="112" t="str">
        <x:v>OBSERVED</x:v>
      </x:c>
      <x:c r="T44" s="112" t="str">
        <x:v>OBSERVED</x:v>
      </x:c>
      <x:c r="U44" s="112" t="str">
        <x:v>OBSERVED</x:v>
      </x:c>
      <x:c r="V44" s="112" t="str">
        <x:v>SUFFICIENT</x:v>
      </x:c>
      <x:c r="W44" s="112" t="str">
        <x:v>ATTRACTIVE</x:v>
      </x:c>
      <x:c r="X44" s="112" t="str">
        <x:v>NONE</x:v>
      </x:c>
      <x:c r="Y44" s="112" t="str">
        <x:v>NONE</x:v>
      </x:c>
      <x:c r="Z44" s="112" t="str">
        <x:v>YES</x:v>
      </x:c>
      <x:c r="AA44" s="112" t="str">
        <x:v>Material contrary evidence</x:v>
      </x:c>
      <x:c r="AB44" s="114" t="str">
        <x:v>INVALID_INPUT</x:v>
      </x:c>
      <x:c r="AC44" s="114" t="str">
        <x:v>INVALID_CONTROLLED</x:v>
      </x:c>
      <x:c r="AD44" s="114" t="str">
        <x:v>VALID</x:v>
      </x:c>
      <x:c r="AE44" s="114" t="str">
        <x:v>TRACEABLE</x:v>
      </x:c>
      <x:c r="AF44" s="114" t="str">
        <x:v>DIRECTLY_OBSERVED</x:v>
      </x:c>
      <x:c r="AG44" s="114" t="str">
        <x:f>IF(C44&lt;&gt;"YES","N/A",IF(AND(OR(EXACT(L44,"CLEAN"),EXACT(L44,"INFLATED"),EXACT(L44,"REVERSAL_RISK"),EXACT(L44,"UNRESOLVED")),OR(EXACT(N44,"VALID"),EXACT(N44,"ESTIMATED"),EXACT(N44,"UNCERTAIN"),EXACT(N44,"DISTORTED"),EXACT(N44,"NOT_COMPARABLE"),EXACT(N44,"INVALID")),OR(EXACT(O44,"MATCH"),EXACT(O44,"MISMATCH"),EXACT(O44,"UNRESOLVED"),EXACT(O44,"OUTSIDE_SCOPE")),OR(EXACT(P44,"STRONG"),EXACT(P44,"WEAK"),EXACT(P44,"UNRESOLVED")),OR(EXACT(Q44,"OBSERVED"),EXACT(Q44,"INFERRED"),EXACT(Q44,"UNRESOLVED"),EXACT(Q44,"CONTRADICTED")),OR(EXACT(R44,"OBSERVED"),EXACT(R44,"INFERRED"),EXACT(R44,"UNRESOLVED"),EXACT(R44,"CONTRADICTED")),OR(EXACT(S44,"OBSERVED"),EXACT(S44,"INFERRED"),EXACT(S44,"UNRESOLVED"),EXACT(S44,"CONTRADICTED")),OR(EXACT(T44,"OBSERVED"),EXACT(T44,"INFERRED"),EXACT(T44,"UNRESOLVED"),EXACT(T44,"CONTRADICTED")),OR(EXACT(U44,"OBSERVED"),EXACT(U44,"INFERRED"),EXACT(U44,"UNRESOLVED"),EXACT(U44,"CONTRADICTED")),OR(EXACT(V44,"SUFFICIENT"),EXACT(V44,"PARTIAL"),EXACT(V44,"INSUFFICIENT")),OR(EXACT(W44,"ATTRACTIVE"),EXACT(W44,"NOT_ATTRACTIVE"),EXACT(W44,"UNRESOLVED")),OR(EXACT(X44,"NONE"),EXACT(X44,"VALID_STRONGER"),EXACT(X44,"VALID_NOT_STRONGER"),EXACT(X44,"NOT_COMPARABLE")),OR(EXACT(Y44,"NONE"),EXACT(Y44,"IMMATERIAL"),EXACT(Y44,"RESOLVED"),EXACT(Y44,"MATERIAL_UNRESOLVED")),OR(EXACT(Z44,"YES"),EXACT(Z44,"NO"),EXACT(Z44,"UNRESOLVED"))),"VALID","INVALID"))</x:f>
        <x:v>INVALID</x:v>
      </x:c>
      <x:c r="AH44" s="114" t="str">
        <x:f>IF(C44&lt;&gt;"YES","N/A",IF(AD44="INVALID","INVALID_INPUT",IF(AG44="INVALID","INVALID_INPUT",IF(EXACT(O44,"OUTSIDE_SCOPE"),"OUTSIDE_DECISION_SCOPE",IF(OR(AE44="UNRELIABLE",EXACT(N44,"INVALID"),EXACT(N44,"NOT_COMPARABLE")),"SIZE_SIGNAL_UNRELIABLE",IF(EXACT(Y44,"MATERIAL_UNRESOLVED"),"MATERIAL_CONTRADICTION_UNRESOLVED",IF(AND(OR(EXACT(O44,"MISMATCH"),EXACT(P44,"WEAK"),AF44="CONTRADICTED"),EXACT(V44,"SUFFICIENT"),OR(EXACT(X44,"VALID_STRONGER"),EXACT(O44,"MISMATCH"),EXACT(P44,"WEAK"),EXACT(N44,"DISTORTED"),EXACT(L44,"INFLATED"))),"COUNTEREXAMPLE_ESTABLISHED",IF(AND(OR(EXACT(N44,"VALID"),EXACT(N44,"ESTIMATED")),EXACT(O44,"MATCH"),EXACT(P44,"STRONG"),OR(AF44="DIRECTLY_OBSERVED",AF44="SUPPORTED_WITH_INFERENCE"),EXACT(V44,"SUFFICIENT"),EXACT(W44,"ATTRACTIVE")),"BIGGEST_REMAINS_COMMERCIALLY_CREDIBLE",IF(OR(EXACT(V44,"INSUFFICIENT"),V44="",AF44="UNRESOLVED",EXACT(O44,"UNRESOLVED"),EXACT(P44,"UNRESOLVED")),"EVIDENCE_INSUFFICIENT","SIZE_HEURISTIC_NOT_DECISIVE")))))))))</x:f>
        <x:v>INVALID_INPUT</x:v>
      </x:c>
      <x:c r="AI44" s="114" t="str">
        <x:f>IF(C44&lt;&gt;"YES","JS_ONLY_NONCELL_TYPE",IF(AD44="INVALID","INVALID_NUMERIC",IF(AG44="INVALID","INVALID_CONTROLLED",IF(AH44="OUTSIDE_DECISION_SCOPE","OUTSIDE_SCOPE",IF(AH44="SIZE_SIGNAL_UNRELIABLE","LINEAGE_OR_COMPARABILITY_FAILURE",IF(AH44="MATERIAL_CONTRADICTION_UNRESOLVED","MATERIAL_CONTRADICTION",IF(AH44="COUNTEREXAMPLE_ESTABLISHED","COMMERCIAL_FAILURE",IF(AH44="BIGGEST_REMAINS_COMMERCIALLY_CREDIBLE","BIGGEST_SURVIVES",IF(AH44="EVIDENCE_INSUFFICIENT","MISSING_DECISION_EVIDENCE","SIZE_NOT_DECISIVE")))))))))</x:f>
        <x:v>INVALID_CONTROLLED</x:v>
      </x:c>
      <x:c r="AJ44" s="114" t="str">
        <x:f>IF(C44&lt;&gt;"YES","N/A",IF(AH44=AB44,"PASS","FAIL"))</x:f>
        <x:v>PASS</x:v>
      </x:c>
      <x:c r="AK44" s="114" t="str">
        <x:f>IF(C44&lt;&gt;"YES","N/A",IF(AI44=AC44,"PASS","FAIL"))</x:f>
        <x:v>PASS</x:v>
      </x:c>
      <x:c r="AL44" s="114" t="str">
        <x:f>IF(C44&lt;&gt;"YES","N/A",IF(AND(AJ44="PASS",AK44="PASS"),"PASS","FAIL"))</x:f>
        <x:v>PASS</x:v>
      </x:c>
    </x:row>
    <x:row r="45">
      <x:c r="A45" s="109" t="str">
        <x:v>F41</x:v>
      </x:c>
      <x:c r="B45" s="109" t="str">
        <x:v>blank source after whitespace is unreliable</x:v>
      </x:c>
      <x:c r="C45" s="109" t="str">
        <x:v>YES</x:v>
      </x:c>
      <x:c r="D45" s="109" t="str">
        <x:v>1000</x:v>
      </x:c>
      <x:c r="E45" s="109" t="str">
        <x:v>Monthly search volume</x:v>
      </x:c>
      <x:c r="F45" s="109" t="str">
        <x:v>searches/month</x:v>
      </x:c>
      <x:c r="G45" s="109" t="str">
        <x:v>   </x:v>
      </x:c>
      <x:c r="H45" s="109" t="str">
        <x:v>2026-08-01</x:v>
      </x:c>
      <x:c r="I45" s="109" t="str">
        <x:v>US</x:v>
      </x:c>
      <x:c r="J45" s="109" t="str">
        <x:v>English</x:v>
      </x:c>
      <x:c r="K45" s="109" t="str">
        <x:v>12 months</x:v>
      </x:c>
      <x:c r="L45" s="112" t="str">
        <x:v>CLEAN</x:v>
      </x:c>
      <x:c r="M45" s="112" t="str">
        <x:v>Raw reported value</x:v>
      </x:c>
      <x:c r="N45" s="112" t="str">
        <x:v>VALID</x:v>
      </x:c>
      <x:c r="O45" s="112" t="str">
        <x:v>MATCH</x:v>
      </x:c>
      <x:c r="P45" s="112" t="str">
        <x:v>STRONG</x:v>
      </x:c>
      <x:c r="Q45" s="112" t="str">
        <x:v>OBSERVED</x:v>
      </x:c>
      <x:c r="R45" s="112" t="str">
        <x:v>OBSERVED</x:v>
      </x:c>
      <x:c r="S45" s="112" t="str">
        <x:v>OBSERVED</x:v>
      </x:c>
      <x:c r="T45" s="112" t="str">
        <x:v>OBSERVED</x:v>
      </x:c>
      <x:c r="U45" s="112" t="str">
        <x:v>OBSERVED</x:v>
      </x:c>
      <x:c r="V45" s="112" t="str">
        <x:v>SUFFICIENT</x:v>
      </x:c>
      <x:c r="W45" s="112" t="str">
        <x:v>ATTRACTIVE</x:v>
      </x:c>
      <x:c r="X45" s="112" t="str">
        <x:v>NONE</x:v>
      </x:c>
      <x:c r="Y45" s="112" t="str">
        <x:v>NONE</x:v>
      </x:c>
      <x:c r="Z45" s="112" t="str">
        <x:v>YES</x:v>
      </x:c>
      <x:c r="AA45" s="112" t="str">
        <x:v>Material contrary evidence</x:v>
      </x:c>
      <x:c r="AB45" s="114" t="str">
        <x:v>SIZE_SIGNAL_UNRELIABLE</x:v>
      </x:c>
      <x:c r="AC45" s="114" t="str">
        <x:v>LINEAGE_OR_COMPARABILITY_FAILURE</x:v>
      </x:c>
      <x:c r="AD45" s="114" t="str">
        <x:v>VALID</x:v>
      </x:c>
      <x:c r="AE45" s="114" t="str">
        <x:v>UNRELIABLE</x:v>
      </x:c>
      <x:c r="AF45" s="114" t="str">
        <x:v>DIRECTLY_OBSERVED</x:v>
      </x:c>
      <x:c r="AG45" s="114" t="str">
        <x:f>IF(C45&lt;&gt;"YES","N/A",IF(AND(OR(EXACT(L45,"CLEAN"),EXACT(L45,"INFLATED"),EXACT(L45,"REVERSAL_RISK"),EXACT(L45,"UNRESOLVED")),OR(EXACT(N45,"VALID"),EXACT(N45,"ESTIMATED"),EXACT(N45,"UNCERTAIN"),EXACT(N45,"DISTORTED"),EXACT(N45,"NOT_COMPARABLE"),EXACT(N45,"INVALID")),OR(EXACT(O45,"MATCH"),EXACT(O45,"MISMATCH"),EXACT(O45,"UNRESOLVED"),EXACT(O45,"OUTSIDE_SCOPE")),OR(EXACT(P45,"STRONG"),EXACT(P45,"WEAK"),EXACT(P45,"UNRESOLVED")),OR(EXACT(Q45,"OBSERVED"),EXACT(Q45,"INFERRED"),EXACT(Q45,"UNRESOLVED"),EXACT(Q45,"CONTRADICTED")),OR(EXACT(R45,"OBSERVED"),EXACT(R45,"INFERRED"),EXACT(R45,"UNRESOLVED"),EXACT(R45,"CONTRADICTED")),OR(EXACT(S45,"OBSERVED"),EXACT(S45,"INFERRED"),EXACT(S45,"UNRESOLVED"),EXACT(S45,"CONTRADICTED")),OR(EXACT(T45,"OBSERVED"),EXACT(T45,"INFERRED"),EXACT(T45,"UNRESOLVED"),EXACT(T45,"CONTRADICTED")),OR(EXACT(U45,"OBSERVED"),EXACT(U45,"INFERRED"),EXACT(U45,"UNRESOLVED"),EXACT(U45,"CONTRADICTED")),OR(EXACT(V45,"SUFFICIENT"),EXACT(V45,"PARTIAL"),EXACT(V45,"INSUFFICIENT")),OR(EXACT(W45,"ATTRACTIVE"),EXACT(W45,"NOT_ATTRACTIVE"),EXACT(W45,"UNRESOLVED")),OR(EXACT(X45,"NONE"),EXACT(X45,"VALID_STRONGER"),EXACT(X45,"VALID_NOT_STRONGER"),EXACT(X45,"NOT_COMPARABLE")),OR(EXACT(Y45,"NONE"),EXACT(Y45,"IMMATERIAL"),EXACT(Y45,"RESOLVED"),EXACT(Y45,"MATERIAL_UNRESOLVED")),OR(EXACT(Z45,"YES"),EXACT(Z45,"NO"),EXACT(Z45,"UNRESOLVED"))),"VALID","INVALID"))</x:f>
        <x:v>VALID</x:v>
      </x:c>
      <x:c r="AH45" s="114" t="str">
        <x:f>IF(C45&lt;&gt;"YES","N/A",IF(AD45="INVALID","INVALID_INPUT",IF(AG45="INVALID","INVALID_INPUT",IF(EXACT(O45,"OUTSIDE_SCOPE"),"OUTSIDE_DECISION_SCOPE",IF(OR(AE45="UNRELIABLE",EXACT(N45,"INVALID"),EXACT(N45,"NOT_COMPARABLE")),"SIZE_SIGNAL_UNRELIABLE",IF(EXACT(Y45,"MATERIAL_UNRESOLVED"),"MATERIAL_CONTRADICTION_UNRESOLVED",IF(AND(OR(EXACT(O45,"MISMATCH"),EXACT(P45,"WEAK"),AF45="CONTRADICTED"),EXACT(V45,"SUFFICIENT"),OR(EXACT(X45,"VALID_STRONGER"),EXACT(O45,"MISMATCH"),EXACT(P45,"WEAK"),EXACT(N45,"DISTORTED"),EXACT(L45,"INFLATED"))),"COUNTEREXAMPLE_ESTABLISHED",IF(AND(OR(EXACT(N45,"VALID"),EXACT(N45,"ESTIMATED")),EXACT(O45,"MATCH"),EXACT(P45,"STRONG"),OR(AF45="DIRECTLY_OBSERVED",AF45="SUPPORTED_WITH_INFERENCE"),EXACT(V45,"SUFFICIENT"),EXACT(W45,"ATTRACTIVE")),"BIGGEST_REMAINS_COMMERCIALLY_CREDIBLE",IF(OR(EXACT(V45,"INSUFFICIENT"),V45="",AF45="UNRESOLVED",EXACT(O45,"UNRESOLVED"),EXACT(P45,"UNRESOLVED")),"EVIDENCE_INSUFFICIENT","SIZE_HEURISTIC_NOT_DECISIVE")))))))))</x:f>
        <x:v>SIZE_SIGNAL_UNRELIABLE</x:v>
      </x:c>
      <x:c r="AI45" s="114" t="str">
        <x:f>IF(C45&lt;&gt;"YES","JS_ONLY_NONCELL_TYPE",IF(AD45="INVALID","INVALID_NUMERIC",IF(AG45="INVALID","INVALID_CONTROLLED",IF(AH45="OUTSIDE_DECISION_SCOPE","OUTSIDE_SCOPE",IF(AH45="SIZE_SIGNAL_UNRELIABLE","LINEAGE_OR_COMPARABILITY_FAILURE",IF(AH45="MATERIAL_CONTRADICTION_UNRESOLVED","MATERIAL_CONTRADICTION",IF(AH45="COUNTEREXAMPLE_ESTABLISHED","COMMERCIAL_FAILURE",IF(AH45="BIGGEST_REMAINS_COMMERCIALLY_CREDIBLE","BIGGEST_SURVIVES",IF(AH45="EVIDENCE_INSUFFICIENT","MISSING_DECISION_EVIDENCE","SIZE_NOT_DECISIVE")))))))))</x:f>
        <x:v>LINEAGE_OR_COMPARABILITY_FAILURE</x:v>
      </x:c>
      <x:c r="AJ45" s="114" t="str">
        <x:f>IF(C45&lt;&gt;"YES","N/A",IF(AH45=AB45,"PASS","FAIL"))</x:f>
        <x:v>PASS</x:v>
      </x:c>
      <x:c r="AK45" s="114" t="str">
        <x:f>IF(C45&lt;&gt;"YES","N/A",IF(AI45=AC45,"PASS","FAIL"))</x:f>
        <x:v>PASS</x:v>
      </x:c>
      <x:c r="AL45" s="114" t="str">
        <x:f>IF(C45&lt;&gt;"YES","N/A",IF(AND(AJ45="PASS",AK45="PASS"),"PASS","FAIL"))</x:f>
        <x:v>PASS</x:v>
      </x:c>
    </x:row>
    <x:row r="46">
      <x:c r="A46" s="109" t="str">
        <x:v>F42</x:v>
      </x:c>
      <x:c r="B46" s="109" t="str">
        <x:v>NBSP-wrapped numeric text rejected</x:v>
      </x:c>
      <x:c r="C46" s="109" t="str">
        <x:v>YES</x:v>
      </x:c>
      <x:c r="D46" s="109" t="str">
        <x:v> 1000 </x:v>
      </x:c>
      <x:c r="E46" s="109" t="str">
        <x:v>Monthly search volume</x:v>
      </x:c>
      <x:c r="F46" s="109" t="str">
        <x:v>searches/month</x:v>
      </x:c>
      <x:c r="G46" s="109" t="str">
        <x:v>Fixture source</x:v>
      </x:c>
      <x:c r="H46" s="109" t="str">
        <x:v>2026-08-01</x:v>
      </x:c>
      <x:c r="I46" s="109" t="str">
        <x:v>US</x:v>
      </x:c>
      <x:c r="J46" s="109" t="str">
        <x:v>English</x:v>
      </x:c>
      <x:c r="K46" s="109" t="str">
        <x:v>12 months</x:v>
      </x:c>
      <x:c r="L46" s="112" t="str">
        <x:v>CLEAN</x:v>
      </x:c>
      <x:c r="M46" s="112" t="str">
        <x:v>Raw reported value</x:v>
      </x:c>
      <x:c r="N46" s="112" t="str">
        <x:v>VALID</x:v>
      </x:c>
      <x:c r="O46" s="112" t="str">
        <x:v>MATCH</x:v>
      </x:c>
      <x:c r="P46" s="112" t="str">
        <x:v>STRONG</x:v>
      </x:c>
      <x:c r="Q46" s="112" t="str">
        <x:v>OBSERVED</x:v>
      </x:c>
      <x:c r="R46" s="112" t="str">
        <x:v>OBSERVED</x:v>
      </x:c>
      <x:c r="S46" s="112" t="str">
        <x:v>OBSERVED</x:v>
      </x:c>
      <x:c r="T46" s="112" t="str">
        <x:v>OBSERVED</x:v>
      </x:c>
      <x:c r="U46" s="112" t="str">
        <x:v>OBSERVED</x:v>
      </x:c>
      <x:c r="V46" s="112" t="str">
        <x:v>SUFFICIENT</x:v>
      </x:c>
      <x:c r="W46" s="112" t="str">
        <x:v>ATTRACTIVE</x:v>
      </x:c>
      <x:c r="X46" s="112" t="str">
        <x:v>NONE</x:v>
      </x:c>
      <x:c r="Y46" s="112" t="str">
        <x:v>NONE</x:v>
      </x:c>
      <x:c r="Z46" s="112" t="str">
        <x:v>YES</x:v>
      </x:c>
      <x:c r="AA46" s="112" t="str">
        <x:v>Material contrary evidence</x:v>
      </x:c>
      <x:c r="AB46" s="114" t="str">
        <x:v>INVALID_INPUT</x:v>
      </x:c>
      <x:c r="AC46" s="114" t="str">
        <x:v>INVALID_NUMERIC</x:v>
      </x:c>
      <x:c r="AD46" s="114" t="str">
        <x:v>INVALID</x:v>
      </x:c>
      <x:c r="AE46" s="114" t="str">
        <x:v>TRACEABLE</x:v>
      </x:c>
      <x:c r="AF46" s="114" t="str">
        <x:v>DIRECTLY_OBSERVED</x:v>
      </x:c>
      <x:c r="AG46" s="114" t="str">
        <x:f>IF(C46&lt;&gt;"YES","N/A",IF(AND(OR(EXACT(L46,"CLEAN"),EXACT(L46,"INFLATED"),EXACT(L46,"REVERSAL_RISK"),EXACT(L46,"UNRESOLVED")),OR(EXACT(N46,"VALID"),EXACT(N46,"ESTIMATED"),EXACT(N46,"UNCERTAIN"),EXACT(N46,"DISTORTED"),EXACT(N46,"NOT_COMPARABLE"),EXACT(N46,"INVALID")),OR(EXACT(O46,"MATCH"),EXACT(O46,"MISMATCH"),EXACT(O46,"UNRESOLVED"),EXACT(O46,"OUTSIDE_SCOPE")),OR(EXACT(P46,"STRONG"),EXACT(P46,"WEAK"),EXACT(P46,"UNRESOLVED")),OR(EXACT(Q46,"OBSERVED"),EXACT(Q46,"INFERRED"),EXACT(Q46,"UNRESOLVED"),EXACT(Q46,"CONTRADICTED")),OR(EXACT(R46,"OBSERVED"),EXACT(R46,"INFERRED"),EXACT(R46,"UNRESOLVED"),EXACT(R46,"CONTRADICTED")),OR(EXACT(S46,"OBSERVED"),EXACT(S46,"INFERRED"),EXACT(S46,"UNRESOLVED"),EXACT(S46,"CONTRADICTED")),OR(EXACT(T46,"OBSERVED"),EXACT(T46,"INFERRED"),EXACT(T46,"UNRESOLVED"),EXACT(T46,"CONTRADICTED")),OR(EXACT(U46,"OBSERVED"),EXACT(U46,"INFERRED"),EXACT(U46,"UNRESOLVED"),EXACT(U46,"CONTRADICTED")),OR(EXACT(V46,"SUFFICIENT"),EXACT(V46,"PARTIAL"),EXACT(V46,"INSUFFICIENT")),OR(EXACT(W46,"ATTRACTIVE"),EXACT(W46,"NOT_ATTRACTIVE"),EXACT(W46,"UNRESOLVED")),OR(EXACT(X46,"NONE"),EXACT(X46,"VALID_STRONGER"),EXACT(X46,"VALID_NOT_STRONGER"),EXACT(X46,"NOT_COMPARABLE")),OR(EXACT(Y46,"NONE"),EXACT(Y46,"IMMATERIAL"),EXACT(Y46,"RESOLVED"),EXACT(Y46,"MATERIAL_UNRESOLVED")),OR(EXACT(Z46,"YES"),EXACT(Z46,"NO"),EXACT(Z46,"UNRESOLVED"))),"VALID","INVALID"))</x:f>
        <x:v>VALID</x:v>
      </x:c>
      <x:c r="AH46" s="114" t="str">
        <x:f>IF(C46&lt;&gt;"YES","N/A",IF(AD46="INVALID","INVALID_INPUT",IF(AG46="INVALID","INVALID_INPUT",IF(EXACT(O46,"OUTSIDE_SCOPE"),"OUTSIDE_DECISION_SCOPE",IF(OR(AE46="UNRELIABLE",EXACT(N46,"INVALID"),EXACT(N46,"NOT_COMPARABLE")),"SIZE_SIGNAL_UNRELIABLE",IF(EXACT(Y46,"MATERIAL_UNRESOLVED"),"MATERIAL_CONTRADICTION_UNRESOLVED",IF(AND(OR(EXACT(O46,"MISMATCH"),EXACT(P46,"WEAK"),AF46="CONTRADICTED"),EXACT(V46,"SUFFICIENT"),OR(EXACT(X46,"VALID_STRONGER"),EXACT(O46,"MISMATCH"),EXACT(P46,"WEAK"),EXACT(N46,"DISTORTED"),EXACT(L46,"INFLATED"))),"COUNTEREXAMPLE_ESTABLISHED",IF(AND(OR(EXACT(N46,"VALID"),EXACT(N46,"ESTIMATED")),EXACT(O46,"MATCH"),EXACT(P46,"STRONG"),OR(AF46="DIRECTLY_OBSERVED",AF46="SUPPORTED_WITH_INFERENCE"),EXACT(V46,"SUFFICIENT"),EXACT(W46,"ATTRACTIVE")),"BIGGEST_REMAINS_COMMERCIALLY_CREDIBLE",IF(OR(EXACT(V46,"INSUFFICIENT"),V46="",AF46="UNRESOLVED",EXACT(O46,"UNRESOLVED"),EXACT(P46,"UNRESOLVED")),"EVIDENCE_INSUFFICIENT","SIZE_HEURISTIC_NOT_DECISIVE")))))))))</x:f>
        <x:v>INVALID_INPUT</x:v>
      </x:c>
      <x:c r="AI46" s="114" t="str">
        <x:f>IF(C46&lt;&gt;"YES","JS_ONLY_NONCELL_TYPE",IF(AD46="INVALID","INVALID_NUMERIC",IF(AG46="INVALID","INVALID_CONTROLLED",IF(AH46="OUTSIDE_DECISION_SCOPE","OUTSIDE_SCOPE",IF(AH46="SIZE_SIGNAL_UNRELIABLE","LINEAGE_OR_COMPARABILITY_FAILURE",IF(AH46="MATERIAL_CONTRADICTION_UNRESOLVED","MATERIAL_CONTRADICTION",IF(AH46="COUNTEREXAMPLE_ESTABLISHED","COMMERCIAL_FAILURE",IF(AH46="BIGGEST_REMAINS_COMMERCIALLY_CREDIBLE","BIGGEST_SURVIVES",IF(AH46="EVIDENCE_INSUFFICIENT","MISSING_DECISION_EVIDENCE","SIZE_NOT_DECISIVE")))))))))</x:f>
        <x:v>INVALID_NUMERIC</x:v>
      </x:c>
      <x:c r="AJ46" s="114" t="str">
        <x:f>IF(C46&lt;&gt;"YES","N/A",IF(AH46=AB46,"PASS","FAIL"))</x:f>
        <x:v>PASS</x:v>
      </x:c>
      <x:c r="AK46" s="114" t="str">
        <x:f>IF(C46&lt;&gt;"YES","N/A",IF(AI46=AC46,"PASS","FAIL"))</x:f>
        <x:v>PASS</x:v>
      </x:c>
      <x:c r="AL46" s="114" t="str">
        <x:f>IF(C46&lt;&gt;"YES","N/A",IF(AND(AJ46="PASS",AK46="PASS"),"PASS","FAIL"))</x:f>
        <x:v>PASS</x:v>
      </x:c>
    </x:row>
  </x:sheetData>
  <x:mergeCells>
    <x:mergeCell ref="A1:K1"/>
    <x:mergeCell ref="A2:K2"/>
  </x:mergeCells>
  <x:pageMargins left="0.7" right="0.7" top="0.75" bottom="0.75" header="0.3" footer="0.3"/>
  <x:tableParts count="1">
    <x:tablePart xmlns:r="http://schemas.openxmlformats.org/officeDocument/2006/relationships" r:id="Rf901e6089f074519"/>
  </x:tableParts>
</x:worksheet>
</file>

<file path=xl/worksheets/sheet12.xml><?xml version="1.0" encoding="utf-8"?>
<x:worksheet xmlns:x="http://schemas.openxmlformats.org/spreadsheetml/2006/main">
  <x:sheetFormatPr defaultRowHeight="15"/>
  <x:cols>
    <x:col min="1" max="1" width="24" hidden="0" customWidth="1"/>
    <x:col min="2" max="2" width="90" hidden="0" customWidth="1"/>
  </x:cols>
  <x:sheetData>
    <x:row r="1" ht="30" customHeight="1">
      <x:c r="A1" s="4" t="str">
        <x:v>Method Notes</x:v>
      </x:c>
      <x:c r="B1" s="4"/>
      <x:c r="C1" s="4"/>
      <x:c r="D1" s="4"/>
      <x:c r="E1" s="4"/>
      <x:c r="F1" s="4"/>
      <x:c r="G1" s="4"/>
      <x:c r="H1" s="4"/>
    </x:row>
    <x:row r="2" ht="34" customHeight="1">
      <x:c r="A2" s="10" t="str">
        <x:v>Method boundaries, numeric grammar, parity and direct-test limits.</x:v>
      </x:c>
      <x:c r="B2" s="10"/>
      <x:c r="C2" s="10"/>
      <x:c r="D2" s="10"/>
      <x:c r="E2" s="10"/>
      <x:c r="F2" s="10"/>
      <x:c r="G2" s="10"/>
      <x:c r="H2" s="10"/>
    </x:row>
    <x:row r="4">
      <x:c r="A4" s="28" t="str">
        <x:v>Method version</x:v>
      </x:c>
      <x:c r="B4" s="28" t="str">
        <x:v>1.0.0</x:v>
      </x:c>
    </x:row>
    <x:row r="5">
      <x:c r="A5" s="28" t="str">
        <x:v>Engine order</x:v>
      </x:c>
      <x:c r="B5" s="28" t="str">
        <x:v>Numeric validity → scope → lineage/comparability → material contradiction → commercial failure/credible path → evidence sufficiency → size-not-decisive fallback</x:v>
      </x:c>
    </x:row>
    <x:row r="6">
      <x:c r="A6" s="28" t="str">
        <x:v>Numeric grammar</x:v>
      </x:c>
      <x:c r="B6" s="28" t="str">
        <x:v>Web: non-negative base-10 text; digits, optional comma thousands separators, optional decimal point. Reject signs, scientific notation, NaN, Infinity and malformed text. Workbook stores the entry as text and fails closed before decision logic.</x:v>
      </x:c>
    </x:row>
    <x:row r="7">
      <x:c r="A7" s="28" t="str">
        <x:v>No fake precision</x:v>
      </x:c>
      <x:c r="B7" s="28" t="str">
        <x:v>No additive investment score, ROI, CTR, conversion rate, revenue estimate or confidence percentage is invented.</x:v>
      </x:c>
    </x:row>
    <x:row r="8">
      <x:c r="A8" s="28" t="str">
        <x:v>Paid → organic</x:v>
      </x:c>
      <x:c r="B8" s="28" t="str">
        <x:v>Treat as CROSS-CHANNEL ANALOGUE unless directly observed organic evidence exists.</x:v>
      </x:c>
    </x:row>
    <x:row r="9">
      <x:c r="A9" s="28" t="str">
        <x:v>Aggregate reversal</x:v>
      </x:c>
      <x:c r="B9" s="28" t="str">
        <x:v>Use AGGREGATE SIZE REVERSAL unless evidence establishes the statistical conditions for Simpson’s paradox.</x:v>
      </x:c>
    </x:row>
    <x:row r="10">
      <x:c r="A10" s="28" t="str">
        <x:v>Privacy</x:v>
      </x:c>
      <x:c r="B10" s="28" t="str">
        <x:v>Workbook is local. Web tool is client-side, uses no localStorage and does not put commercial values in URLs.</x:v>
      </x:c>
    </x:row>
    <x:row r="11">
      <x:c r="A11" s="28" t="str">
        <x:v>Cross-surface parity</x:v>
      </x:c>
      <x:c r="B11" s="28" t="str">
        <x:v>Final outcomes, evidence states, contradiction states and non-compensating gate order are shared with the web engine.</x:v>
      </x:c>
    </x:row>
    <x:row r="12">
      <x:c r="A12" s="28" t="str">
        <x:v>Native Excel gate</x:v>
      </x:c>
      <x:c r="B12" s="28" t="str">
        <x:v>DIRECT TESTING PENDING. Static OOXML checks do not equal Microsoft Excel clean-open/save/reopen acceptance.</x:v>
      </x:c>
    </x:row>
    <x:row r="13">
      <x:c r="A13" s="28" t="str">
        <x:v>Publication boundary</x:v>
      </x:c>
      <x:c r="B13" s="28" t="str">
        <x:v>This workbook does not authorize installation or production publication.</x:v>
      </x:c>
    </x:row>
    <x:row r="15" ht="54" customHeight="1">
      <x:c r="A15" s="118" t="str">
        <x:v>Native Excel parity</x:v>
      </x:c>
      <x:c r="B15" s="117" t="str">
        <x:v>Workbook formulas use case-sensitive EXACT-based controlled validation, NBSP-safe lineage normalization, explicit NUMBERVALUE separators, and an executed 39-fixture Excel parity surface.</x:v>
      </x:c>
    </x:row>
    <x:row r="16" ht="54" customHeight="1">
      <x:c r="A16" s="118" t="str">
        <x:v>Fixture authority</x:v>
      </x:c>
      <x:c r="B16" s="117" t="str">
        <x:v>42 canonical fixtures: 39 Excel-cell-applicable + 3 JS-only non-cell-type cases. JS-only cases remain explicit N/A.</x:v>
      </x:c>
    </x:row>
    <x:row r="17" ht="54" customHeight="1">
      <x:c r="A17" s="118" t="str">
        <x:v>Validation authority</x:v>
      </x:c>
      <x:c r="B17" s="117" t="str">
        <x:v>Controlled Definitions contains the workbook validation authorities used by cockpit dropdowns.</x:v>
      </x:c>
    </x:row>
    <x:row r="18" ht="54" customHeight="1">
      <x:c r="A18" s="118" t="str">
        <x:v>Protection boundary</x:v>
      </x:c>
      <x:c r="B18" s="117" t="str">
        <x:v>The supported build API does not expose safe worksheet-protection serialization. Protection is not fabricated through raw OOXML; native Excel clean-open remains authoritative.</x:v>
      </x:c>
    </x:row>
    <x:row r="19" ht="54" customHeight="1">
      <x:c r="A19" s="118" t="str">
        <x:v>Calculation boundary</x:v>
      </x:c>
      <x:c r="B19" s="117" t="str">
        <x:v>The workbook is recalculated before export. Native Excel open/recalculate/save/reopen is the final calculation acceptance gate.</x:v>
      </x:c>
    </x:row>
    <x:row r="20" ht="54" customHeight="1">
      <x:c r="A20" s="118" t="str">
        <x:v>Native Excel compatibility</x:v>
      </x:c>
      <x:c r="B20" s="117" t="str">
        <x:v>The numeric grammar uses established Excel functions plus NUMBERVALUE with explicit decimal/group separators. REGEXTEST is not serialized anywhere in the workbook.</x:v>
      </x:c>
      <x:c r="C20" t="str">
        <x:v>Removes the newer formula token most likely to trigger Excel file-level content repair while preserving strict numeric validation.</x:v>
      </x:c>
    </x:row>
    <x:row r="21" ht="54" customHeight="1">
      <x:c r="A21" s="118" t="str">
        <x:v>Native acceptance</x:v>
      </x:c>
      <x:c r="B21" s="117" t="str">
        <x:v>Open the exact delivered workbook in Microsoft Excel, recalculate, test cockpit inputs and Canonical Fixtures, save, close Excel fully, and freshly reopen with no repair or recovered-content warning.</x:v>
      </x:c>
      <x:c r="C21" t="str">
        <x:v>Static XLSX validation supports this gate but does not replace the native Excel open/save/reopen test.</x:v>
      </x:c>
    </x:row>
    <x:row r="22" ht="54" customHeight="1">
      <x:c r="A22" s="118" t="str">
        <x:v>Native dropdown compatibility</x:v>
      </x:c>
      <x:c r="B22" s="117" t="str">
        <x:v>All workbook list validations use inline canonical values. No list validation points directly to a range on another worksheet, and overlapping duplicate validations are removed.</x:v>
      </x:c>
      <x:c r="C22" t="str">
        <x:v>Prevents Excel from repairing invalid cross-sheet list-validation records while preserving the same controlled vocabulary.</x:v>
      </x:c>
    </x:row>
    <x:row r="23">
      <x:c r="A23" t="str">
        <x:v>Native repair gate</x:v>
      </x:c>
      <x:c r="B23" t="str">
        <x:v>The exact delivered XLSX must open in desktop Microsoft Excel without a content-repair warning before the workbook can be called native-accepted.</x:v>
      </x:c>
      <x:c r="C23" t="str">
        <x:v>If Excel repairs anything, the repaired workbook is diagnostic evidence only and the source workbook must be corrected and re-exported.</x:v>
      </x:c>
    </x:row>
    <x:row r="25">
      <x:c r="D25"/>
      <x:c r="E25"/>
    </x:row>
    <x:row r="26">
      <x:c r="D26"/>
      <x:c r="E26"/>
    </x:row>
    <x:row r="27">
      <x:c r="D27"/>
      <x:c r="E27"/>
    </x:row>
    <x:row r="28">
      <x:c r="D28"/>
      <x:c r="E28"/>
    </x:row>
    <x:row r="29">
      <x:c r="D29"/>
      <x:c r="E29"/>
    </x:row>
    <x:row r="30">
      <x:c r="D30"/>
      <x:c r="E30"/>
    </x:row>
    <x:row r="31">
      <x:c r="D31"/>
      <x:c r="E31"/>
    </x:row>
    <x:row r="32">
      <x:c r="D32"/>
    </x:row>
    <x:row r="33">
      <x:c r="D33"/>
    </x:row>
  </x:sheetData>
  <x:mergeCells>
    <x:mergeCell ref="A1:H1"/>
    <x:mergeCell ref="A2:H2"/>
  </x:mergeCells>
  <x:pageMargins left="0.7" right="0.7" top="0.75" bottom="0.75" header="0.3" footer="0.3"/>
</x:worksheet>
</file>