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aldg\Downloads\NEW DOwnloads\A50\SERPIFAI_A50_FINAL_V1_1_1\_NATIVE_ACCEPTED\"/>
    </mc:Choice>
  </mc:AlternateContent>
  <xr:revisionPtr revIDLastSave="0" documentId="13_ncr:1_{05948E21-E6AF-4E92-858E-F242204EFC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" sheetId="1" r:id="rId1"/>
    <sheet name="ASSESS" sheetId="2" r:id="rId2"/>
    <sheet name="MANAGE MANY" sheetId="3" r:id="rId3"/>
    <sheet name="SHARE" sheetId="4" r:id="rId4"/>
    <sheet name="LISTS" sheetId="5" r:id="rId5"/>
  </sheets>
  <calcPr calcId="191029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" i="2"/>
  <c r="T5" i="2"/>
  <c r="B8" i="4"/>
  <c r="B7" i="4"/>
  <c r="B6" i="4"/>
  <c r="B5" i="4"/>
  <c r="B5" i="3"/>
  <c r="T54" i="2"/>
  <c r="U54" i="2" s="1"/>
  <c r="V54" i="2" s="1"/>
  <c r="T53" i="2"/>
  <c r="U53" i="2" s="1"/>
  <c r="V53" i="2" s="1"/>
  <c r="T52" i="2"/>
  <c r="U52" i="2" s="1"/>
  <c r="V52" i="2" s="1"/>
  <c r="T51" i="2"/>
  <c r="U51" i="2" s="1"/>
  <c r="V51" i="2" s="1"/>
  <c r="T50" i="2"/>
  <c r="U50" i="2" s="1"/>
  <c r="V50" i="2" s="1"/>
  <c r="T49" i="2"/>
  <c r="U49" i="2" s="1"/>
  <c r="V49" i="2" s="1"/>
  <c r="T48" i="2"/>
  <c r="U48" i="2" s="1"/>
  <c r="V48" i="2" s="1"/>
  <c r="T47" i="2"/>
  <c r="U47" i="2" s="1"/>
  <c r="V47" i="2" s="1"/>
  <c r="T46" i="2"/>
  <c r="U46" i="2" s="1"/>
  <c r="V46" i="2" s="1"/>
  <c r="T45" i="2"/>
  <c r="U45" i="2" s="1"/>
  <c r="V45" i="2" s="1"/>
  <c r="T44" i="2"/>
  <c r="U44" i="2" s="1"/>
  <c r="V44" i="2" s="1"/>
  <c r="T43" i="2"/>
  <c r="U43" i="2" s="1"/>
  <c r="V43" i="2" s="1"/>
  <c r="T42" i="2"/>
  <c r="U42" i="2" s="1"/>
  <c r="V42" i="2" s="1"/>
  <c r="T41" i="2"/>
  <c r="U41" i="2" s="1"/>
  <c r="V41" i="2" s="1"/>
  <c r="T40" i="2"/>
  <c r="U40" i="2" s="1"/>
  <c r="V40" i="2" s="1"/>
  <c r="T39" i="2"/>
  <c r="U39" i="2" s="1"/>
  <c r="V39" i="2" s="1"/>
  <c r="T38" i="2"/>
  <c r="U38" i="2" s="1"/>
  <c r="V38" i="2" s="1"/>
  <c r="T37" i="2"/>
  <c r="U37" i="2" s="1"/>
  <c r="V37" i="2" s="1"/>
  <c r="T36" i="2"/>
  <c r="U36" i="2" s="1"/>
  <c r="V36" i="2" s="1"/>
  <c r="T35" i="2"/>
  <c r="U35" i="2" s="1"/>
  <c r="V35" i="2" s="1"/>
  <c r="T34" i="2"/>
  <c r="U34" i="2" s="1"/>
  <c r="V34" i="2" s="1"/>
  <c r="T33" i="2"/>
  <c r="U33" i="2" s="1"/>
  <c r="V33" i="2" s="1"/>
  <c r="T32" i="2"/>
  <c r="U32" i="2" s="1"/>
  <c r="V32" i="2" s="1"/>
  <c r="T31" i="2"/>
  <c r="U31" i="2" s="1"/>
  <c r="V31" i="2" s="1"/>
  <c r="T30" i="2"/>
  <c r="U30" i="2" s="1"/>
  <c r="V30" i="2" s="1"/>
  <c r="T29" i="2"/>
  <c r="U29" i="2" s="1"/>
  <c r="V29" i="2" s="1"/>
  <c r="T28" i="2"/>
  <c r="U28" i="2" s="1"/>
  <c r="V28" i="2" s="1"/>
  <c r="T27" i="2"/>
  <c r="U27" i="2" s="1"/>
  <c r="V27" i="2" s="1"/>
  <c r="T26" i="2"/>
  <c r="U26" i="2" s="1"/>
  <c r="V26" i="2" s="1"/>
  <c r="T25" i="2"/>
  <c r="U25" i="2" s="1"/>
  <c r="V25" i="2" s="1"/>
  <c r="T24" i="2"/>
  <c r="U24" i="2" s="1"/>
  <c r="V24" i="2" s="1"/>
  <c r="T23" i="2"/>
  <c r="U23" i="2" s="1"/>
  <c r="V23" i="2" s="1"/>
  <c r="T22" i="2"/>
  <c r="U22" i="2" s="1"/>
  <c r="V22" i="2" s="1"/>
  <c r="T21" i="2"/>
  <c r="U21" i="2" s="1"/>
  <c r="V21" i="2" s="1"/>
  <c r="T20" i="2"/>
  <c r="U20" i="2" s="1"/>
  <c r="V20" i="2" s="1"/>
  <c r="T19" i="2"/>
  <c r="U19" i="2" s="1"/>
  <c r="V19" i="2" s="1"/>
  <c r="T18" i="2"/>
  <c r="U18" i="2" s="1"/>
  <c r="V18" i="2" s="1"/>
  <c r="T17" i="2"/>
  <c r="U17" i="2" s="1"/>
  <c r="V17" i="2" s="1"/>
  <c r="T16" i="2"/>
  <c r="U16" i="2" s="1"/>
  <c r="V16" i="2" s="1"/>
  <c r="T15" i="2"/>
  <c r="U15" i="2" s="1"/>
  <c r="V15" i="2" s="1"/>
  <c r="T14" i="2"/>
  <c r="U14" i="2" s="1"/>
  <c r="V14" i="2" s="1"/>
  <c r="T13" i="2"/>
  <c r="U13" i="2" s="1"/>
  <c r="V13" i="2" s="1"/>
  <c r="T12" i="2"/>
  <c r="U12" i="2" s="1"/>
  <c r="V12" i="2" s="1"/>
  <c r="T11" i="2"/>
  <c r="U11" i="2" s="1"/>
  <c r="V11" i="2" s="1"/>
  <c r="T10" i="2"/>
  <c r="U10" i="2" s="1"/>
  <c r="V10" i="2" s="1"/>
  <c r="T9" i="2"/>
  <c r="U9" i="2" s="1"/>
  <c r="V9" i="2" s="1"/>
  <c r="T8" i="2"/>
  <c r="U8" i="2" s="1"/>
  <c r="V8" i="2" s="1"/>
  <c r="T7" i="2"/>
  <c r="U7" i="2" s="1"/>
  <c r="V7" i="2" s="1"/>
  <c r="T6" i="2"/>
  <c r="U6" i="2" s="1"/>
  <c r="V6" i="2" s="1"/>
  <c r="B6" i="3" l="1"/>
  <c r="B9" i="4" s="1"/>
  <c r="B7" i="3"/>
  <c r="B10" i="4" s="1"/>
  <c r="U5" i="2"/>
  <c r="B8" i="3" s="1"/>
  <c r="B11" i="4" s="1"/>
  <c r="B12" i="4" l="1"/>
  <c r="B9" i="3"/>
  <c r="B10" i="3"/>
  <c r="B12" i="3"/>
  <c r="B13" i="3"/>
  <c r="V5" i="2"/>
  <c r="B11" i="3"/>
</calcChain>
</file>

<file path=xl/sharedStrings.xml><?xml version="1.0" encoding="utf-8"?>
<sst xmlns="http://schemas.openxmlformats.org/spreadsheetml/2006/main" count="197" uniqueCount="170">
  <si>
    <t>Extraction Readiness Passage Assessment — V1.0.1 PRE_NATIVE</t>
  </si>
  <si>
    <t>Define one governed question and comparison scope before recording passage evidence. This workbook diagnoses passage-level failure; it does not calculate a universal extraction or citation score.</t>
  </si>
  <si>
    <t>Scope field</t>
  </si>
  <si>
    <t>Value</t>
  </si>
  <si>
    <t>Start gate</t>
  </si>
  <si>
    <t>Action</t>
  </si>
  <si>
    <t>Why it matters</t>
  </si>
  <si>
    <t>Requirement</t>
  </si>
  <si>
    <t>Assessment purpose</t>
  </si>
  <si>
    <t>Compare passage-level extraction readiness without inferring citation causation.</t>
  </si>
  <si>
    <t>Set one exact decision question.</t>
  </si>
  <si>
    <t>Do not compare passages answering different questions.</t>
  </si>
  <si>
    <t>Required</t>
  </si>
  <si>
    <t>Decision question</t>
  </si>
  <si>
    <t>Set one market / locale.</t>
  </si>
  <si>
    <t>Keep passage comparisons in the same market context.</t>
  </si>
  <si>
    <t>Market / locale</t>
  </si>
  <si>
    <t>Record the observation window.</t>
  </si>
  <si>
    <t>Retrieval and AI observations are time-dependent.</t>
  </si>
  <si>
    <t>Required for governed handoff</t>
  </si>
  <si>
    <t>Observation window</t>
  </si>
  <si>
    <t>Record the reviewer.</t>
  </si>
  <si>
    <t>Supports reproducibility and accountable handoff.</t>
  </si>
  <si>
    <t>Reviewer</t>
  </si>
  <si>
    <t>Then move to ASSESS.</t>
  </si>
  <si>
    <t>Every repeated row retains the governed question and market.</t>
  </si>
  <si>
    <t>Absolute references enforced</t>
  </si>
  <si>
    <t>Release boundary</t>
  </si>
  <si>
    <t>What VALID means</t>
  </si>
  <si>
    <t>The row is structurally governed: scope exists, tokens are supported, required provenance/observation fields are present, and Record ID is unique. VALID does not mean the passage is extraction-ready.</t>
  </si>
  <si>
    <t>What READY FOR OBSERVATION means</t>
  </si>
  <si>
    <t>The content-side passage checks passed. It is a stop condition for rewriting, not a prediction of retrieval, reuse, ranking or citation.</t>
  </si>
  <si>
    <t>Passage Evidence Register — controlled scope, first material failure, smallest next action</t>
  </si>
  <si>
    <t>One row = one passage-level record. Decision question and market are fixed from START. Observed reuse is downstream evidence and never overrides a content failure. Wrong-case or unsupported governed tokens fail closed.</t>
  </si>
  <si>
    <t>Record ID</t>
  </si>
  <si>
    <t>Competitor / page</t>
  </si>
  <si>
    <t>Page URL</t>
  </si>
  <si>
    <t>Passage / claim</t>
  </si>
  <si>
    <t>Subject explicit?</t>
  </si>
  <si>
    <t>Claim bounded?</t>
  </si>
  <si>
    <t>Conditions preserved?</t>
  </si>
  <si>
    <t>Meaning survives isolation?</t>
  </si>
  <si>
    <t>Relationship explicit?</t>
  </si>
  <si>
    <t>Evidence sufficient?</t>
  </si>
  <si>
    <t>Source traceable?</t>
  </si>
  <si>
    <t>Temporal clarity?</t>
  </si>
  <si>
    <t>Structure helpful?</t>
  </si>
  <si>
    <t>Observed reuse?</t>
  </si>
  <si>
    <t>Observation locator</t>
  </si>
  <si>
    <t>Observation date</t>
  </si>
  <si>
    <t>Record valid?</t>
  </si>
  <si>
    <t>Primary failure</t>
  </si>
  <si>
    <t>Next action</t>
  </si>
  <si>
    <t>Notes</t>
  </si>
  <si>
    <t>Manage Many — Evidence Summary</t>
  </si>
  <si>
    <t>Summary counts exclude blank rows. INVALID rows are never allowed to influence passage-readiness interpretation.</t>
  </si>
  <si>
    <t>Metric</t>
  </si>
  <si>
    <t>Result</t>
  </si>
  <si>
    <t>Review rule</t>
  </si>
  <si>
    <t>Meaning</t>
  </si>
  <si>
    <t>Evidence boundary</t>
  </si>
  <si>
    <t>Status</t>
  </si>
  <si>
    <t>Total records</t>
  </si>
  <si>
    <t>Invalid records &gt; 0</t>
  </si>
  <si>
    <t>At least one record breaks scope or governed input rules.</t>
  </si>
  <si>
    <t>Correct the invalid record before interpreting.</t>
  </si>
  <si>
    <t>Fail closed; invalid rows must not influence readiness.</t>
  </si>
  <si>
    <t>CHECK</t>
  </si>
  <si>
    <t>Valid records</t>
  </si>
  <si>
    <t>Ready for observation</t>
  </si>
  <si>
    <t>Structurally governed records can be interpreted for first material content failure.</t>
  </si>
  <si>
    <t>Route by the failure state.</t>
  </si>
  <si>
    <t>VALID is not proof of extraction or citation.</t>
  </si>
  <si>
    <t>INFO</t>
  </si>
  <si>
    <t>Invalid records</t>
  </si>
  <si>
    <t>Any invalid record</t>
  </si>
  <si>
    <t>Scope, token, duplicate, provenance or observation control failed.</t>
  </si>
  <si>
    <t>Correct the record before analysis.</t>
  </si>
  <si>
    <t>No content conclusion from invalid data.</t>
  </si>
  <si>
    <t>Content-side checks passed</t>
  </si>
  <si>
    <t>No content failure remains in those valid records.</t>
  </si>
  <si>
    <t>Stop rewriting and test downstream separately.</t>
  </si>
  <si>
    <t>Does not predict citation, ranking or retrieval.</t>
  </si>
  <si>
    <t>Subject failures</t>
  </si>
  <si>
    <t>Failure concentration</t>
  </si>
  <si>
    <t>Repeated failure may justify a systemic editorial correction.</t>
  </si>
  <si>
    <t>Fix one systemic cause and retest.</t>
  </si>
  <si>
    <t>Do not infer platform preference.</t>
  </si>
  <si>
    <t>Claim failures</t>
  </si>
  <si>
    <t>Context / condition failures</t>
  </si>
  <si>
    <t>Evidence / source failures</t>
  </si>
  <si>
    <t>Temporal / structure failures</t>
  </si>
  <si>
    <t>Share — Extraction Readiness Handoff</t>
  </si>
  <si>
    <t>Portable handoff opens only when the governed scope is complete and no activated record is INVALID. Blank START fields remain visually blank—never numeric zero.</t>
  </si>
  <si>
    <t>Field</t>
  </si>
  <si>
    <t>Handoff value</t>
  </si>
  <si>
    <t>Portable handoff checklist</t>
  </si>
  <si>
    <t>Owner</t>
  </si>
  <si>
    <t>Evidence</t>
  </si>
  <si>
    <t>Reopen trigger</t>
  </si>
  <si>
    <t>Question and scope are explicit</t>
  </si>
  <si>
    <t>START fields</t>
  </si>
  <si>
    <t>Question / market changes</t>
  </si>
  <si>
    <t>Every recommendation maps to a passage record</t>
  </si>
  <si>
    <t>ASSESS record IDs</t>
  </si>
  <si>
    <t>Passage / source changes</t>
  </si>
  <si>
    <t>Invalid records are resolved</t>
  </si>
  <si>
    <t>New malformed record</t>
  </si>
  <si>
    <t>Observed reuse is separated from diagnosis</t>
  </si>
  <si>
    <t>Observation fields</t>
  </si>
  <si>
    <t>New surface / query / date</t>
  </si>
  <si>
    <t>Smallest next action is assigned</t>
  </si>
  <si>
    <t>Intervention retest</t>
  </si>
  <si>
    <t>Handoff state</t>
  </si>
  <si>
    <t>Controlled values and failure-routing contract</t>
  </si>
  <si>
    <t>YES / NO</t>
  </si>
  <si>
    <t>Observed reuse</t>
  </si>
  <si>
    <t>Record state</t>
  </si>
  <si>
    <t>Failure state</t>
  </si>
  <si>
    <t>Smallest next action</t>
  </si>
  <si>
    <t>Boundary</t>
  </si>
  <si>
    <t>YES</t>
  </si>
  <si>
    <t>VALID</t>
  </si>
  <si>
    <t>INVALID INPUT</t>
  </si>
  <si>
    <t>Correct scope, provenance, duplicate identity, observation fields or governed tokens before interpreting.</t>
  </si>
  <si>
    <t>The row is not structurally governable.</t>
  </si>
  <si>
    <t>No content conclusion from an invalid row.</t>
  </si>
  <si>
    <t>NO</t>
  </si>
  <si>
    <t>INVALID</t>
  </si>
  <si>
    <t>SUBJECT</t>
  </si>
  <si>
    <t>Name the exact subject/entity before changing structure.</t>
  </si>
  <si>
    <t>Subject is not explicit enough.</t>
  </si>
  <si>
    <t>Do not treat structure as the first fix.</t>
  </si>
  <si>
    <t>NOT TESTED</t>
  </si>
  <si>
    <t>CLAIM</t>
  </si>
  <si>
    <t>Rewrite one bounded, checkable claim.</t>
  </si>
  <si>
    <t>Claim boundary is unclear.</t>
  </si>
  <si>
    <t>Do not add length without a claim need.</t>
  </si>
  <si>
    <t>CONDITIONS</t>
  </si>
  <si>
    <t>Carry the necessary qualifier, scope or exception into the passage.</t>
  </si>
  <si>
    <t>A condition needed for correct meaning is missing.</t>
  </si>
  <si>
    <t>Do not make the claim broader.</t>
  </si>
  <si>
    <t>CONTEXT</t>
  </si>
  <si>
    <t>Add only the context required for meaning to survive isolation.</t>
  </si>
  <si>
    <t>The passage depends on missing nearby context.</t>
  </si>
  <si>
    <t>Do not duplicate surrounding prose.</t>
  </si>
  <si>
    <t>RELATIONSHIP</t>
  </si>
  <si>
    <t>State the relevant entity relationship explicitly.</t>
  </si>
  <si>
    <t>The relation between entities is implicit or ambiguous.</t>
  </si>
  <si>
    <t>Do not stuff entities.</t>
  </si>
  <si>
    <t>EVIDENCE</t>
  </si>
  <si>
    <t>Add or link the evidence needed for this claim.</t>
  </si>
  <si>
    <t>The claim lacks sufficient support.</t>
  </si>
  <si>
    <t>Evidence quality remains a separate judgment.</t>
  </si>
  <si>
    <t>SOURCE TRACE</t>
  </si>
  <si>
    <t>Expose source provenance and source role.</t>
  </si>
  <si>
    <t>The supporting source cannot be reconstructed safely.</t>
  </si>
  <si>
    <t>Citation count does not repair provenance.</t>
  </si>
  <si>
    <t>TEMPORAL</t>
  </si>
  <si>
    <t>Add date, version or observation window where material.</t>
  </si>
  <si>
    <t>Time scope is missing or ambiguous.</t>
  </si>
  <si>
    <t>Do not add dates when time is immaterial.</t>
  </si>
  <si>
    <t>STRUCTURE</t>
  </si>
  <si>
    <t>Use semantic structure only where it exposes the real relationship.</t>
  </si>
  <si>
    <t>Presentation hides an otherwise sound relation.</t>
  </si>
  <si>
    <t>Formatting is not a universal citation lever.</t>
  </si>
  <si>
    <t>READY FOR OBSERVATION</t>
  </si>
  <si>
    <t>Stop rewriting for hypothetical machine preferences; test downstream retrieval/reuse separately.</t>
  </si>
  <si>
    <t>Content-side passage conditions passed.</t>
  </si>
  <si>
    <t>This is not a citation prediction.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</si>
</sst>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>
    <font>
      <sz val="11"/>
      <name val="Carlito"/>
    </font>
    <font>
      <b/>
      <sz val="18"/>
      <color rgb="FFFFFFFF"/>
      <name val="Aptos"/>
    </font>
    <font>
      <sz val="10"/>
      <color rgb="FFD7E8F2"/>
      <name val="Aptos"/>
    </font>
    <font>
      <sz val="11"/>
      <name val="Aptos"/>
    </font>
    <font>
      <b/>
      <sz val="10"/>
      <color rgb="FFFFFFFF"/>
      <name val="Aptos"/>
    </font>
    <font>
      <b/>
      <sz val="11"/>
      <color rgb="FF12212B"/>
      <name val="Aptos"/>
    </font>
    <font>
      <sz val="11"/>
      <color rgb="FF12212B"/>
      <name val="Aptos"/>
    </font>
  </fonts>
  <fills count="7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0D2638"/>
      </patternFill>
    </fill>
    <fill>
      <patternFill patternType="solid">
        <fgColor rgb="FFDDEAF1"/>
      </patternFill>
    </fill>
    <fill>
      <patternFill patternType="solid">
        <fgColor rgb="FFFFFDF3"/>
      </patternFill>
    </fill>
    <fill>
      <patternFill patternType="solid">
        <fgColor rgb="FFEEF3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wrapText="1"/>
    </xf>
    <xf numFmtId="0" fontId="4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6" fillId="5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/>
    <xf numFmtId="0" fontId="6" fillId="6" borderId="0" xfId="0" applyFont="1" applyFill="1" applyAlignment="1">
      <alignment vertical="top" wrapText="1"/>
    </xf>
    <xf numFmtId="164" fontId="6" fillId="5" borderId="0" xfId="0" applyNumberFormat="1" applyFont="1" applyFill="1" applyAlignment="1">
      <alignment vertical="top" wrapText="1"/>
    </xf>
    <xf numFmtId="14" fontId="6" fillId="5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6" fillId="0" borderId="0" xfId="0" applyFont="1" applyAlignment="1">
      <alignment vertical="top" wrapText="1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9">
    <dxf>
      <font>
        <b/>
        <color rgb="FF991B1B"/>
      </font>
      <fill>
        <patternFill patternType="solid">
          <bgColor rgb="FFFDECEC"/>
        </patternFill>
      </fill>
    </dxf>
    <dxf>
      <font>
        <b/>
        <color rgb="FF14532D"/>
      </font>
      <fill>
        <patternFill patternType="solid">
          <bgColor rgb="FFE7F5EC"/>
        </patternFill>
      </fill>
    </dxf>
    <dxf>
      <font>
        <b/>
        <color rgb="FF14532D"/>
      </font>
      <fill>
        <patternFill patternType="solid">
          <bgColor rgb="FFE7F5EC"/>
        </patternFill>
      </fill>
    </dxf>
    <dxf>
      <font>
        <b/>
        <color rgb="FF991B1B"/>
      </font>
      <fill>
        <patternFill patternType="solid">
          <bgColor rgb="FFFDECEC"/>
        </patternFill>
      </fill>
    </dxf>
    <dxf>
      <font>
        <b/>
        <color rgb="FF991B1B"/>
      </font>
      <fill>
        <patternFill patternType="solid">
          <bgColor rgb="FFFDECEC"/>
        </patternFill>
      </fill>
    </dxf>
    <dxf>
      <font>
        <b/>
        <color rgb="FF92400E"/>
      </font>
      <fill>
        <patternFill patternType="solid">
          <bgColor rgb="FFFFF3D6"/>
        </patternFill>
      </fill>
    </dxf>
    <dxf>
      <font>
        <b/>
        <color rgb="FF0B4F6C"/>
      </font>
      <fill>
        <patternFill patternType="solid">
          <bgColor rgb="FFE9F3FA"/>
        </patternFill>
      </fill>
    </dxf>
    <dxf>
      <font>
        <b/>
        <color rgb="FF991B1B"/>
      </font>
      <fill>
        <patternFill patternType="solid">
          <bgColor rgb="FFFDECEC"/>
        </patternFill>
      </fill>
    </dxf>
    <dxf>
      <font>
        <b/>
        <color rgb="FF14532D"/>
      </font>
      <fill>
        <patternFill patternType="solid">
          <bgColor rgb="FFE7F5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sqref="A1:G1"/>
    </sheetView>
  </sheetViews>
  <sheetFormatPr defaultRowHeight="14.25"/>
  <cols>
    <col min="1" max="1" width="22" customWidth="1"/>
    <col min="2" max="2" width="42" customWidth="1"/>
    <col min="3" max="3" width="3" customWidth="1"/>
    <col min="4" max="4" width="10" customWidth="1"/>
    <col min="5" max="5" width="28" customWidth="1"/>
    <col min="6" max="6" width="37" customWidth="1"/>
    <col min="7" max="7" width="24" customWidth="1"/>
  </cols>
  <sheetData>
    <row r="1" spans="1:7" ht="30" customHeight="1">
      <c r="A1" s="10" t="s">
        <v>0</v>
      </c>
      <c r="B1" s="10"/>
      <c r="C1" s="10"/>
      <c r="D1" s="10"/>
      <c r="E1" s="10"/>
      <c r="F1" s="10"/>
      <c r="G1" s="10"/>
    </row>
    <row r="2" spans="1:7" ht="38.1" customHeight="1">
      <c r="A2" s="11" t="s">
        <v>1</v>
      </c>
      <c r="B2" s="11"/>
      <c r="C2" s="11"/>
      <c r="D2" s="11"/>
      <c r="E2" s="11"/>
      <c r="F2" s="11"/>
      <c r="G2" s="11"/>
    </row>
    <row r="3" spans="1:7" ht="15">
      <c r="A3" s="1"/>
      <c r="B3" s="1"/>
      <c r="C3" s="1"/>
      <c r="D3" s="1"/>
      <c r="E3" s="1"/>
      <c r="F3" s="1"/>
      <c r="G3" s="1"/>
    </row>
    <row r="4" spans="1:7" ht="15">
      <c r="A4" s="2" t="s">
        <v>2</v>
      </c>
      <c r="B4" s="2" t="s">
        <v>3</v>
      </c>
      <c r="C4" s="1"/>
      <c r="D4" s="2" t="s">
        <v>4</v>
      </c>
      <c r="E4" s="2" t="s">
        <v>5</v>
      </c>
      <c r="F4" s="2" t="s">
        <v>6</v>
      </c>
      <c r="G4" s="2" t="s">
        <v>7</v>
      </c>
    </row>
    <row r="5" spans="1:7" ht="30">
      <c r="A5" s="3" t="s">
        <v>8</v>
      </c>
      <c r="B5" s="4" t="s">
        <v>9</v>
      </c>
      <c r="C5" s="1"/>
      <c r="D5" s="5">
        <v>1</v>
      </c>
      <c r="E5" s="5" t="s">
        <v>10</v>
      </c>
      <c r="F5" s="5" t="s">
        <v>11</v>
      </c>
      <c r="G5" s="5" t="s">
        <v>12</v>
      </c>
    </row>
    <row r="6" spans="1:7" ht="30">
      <c r="A6" s="3" t="s">
        <v>13</v>
      </c>
      <c r="B6" s="4"/>
      <c r="C6" s="1"/>
      <c r="D6" s="5">
        <v>2</v>
      </c>
      <c r="E6" s="5" t="s">
        <v>14</v>
      </c>
      <c r="F6" s="5" t="s">
        <v>15</v>
      </c>
      <c r="G6" s="5" t="s">
        <v>12</v>
      </c>
    </row>
    <row r="7" spans="1:7" ht="30">
      <c r="A7" s="3" t="s">
        <v>16</v>
      </c>
      <c r="B7" s="4"/>
      <c r="C7" s="1"/>
      <c r="D7" s="5">
        <v>3</v>
      </c>
      <c r="E7" s="5" t="s">
        <v>17</v>
      </c>
      <c r="F7" s="5" t="s">
        <v>18</v>
      </c>
      <c r="G7" s="5" t="s">
        <v>19</v>
      </c>
    </row>
    <row r="8" spans="1:7" ht="30">
      <c r="A8" s="3" t="s">
        <v>20</v>
      </c>
      <c r="B8" s="9"/>
      <c r="C8" s="1"/>
      <c r="D8" s="5">
        <v>4</v>
      </c>
      <c r="E8" s="5" t="s">
        <v>21</v>
      </c>
      <c r="F8" s="5" t="s">
        <v>22</v>
      </c>
      <c r="G8" s="5" t="s">
        <v>12</v>
      </c>
    </row>
    <row r="9" spans="1:7" ht="30">
      <c r="A9" s="3" t="s">
        <v>23</v>
      </c>
      <c r="B9" s="4"/>
      <c r="C9" s="1"/>
      <c r="D9" s="5">
        <v>5</v>
      </c>
      <c r="E9" s="5" t="s">
        <v>24</v>
      </c>
      <c r="F9" s="5" t="s">
        <v>25</v>
      </c>
      <c r="G9" s="5" t="s">
        <v>26</v>
      </c>
    </row>
    <row r="10" spans="1:7" ht="15">
      <c r="A10" s="1"/>
      <c r="B10" s="1"/>
      <c r="C10" s="1"/>
      <c r="D10" s="1"/>
      <c r="E10" s="1"/>
      <c r="F10" s="1"/>
      <c r="G10" s="1"/>
    </row>
    <row r="11" spans="1:7">
      <c r="A11" s="2" t="s">
        <v>27</v>
      </c>
      <c r="B11" s="2"/>
      <c r="C11" s="2"/>
      <c r="D11" s="2"/>
      <c r="E11" s="2"/>
      <c r="F11" s="2"/>
      <c r="G11" s="2"/>
    </row>
    <row r="12" spans="1:7" ht="15">
      <c r="A12" s="3" t="s">
        <v>28</v>
      </c>
      <c r="B12" s="12" t="s">
        <v>29</v>
      </c>
      <c r="C12" s="12"/>
      <c r="D12" s="12"/>
      <c r="E12" s="12"/>
      <c r="F12" s="12"/>
      <c r="G12" s="12"/>
    </row>
    <row r="13" spans="1:7" ht="30">
      <c r="A13" s="3" t="s">
        <v>30</v>
      </c>
      <c r="B13" s="12" t="s">
        <v>31</v>
      </c>
      <c r="C13" s="12"/>
      <c r="D13" s="12"/>
      <c r="E13" s="12"/>
      <c r="F13" s="12"/>
      <c r="G13" s="12"/>
    </row>
  </sheetData>
  <mergeCells count="4">
    <mergeCell ref="A1:G1"/>
    <mergeCell ref="A2:G2"/>
    <mergeCell ref="B12:G12"/>
    <mergeCell ref="B13:G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4"/>
  <sheetViews>
    <sheetView workbookViewId="0"/>
  </sheetViews>
  <sheetFormatPr defaultRowHeight="14.25"/>
  <cols>
    <col min="1" max="1" width="14" customWidth="1"/>
    <col min="2" max="2" width="25" customWidth="1"/>
    <col min="3" max="3" width="34" customWidth="1"/>
    <col min="4" max="4" width="27" customWidth="1"/>
    <col min="5" max="5" width="18" customWidth="1"/>
    <col min="6" max="6" width="44" customWidth="1"/>
    <col min="7" max="16" width="16" customWidth="1"/>
    <col min="17" max="17" width="30" customWidth="1"/>
    <col min="18" max="18" width="15" customWidth="1"/>
    <col min="19" max="19" width="18" customWidth="1"/>
    <col min="20" max="20" width="16" customWidth="1"/>
    <col min="21" max="21" width="23" customWidth="1"/>
    <col min="22" max="22" width="42" customWidth="1"/>
    <col min="23" max="23" width="32" customWidth="1"/>
  </cols>
  <sheetData>
    <row r="1" spans="1:23" ht="30" customHeight="1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ht="39.950000000000003" customHeight="1">
      <c r="A2" s="11" t="s">
        <v>33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4.1" customHeight="1">
      <c r="A4" s="2" t="s">
        <v>34</v>
      </c>
      <c r="B4" s="2" t="s">
        <v>35</v>
      </c>
      <c r="C4" s="2" t="s">
        <v>36</v>
      </c>
      <c r="D4" s="2" t="s">
        <v>13</v>
      </c>
      <c r="E4" s="2" t="s">
        <v>16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43</v>
      </c>
      <c r="M4" s="2" t="s">
        <v>44</v>
      </c>
      <c r="N4" s="2" t="s">
        <v>45</v>
      </c>
      <c r="O4" s="2" t="s">
        <v>46</v>
      </c>
      <c r="P4" s="2" t="s">
        <v>47</v>
      </c>
      <c r="Q4" s="2" t="s">
        <v>48</v>
      </c>
      <c r="R4" s="2" t="s">
        <v>49</v>
      </c>
      <c r="S4" s="2" t="s">
        <v>23</v>
      </c>
      <c r="T4" s="2" t="s">
        <v>50</v>
      </c>
      <c r="U4" s="2" t="s">
        <v>51</v>
      </c>
      <c r="V4" s="2" t="s">
        <v>52</v>
      </c>
      <c r="W4" s="2" t="s">
        <v>53</v>
      </c>
    </row>
    <row r="5" spans="1:23" ht="42" customHeight="1">
      <c r="A5" s="4"/>
      <c r="B5" s="4"/>
      <c r="C5" s="4"/>
      <c r="D5" s="7" t="str">
        <f>IF($A5="","",START!$B$6)</f>
        <v/>
      </c>
      <c r="E5" s="7" t="str">
        <f>IF($A5="","",START!$B$7)</f>
        <v/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8"/>
      <c r="S5" s="4"/>
      <c r="T5" s="7" t="str">
        <f>IF(COUNTA($A5:$C5)+COUNTA($F5:$S5)+COUNTA($W5)=0,"",IF(AND(START!$B$6&lt;&gt;"",START!$B$7&lt;&gt;"",START!$B$9&lt;&gt;"",$A5&lt;&gt;"",$B5&lt;&gt;"",$C5&lt;&gt;"",$F5&lt;&gt;"",$S5&lt;&gt;"",IFERROR(AND(LEN($D5)=LEN(START!$B$6),FIND($D5,START!$B$6)=1),FALSE),IFERROR(AND(LEN($E5)=LEN(START!$B$7),FIND($E5,START!$B$7)=1),FALSE),COUNTIF($A$5:$A$54,$A5)=1,OR(LEFT($C5,7)="http://",LEFT($C5,8)="https://"),OR(IFERROR(AND(LEN($G5)=3,CODE(LEFT($G5,1))=89,CODE(MID($G5,2,1))=69,CODE(RIGHT($G5,1))=83),FALSE),IFERROR(AND(LEN($G5)=2,CODE(LEFT($G5,1))=78,CODE(RIGHT($G5,1))=79),FALSE)),OR(IFERROR(AND(LEN($H5)=3,CODE(LEFT($H5,1))=89,CODE(MID($H5,2,1))=69,CODE(RIGHT($H5,1))=83),FALSE),IFERROR(AND(LEN($H5)=2,CODE(LEFT($H5,1))=78,CODE(RIGHT($H5,1))=79),FALSE)),OR(IFERROR(AND(LEN($I5)=3,CODE(LEFT($I5,1))=89,CODE(MID($I5,2,1))=69,CODE(RIGHT($I5,1))=83),FALSE),IFERROR(AND(LEN($I5)=2,CODE(LEFT($I5,1))=78,CODE(RIGHT($I5,1))=79),FALSE)),OR(IFERROR(AND(LEN($J5)=3,CODE(LEFT($J5,1))=89,CODE(MID($J5,2,1))=69,CODE(RIGHT($J5,1))=83),FALSE),IFERROR(AND(LEN($J5)=2,CODE(LEFT($J5,1))=78,CODE(RIGHT($J5,1))=79),FALSE)),OR(IFERROR(AND(LEN($K5)=3,CODE(LEFT($K5,1))=89,CODE(MID($K5,2,1))=69,CODE(RIGHT($K5,1))=83),FALSE),IFERROR(AND(LEN($K5)=2,CODE(LEFT($K5,1))=78,CODE(RIGHT($K5,1))=79),FALSE)),OR(IFERROR(AND(LEN($L5)=3,CODE(LEFT($L5,1))=89,CODE(MID($L5,2,1))=69,CODE(RIGHT($L5,1))=83),FALSE),IFERROR(AND(LEN($L5)=2,CODE(LEFT($L5,1))=78,CODE(RIGHT($L5,1))=79),FALSE)),OR(IFERROR(AND(LEN($M5)=3,CODE(LEFT($M5,1))=89,CODE(MID($M5,2,1))=69,CODE(RIGHT($M5,1))=83),FALSE),IFERROR(AND(LEN($M5)=2,CODE(LEFT($M5,1))=78,CODE(RIGHT($M5,1))=79),FALSE)),OR(IFERROR(AND(LEN($N5)=3,CODE(LEFT($N5,1))=89,CODE(MID($N5,2,1))=69,CODE(RIGHT($N5,1))=83),FALSE),IFERROR(AND(LEN($N5)=2,CODE(LEFT($N5,1))=78,CODE(RIGHT($N5,1))=79),FALSE)),OR(IFERROR(AND(LEN($O5)=3,CODE(LEFT($O5,1))=89,CODE(MID($O5,2,1))=69,CODE(RIGHT($O5,1))=83),FALSE),IFERROR(AND(LEN($O5)=2,CODE(LEFT($O5,1))=78,CODE(RIGHT($O5,1))=79),FALSE)),OR(IFERROR(AND(LEN($P5)=3,CODE(LEFT($P5,1))=89,CODE(MID($P5,2,1))=69,CODE(RIGHT($P5,1))=83),FALSE),IFERROR(AND(LEN($P5)=2,CODE(LEFT($P5,1))=78,CODE(RIGHT($P5,1))=79),FALSE),IFERROR(AND(LEN($P5)=10,CODE(LEFT($P5,1))=78,CODE(MID($P5,2,1))=79,CODE(MID($P5,3,1))=84,CODE(MID($P5,4,1))=32,CODE(MID($P5,5,1))=84,CODE(MID($P5,6,1))=69,CODE(MID($P5,7,1))=83,CODE(MID($P5,8,1))=84,CODE(MID($P5,9,1))=69,CODE(RIGHT($P5,1))=68),FALSE)),IF(IFERROR(AND(LEN($P5)=10,CODE(LEFT($P5,1))=78,CODE(MID($P5,2,1))=79,CODE(MID($P5,3,1))=84,CODE(MID($P5,4,1))=32,CODE(MID($P5,5,1))=84,CODE(MID($P5,6,1))=69,CODE(MID($P5,7,1))=83,CODE(MID($P5,8,1))=84,CODE(MID($P5,9,1))=69,CODE(RIGHT($P5,1))=68),FALSE),TRUE,AND(START!$B$8&lt;&gt;"",$Q5&lt;&gt;"",ISNUMBER($R5)))),"VALID","INVALID"))</f>
        <v/>
      </c>
      <c r="U5" s="7" t="str">
        <f>IF($T5="","",IF($T5="INVALID","INVALID INPUT",IF(COUNTIF($G5:$O5,"NO")=0,"READY FOR OBSERVATION",INDEX(LISTS!$D$5:$D$13,MATCH("NO",$G5:$O5,0)))))</f>
        <v/>
      </c>
      <c r="V5" s="7" t="str">
        <f>IF($U5="","",IFERROR(INDEX(LISTS!$E$4:$E$14,MATCH($U5,LISTS!$D$4:$D$14,0)),""))</f>
        <v/>
      </c>
      <c r="W5" s="4"/>
    </row>
    <row r="6" spans="1:23" ht="42" customHeight="1">
      <c r="A6" s="4"/>
      <c r="B6" s="4"/>
      <c r="C6" s="4"/>
      <c r="D6" s="7" t="str">
        <f>IF($A6="","",START!$B$6)</f>
        <v/>
      </c>
      <c r="E6" s="7" t="str">
        <f>IF($A6="","",START!$B$7)</f>
        <v/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8"/>
      <c r="S6" s="4"/>
      <c r="T6" s="7" t="str">
        <f>IF(COUNTA($A6:$C6)+COUNTA($F6:$S6)+COUNTA($W6)=0,"",IF(AND(START!$B$6&lt;&gt;"",START!$B$7&lt;&gt;"",START!$B$9&lt;&gt;"",$A6&lt;&gt;"",$B6&lt;&gt;"",$C6&lt;&gt;"",$F6&lt;&gt;"",$S6&lt;&gt;"",IFERROR(AND(LEN($D6)=LEN(START!$B$6),FIND($D6,START!$B$6)=1),FALSE),IFERROR(AND(LEN($E6)=LEN(START!$B$7),FIND($E6,START!$B$7)=1),FALSE),COUNTIF($A$5:$A$54,$A6)=1,OR(LEFT($C6,7)="http://",LEFT($C6,8)="https://"),OR(IFERROR(AND(LEN($G6)=3,CODE(LEFT($G6,1))=89,CODE(MID($G6,2,1))=69,CODE(RIGHT($G6,1))=83),FALSE),IFERROR(AND(LEN($G6)=2,CODE(LEFT($G6,1))=78,CODE(RIGHT($G6,1))=79),FALSE)),OR(IFERROR(AND(LEN($H6)=3,CODE(LEFT($H6,1))=89,CODE(MID($H6,2,1))=69,CODE(RIGHT($H6,1))=83),FALSE),IFERROR(AND(LEN($H6)=2,CODE(LEFT($H6,1))=78,CODE(RIGHT($H6,1))=79),FALSE)),OR(IFERROR(AND(LEN($I6)=3,CODE(LEFT($I6,1))=89,CODE(MID($I6,2,1))=69,CODE(RIGHT($I6,1))=83),FALSE),IFERROR(AND(LEN($I6)=2,CODE(LEFT($I6,1))=78,CODE(RIGHT($I6,1))=79),FALSE)),OR(IFERROR(AND(LEN($J6)=3,CODE(LEFT($J6,1))=89,CODE(MID($J6,2,1))=69,CODE(RIGHT($J6,1))=83),FALSE),IFERROR(AND(LEN($J6)=2,CODE(LEFT($J6,1))=78,CODE(RIGHT($J6,1))=79),FALSE)),OR(IFERROR(AND(LEN($K6)=3,CODE(LEFT($K6,1))=89,CODE(MID($K6,2,1))=69,CODE(RIGHT($K6,1))=83),FALSE),IFERROR(AND(LEN($K6)=2,CODE(LEFT($K6,1))=78,CODE(RIGHT($K6,1))=79),FALSE)),OR(IFERROR(AND(LEN($L6)=3,CODE(LEFT($L6,1))=89,CODE(MID($L6,2,1))=69,CODE(RIGHT($L6,1))=83),FALSE),IFERROR(AND(LEN($L6)=2,CODE(LEFT($L6,1))=78,CODE(RIGHT($L6,1))=79),FALSE)),OR(IFERROR(AND(LEN($M6)=3,CODE(LEFT($M6,1))=89,CODE(MID($M6,2,1))=69,CODE(RIGHT($M6,1))=83),FALSE),IFERROR(AND(LEN($M6)=2,CODE(LEFT($M6,1))=78,CODE(RIGHT($M6,1))=79),FALSE)),OR(IFERROR(AND(LEN($N6)=3,CODE(LEFT($N6,1))=89,CODE(MID($N6,2,1))=69,CODE(RIGHT($N6,1))=83),FALSE),IFERROR(AND(LEN($N6)=2,CODE(LEFT($N6,1))=78,CODE(RIGHT($N6,1))=79),FALSE)),OR(IFERROR(AND(LEN($O6)=3,CODE(LEFT($O6,1))=89,CODE(MID($O6,2,1))=69,CODE(RIGHT($O6,1))=83),FALSE),IFERROR(AND(LEN($O6)=2,CODE(LEFT($O6,1))=78,CODE(RIGHT($O6,1))=79),FALSE)),OR(IFERROR(AND(LEN($P6)=3,CODE(LEFT($P6,1))=89,CODE(MID($P6,2,1))=69,CODE(RIGHT($P6,1))=83),FALSE),IFERROR(AND(LEN($P6)=2,CODE(LEFT($P6,1))=78,CODE(RIGHT($P6,1))=79),FALSE),IFERROR(AND(LEN($P6)=10,CODE(LEFT($P6,1))=78,CODE(MID($P6,2,1))=79,CODE(MID($P6,3,1))=84,CODE(MID($P6,4,1))=32,CODE(MID($P6,5,1))=84,CODE(MID($P6,6,1))=69,CODE(MID($P6,7,1))=83,CODE(MID($P6,8,1))=84,CODE(MID($P6,9,1))=69,CODE(RIGHT($P6,1))=68),FALSE)),IF(IFERROR(AND(LEN($P6)=10,CODE(LEFT($P6,1))=78,CODE(MID($P6,2,1))=79,CODE(MID($P6,3,1))=84,CODE(MID($P6,4,1))=32,CODE(MID($P6,5,1))=84,CODE(MID($P6,6,1))=69,CODE(MID($P6,7,1))=83,CODE(MID($P6,8,1))=84,CODE(MID($P6,9,1))=69,CODE(RIGHT($P6,1))=68),FALSE),TRUE,AND(START!$B$8&lt;&gt;"",$Q6&lt;&gt;"",ISNUMBER($R6)))),"VALID","INVALID"))</f>
        <v/>
      </c>
      <c r="U6" s="7" t="str">
        <f>IF($T6="","",IF($T6="INVALID","INVALID INPUT",IF(COUNTIF($G6:$O6,"NO")=0,"READY FOR OBSERVATION",INDEX(LISTS!$D$5:$D$13,MATCH("NO",$G6:$O6,0)))))</f>
        <v/>
      </c>
      <c r="V6" s="7" t="str">
        <f>IF($U6="","",IFERROR(INDEX(LISTS!$E$4:$E$14,MATCH($U6,LISTS!$D$4:$D$14,0)),""))</f>
        <v/>
      </c>
      <c r="W6" s="4"/>
    </row>
    <row r="7" spans="1:23" ht="42" customHeight="1">
      <c r="A7" s="4"/>
      <c r="B7" s="4"/>
      <c r="C7" s="4"/>
      <c r="D7" s="7" t="str">
        <f>IF($A7="","",START!$B$6)</f>
        <v/>
      </c>
      <c r="E7" s="7" t="str">
        <f>IF($A7="","",START!$B$7)</f>
        <v/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8"/>
      <c r="S7" s="4"/>
      <c r="T7" s="7" t="str">
        <f>IF(COUNTA($A7:$C7)+COUNTA($F7:$S7)+COUNTA($W7)=0,"",IF(AND(START!$B$6&lt;&gt;"",START!$B$7&lt;&gt;"",START!$B$9&lt;&gt;"",$A7&lt;&gt;"",$B7&lt;&gt;"",$C7&lt;&gt;"",$F7&lt;&gt;"",$S7&lt;&gt;"",IFERROR(AND(LEN($D7)=LEN(START!$B$6),FIND($D7,START!$B$6)=1),FALSE),IFERROR(AND(LEN($E7)=LEN(START!$B$7),FIND($E7,START!$B$7)=1),FALSE),COUNTIF($A$5:$A$54,$A7)=1,OR(LEFT($C7,7)="http://",LEFT($C7,8)="https://"),OR(IFERROR(AND(LEN($G7)=3,CODE(LEFT($G7,1))=89,CODE(MID($G7,2,1))=69,CODE(RIGHT($G7,1))=83),FALSE),IFERROR(AND(LEN($G7)=2,CODE(LEFT($G7,1))=78,CODE(RIGHT($G7,1))=79),FALSE)),OR(IFERROR(AND(LEN($H7)=3,CODE(LEFT($H7,1))=89,CODE(MID($H7,2,1))=69,CODE(RIGHT($H7,1))=83),FALSE),IFERROR(AND(LEN($H7)=2,CODE(LEFT($H7,1))=78,CODE(RIGHT($H7,1))=79),FALSE)),OR(IFERROR(AND(LEN($I7)=3,CODE(LEFT($I7,1))=89,CODE(MID($I7,2,1))=69,CODE(RIGHT($I7,1))=83),FALSE),IFERROR(AND(LEN($I7)=2,CODE(LEFT($I7,1))=78,CODE(RIGHT($I7,1))=79),FALSE)),OR(IFERROR(AND(LEN($J7)=3,CODE(LEFT($J7,1))=89,CODE(MID($J7,2,1))=69,CODE(RIGHT($J7,1))=83),FALSE),IFERROR(AND(LEN($J7)=2,CODE(LEFT($J7,1))=78,CODE(RIGHT($J7,1))=79),FALSE)),OR(IFERROR(AND(LEN($K7)=3,CODE(LEFT($K7,1))=89,CODE(MID($K7,2,1))=69,CODE(RIGHT($K7,1))=83),FALSE),IFERROR(AND(LEN($K7)=2,CODE(LEFT($K7,1))=78,CODE(RIGHT($K7,1))=79),FALSE)),OR(IFERROR(AND(LEN($L7)=3,CODE(LEFT($L7,1))=89,CODE(MID($L7,2,1))=69,CODE(RIGHT($L7,1))=83),FALSE),IFERROR(AND(LEN($L7)=2,CODE(LEFT($L7,1))=78,CODE(RIGHT($L7,1))=79),FALSE)),OR(IFERROR(AND(LEN($M7)=3,CODE(LEFT($M7,1))=89,CODE(MID($M7,2,1))=69,CODE(RIGHT($M7,1))=83),FALSE),IFERROR(AND(LEN($M7)=2,CODE(LEFT($M7,1))=78,CODE(RIGHT($M7,1))=79),FALSE)),OR(IFERROR(AND(LEN($N7)=3,CODE(LEFT($N7,1))=89,CODE(MID($N7,2,1))=69,CODE(RIGHT($N7,1))=83),FALSE),IFERROR(AND(LEN($N7)=2,CODE(LEFT($N7,1))=78,CODE(RIGHT($N7,1))=79),FALSE)),OR(IFERROR(AND(LEN($O7)=3,CODE(LEFT($O7,1))=89,CODE(MID($O7,2,1))=69,CODE(RIGHT($O7,1))=83),FALSE),IFERROR(AND(LEN($O7)=2,CODE(LEFT($O7,1))=78,CODE(RIGHT($O7,1))=79),FALSE)),OR(IFERROR(AND(LEN($P7)=3,CODE(LEFT($P7,1))=89,CODE(MID($P7,2,1))=69,CODE(RIGHT($P7,1))=83),FALSE),IFERROR(AND(LEN($P7)=2,CODE(LEFT($P7,1))=78,CODE(RIGHT($P7,1))=79),FALSE),IFERROR(AND(LEN($P7)=10,CODE(LEFT($P7,1))=78,CODE(MID($P7,2,1))=79,CODE(MID($P7,3,1))=84,CODE(MID($P7,4,1))=32,CODE(MID($P7,5,1))=84,CODE(MID($P7,6,1))=69,CODE(MID($P7,7,1))=83,CODE(MID($P7,8,1))=84,CODE(MID($P7,9,1))=69,CODE(RIGHT($P7,1))=68),FALSE)),IF(IFERROR(AND(LEN($P7)=10,CODE(LEFT($P7,1))=78,CODE(MID($P7,2,1))=79,CODE(MID($P7,3,1))=84,CODE(MID($P7,4,1))=32,CODE(MID($P7,5,1))=84,CODE(MID($P7,6,1))=69,CODE(MID($P7,7,1))=83,CODE(MID($P7,8,1))=84,CODE(MID($P7,9,1))=69,CODE(RIGHT($P7,1))=68),FALSE),TRUE,AND(START!$B$8&lt;&gt;"",$Q7&lt;&gt;"",ISNUMBER($R7)))),"VALID","INVALID"))</f>
        <v/>
      </c>
      <c r="U7" s="7" t="str">
        <f>IF($T7="","",IF($T7="INVALID","INVALID INPUT",IF(COUNTIF($G7:$O7,"NO")=0,"READY FOR OBSERVATION",INDEX(LISTS!$D$5:$D$13,MATCH("NO",$G7:$O7,0)))))</f>
        <v/>
      </c>
      <c r="V7" s="7" t="str">
        <f>IF($U7="","",IFERROR(INDEX(LISTS!$E$4:$E$14,MATCH($U7,LISTS!$D$4:$D$14,0)),""))</f>
        <v/>
      </c>
      <c r="W7" s="4"/>
    </row>
    <row r="8" spans="1:23" ht="42" customHeight="1">
      <c r="A8" s="4"/>
      <c r="B8" s="4"/>
      <c r="C8" s="4"/>
      <c r="D8" s="7" t="str">
        <f>IF($A8="","",START!$B$6)</f>
        <v/>
      </c>
      <c r="E8" s="7" t="str">
        <f>IF($A8="","",START!$B$7)</f>
        <v/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8"/>
      <c r="S8" s="4"/>
      <c r="T8" s="7" t="str">
        <f>IF(COUNTA($A8:$C8)+COUNTA($F8:$S8)+COUNTA($W8)=0,"",IF(AND(START!$B$6&lt;&gt;"",START!$B$7&lt;&gt;"",START!$B$9&lt;&gt;"",$A8&lt;&gt;"",$B8&lt;&gt;"",$C8&lt;&gt;"",$F8&lt;&gt;"",$S8&lt;&gt;"",IFERROR(AND(LEN($D8)=LEN(START!$B$6),FIND($D8,START!$B$6)=1),FALSE),IFERROR(AND(LEN($E8)=LEN(START!$B$7),FIND($E8,START!$B$7)=1),FALSE),COUNTIF($A$5:$A$54,$A8)=1,OR(LEFT($C8,7)="http://",LEFT($C8,8)="https://"),OR(IFERROR(AND(LEN($G8)=3,CODE(LEFT($G8,1))=89,CODE(MID($G8,2,1))=69,CODE(RIGHT($G8,1))=83),FALSE),IFERROR(AND(LEN($G8)=2,CODE(LEFT($G8,1))=78,CODE(RIGHT($G8,1))=79),FALSE)),OR(IFERROR(AND(LEN($H8)=3,CODE(LEFT($H8,1))=89,CODE(MID($H8,2,1))=69,CODE(RIGHT($H8,1))=83),FALSE),IFERROR(AND(LEN($H8)=2,CODE(LEFT($H8,1))=78,CODE(RIGHT($H8,1))=79),FALSE)),OR(IFERROR(AND(LEN($I8)=3,CODE(LEFT($I8,1))=89,CODE(MID($I8,2,1))=69,CODE(RIGHT($I8,1))=83),FALSE),IFERROR(AND(LEN($I8)=2,CODE(LEFT($I8,1))=78,CODE(RIGHT($I8,1))=79),FALSE)),OR(IFERROR(AND(LEN($J8)=3,CODE(LEFT($J8,1))=89,CODE(MID($J8,2,1))=69,CODE(RIGHT($J8,1))=83),FALSE),IFERROR(AND(LEN($J8)=2,CODE(LEFT($J8,1))=78,CODE(RIGHT($J8,1))=79),FALSE)),OR(IFERROR(AND(LEN($K8)=3,CODE(LEFT($K8,1))=89,CODE(MID($K8,2,1))=69,CODE(RIGHT($K8,1))=83),FALSE),IFERROR(AND(LEN($K8)=2,CODE(LEFT($K8,1))=78,CODE(RIGHT($K8,1))=79),FALSE)),OR(IFERROR(AND(LEN($L8)=3,CODE(LEFT($L8,1))=89,CODE(MID($L8,2,1))=69,CODE(RIGHT($L8,1))=83),FALSE),IFERROR(AND(LEN($L8)=2,CODE(LEFT($L8,1))=78,CODE(RIGHT($L8,1))=79),FALSE)),OR(IFERROR(AND(LEN($M8)=3,CODE(LEFT($M8,1))=89,CODE(MID($M8,2,1))=69,CODE(RIGHT($M8,1))=83),FALSE),IFERROR(AND(LEN($M8)=2,CODE(LEFT($M8,1))=78,CODE(RIGHT($M8,1))=79),FALSE)),OR(IFERROR(AND(LEN($N8)=3,CODE(LEFT($N8,1))=89,CODE(MID($N8,2,1))=69,CODE(RIGHT($N8,1))=83),FALSE),IFERROR(AND(LEN($N8)=2,CODE(LEFT($N8,1))=78,CODE(RIGHT($N8,1))=79),FALSE)),OR(IFERROR(AND(LEN($O8)=3,CODE(LEFT($O8,1))=89,CODE(MID($O8,2,1))=69,CODE(RIGHT($O8,1))=83),FALSE),IFERROR(AND(LEN($O8)=2,CODE(LEFT($O8,1))=78,CODE(RIGHT($O8,1))=79),FALSE)),OR(IFERROR(AND(LEN($P8)=3,CODE(LEFT($P8,1))=89,CODE(MID($P8,2,1))=69,CODE(RIGHT($P8,1))=83),FALSE),IFERROR(AND(LEN($P8)=2,CODE(LEFT($P8,1))=78,CODE(RIGHT($P8,1))=79),FALSE),IFERROR(AND(LEN($P8)=10,CODE(LEFT($P8,1))=78,CODE(MID($P8,2,1))=79,CODE(MID($P8,3,1))=84,CODE(MID($P8,4,1))=32,CODE(MID($P8,5,1))=84,CODE(MID($P8,6,1))=69,CODE(MID($P8,7,1))=83,CODE(MID($P8,8,1))=84,CODE(MID($P8,9,1))=69,CODE(RIGHT($P8,1))=68),FALSE)),IF(IFERROR(AND(LEN($P8)=10,CODE(LEFT($P8,1))=78,CODE(MID($P8,2,1))=79,CODE(MID($P8,3,1))=84,CODE(MID($P8,4,1))=32,CODE(MID($P8,5,1))=84,CODE(MID($P8,6,1))=69,CODE(MID($P8,7,1))=83,CODE(MID($P8,8,1))=84,CODE(MID($P8,9,1))=69,CODE(RIGHT($P8,1))=68),FALSE),TRUE,AND(START!$B$8&lt;&gt;"",$Q8&lt;&gt;"",ISNUMBER($R8)))),"VALID","INVALID"))</f>
        <v/>
      </c>
      <c r="U8" s="7" t="str">
        <f>IF($T8="","",IF($T8="INVALID","INVALID INPUT",IF(COUNTIF($G8:$O8,"NO")=0,"READY FOR OBSERVATION",INDEX(LISTS!$D$5:$D$13,MATCH("NO",$G8:$O8,0)))))</f>
        <v/>
      </c>
      <c r="V8" s="7" t="str">
        <f>IF($U8="","",IFERROR(INDEX(LISTS!$E$4:$E$14,MATCH($U8,LISTS!$D$4:$D$14,0)),""))</f>
        <v/>
      </c>
      <c r="W8" s="4"/>
    </row>
    <row r="9" spans="1:23" ht="42" customHeight="1">
      <c r="A9" s="4"/>
      <c r="B9" s="4"/>
      <c r="C9" s="4"/>
      <c r="D9" s="7" t="str">
        <f>IF($A9="","",START!$B$6)</f>
        <v/>
      </c>
      <c r="E9" s="7" t="str">
        <f>IF($A9="","",START!$B$7)</f>
        <v/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8"/>
      <c r="S9" s="4"/>
      <c r="T9" s="7" t="str">
        <f>IF(COUNTA($A9:$C9)+COUNTA($F9:$S9)+COUNTA($W9)=0,"",IF(AND(START!$B$6&lt;&gt;"",START!$B$7&lt;&gt;"",START!$B$9&lt;&gt;"",$A9&lt;&gt;"",$B9&lt;&gt;"",$C9&lt;&gt;"",$F9&lt;&gt;"",$S9&lt;&gt;"",IFERROR(AND(LEN($D9)=LEN(START!$B$6),FIND($D9,START!$B$6)=1),FALSE),IFERROR(AND(LEN($E9)=LEN(START!$B$7),FIND($E9,START!$B$7)=1),FALSE),COUNTIF($A$5:$A$54,$A9)=1,OR(LEFT($C9,7)="http://",LEFT($C9,8)="https://"),OR(IFERROR(AND(LEN($G9)=3,CODE(LEFT($G9,1))=89,CODE(MID($G9,2,1))=69,CODE(RIGHT($G9,1))=83),FALSE),IFERROR(AND(LEN($G9)=2,CODE(LEFT($G9,1))=78,CODE(RIGHT($G9,1))=79),FALSE)),OR(IFERROR(AND(LEN($H9)=3,CODE(LEFT($H9,1))=89,CODE(MID($H9,2,1))=69,CODE(RIGHT($H9,1))=83),FALSE),IFERROR(AND(LEN($H9)=2,CODE(LEFT($H9,1))=78,CODE(RIGHT($H9,1))=79),FALSE)),OR(IFERROR(AND(LEN($I9)=3,CODE(LEFT($I9,1))=89,CODE(MID($I9,2,1))=69,CODE(RIGHT($I9,1))=83),FALSE),IFERROR(AND(LEN($I9)=2,CODE(LEFT($I9,1))=78,CODE(RIGHT($I9,1))=79),FALSE)),OR(IFERROR(AND(LEN($J9)=3,CODE(LEFT($J9,1))=89,CODE(MID($J9,2,1))=69,CODE(RIGHT($J9,1))=83),FALSE),IFERROR(AND(LEN($J9)=2,CODE(LEFT($J9,1))=78,CODE(RIGHT($J9,1))=79),FALSE)),OR(IFERROR(AND(LEN($K9)=3,CODE(LEFT($K9,1))=89,CODE(MID($K9,2,1))=69,CODE(RIGHT($K9,1))=83),FALSE),IFERROR(AND(LEN($K9)=2,CODE(LEFT($K9,1))=78,CODE(RIGHT($K9,1))=79),FALSE)),OR(IFERROR(AND(LEN($L9)=3,CODE(LEFT($L9,1))=89,CODE(MID($L9,2,1))=69,CODE(RIGHT($L9,1))=83),FALSE),IFERROR(AND(LEN($L9)=2,CODE(LEFT($L9,1))=78,CODE(RIGHT($L9,1))=79),FALSE)),OR(IFERROR(AND(LEN($M9)=3,CODE(LEFT($M9,1))=89,CODE(MID($M9,2,1))=69,CODE(RIGHT($M9,1))=83),FALSE),IFERROR(AND(LEN($M9)=2,CODE(LEFT($M9,1))=78,CODE(RIGHT($M9,1))=79),FALSE)),OR(IFERROR(AND(LEN($N9)=3,CODE(LEFT($N9,1))=89,CODE(MID($N9,2,1))=69,CODE(RIGHT($N9,1))=83),FALSE),IFERROR(AND(LEN($N9)=2,CODE(LEFT($N9,1))=78,CODE(RIGHT($N9,1))=79),FALSE)),OR(IFERROR(AND(LEN($O9)=3,CODE(LEFT($O9,1))=89,CODE(MID($O9,2,1))=69,CODE(RIGHT($O9,1))=83),FALSE),IFERROR(AND(LEN($O9)=2,CODE(LEFT($O9,1))=78,CODE(RIGHT($O9,1))=79),FALSE)),OR(IFERROR(AND(LEN($P9)=3,CODE(LEFT($P9,1))=89,CODE(MID($P9,2,1))=69,CODE(RIGHT($P9,1))=83),FALSE),IFERROR(AND(LEN($P9)=2,CODE(LEFT($P9,1))=78,CODE(RIGHT($P9,1))=79),FALSE),IFERROR(AND(LEN($P9)=10,CODE(LEFT($P9,1))=78,CODE(MID($P9,2,1))=79,CODE(MID($P9,3,1))=84,CODE(MID($P9,4,1))=32,CODE(MID($P9,5,1))=84,CODE(MID($P9,6,1))=69,CODE(MID($P9,7,1))=83,CODE(MID($P9,8,1))=84,CODE(MID($P9,9,1))=69,CODE(RIGHT($P9,1))=68),FALSE)),IF(IFERROR(AND(LEN($P9)=10,CODE(LEFT($P9,1))=78,CODE(MID($P9,2,1))=79,CODE(MID($P9,3,1))=84,CODE(MID($P9,4,1))=32,CODE(MID($P9,5,1))=84,CODE(MID($P9,6,1))=69,CODE(MID($P9,7,1))=83,CODE(MID($P9,8,1))=84,CODE(MID($P9,9,1))=69,CODE(RIGHT($P9,1))=68),FALSE),TRUE,AND(START!$B$8&lt;&gt;"",$Q9&lt;&gt;"",ISNUMBER($R9)))),"VALID","INVALID"))</f>
        <v/>
      </c>
      <c r="U9" s="7" t="str">
        <f>IF($T9="","",IF($T9="INVALID","INVALID INPUT",IF(COUNTIF($G9:$O9,"NO")=0,"READY FOR OBSERVATION",INDEX(LISTS!$D$5:$D$13,MATCH("NO",$G9:$O9,0)))))</f>
        <v/>
      </c>
      <c r="V9" s="7" t="str">
        <f>IF($U9="","",IFERROR(INDEX(LISTS!$E$4:$E$14,MATCH($U9,LISTS!$D$4:$D$14,0)),""))</f>
        <v/>
      </c>
      <c r="W9" s="4"/>
    </row>
    <row r="10" spans="1:23" ht="42" customHeight="1">
      <c r="A10" s="4"/>
      <c r="B10" s="4"/>
      <c r="C10" s="4"/>
      <c r="D10" s="7" t="str">
        <f>IF($A10="","",START!$B$6)</f>
        <v/>
      </c>
      <c r="E10" s="7" t="str">
        <f>IF($A10="","",START!$B$7)</f>
        <v/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8"/>
      <c r="S10" s="4"/>
      <c r="T10" s="7" t="str">
        <f>IF(COUNTA($A10:$C10)+COUNTA($F10:$S10)+COUNTA($W10)=0,"",IF(AND(START!$B$6&lt;&gt;"",START!$B$7&lt;&gt;"",START!$B$9&lt;&gt;"",$A10&lt;&gt;"",$B10&lt;&gt;"",$C10&lt;&gt;"",$F10&lt;&gt;"",$S10&lt;&gt;"",IFERROR(AND(LEN($D10)=LEN(START!$B$6),FIND($D10,START!$B$6)=1),FALSE),IFERROR(AND(LEN($E10)=LEN(START!$B$7),FIND($E10,START!$B$7)=1),FALSE),COUNTIF($A$5:$A$54,$A10)=1,OR(LEFT($C10,7)="http://",LEFT($C10,8)="https://"),OR(IFERROR(AND(LEN($G10)=3,CODE(LEFT($G10,1))=89,CODE(MID($G10,2,1))=69,CODE(RIGHT($G10,1))=83),FALSE),IFERROR(AND(LEN($G10)=2,CODE(LEFT($G10,1))=78,CODE(RIGHT($G10,1))=79),FALSE)),OR(IFERROR(AND(LEN($H10)=3,CODE(LEFT($H10,1))=89,CODE(MID($H10,2,1))=69,CODE(RIGHT($H10,1))=83),FALSE),IFERROR(AND(LEN($H10)=2,CODE(LEFT($H10,1))=78,CODE(RIGHT($H10,1))=79),FALSE)),OR(IFERROR(AND(LEN($I10)=3,CODE(LEFT($I10,1))=89,CODE(MID($I10,2,1))=69,CODE(RIGHT($I10,1))=83),FALSE),IFERROR(AND(LEN($I10)=2,CODE(LEFT($I10,1))=78,CODE(RIGHT($I10,1))=79),FALSE)),OR(IFERROR(AND(LEN($J10)=3,CODE(LEFT($J10,1))=89,CODE(MID($J10,2,1))=69,CODE(RIGHT($J10,1))=83),FALSE),IFERROR(AND(LEN($J10)=2,CODE(LEFT($J10,1))=78,CODE(RIGHT($J10,1))=79),FALSE)),OR(IFERROR(AND(LEN($K10)=3,CODE(LEFT($K10,1))=89,CODE(MID($K10,2,1))=69,CODE(RIGHT($K10,1))=83),FALSE),IFERROR(AND(LEN($K10)=2,CODE(LEFT($K10,1))=78,CODE(RIGHT($K10,1))=79),FALSE)),OR(IFERROR(AND(LEN($L10)=3,CODE(LEFT($L10,1))=89,CODE(MID($L10,2,1))=69,CODE(RIGHT($L10,1))=83),FALSE),IFERROR(AND(LEN($L10)=2,CODE(LEFT($L10,1))=78,CODE(RIGHT($L10,1))=79),FALSE)),OR(IFERROR(AND(LEN($M10)=3,CODE(LEFT($M10,1))=89,CODE(MID($M10,2,1))=69,CODE(RIGHT($M10,1))=83),FALSE),IFERROR(AND(LEN($M10)=2,CODE(LEFT($M10,1))=78,CODE(RIGHT($M10,1))=79),FALSE)),OR(IFERROR(AND(LEN($N10)=3,CODE(LEFT($N10,1))=89,CODE(MID($N10,2,1))=69,CODE(RIGHT($N10,1))=83),FALSE),IFERROR(AND(LEN($N10)=2,CODE(LEFT($N10,1))=78,CODE(RIGHT($N10,1))=79),FALSE)),OR(IFERROR(AND(LEN($O10)=3,CODE(LEFT($O10,1))=89,CODE(MID($O10,2,1))=69,CODE(RIGHT($O10,1))=83),FALSE),IFERROR(AND(LEN($O10)=2,CODE(LEFT($O10,1))=78,CODE(RIGHT($O10,1))=79),FALSE)),OR(IFERROR(AND(LEN($P10)=3,CODE(LEFT($P10,1))=89,CODE(MID($P10,2,1))=69,CODE(RIGHT($P10,1))=83),FALSE),IFERROR(AND(LEN($P10)=2,CODE(LEFT($P10,1))=78,CODE(RIGHT($P10,1))=79),FALSE),IFERROR(AND(LEN($P10)=10,CODE(LEFT($P10,1))=78,CODE(MID($P10,2,1))=79,CODE(MID($P10,3,1))=84,CODE(MID($P10,4,1))=32,CODE(MID($P10,5,1))=84,CODE(MID($P10,6,1))=69,CODE(MID($P10,7,1))=83,CODE(MID($P10,8,1))=84,CODE(MID($P10,9,1))=69,CODE(RIGHT($P10,1))=68),FALSE)),IF(IFERROR(AND(LEN($P10)=10,CODE(LEFT($P10,1))=78,CODE(MID($P10,2,1))=79,CODE(MID($P10,3,1))=84,CODE(MID($P10,4,1))=32,CODE(MID($P10,5,1))=84,CODE(MID($P10,6,1))=69,CODE(MID($P10,7,1))=83,CODE(MID($P10,8,1))=84,CODE(MID($P10,9,1))=69,CODE(RIGHT($P10,1))=68),FALSE),TRUE,AND(START!$B$8&lt;&gt;"",$Q10&lt;&gt;"",ISNUMBER($R10)))),"VALID","INVALID"))</f>
        <v/>
      </c>
      <c r="U10" s="7" t="str">
        <f>IF($T10="","",IF($T10="INVALID","INVALID INPUT",IF(COUNTIF($G10:$O10,"NO")=0,"READY FOR OBSERVATION",INDEX(LISTS!$D$5:$D$13,MATCH("NO",$G10:$O10,0)))))</f>
        <v/>
      </c>
      <c r="V10" s="7" t="str">
        <f>IF($U10="","",IFERROR(INDEX(LISTS!$E$4:$E$14,MATCH($U10,LISTS!$D$4:$D$14,0)),""))</f>
        <v/>
      </c>
      <c r="W10" s="4"/>
    </row>
    <row r="11" spans="1:23" ht="42" customHeight="1">
      <c r="A11" s="4"/>
      <c r="B11" s="4"/>
      <c r="C11" s="4"/>
      <c r="D11" s="7" t="str">
        <f>IF($A11="","",START!$B$6)</f>
        <v/>
      </c>
      <c r="E11" s="7" t="str">
        <f>IF($A11="","",START!$B$7)</f>
        <v/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8"/>
      <c r="S11" s="4"/>
      <c r="T11" s="7" t="str">
        <f>IF(COUNTA($A11:$C11)+COUNTA($F11:$S11)+COUNTA($W11)=0,"",IF(AND(START!$B$6&lt;&gt;"",START!$B$7&lt;&gt;"",START!$B$9&lt;&gt;"",$A11&lt;&gt;"",$B11&lt;&gt;"",$C11&lt;&gt;"",$F11&lt;&gt;"",$S11&lt;&gt;"",IFERROR(AND(LEN($D11)=LEN(START!$B$6),FIND($D11,START!$B$6)=1),FALSE),IFERROR(AND(LEN($E11)=LEN(START!$B$7),FIND($E11,START!$B$7)=1),FALSE),COUNTIF($A$5:$A$54,$A11)=1,OR(LEFT($C11,7)="http://",LEFT($C11,8)="https://"),OR(IFERROR(AND(LEN($G11)=3,CODE(LEFT($G11,1))=89,CODE(MID($G11,2,1))=69,CODE(RIGHT($G11,1))=83),FALSE),IFERROR(AND(LEN($G11)=2,CODE(LEFT($G11,1))=78,CODE(RIGHT($G11,1))=79),FALSE)),OR(IFERROR(AND(LEN($H11)=3,CODE(LEFT($H11,1))=89,CODE(MID($H11,2,1))=69,CODE(RIGHT($H11,1))=83),FALSE),IFERROR(AND(LEN($H11)=2,CODE(LEFT($H11,1))=78,CODE(RIGHT($H11,1))=79),FALSE)),OR(IFERROR(AND(LEN($I11)=3,CODE(LEFT($I11,1))=89,CODE(MID($I11,2,1))=69,CODE(RIGHT($I11,1))=83),FALSE),IFERROR(AND(LEN($I11)=2,CODE(LEFT($I11,1))=78,CODE(RIGHT($I11,1))=79),FALSE)),OR(IFERROR(AND(LEN($J11)=3,CODE(LEFT($J11,1))=89,CODE(MID($J11,2,1))=69,CODE(RIGHT($J11,1))=83),FALSE),IFERROR(AND(LEN($J11)=2,CODE(LEFT($J11,1))=78,CODE(RIGHT($J11,1))=79),FALSE)),OR(IFERROR(AND(LEN($K11)=3,CODE(LEFT($K11,1))=89,CODE(MID($K11,2,1))=69,CODE(RIGHT($K11,1))=83),FALSE),IFERROR(AND(LEN($K11)=2,CODE(LEFT($K11,1))=78,CODE(RIGHT($K11,1))=79),FALSE)),OR(IFERROR(AND(LEN($L11)=3,CODE(LEFT($L11,1))=89,CODE(MID($L11,2,1))=69,CODE(RIGHT($L11,1))=83),FALSE),IFERROR(AND(LEN($L11)=2,CODE(LEFT($L11,1))=78,CODE(RIGHT($L11,1))=79),FALSE)),OR(IFERROR(AND(LEN($M11)=3,CODE(LEFT($M11,1))=89,CODE(MID($M11,2,1))=69,CODE(RIGHT($M11,1))=83),FALSE),IFERROR(AND(LEN($M11)=2,CODE(LEFT($M11,1))=78,CODE(RIGHT($M11,1))=79),FALSE)),OR(IFERROR(AND(LEN($N11)=3,CODE(LEFT($N11,1))=89,CODE(MID($N11,2,1))=69,CODE(RIGHT($N11,1))=83),FALSE),IFERROR(AND(LEN($N11)=2,CODE(LEFT($N11,1))=78,CODE(RIGHT($N11,1))=79),FALSE)),OR(IFERROR(AND(LEN($O11)=3,CODE(LEFT($O11,1))=89,CODE(MID($O11,2,1))=69,CODE(RIGHT($O11,1))=83),FALSE),IFERROR(AND(LEN($O11)=2,CODE(LEFT($O11,1))=78,CODE(RIGHT($O11,1))=79),FALSE)),OR(IFERROR(AND(LEN($P11)=3,CODE(LEFT($P11,1))=89,CODE(MID($P11,2,1))=69,CODE(RIGHT($P11,1))=83),FALSE),IFERROR(AND(LEN($P11)=2,CODE(LEFT($P11,1))=78,CODE(RIGHT($P11,1))=79),FALSE),IFERROR(AND(LEN($P11)=10,CODE(LEFT($P11,1))=78,CODE(MID($P11,2,1))=79,CODE(MID($P11,3,1))=84,CODE(MID($P11,4,1))=32,CODE(MID($P11,5,1))=84,CODE(MID($P11,6,1))=69,CODE(MID($P11,7,1))=83,CODE(MID($P11,8,1))=84,CODE(MID($P11,9,1))=69,CODE(RIGHT($P11,1))=68),FALSE)),IF(IFERROR(AND(LEN($P11)=10,CODE(LEFT($P11,1))=78,CODE(MID($P11,2,1))=79,CODE(MID($P11,3,1))=84,CODE(MID($P11,4,1))=32,CODE(MID($P11,5,1))=84,CODE(MID($P11,6,1))=69,CODE(MID($P11,7,1))=83,CODE(MID($P11,8,1))=84,CODE(MID($P11,9,1))=69,CODE(RIGHT($P11,1))=68),FALSE),TRUE,AND(START!$B$8&lt;&gt;"",$Q11&lt;&gt;"",ISNUMBER($R11)))),"VALID","INVALID"))</f>
        <v/>
      </c>
      <c r="U11" s="7" t="str">
        <f>IF($T11="","",IF($T11="INVALID","INVALID INPUT",IF(COUNTIF($G11:$O11,"NO")=0,"READY FOR OBSERVATION",INDEX(LISTS!$D$5:$D$13,MATCH("NO",$G11:$O11,0)))))</f>
        <v/>
      </c>
      <c r="V11" s="7" t="str">
        <f>IF($U11="","",IFERROR(INDEX(LISTS!$E$4:$E$14,MATCH($U11,LISTS!$D$4:$D$14,0)),""))</f>
        <v/>
      </c>
      <c r="W11" s="4"/>
    </row>
    <row r="12" spans="1:23" ht="42" customHeight="1">
      <c r="A12" s="4"/>
      <c r="B12" s="4"/>
      <c r="C12" s="4"/>
      <c r="D12" s="7" t="str">
        <f>IF($A12="","",START!$B$6)</f>
        <v/>
      </c>
      <c r="E12" s="7" t="str">
        <f>IF($A12="","",START!$B$7)</f>
        <v/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8"/>
      <c r="S12" s="4"/>
      <c r="T12" s="7" t="str">
        <f>IF(COUNTA($A12:$C12)+COUNTA($F12:$S12)+COUNTA($W12)=0,"",IF(AND(START!$B$6&lt;&gt;"",START!$B$7&lt;&gt;"",START!$B$9&lt;&gt;"",$A12&lt;&gt;"",$B12&lt;&gt;"",$C12&lt;&gt;"",$F12&lt;&gt;"",$S12&lt;&gt;"",IFERROR(AND(LEN($D12)=LEN(START!$B$6),FIND($D12,START!$B$6)=1),FALSE),IFERROR(AND(LEN($E12)=LEN(START!$B$7),FIND($E12,START!$B$7)=1),FALSE),COUNTIF($A$5:$A$54,$A12)=1,OR(LEFT($C12,7)="http://",LEFT($C12,8)="https://"),OR(IFERROR(AND(LEN($G12)=3,CODE(LEFT($G12,1))=89,CODE(MID($G12,2,1))=69,CODE(RIGHT($G12,1))=83),FALSE),IFERROR(AND(LEN($G12)=2,CODE(LEFT($G12,1))=78,CODE(RIGHT($G12,1))=79),FALSE)),OR(IFERROR(AND(LEN($H12)=3,CODE(LEFT($H12,1))=89,CODE(MID($H12,2,1))=69,CODE(RIGHT($H12,1))=83),FALSE),IFERROR(AND(LEN($H12)=2,CODE(LEFT($H12,1))=78,CODE(RIGHT($H12,1))=79),FALSE)),OR(IFERROR(AND(LEN($I12)=3,CODE(LEFT($I12,1))=89,CODE(MID($I12,2,1))=69,CODE(RIGHT($I12,1))=83),FALSE),IFERROR(AND(LEN($I12)=2,CODE(LEFT($I12,1))=78,CODE(RIGHT($I12,1))=79),FALSE)),OR(IFERROR(AND(LEN($J12)=3,CODE(LEFT($J12,1))=89,CODE(MID($J12,2,1))=69,CODE(RIGHT($J12,1))=83),FALSE),IFERROR(AND(LEN($J12)=2,CODE(LEFT($J12,1))=78,CODE(RIGHT($J12,1))=79),FALSE)),OR(IFERROR(AND(LEN($K12)=3,CODE(LEFT($K12,1))=89,CODE(MID($K12,2,1))=69,CODE(RIGHT($K12,1))=83),FALSE),IFERROR(AND(LEN($K12)=2,CODE(LEFT($K12,1))=78,CODE(RIGHT($K12,1))=79),FALSE)),OR(IFERROR(AND(LEN($L12)=3,CODE(LEFT($L12,1))=89,CODE(MID($L12,2,1))=69,CODE(RIGHT($L12,1))=83),FALSE),IFERROR(AND(LEN($L12)=2,CODE(LEFT($L12,1))=78,CODE(RIGHT($L12,1))=79),FALSE)),OR(IFERROR(AND(LEN($M12)=3,CODE(LEFT($M12,1))=89,CODE(MID($M12,2,1))=69,CODE(RIGHT($M12,1))=83),FALSE),IFERROR(AND(LEN($M12)=2,CODE(LEFT($M12,1))=78,CODE(RIGHT($M12,1))=79),FALSE)),OR(IFERROR(AND(LEN($N12)=3,CODE(LEFT($N12,1))=89,CODE(MID($N12,2,1))=69,CODE(RIGHT($N12,1))=83),FALSE),IFERROR(AND(LEN($N12)=2,CODE(LEFT($N12,1))=78,CODE(RIGHT($N12,1))=79),FALSE)),OR(IFERROR(AND(LEN($O12)=3,CODE(LEFT($O12,1))=89,CODE(MID($O12,2,1))=69,CODE(RIGHT($O12,1))=83),FALSE),IFERROR(AND(LEN($O12)=2,CODE(LEFT($O12,1))=78,CODE(RIGHT($O12,1))=79),FALSE)),OR(IFERROR(AND(LEN($P12)=3,CODE(LEFT($P12,1))=89,CODE(MID($P12,2,1))=69,CODE(RIGHT($P12,1))=83),FALSE),IFERROR(AND(LEN($P12)=2,CODE(LEFT($P12,1))=78,CODE(RIGHT($P12,1))=79),FALSE),IFERROR(AND(LEN($P12)=10,CODE(LEFT($P12,1))=78,CODE(MID($P12,2,1))=79,CODE(MID($P12,3,1))=84,CODE(MID($P12,4,1))=32,CODE(MID($P12,5,1))=84,CODE(MID($P12,6,1))=69,CODE(MID($P12,7,1))=83,CODE(MID($P12,8,1))=84,CODE(MID($P12,9,1))=69,CODE(RIGHT($P12,1))=68),FALSE)),IF(IFERROR(AND(LEN($P12)=10,CODE(LEFT($P12,1))=78,CODE(MID($P12,2,1))=79,CODE(MID($P12,3,1))=84,CODE(MID($P12,4,1))=32,CODE(MID($P12,5,1))=84,CODE(MID($P12,6,1))=69,CODE(MID($P12,7,1))=83,CODE(MID($P12,8,1))=84,CODE(MID($P12,9,1))=69,CODE(RIGHT($P12,1))=68),FALSE),TRUE,AND(START!$B$8&lt;&gt;"",$Q12&lt;&gt;"",ISNUMBER($R12)))),"VALID","INVALID"))</f>
        <v/>
      </c>
      <c r="U12" s="7" t="str">
        <f>IF($T12="","",IF($T12="INVALID","INVALID INPUT",IF(COUNTIF($G12:$O12,"NO")=0,"READY FOR OBSERVATION",INDEX(LISTS!$D$5:$D$13,MATCH("NO",$G12:$O12,0)))))</f>
        <v/>
      </c>
      <c r="V12" s="7" t="str">
        <f>IF($U12="","",IFERROR(INDEX(LISTS!$E$4:$E$14,MATCH($U12,LISTS!$D$4:$D$14,0)),""))</f>
        <v/>
      </c>
      <c r="W12" s="4"/>
    </row>
    <row r="13" spans="1:23" ht="42" customHeight="1">
      <c r="A13" s="4"/>
      <c r="B13" s="4"/>
      <c r="C13" s="4"/>
      <c r="D13" s="7" t="str">
        <f>IF($A13="","",START!$B$6)</f>
        <v/>
      </c>
      <c r="E13" s="7" t="str">
        <f>IF($A13="","",START!$B$7)</f>
        <v/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8"/>
      <c r="S13" s="4"/>
      <c r="T13" s="7" t="str">
        <f>IF(COUNTA($A13:$C13)+COUNTA($F13:$S13)+COUNTA($W13)=0,"",IF(AND(START!$B$6&lt;&gt;"",START!$B$7&lt;&gt;"",START!$B$9&lt;&gt;"",$A13&lt;&gt;"",$B13&lt;&gt;"",$C13&lt;&gt;"",$F13&lt;&gt;"",$S13&lt;&gt;"",IFERROR(AND(LEN($D13)=LEN(START!$B$6),FIND($D13,START!$B$6)=1),FALSE),IFERROR(AND(LEN($E13)=LEN(START!$B$7),FIND($E13,START!$B$7)=1),FALSE),COUNTIF($A$5:$A$54,$A13)=1,OR(LEFT($C13,7)="http://",LEFT($C13,8)="https://"),OR(IFERROR(AND(LEN($G13)=3,CODE(LEFT($G13,1))=89,CODE(MID($G13,2,1))=69,CODE(RIGHT($G13,1))=83),FALSE),IFERROR(AND(LEN($G13)=2,CODE(LEFT($G13,1))=78,CODE(RIGHT($G13,1))=79),FALSE)),OR(IFERROR(AND(LEN($H13)=3,CODE(LEFT($H13,1))=89,CODE(MID($H13,2,1))=69,CODE(RIGHT($H13,1))=83),FALSE),IFERROR(AND(LEN($H13)=2,CODE(LEFT($H13,1))=78,CODE(RIGHT($H13,1))=79),FALSE)),OR(IFERROR(AND(LEN($I13)=3,CODE(LEFT($I13,1))=89,CODE(MID($I13,2,1))=69,CODE(RIGHT($I13,1))=83),FALSE),IFERROR(AND(LEN($I13)=2,CODE(LEFT($I13,1))=78,CODE(RIGHT($I13,1))=79),FALSE)),OR(IFERROR(AND(LEN($J13)=3,CODE(LEFT($J13,1))=89,CODE(MID($J13,2,1))=69,CODE(RIGHT($J13,1))=83),FALSE),IFERROR(AND(LEN($J13)=2,CODE(LEFT($J13,1))=78,CODE(RIGHT($J13,1))=79),FALSE)),OR(IFERROR(AND(LEN($K13)=3,CODE(LEFT($K13,1))=89,CODE(MID($K13,2,1))=69,CODE(RIGHT($K13,1))=83),FALSE),IFERROR(AND(LEN($K13)=2,CODE(LEFT($K13,1))=78,CODE(RIGHT($K13,1))=79),FALSE)),OR(IFERROR(AND(LEN($L13)=3,CODE(LEFT($L13,1))=89,CODE(MID($L13,2,1))=69,CODE(RIGHT($L13,1))=83),FALSE),IFERROR(AND(LEN($L13)=2,CODE(LEFT($L13,1))=78,CODE(RIGHT($L13,1))=79),FALSE)),OR(IFERROR(AND(LEN($M13)=3,CODE(LEFT($M13,1))=89,CODE(MID($M13,2,1))=69,CODE(RIGHT($M13,1))=83),FALSE),IFERROR(AND(LEN($M13)=2,CODE(LEFT($M13,1))=78,CODE(RIGHT($M13,1))=79),FALSE)),OR(IFERROR(AND(LEN($N13)=3,CODE(LEFT($N13,1))=89,CODE(MID($N13,2,1))=69,CODE(RIGHT($N13,1))=83),FALSE),IFERROR(AND(LEN($N13)=2,CODE(LEFT($N13,1))=78,CODE(RIGHT($N13,1))=79),FALSE)),OR(IFERROR(AND(LEN($O13)=3,CODE(LEFT($O13,1))=89,CODE(MID($O13,2,1))=69,CODE(RIGHT($O13,1))=83),FALSE),IFERROR(AND(LEN($O13)=2,CODE(LEFT($O13,1))=78,CODE(RIGHT($O13,1))=79),FALSE)),OR(IFERROR(AND(LEN($P13)=3,CODE(LEFT($P13,1))=89,CODE(MID($P13,2,1))=69,CODE(RIGHT($P13,1))=83),FALSE),IFERROR(AND(LEN($P13)=2,CODE(LEFT($P13,1))=78,CODE(RIGHT($P13,1))=79),FALSE),IFERROR(AND(LEN($P13)=10,CODE(LEFT($P13,1))=78,CODE(MID($P13,2,1))=79,CODE(MID($P13,3,1))=84,CODE(MID($P13,4,1))=32,CODE(MID($P13,5,1))=84,CODE(MID($P13,6,1))=69,CODE(MID($P13,7,1))=83,CODE(MID($P13,8,1))=84,CODE(MID($P13,9,1))=69,CODE(RIGHT($P13,1))=68),FALSE)),IF(IFERROR(AND(LEN($P13)=10,CODE(LEFT($P13,1))=78,CODE(MID($P13,2,1))=79,CODE(MID($P13,3,1))=84,CODE(MID($P13,4,1))=32,CODE(MID($P13,5,1))=84,CODE(MID($P13,6,1))=69,CODE(MID($P13,7,1))=83,CODE(MID($P13,8,1))=84,CODE(MID($P13,9,1))=69,CODE(RIGHT($P13,1))=68),FALSE),TRUE,AND(START!$B$8&lt;&gt;"",$Q13&lt;&gt;"",ISNUMBER($R13)))),"VALID","INVALID"))</f>
        <v/>
      </c>
      <c r="U13" s="7" t="str">
        <f>IF($T13="","",IF($T13="INVALID","INVALID INPUT",IF(COUNTIF($G13:$O13,"NO")=0,"READY FOR OBSERVATION",INDEX(LISTS!$D$5:$D$13,MATCH("NO",$G13:$O13,0)))))</f>
        <v/>
      </c>
      <c r="V13" s="7" t="str">
        <f>IF($U13="","",IFERROR(INDEX(LISTS!$E$4:$E$14,MATCH($U13,LISTS!$D$4:$D$14,0)),""))</f>
        <v/>
      </c>
      <c r="W13" s="4"/>
    </row>
    <row r="14" spans="1:23" ht="42" customHeight="1">
      <c r="A14" s="4"/>
      <c r="B14" s="4"/>
      <c r="C14" s="4"/>
      <c r="D14" s="7" t="str">
        <f>IF($A14="","",START!$B$6)</f>
        <v/>
      </c>
      <c r="E14" s="7" t="str">
        <f>IF($A14="","",START!$B$7)</f>
        <v/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8"/>
      <c r="S14" s="4"/>
      <c r="T14" s="7" t="str">
        <f>IF(COUNTA($A14:$C14)+COUNTA($F14:$S14)+COUNTA($W14)=0,"",IF(AND(START!$B$6&lt;&gt;"",START!$B$7&lt;&gt;"",START!$B$9&lt;&gt;"",$A14&lt;&gt;"",$B14&lt;&gt;"",$C14&lt;&gt;"",$F14&lt;&gt;"",$S14&lt;&gt;"",IFERROR(AND(LEN($D14)=LEN(START!$B$6),FIND($D14,START!$B$6)=1),FALSE),IFERROR(AND(LEN($E14)=LEN(START!$B$7),FIND($E14,START!$B$7)=1),FALSE),COUNTIF($A$5:$A$54,$A14)=1,OR(LEFT($C14,7)="http://",LEFT($C14,8)="https://"),OR(IFERROR(AND(LEN($G14)=3,CODE(LEFT($G14,1))=89,CODE(MID($G14,2,1))=69,CODE(RIGHT($G14,1))=83),FALSE),IFERROR(AND(LEN($G14)=2,CODE(LEFT($G14,1))=78,CODE(RIGHT($G14,1))=79),FALSE)),OR(IFERROR(AND(LEN($H14)=3,CODE(LEFT($H14,1))=89,CODE(MID($H14,2,1))=69,CODE(RIGHT($H14,1))=83),FALSE),IFERROR(AND(LEN($H14)=2,CODE(LEFT($H14,1))=78,CODE(RIGHT($H14,1))=79),FALSE)),OR(IFERROR(AND(LEN($I14)=3,CODE(LEFT($I14,1))=89,CODE(MID($I14,2,1))=69,CODE(RIGHT($I14,1))=83),FALSE),IFERROR(AND(LEN($I14)=2,CODE(LEFT($I14,1))=78,CODE(RIGHT($I14,1))=79),FALSE)),OR(IFERROR(AND(LEN($J14)=3,CODE(LEFT($J14,1))=89,CODE(MID($J14,2,1))=69,CODE(RIGHT($J14,1))=83),FALSE),IFERROR(AND(LEN($J14)=2,CODE(LEFT($J14,1))=78,CODE(RIGHT($J14,1))=79),FALSE)),OR(IFERROR(AND(LEN($K14)=3,CODE(LEFT($K14,1))=89,CODE(MID($K14,2,1))=69,CODE(RIGHT($K14,1))=83),FALSE),IFERROR(AND(LEN($K14)=2,CODE(LEFT($K14,1))=78,CODE(RIGHT($K14,1))=79),FALSE)),OR(IFERROR(AND(LEN($L14)=3,CODE(LEFT($L14,1))=89,CODE(MID($L14,2,1))=69,CODE(RIGHT($L14,1))=83),FALSE),IFERROR(AND(LEN($L14)=2,CODE(LEFT($L14,1))=78,CODE(RIGHT($L14,1))=79),FALSE)),OR(IFERROR(AND(LEN($M14)=3,CODE(LEFT($M14,1))=89,CODE(MID($M14,2,1))=69,CODE(RIGHT($M14,1))=83),FALSE),IFERROR(AND(LEN($M14)=2,CODE(LEFT($M14,1))=78,CODE(RIGHT($M14,1))=79),FALSE)),OR(IFERROR(AND(LEN($N14)=3,CODE(LEFT($N14,1))=89,CODE(MID($N14,2,1))=69,CODE(RIGHT($N14,1))=83),FALSE),IFERROR(AND(LEN($N14)=2,CODE(LEFT($N14,1))=78,CODE(RIGHT($N14,1))=79),FALSE)),OR(IFERROR(AND(LEN($O14)=3,CODE(LEFT($O14,1))=89,CODE(MID($O14,2,1))=69,CODE(RIGHT($O14,1))=83),FALSE),IFERROR(AND(LEN($O14)=2,CODE(LEFT($O14,1))=78,CODE(RIGHT($O14,1))=79),FALSE)),OR(IFERROR(AND(LEN($P14)=3,CODE(LEFT($P14,1))=89,CODE(MID($P14,2,1))=69,CODE(RIGHT($P14,1))=83),FALSE),IFERROR(AND(LEN($P14)=2,CODE(LEFT($P14,1))=78,CODE(RIGHT($P14,1))=79),FALSE),IFERROR(AND(LEN($P14)=10,CODE(LEFT($P14,1))=78,CODE(MID($P14,2,1))=79,CODE(MID($P14,3,1))=84,CODE(MID($P14,4,1))=32,CODE(MID($P14,5,1))=84,CODE(MID($P14,6,1))=69,CODE(MID($P14,7,1))=83,CODE(MID($P14,8,1))=84,CODE(MID($P14,9,1))=69,CODE(RIGHT($P14,1))=68),FALSE)),IF(IFERROR(AND(LEN($P14)=10,CODE(LEFT($P14,1))=78,CODE(MID($P14,2,1))=79,CODE(MID($P14,3,1))=84,CODE(MID($P14,4,1))=32,CODE(MID($P14,5,1))=84,CODE(MID($P14,6,1))=69,CODE(MID($P14,7,1))=83,CODE(MID($P14,8,1))=84,CODE(MID($P14,9,1))=69,CODE(RIGHT($P14,1))=68),FALSE),TRUE,AND(START!$B$8&lt;&gt;"",$Q14&lt;&gt;"",ISNUMBER($R14)))),"VALID","INVALID"))</f>
        <v/>
      </c>
      <c r="U14" s="7" t="str">
        <f>IF($T14="","",IF($T14="INVALID","INVALID INPUT",IF(COUNTIF($G14:$O14,"NO")=0,"READY FOR OBSERVATION",INDEX(LISTS!$D$5:$D$13,MATCH("NO",$G14:$O14,0)))))</f>
        <v/>
      </c>
      <c r="V14" s="7" t="str">
        <f>IF($U14="","",IFERROR(INDEX(LISTS!$E$4:$E$14,MATCH($U14,LISTS!$D$4:$D$14,0)),""))</f>
        <v/>
      </c>
      <c r="W14" s="4"/>
    </row>
    <row r="15" spans="1:23" ht="42" customHeight="1">
      <c r="A15" s="4"/>
      <c r="B15" s="4"/>
      <c r="C15" s="4"/>
      <c r="D15" s="7" t="str">
        <f>IF($A15="","",START!$B$6)</f>
        <v/>
      </c>
      <c r="E15" s="7" t="str">
        <f>IF($A15="","",START!$B$7)</f>
        <v/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8"/>
      <c r="S15" s="4"/>
      <c r="T15" s="7" t="str">
        <f>IF(COUNTA($A15:$C15)+COUNTA($F15:$S15)+COUNTA($W15)=0,"",IF(AND(START!$B$6&lt;&gt;"",START!$B$7&lt;&gt;"",START!$B$9&lt;&gt;"",$A15&lt;&gt;"",$B15&lt;&gt;"",$C15&lt;&gt;"",$F15&lt;&gt;"",$S15&lt;&gt;"",IFERROR(AND(LEN($D15)=LEN(START!$B$6),FIND($D15,START!$B$6)=1),FALSE),IFERROR(AND(LEN($E15)=LEN(START!$B$7),FIND($E15,START!$B$7)=1),FALSE),COUNTIF($A$5:$A$54,$A15)=1,OR(LEFT($C15,7)="http://",LEFT($C15,8)="https://"),OR(IFERROR(AND(LEN($G15)=3,CODE(LEFT($G15,1))=89,CODE(MID($G15,2,1))=69,CODE(RIGHT($G15,1))=83),FALSE),IFERROR(AND(LEN($G15)=2,CODE(LEFT($G15,1))=78,CODE(RIGHT($G15,1))=79),FALSE)),OR(IFERROR(AND(LEN($H15)=3,CODE(LEFT($H15,1))=89,CODE(MID($H15,2,1))=69,CODE(RIGHT($H15,1))=83),FALSE),IFERROR(AND(LEN($H15)=2,CODE(LEFT($H15,1))=78,CODE(RIGHT($H15,1))=79),FALSE)),OR(IFERROR(AND(LEN($I15)=3,CODE(LEFT($I15,1))=89,CODE(MID($I15,2,1))=69,CODE(RIGHT($I15,1))=83),FALSE),IFERROR(AND(LEN($I15)=2,CODE(LEFT($I15,1))=78,CODE(RIGHT($I15,1))=79),FALSE)),OR(IFERROR(AND(LEN($J15)=3,CODE(LEFT($J15,1))=89,CODE(MID($J15,2,1))=69,CODE(RIGHT($J15,1))=83),FALSE),IFERROR(AND(LEN($J15)=2,CODE(LEFT($J15,1))=78,CODE(RIGHT($J15,1))=79),FALSE)),OR(IFERROR(AND(LEN($K15)=3,CODE(LEFT($K15,1))=89,CODE(MID($K15,2,1))=69,CODE(RIGHT($K15,1))=83),FALSE),IFERROR(AND(LEN($K15)=2,CODE(LEFT($K15,1))=78,CODE(RIGHT($K15,1))=79),FALSE)),OR(IFERROR(AND(LEN($L15)=3,CODE(LEFT($L15,1))=89,CODE(MID($L15,2,1))=69,CODE(RIGHT($L15,1))=83),FALSE),IFERROR(AND(LEN($L15)=2,CODE(LEFT($L15,1))=78,CODE(RIGHT($L15,1))=79),FALSE)),OR(IFERROR(AND(LEN($M15)=3,CODE(LEFT($M15,1))=89,CODE(MID($M15,2,1))=69,CODE(RIGHT($M15,1))=83),FALSE),IFERROR(AND(LEN($M15)=2,CODE(LEFT($M15,1))=78,CODE(RIGHT($M15,1))=79),FALSE)),OR(IFERROR(AND(LEN($N15)=3,CODE(LEFT($N15,1))=89,CODE(MID($N15,2,1))=69,CODE(RIGHT($N15,1))=83),FALSE),IFERROR(AND(LEN($N15)=2,CODE(LEFT($N15,1))=78,CODE(RIGHT($N15,1))=79),FALSE)),OR(IFERROR(AND(LEN($O15)=3,CODE(LEFT($O15,1))=89,CODE(MID($O15,2,1))=69,CODE(RIGHT($O15,1))=83),FALSE),IFERROR(AND(LEN($O15)=2,CODE(LEFT($O15,1))=78,CODE(RIGHT($O15,1))=79),FALSE)),OR(IFERROR(AND(LEN($P15)=3,CODE(LEFT($P15,1))=89,CODE(MID($P15,2,1))=69,CODE(RIGHT($P15,1))=83),FALSE),IFERROR(AND(LEN($P15)=2,CODE(LEFT($P15,1))=78,CODE(RIGHT($P15,1))=79),FALSE),IFERROR(AND(LEN($P15)=10,CODE(LEFT($P15,1))=78,CODE(MID($P15,2,1))=79,CODE(MID($P15,3,1))=84,CODE(MID($P15,4,1))=32,CODE(MID($P15,5,1))=84,CODE(MID($P15,6,1))=69,CODE(MID($P15,7,1))=83,CODE(MID($P15,8,1))=84,CODE(MID($P15,9,1))=69,CODE(RIGHT($P15,1))=68),FALSE)),IF(IFERROR(AND(LEN($P15)=10,CODE(LEFT($P15,1))=78,CODE(MID($P15,2,1))=79,CODE(MID($P15,3,1))=84,CODE(MID($P15,4,1))=32,CODE(MID($P15,5,1))=84,CODE(MID($P15,6,1))=69,CODE(MID($P15,7,1))=83,CODE(MID($P15,8,1))=84,CODE(MID($P15,9,1))=69,CODE(RIGHT($P15,1))=68),FALSE),TRUE,AND(START!$B$8&lt;&gt;"",$Q15&lt;&gt;"",ISNUMBER($R15)))),"VALID","INVALID"))</f>
        <v/>
      </c>
      <c r="U15" s="7" t="str">
        <f>IF($T15="","",IF($T15="INVALID","INVALID INPUT",IF(COUNTIF($G15:$O15,"NO")=0,"READY FOR OBSERVATION",INDEX(LISTS!$D$5:$D$13,MATCH("NO",$G15:$O15,0)))))</f>
        <v/>
      </c>
      <c r="V15" s="7" t="str">
        <f>IF($U15="","",IFERROR(INDEX(LISTS!$E$4:$E$14,MATCH($U15,LISTS!$D$4:$D$14,0)),""))</f>
        <v/>
      </c>
      <c r="W15" s="4"/>
    </row>
    <row r="16" spans="1:23" ht="42" customHeight="1">
      <c r="A16" s="4"/>
      <c r="B16" s="4"/>
      <c r="C16" s="4"/>
      <c r="D16" s="7" t="str">
        <f>IF($A16="","",START!$B$6)</f>
        <v/>
      </c>
      <c r="E16" s="7" t="str">
        <f>IF($A16="","",START!$B$7)</f>
        <v/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8"/>
      <c r="S16" s="4"/>
      <c r="T16" s="7" t="str">
        <f>IF(COUNTA($A16:$C16)+COUNTA($F16:$S16)+COUNTA($W16)=0,"",IF(AND(START!$B$6&lt;&gt;"",START!$B$7&lt;&gt;"",START!$B$9&lt;&gt;"",$A16&lt;&gt;"",$B16&lt;&gt;"",$C16&lt;&gt;"",$F16&lt;&gt;"",$S16&lt;&gt;"",IFERROR(AND(LEN($D16)=LEN(START!$B$6),FIND($D16,START!$B$6)=1),FALSE),IFERROR(AND(LEN($E16)=LEN(START!$B$7),FIND($E16,START!$B$7)=1),FALSE),COUNTIF($A$5:$A$54,$A16)=1,OR(LEFT($C16,7)="http://",LEFT($C16,8)="https://"),OR(IFERROR(AND(LEN($G16)=3,CODE(LEFT($G16,1))=89,CODE(MID($G16,2,1))=69,CODE(RIGHT($G16,1))=83),FALSE),IFERROR(AND(LEN($G16)=2,CODE(LEFT($G16,1))=78,CODE(RIGHT($G16,1))=79),FALSE)),OR(IFERROR(AND(LEN($H16)=3,CODE(LEFT($H16,1))=89,CODE(MID($H16,2,1))=69,CODE(RIGHT($H16,1))=83),FALSE),IFERROR(AND(LEN($H16)=2,CODE(LEFT($H16,1))=78,CODE(RIGHT($H16,1))=79),FALSE)),OR(IFERROR(AND(LEN($I16)=3,CODE(LEFT($I16,1))=89,CODE(MID($I16,2,1))=69,CODE(RIGHT($I16,1))=83),FALSE),IFERROR(AND(LEN($I16)=2,CODE(LEFT($I16,1))=78,CODE(RIGHT($I16,1))=79),FALSE)),OR(IFERROR(AND(LEN($J16)=3,CODE(LEFT($J16,1))=89,CODE(MID($J16,2,1))=69,CODE(RIGHT($J16,1))=83),FALSE),IFERROR(AND(LEN($J16)=2,CODE(LEFT($J16,1))=78,CODE(RIGHT($J16,1))=79),FALSE)),OR(IFERROR(AND(LEN($K16)=3,CODE(LEFT($K16,1))=89,CODE(MID($K16,2,1))=69,CODE(RIGHT($K16,1))=83),FALSE),IFERROR(AND(LEN($K16)=2,CODE(LEFT($K16,1))=78,CODE(RIGHT($K16,1))=79),FALSE)),OR(IFERROR(AND(LEN($L16)=3,CODE(LEFT($L16,1))=89,CODE(MID($L16,2,1))=69,CODE(RIGHT($L16,1))=83),FALSE),IFERROR(AND(LEN($L16)=2,CODE(LEFT($L16,1))=78,CODE(RIGHT($L16,1))=79),FALSE)),OR(IFERROR(AND(LEN($M16)=3,CODE(LEFT($M16,1))=89,CODE(MID($M16,2,1))=69,CODE(RIGHT($M16,1))=83),FALSE),IFERROR(AND(LEN($M16)=2,CODE(LEFT($M16,1))=78,CODE(RIGHT($M16,1))=79),FALSE)),OR(IFERROR(AND(LEN($N16)=3,CODE(LEFT($N16,1))=89,CODE(MID($N16,2,1))=69,CODE(RIGHT($N16,1))=83),FALSE),IFERROR(AND(LEN($N16)=2,CODE(LEFT($N16,1))=78,CODE(RIGHT($N16,1))=79),FALSE)),OR(IFERROR(AND(LEN($O16)=3,CODE(LEFT($O16,1))=89,CODE(MID($O16,2,1))=69,CODE(RIGHT($O16,1))=83),FALSE),IFERROR(AND(LEN($O16)=2,CODE(LEFT($O16,1))=78,CODE(RIGHT($O16,1))=79),FALSE)),OR(IFERROR(AND(LEN($P16)=3,CODE(LEFT($P16,1))=89,CODE(MID($P16,2,1))=69,CODE(RIGHT($P16,1))=83),FALSE),IFERROR(AND(LEN($P16)=2,CODE(LEFT($P16,1))=78,CODE(RIGHT($P16,1))=79),FALSE),IFERROR(AND(LEN($P16)=10,CODE(LEFT($P16,1))=78,CODE(MID($P16,2,1))=79,CODE(MID($P16,3,1))=84,CODE(MID($P16,4,1))=32,CODE(MID($P16,5,1))=84,CODE(MID($P16,6,1))=69,CODE(MID($P16,7,1))=83,CODE(MID($P16,8,1))=84,CODE(MID($P16,9,1))=69,CODE(RIGHT($P16,1))=68),FALSE)),IF(IFERROR(AND(LEN($P16)=10,CODE(LEFT($P16,1))=78,CODE(MID($P16,2,1))=79,CODE(MID($P16,3,1))=84,CODE(MID($P16,4,1))=32,CODE(MID($P16,5,1))=84,CODE(MID($P16,6,1))=69,CODE(MID($P16,7,1))=83,CODE(MID($P16,8,1))=84,CODE(MID($P16,9,1))=69,CODE(RIGHT($P16,1))=68),FALSE),TRUE,AND(START!$B$8&lt;&gt;"",$Q16&lt;&gt;"",ISNUMBER($R16)))),"VALID","INVALID"))</f>
        <v/>
      </c>
      <c r="U16" s="7" t="str">
        <f>IF($T16="","",IF($T16="INVALID","INVALID INPUT",IF(COUNTIF($G16:$O16,"NO")=0,"READY FOR OBSERVATION",INDEX(LISTS!$D$5:$D$13,MATCH("NO",$G16:$O16,0)))))</f>
        <v/>
      </c>
      <c r="V16" s="7" t="str">
        <f>IF($U16="","",IFERROR(INDEX(LISTS!$E$4:$E$14,MATCH($U16,LISTS!$D$4:$D$14,0)),""))</f>
        <v/>
      </c>
      <c r="W16" s="4"/>
    </row>
    <row r="17" spans="1:23" ht="42" customHeight="1">
      <c r="A17" s="4"/>
      <c r="B17" s="4"/>
      <c r="C17" s="4"/>
      <c r="D17" s="7" t="str">
        <f>IF($A17="","",START!$B$6)</f>
        <v/>
      </c>
      <c r="E17" s="7" t="str">
        <f>IF($A17="","",START!$B$7)</f>
        <v/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8"/>
      <c r="S17" s="4"/>
      <c r="T17" s="7" t="str">
        <f>IF(COUNTA($A17:$C17)+COUNTA($F17:$S17)+COUNTA($W17)=0,"",IF(AND(START!$B$6&lt;&gt;"",START!$B$7&lt;&gt;"",START!$B$9&lt;&gt;"",$A17&lt;&gt;"",$B17&lt;&gt;"",$C17&lt;&gt;"",$F17&lt;&gt;"",$S17&lt;&gt;"",IFERROR(AND(LEN($D17)=LEN(START!$B$6),FIND($D17,START!$B$6)=1),FALSE),IFERROR(AND(LEN($E17)=LEN(START!$B$7),FIND($E17,START!$B$7)=1),FALSE),COUNTIF($A$5:$A$54,$A17)=1,OR(LEFT($C17,7)="http://",LEFT($C17,8)="https://"),OR(IFERROR(AND(LEN($G17)=3,CODE(LEFT($G17,1))=89,CODE(MID($G17,2,1))=69,CODE(RIGHT($G17,1))=83),FALSE),IFERROR(AND(LEN($G17)=2,CODE(LEFT($G17,1))=78,CODE(RIGHT($G17,1))=79),FALSE)),OR(IFERROR(AND(LEN($H17)=3,CODE(LEFT($H17,1))=89,CODE(MID($H17,2,1))=69,CODE(RIGHT($H17,1))=83),FALSE),IFERROR(AND(LEN($H17)=2,CODE(LEFT($H17,1))=78,CODE(RIGHT($H17,1))=79),FALSE)),OR(IFERROR(AND(LEN($I17)=3,CODE(LEFT($I17,1))=89,CODE(MID($I17,2,1))=69,CODE(RIGHT($I17,1))=83),FALSE),IFERROR(AND(LEN($I17)=2,CODE(LEFT($I17,1))=78,CODE(RIGHT($I17,1))=79),FALSE)),OR(IFERROR(AND(LEN($J17)=3,CODE(LEFT($J17,1))=89,CODE(MID($J17,2,1))=69,CODE(RIGHT($J17,1))=83),FALSE),IFERROR(AND(LEN($J17)=2,CODE(LEFT($J17,1))=78,CODE(RIGHT($J17,1))=79),FALSE)),OR(IFERROR(AND(LEN($K17)=3,CODE(LEFT($K17,1))=89,CODE(MID($K17,2,1))=69,CODE(RIGHT($K17,1))=83),FALSE),IFERROR(AND(LEN($K17)=2,CODE(LEFT($K17,1))=78,CODE(RIGHT($K17,1))=79),FALSE)),OR(IFERROR(AND(LEN($L17)=3,CODE(LEFT($L17,1))=89,CODE(MID($L17,2,1))=69,CODE(RIGHT($L17,1))=83),FALSE),IFERROR(AND(LEN($L17)=2,CODE(LEFT($L17,1))=78,CODE(RIGHT($L17,1))=79),FALSE)),OR(IFERROR(AND(LEN($M17)=3,CODE(LEFT($M17,1))=89,CODE(MID($M17,2,1))=69,CODE(RIGHT($M17,1))=83),FALSE),IFERROR(AND(LEN($M17)=2,CODE(LEFT($M17,1))=78,CODE(RIGHT($M17,1))=79),FALSE)),OR(IFERROR(AND(LEN($N17)=3,CODE(LEFT($N17,1))=89,CODE(MID($N17,2,1))=69,CODE(RIGHT($N17,1))=83),FALSE),IFERROR(AND(LEN($N17)=2,CODE(LEFT($N17,1))=78,CODE(RIGHT($N17,1))=79),FALSE)),OR(IFERROR(AND(LEN($O17)=3,CODE(LEFT($O17,1))=89,CODE(MID($O17,2,1))=69,CODE(RIGHT($O17,1))=83),FALSE),IFERROR(AND(LEN($O17)=2,CODE(LEFT($O17,1))=78,CODE(RIGHT($O17,1))=79),FALSE)),OR(IFERROR(AND(LEN($P17)=3,CODE(LEFT($P17,1))=89,CODE(MID($P17,2,1))=69,CODE(RIGHT($P17,1))=83),FALSE),IFERROR(AND(LEN($P17)=2,CODE(LEFT($P17,1))=78,CODE(RIGHT($P17,1))=79),FALSE),IFERROR(AND(LEN($P17)=10,CODE(LEFT($P17,1))=78,CODE(MID($P17,2,1))=79,CODE(MID($P17,3,1))=84,CODE(MID($P17,4,1))=32,CODE(MID($P17,5,1))=84,CODE(MID($P17,6,1))=69,CODE(MID($P17,7,1))=83,CODE(MID($P17,8,1))=84,CODE(MID($P17,9,1))=69,CODE(RIGHT($P17,1))=68),FALSE)),IF(IFERROR(AND(LEN($P17)=10,CODE(LEFT($P17,1))=78,CODE(MID($P17,2,1))=79,CODE(MID($P17,3,1))=84,CODE(MID($P17,4,1))=32,CODE(MID($P17,5,1))=84,CODE(MID($P17,6,1))=69,CODE(MID($P17,7,1))=83,CODE(MID($P17,8,1))=84,CODE(MID($P17,9,1))=69,CODE(RIGHT($P17,1))=68),FALSE),TRUE,AND(START!$B$8&lt;&gt;"",$Q17&lt;&gt;"",ISNUMBER($R17)))),"VALID","INVALID"))</f>
        <v/>
      </c>
      <c r="U17" s="7" t="str">
        <f>IF($T17="","",IF($T17="INVALID","INVALID INPUT",IF(COUNTIF($G17:$O17,"NO")=0,"READY FOR OBSERVATION",INDEX(LISTS!$D$5:$D$13,MATCH("NO",$G17:$O17,0)))))</f>
        <v/>
      </c>
      <c r="V17" s="7" t="str">
        <f>IF($U17="","",IFERROR(INDEX(LISTS!$E$4:$E$14,MATCH($U17,LISTS!$D$4:$D$14,0)),""))</f>
        <v/>
      </c>
      <c r="W17" s="4"/>
    </row>
    <row r="18" spans="1:23" ht="42" customHeight="1">
      <c r="A18" s="4"/>
      <c r="B18" s="4"/>
      <c r="C18" s="4"/>
      <c r="D18" s="7" t="str">
        <f>IF($A18="","",START!$B$6)</f>
        <v/>
      </c>
      <c r="E18" s="7" t="str">
        <f>IF($A18="","",START!$B$7)</f>
        <v/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8"/>
      <c r="S18" s="4"/>
      <c r="T18" s="7" t="str">
        <f>IF(COUNTA($A18:$C18)+COUNTA($F18:$S18)+COUNTA($W18)=0,"",IF(AND(START!$B$6&lt;&gt;"",START!$B$7&lt;&gt;"",START!$B$9&lt;&gt;"",$A18&lt;&gt;"",$B18&lt;&gt;"",$C18&lt;&gt;"",$F18&lt;&gt;"",$S18&lt;&gt;"",IFERROR(AND(LEN($D18)=LEN(START!$B$6),FIND($D18,START!$B$6)=1),FALSE),IFERROR(AND(LEN($E18)=LEN(START!$B$7),FIND($E18,START!$B$7)=1),FALSE),COUNTIF($A$5:$A$54,$A18)=1,OR(LEFT($C18,7)="http://",LEFT($C18,8)="https://"),OR(IFERROR(AND(LEN($G18)=3,CODE(LEFT($G18,1))=89,CODE(MID($G18,2,1))=69,CODE(RIGHT($G18,1))=83),FALSE),IFERROR(AND(LEN($G18)=2,CODE(LEFT($G18,1))=78,CODE(RIGHT($G18,1))=79),FALSE)),OR(IFERROR(AND(LEN($H18)=3,CODE(LEFT($H18,1))=89,CODE(MID($H18,2,1))=69,CODE(RIGHT($H18,1))=83),FALSE),IFERROR(AND(LEN($H18)=2,CODE(LEFT($H18,1))=78,CODE(RIGHT($H18,1))=79),FALSE)),OR(IFERROR(AND(LEN($I18)=3,CODE(LEFT($I18,1))=89,CODE(MID($I18,2,1))=69,CODE(RIGHT($I18,1))=83),FALSE),IFERROR(AND(LEN($I18)=2,CODE(LEFT($I18,1))=78,CODE(RIGHT($I18,1))=79),FALSE)),OR(IFERROR(AND(LEN($J18)=3,CODE(LEFT($J18,1))=89,CODE(MID($J18,2,1))=69,CODE(RIGHT($J18,1))=83),FALSE),IFERROR(AND(LEN($J18)=2,CODE(LEFT($J18,1))=78,CODE(RIGHT($J18,1))=79),FALSE)),OR(IFERROR(AND(LEN($K18)=3,CODE(LEFT($K18,1))=89,CODE(MID($K18,2,1))=69,CODE(RIGHT($K18,1))=83),FALSE),IFERROR(AND(LEN($K18)=2,CODE(LEFT($K18,1))=78,CODE(RIGHT($K18,1))=79),FALSE)),OR(IFERROR(AND(LEN($L18)=3,CODE(LEFT($L18,1))=89,CODE(MID($L18,2,1))=69,CODE(RIGHT($L18,1))=83),FALSE),IFERROR(AND(LEN($L18)=2,CODE(LEFT($L18,1))=78,CODE(RIGHT($L18,1))=79),FALSE)),OR(IFERROR(AND(LEN($M18)=3,CODE(LEFT($M18,1))=89,CODE(MID($M18,2,1))=69,CODE(RIGHT($M18,1))=83),FALSE),IFERROR(AND(LEN($M18)=2,CODE(LEFT($M18,1))=78,CODE(RIGHT($M18,1))=79),FALSE)),OR(IFERROR(AND(LEN($N18)=3,CODE(LEFT($N18,1))=89,CODE(MID($N18,2,1))=69,CODE(RIGHT($N18,1))=83),FALSE),IFERROR(AND(LEN($N18)=2,CODE(LEFT($N18,1))=78,CODE(RIGHT($N18,1))=79),FALSE)),OR(IFERROR(AND(LEN($O18)=3,CODE(LEFT($O18,1))=89,CODE(MID($O18,2,1))=69,CODE(RIGHT($O18,1))=83),FALSE),IFERROR(AND(LEN($O18)=2,CODE(LEFT($O18,1))=78,CODE(RIGHT($O18,1))=79),FALSE)),OR(IFERROR(AND(LEN($P18)=3,CODE(LEFT($P18,1))=89,CODE(MID($P18,2,1))=69,CODE(RIGHT($P18,1))=83),FALSE),IFERROR(AND(LEN($P18)=2,CODE(LEFT($P18,1))=78,CODE(RIGHT($P18,1))=79),FALSE),IFERROR(AND(LEN($P18)=10,CODE(LEFT($P18,1))=78,CODE(MID($P18,2,1))=79,CODE(MID($P18,3,1))=84,CODE(MID($P18,4,1))=32,CODE(MID($P18,5,1))=84,CODE(MID($P18,6,1))=69,CODE(MID($P18,7,1))=83,CODE(MID($P18,8,1))=84,CODE(MID($P18,9,1))=69,CODE(RIGHT($P18,1))=68),FALSE)),IF(IFERROR(AND(LEN($P18)=10,CODE(LEFT($P18,1))=78,CODE(MID($P18,2,1))=79,CODE(MID($P18,3,1))=84,CODE(MID($P18,4,1))=32,CODE(MID($P18,5,1))=84,CODE(MID($P18,6,1))=69,CODE(MID($P18,7,1))=83,CODE(MID($P18,8,1))=84,CODE(MID($P18,9,1))=69,CODE(RIGHT($P18,1))=68),FALSE),TRUE,AND(START!$B$8&lt;&gt;"",$Q18&lt;&gt;"",ISNUMBER($R18)))),"VALID","INVALID"))</f>
        <v/>
      </c>
      <c r="U18" s="7" t="str">
        <f>IF($T18="","",IF($T18="INVALID","INVALID INPUT",IF(COUNTIF($G18:$O18,"NO")=0,"READY FOR OBSERVATION",INDEX(LISTS!$D$5:$D$13,MATCH("NO",$G18:$O18,0)))))</f>
        <v/>
      </c>
      <c r="V18" s="7" t="str">
        <f>IF($U18="","",IFERROR(INDEX(LISTS!$E$4:$E$14,MATCH($U18,LISTS!$D$4:$D$14,0)),""))</f>
        <v/>
      </c>
      <c r="W18" s="4"/>
    </row>
    <row r="19" spans="1:23" ht="42" customHeight="1">
      <c r="A19" s="4"/>
      <c r="B19" s="4"/>
      <c r="C19" s="4"/>
      <c r="D19" s="7" t="str">
        <f>IF($A19="","",START!$B$6)</f>
        <v/>
      </c>
      <c r="E19" s="7" t="str">
        <f>IF($A19="","",START!$B$7)</f>
        <v/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8"/>
      <c r="S19" s="4"/>
      <c r="T19" s="7" t="str">
        <f>IF(COUNTA($A19:$C19)+COUNTA($F19:$S19)+COUNTA($W19)=0,"",IF(AND(START!$B$6&lt;&gt;"",START!$B$7&lt;&gt;"",START!$B$9&lt;&gt;"",$A19&lt;&gt;"",$B19&lt;&gt;"",$C19&lt;&gt;"",$F19&lt;&gt;"",$S19&lt;&gt;"",IFERROR(AND(LEN($D19)=LEN(START!$B$6),FIND($D19,START!$B$6)=1),FALSE),IFERROR(AND(LEN($E19)=LEN(START!$B$7),FIND($E19,START!$B$7)=1),FALSE),COUNTIF($A$5:$A$54,$A19)=1,OR(LEFT($C19,7)="http://",LEFT($C19,8)="https://"),OR(IFERROR(AND(LEN($G19)=3,CODE(LEFT($G19,1))=89,CODE(MID($G19,2,1))=69,CODE(RIGHT($G19,1))=83),FALSE),IFERROR(AND(LEN($G19)=2,CODE(LEFT($G19,1))=78,CODE(RIGHT($G19,1))=79),FALSE)),OR(IFERROR(AND(LEN($H19)=3,CODE(LEFT($H19,1))=89,CODE(MID($H19,2,1))=69,CODE(RIGHT($H19,1))=83),FALSE),IFERROR(AND(LEN($H19)=2,CODE(LEFT($H19,1))=78,CODE(RIGHT($H19,1))=79),FALSE)),OR(IFERROR(AND(LEN($I19)=3,CODE(LEFT($I19,1))=89,CODE(MID($I19,2,1))=69,CODE(RIGHT($I19,1))=83),FALSE),IFERROR(AND(LEN($I19)=2,CODE(LEFT($I19,1))=78,CODE(RIGHT($I19,1))=79),FALSE)),OR(IFERROR(AND(LEN($J19)=3,CODE(LEFT($J19,1))=89,CODE(MID($J19,2,1))=69,CODE(RIGHT($J19,1))=83),FALSE),IFERROR(AND(LEN($J19)=2,CODE(LEFT($J19,1))=78,CODE(RIGHT($J19,1))=79),FALSE)),OR(IFERROR(AND(LEN($K19)=3,CODE(LEFT($K19,1))=89,CODE(MID($K19,2,1))=69,CODE(RIGHT($K19,1))=83),FALSE),IFERROR(AND(LEN($K19)=2,CODE(LEFT($K19,1))=78,CODE(RIGHT($K19,1))=79),FALSE)),OR(IFERROR(AND(LEN($L19)=3,CODE(LEFT($L19,1))=89,CODE(MID($L19,2,1))=69,CODE(RIGHT($L19,1))=83),FALSE),IFERROR(AND(LEN($L19)=2,CODE(LEFT($L19,1))=78,CODE(RIGHT($L19,1))=79),FALSE)),OR(IFERROR(AND(LEN($M19)=3,CODE(LEFT($M19,1))=89,CODE(MID($M19,2,1))=69,CODE(RIGHT($M19,1))=83),FALSE),IFERROR(AND(LEN($M19)=2,CODE(LEFT($M19,1))=78,CODE(RIGHT($M19,1))=79),FALSE)),OR(IFERROR(AND(LEN($N19)=3,CODE(LEFT($N19,1))=89,CODE(MID($N19,2,1))=69,CODE(RIGHT($N19,1))=83),FALSE),IFERROR(AND(LEN($N19)=2,CODE(LEFT($N19,1))=78,CODE(RIGHT($N19,1))=79),FALSE)),OR(IFERROR(AND(LEN($O19)=3,CODE(LEFT($O19,1))=89,CODE(MID($O19,2,1))=69,CODE(RIGHT($O19,1))=83),FALSE),IFERROR(AND(LEN($O19)=2,CODE(LEFT($O19,1))=78,CODE(RIGHT($O19,1))=79),FALSE)),OR(IFERROR(AND(LEN($P19)=3,CODE(LEFT($P19,1))=89,CODE(MID($P19,2,1))=69,CODE(RIGHT($P19,1))=83),FALSE),IFERROR(AND(LEN($P19)=2,CODE(LEFT($P19,1))=78,CODE(RIGHT($P19,1))=79),FALSE),IFERROR(AND(LEN($P19)=10,CODE(LEFT($P19,1))=78,CODE(MID($P19,2,1))=79,CODE(MID($P19,3,1))=84,CODE(MID($P19,4,1))=32,CODE(MID($P19,5,1))=84,CODE(MID($P19,6,1))=69,CODE(MID($P19,7,1))=83,CODE(MID($P19,8,1))=84,CODE(MID($P19,9,1))=69,CODE(RIGHT($P19,1))=68),FALSE)),IF(IFERROR(AND(LEN($P19)=10,CODE(LEFT($P19,1))=78,CODE(MID($P19,2,1))=79,CODE(MID($P19,3,1))=84,CODE(MID($P19,4,1))=32,CODE(MID($P19,5,1))=84,CODE(MID($P19,6,1))=69,CODE(MID($P19,7,1))=83,CODE(MID($P19,8,1))=84,CODE(MID($P19,9,1))=69,CODE(RIGHT($P19,1))=68),FALSE),TRUE,AND(START!$B$8&lt;&gt;"",$Q19&lt;&gt;"",ISNUMBER($R19)))),"VALID","INVALID"))</f>
        <v/>
      </c>
      <c r="U19" s="7" t="str">
        <f>IF($T19="","",IF($T19="INVALID","INVALID INPUT",IF(COUNTIF($G19:$O19,"NO")=0,"READY FOR OBSERVATION",INDEX(LISTS!$D$5:$D$13,MATCH("NO",$G19:$O19,0)))))</f>
        <v/>
      </c>
      <c r="V19" s="7" t="str">
        <f>IF($U19="","",IFERROR(INDEX(LISTS!$E$4:$E$14,MATCH($U19,LISTS!$D$4:$D$14,0)),""))</f>
        <v/>
      </c>
      <c r="W19" s="4"/>
    </row>
    <row r="20" spans="1:23" ht="42" customHeight="1">
      <c r="A20" s="4"/>
      <c r="B20" s="4"/>
      <c r="C20" s="4"/>
      <c r="D20" s="7" t="str">
        <f>IF($A20="","",START!$B$6)</f>
        <v/>
      </c>
      <c r="E20" s="7" t="str">
        <f>IF($A20="","",START!$B$7)</f>
        <v/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8"/>
      <c r="S20" s="4"/>
      <c r="T20" s="7" t="str">
        <f>IF(COUNTA($A20:$C20)+COUNTA($F20:$S20)+COUNTA($W20)=0,"",IF(AND(START!$B$6&lt;&gt;"",START!$B$7&lt;&gt;"",START!$B$9&lt;&gt;"",$A20&lt;&gt;"",$B20&lt;&gt;"",$C20&lt;&gt;"",$F20&lt;&gt;"",$S20&lt;&gt;"",IFERROR(AND(LEN($D20)=LEN(START!$B$6),FIND($D20,START!$B$6)=1),FALSE),IFERROR(AND(LEN($E20)=LEN(START!$B$7),FIND($E20,START!$B$7)=1),FALSE),COUNTIF($A$5:$A$54,$A20)=1,OR(LEFT($C20,7)="http://",LEFT($C20,8)="https://"),OR(IFERROR(AND(LEN($G20)=3,CODE(LEFT($G20,1))=89,CODE(MID($G20,2,1))=69,CODE(RIGHT($G20,1))=83),FALSE),IFERROR(AND(LEN($G20)=2,CODE(LEFT($G20,1))=78,CODE(RIGHT($G20,1))=79),FALSE)),OR(IFERROR(AND(LEN($H20)=3,CODE(LEFT($H20,1))=89,CODE(MID($H20,2,1))=69,CODE(RIGHT($H20,1))=83),FALSE),IFERROR(AND(LEN($H20)=2,CODE(LEFT($H20,1))=78,CODE(RIGHT($H20,1))=79),FALSE)),OR(IFERROR(AND(LEN($I20)=3,CODE(LEFT($I20,1))=89,CODE(MID($I20,2,1))=69,CODE(RIGHT($I20,1))=83),FALSE),IFERROR(AND(LEN($I20)=2,CODE(LEFT($I20,1))=78,CODE(RIGHT($I20,1))=79),FALSE)),OR(IFERROR(AND(LEN($J20)=3,CODE(LEFT($J20,1))=89,CODE(MID($J20,2,1))=69,CODE(RIGHT($J20,1))=83),FALSE),IFERROR(AND(LEN($J20)=2,CODE(LEFT($J20,1))=78,CODE(RIGHT($J20,1))=79),FALSE)),OR(IFERROR(AND(LEN($K20)=3,CODE(LEFT($K20,1))=89,CODE(MID($K20,2,1))=69,CODE(RIGHT($K20,1))=83),FALSE),IFERROR(AND(LEN($K20)=2,CODE(LEFT($K20,1))=78,CODE(RIGHT($K20,1))=79),FALSE)),OR(IFERROR(AND(LEN($L20)=3,CODE(LEFT($L20,1))=89,CODE(MID($L20,2,1))=69,CODE(RIGHT($L20,1))=83),FALSE),IFERROR(AND(LEN($L20)=2,CODE(LEFT($L20,1))=78,CODE(RIGHT($L20,1))=79),FALSE)),OR(IFERROR(AND(LEN($M20)=3,CODE(LEFT($M20,1))=89,CODE(MID($M20,2,1))=69,CODE(RIGHT($M20,1))=83),FALSE),IFERROR(AND(LEN($M20)=2,CODE(LEFT($M20,1))=78,CODE(RIGHT($M20,1))=79),FALSE)),OR(IFERROR(AND(LEN($N20)=3,CODE(LEFT($N20,1))=89,CODE(MID($N20,2,1))=69,CODE(RIGHT($N20,1))=83),FALSE),IFERROR(AND(LEN($N20)=2,CODE(LEFT($N20,1))=78,CODE(RIGHT($N20,1))=79),FALSE)),OR(IFERROR(AND(LEN($O20)=3,CODE(LEFT($O20,1))=89,CODE(MID($O20,2,1))=69,CODE(RIGHT($O20,1))=83),FALSE),IFERROR(AND(LEN($O20)=2,CODE(LEFT($O20,1))=78,CODE(RIGHT($O20,1))=79),FALSE)),OR(IFERROR(AND(LEN($P20)=3,CODE(LEFT($P20,1))=89,CODE(MID($P20,2,1))=69,CODE(RIGHT($P20,1))=83),FALSE),IFERROR(AND(LEN($P20)=2,CODE(LEFT($P20,1))=78,CODE(RIGHT($P20,1))=79),FALSE),IFERROR(AND(LEN($P20)=10,CODE(LEFT($P20,1))=78,CODE(MID($P20,2,1))=79,CODE(MID($P20,3,1))=84,CODE(MID($P20,4,1))=32,CODE(MID($P20,5,1))=84,CODE(MID($P20,6,1))=69,CODE(MID($P20,7,1))=83,CODE(MID($P20,8,1))=84,CODE(MID($P20,9,1))=69,CODE(RIGHT($P20,1))=68),FALSE)),IF(IFERROR(AND(LEN($P20)=10,CODE(LEFT($P20,1))=78,CODE(MID($P20,2,1))=79,CODE(MID($P20,3,1))=84,CODE(MID($P20,4,1))=32,CODE(MID($P20,5,1))=84,CODE(MID($P20,6,1))=69,CODE(MID($P20,7,1))=83,CODE(MID($P20,8,1))=84,CODE(MID($P20,9,1))=69,CODE(RIGHT($P20,1))=68),FALSE),TRUE,AND(START!$B$8&lt;&gt;"",$Q20&lt;&gt;"",ISNUMBER($R20)))),"VALID","INVALID"))</f>
        <v/>
      </c>
      <c r="U20" s="7" t="str">
        <f>IF($T20="","",IF($T20="INVALID","INVALID INPUT",IF(COUNTIF($G20:$O20,"NO")=0,"READY FOR OBSERVATION",INDEX(LISTS!$D$5:$D$13,MATCH("NO",$G20:$O20,0)))))</f>
        <v/>
      </c>
      <c r="V20" s="7" t="str">
        <f>IF($U20="","",IFERROR(INDEX(LISTS!$E$4:$E$14,MATCH($U20,LISTS!$D$4:$D$14,0)),""))</f>
        <v/>
      </c>
      <c r="W20" s="4"/>
    </row>
    <row r="21" spans="1:23" ht="42" customHeight="1">
      <c r="A21" s="4"/>
      <c r="B21" s="4"/>
      <c r="C21" s="4"/>
      <c r="D21" s="7" t="str">
        <f>IF($A21="","",START!$B$6)</f>
        <v/>
      </c>
      <c r="E21" s="7" t="str">
        <f>IF($A21="","",START!$B$7)</f>
        <v/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8"/>
      <c r="S21" s="4"/>
      <c r="T21" s="7" t="str">
        <f>IF(COUNTA($A21:$C21)+COUNTA($F21:$S21)+COUNTA($W21)=0,"",IF(AND(START!$B$6&lt;&gt;"",START!$B$7&lt;&gt;"",START!$B$9&lt;&gt;"",$A21&lt;&gt;"",$B21&lt;&gt;"",$C21&lt;&gt;"",$F21&lt;&gt;"",$S21&lt;&gt;"",IFERROR(AND(LEN($D21)=LEN(START!$B$6),FIND($D21,START!$B$6)=1),FALSE),IFERROR(AND(LEN($E21)=LEN(START!$B$7),FIND($E21,START!$B$7)=1),FALSE),COUNTIF($A$5:$A$54,$A21)=1,OR(LEFT($C21,7)="http://",LEFT($C21,8)="https://"),OR(IFERROR(AND(LEN($G21)=3,CODE(LEFT($G21,1))=89,CODE(MID($G21,2,1))=69,CODE(RIGHT($G21,1))=83),FALSE),IFERROR(AND(LEN($G21)=2,CODE(LEFT($G21,1))=78,CODE(RIGHT($G21,1))=79),FALSE)),OR(IFERROR(AND(LEN($H21)=3,CODE(LEFT($H21,1))=89,CODE(MID($H21,2,1))=69,CODE(RIGHT($H21,1))=83),FALSE),IFERROR(AND(LEN($H21)=2,CODE(LEFT($H21,1))=78,CODE(RIGHT($H21,1))=79),FALSE)),OR(IFERROR(AND(LEN($I21)=3,CODE(LEFT($I21,1))=89,CODE(MID($I21,2,1))=69,CODE(RIGHT($I21,1))=83),FALSE),IFERROR(AND(LEN($I21)=2,CODE(LEFT($I21,1))=78,CODE(RIGHT($I21,1))=79),FALSE)),OR(IFERROR(AND(LEN($J21)=3,CODE(LEFT($J21,1))=89,CODE(MID($J21,2,1))=69,CODE(RIGHT($J21,1))=83),FALSE),IFERROR(AND(LEN($J21)=2,CODE(LEFT($J21,1))=78,CODE(RIGHT($J21,1))=79),FALSE)),OR(IFERROR(AND(LEN($K21)=3,CODE(LEFT($K21,1))=89,CODE(MID($K21,2,1))=69,CODE(RIGHT($K21,1))=83),FALSE),IFERROR(AND(LEN($K21)=2,CODE(LEFT($K21,1))=78,CODE(RIGHT($K21,1))=79),FALSE)),OR(IFERROR(AND(LEN($L21)=3,CODE(LEFT($L21,1))=89,CODE(MID($L21,2,1))=69,CODE(RIGHT($L21,1))=83),FALSE),IFERROR(AND(LEN($L21)=2,CODE(LEFT($L21,1))=78,CODE(RIGHT($L21,1))=79),FALSE)),OR(IFERROR(AND(LEN($M21)=3,CODE(LEFT($M21,1))=89,CODE(MID($M21,2,1))=69,CODE(RIGHT($M21,1))=83),FALSE),IFERROR(AND(LEN($M21)=2,CODE(LEFT($M21,1))=78,CODE(RIGHT($M21,1))=79),FALSE)),OR(IFERROR(AND(LEN($N21)=3,CODE(LEFT($N21,1))=89,CODE(MID($N21,2,1))=69,CODE(RIGHT($N21,1))=83),FALSE),IFERROR(AND(LEN($N21)=2,CODE(LEFT($N21,1))=78,CODE(RIGHT($N21,1))=79),FALSE)),OR(IFERROR(AND(LEN($O21)=3,CODE(LEFT($O21,1))=89,CODE(MID($O21,2,1))=69,CODE(RIGHT($O21,1))=83),FALSE),IFERROR(AND(LEN($O21)=2,CODE(LEFT($O21,1))=78,CODE(RIGHT($O21,1))=79),FALSE)),OR(IFERROR(AND(LEN($P21)=3,CODE(LEFT($P21,1))=89,CODE(MID($P21,2,1))=69,CODE(RIGHT($P21,1))=83),FALSE),IFERROR(AND(LEN($P21)=2,CODE(LEFT($P21,1))=78,CODE(RIGHT($P21,1))=79),FALSE),IFERROR(AND(LEN($P21)=10,CODE(LEFT($P21,1))=78,CODE(MID($P21,2,1))=79,CODE(MID($P21,3,1))=84,CODE(MID($P21,4,1))=32,CODE(MID($P21,5,1))=84,CODE(MID($P21,6,1))=69,CODE(MID($P21,7,1))=83,CODE(MID($P21,8,1))=84,CODE(MID($P21,9,1))=69,CODE(RIGHT($P21,1))=68),FALSE)),IF(IFERROR(AND(LEN($P21)=10,CODE(LEFT($P21,1))=78,CODE(MID($P21,2,1))=79,CODE(MID($P21,3,1))=84,CODE(MID($P21,4,1))=32,CODE(MID($P21,5,1))=84,CODE(MID($P21,6,1))=69,CODE(MID($P21,7,1))=83,CODE(MID($P21,8,1))=84,CODE(MID($P21,9,1))=69,CODE(RIGHT($P21,1))=68),FALSE),TRUE,AND(START!$B$8&lt;&gt;"",$Q21&lt;&gt;"",ISNUMBER($R21)))),"VALID","INVALID"))</f>
        <v/>
      </c>
      <c r="U21" s="7" t="str">
        <f>IF($T21="","",IF($T21="INVALID","INVALID INPUT",IF(COUNTIF($G21:$O21,"NO")=0,"READY FOR OBSERVATION",INDEX(LISTS!$D$5:$D$13,MATCH("NO",$G21:$O21,0)))))</f>
        <v/>
      </c>
      <c r="V21" s="7" t="str">
        <f>IF($U21="","",IFERROR(INDEX(LISTS!$E$4:$E$14,MATCH($U21,LISTS!$D$4:$D$14,0)),""))</f>
        <v/>
      </c>
      <c r="W21" s="4"/>
    </row>
    <row r="22" spans="1:23" ht="42" customHeight="1">
      <c r="A22" s="4"/>
      <c r="B22" s="4"/>
      <c r="C22" s="4"/>
      <c r="D22" s="7" t="str">
        <f>IF($A22="","",START!$B$6)</f>
        <v/>
      </c>
      <c r="E22" s="7" t="str">
        <f>IF($A22="","",START!$B$7)</f>
        <v/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8"/>
      <c r="S22" s="4"/>
      <c r="T22" s="7" t="str">
        <f>IF(COUNTA($A22:$C22)+COUNTA($F22:$S22)+COUNTA($W22)=0,"",IF(AND(START!$B$6&lt;&gt;"",START!$B$7&lt;&gt;"",START!$B$9&lt;&gt;"",$A22&lt;&gt;"",$B22&lt;&gt;"",$C22&lt;&gt;"",$F22&lt;&gt;"",$S22&lt;&gt;"",IFERROR(AND(LEN($D22)=LEN(START!$B$6),FIND($D22,START!$B$6)=1),FALSE),IFERROR(AND(LEN($E22)=LEN(START!$B$7),FIND($E22,START!$B$7)=1),FALSE),COUNTIF($A$5:$A$54,$A22)=1,OR(LEFT($C22,7)="http://",LEFT($C22,8)="https://"),OR(IFERROR(AND(LEN($G22)=3,CODE(LEFT($G22,1))=89,CODE(MID($G22,2,1))=69,CODE(RIGHT($G22,1))=83),FALSE),IFERROR(AND(LEN($G22)=2,CODE(LEFT($G22,1))=78,CODE(RIGHT($G22,1))=79),FALSE)),OR(IFERROR(AND(LEN($H22)=3,CODE(LEFT($H22,1))=89,CODE(MID($H22,2,1))=69,CODE(RIGHT($H22,1))=83),FALSE),IFERROR(AND(LEN($H22)=2,CODE(LEFT($H22,1))=78,CODE(RIGHT($H22,1))=79),FALSE)),OR(IFERROR(AND(LEN($I22)=3,CODE(LEFT($I22,1))=89,CODE(MID($I22,2,1))=69,CODE(RIGHT($I22,1))=83),FALSE),IFERROR(AND(LEN($I22)=2,CODE(LEFT($I22,1))=78,CODE(RIGHT($I22,1))=79),FALSE)),OR(IFERROR(AND(LEN($J22)=3,CODE(LEFT($J22,1))=89,CODE(MID($J22,2,1))=69,CODE(RIGHT($J22,1))=83),FALSE),IFERROR(AND(LEN($J22)=2,CODE(LEFT($J22,1))=78,CODE(RIGHT($J22,1))=79),FALSE)),OR(IFERROR(AND(LEN($K22)=3,CODE(LEFT($K22,1))=89,CODE(MID($K22,2,1))=69,CODE(RIGHT($K22,1))=83),FALSE),IFERROR(AND(LEN($K22)=2,CODE(LEFT($K22,1))=78,CODE(RIGHT($K22,1))=79),FALSE)),OR(IFERROR(AND(LEN($L22)=3,CODE(LEFT($L22,1))=89,CODE(MID($L22,2,1))=69,CODE(RIGHT($L22,1))=83),FALSE),IFERROR(AND(LEN($L22)=2,CODE(LEFT($L22,1))=78,CODE(RIGHT($L22,1))=79),FALSE)),OR(IFERROR(AND(LEN($M22)=3,CODE(LEFT($M22,1))=89,CODE(MID($M22,2,1))=69,CODE(RIGHT($M22,1))=83),FALSE),IFERROR(AND(LEN($M22)=2,CODE(LEFT($M22,1))=78,CODE(RIGHT($M22,1))=79),FALSE)),OR(IFERROR(AND(LEN($N22)=3,CODE(LEFT($N22,1))=89,CODE(MID($N22,2,1))=69,CODE(RIGHT($N22,1))=83),FALSE),IFERROR(AND(LEN($N22)=2,CODE(LEFT($N22,1))=78,CODE(RIGHT($N22,1))=79),FALSE)),OR(IFERROR(AND(LEN($O22)=3,CODE(LEFT($O22,1))=89,CODE(MID($O22,2,1))=69,CODE(RIGHT($O22,1))=83),FALSE),IFERROR(AND(LEN($O22)=2,CODE(LEFT($O22,1))=78,CODE(RIGHT($O22,1))=79),FALSE)),OR(IFERROR(AND(LEN($P22)=3,CODE(LEFT($P22,1))=89,CODE(MID($P22,2,1))=69,CODE(RIGHT($P22,1))=83),FALSE),IFERROR(AND(LEN($P22)=2,CODE(LEFT($P22,1))=78,CODE(RIGHT($P22,1))=79),FALSE),IFERROR(AND(LEN($P22)=10,CODE(LEFT($P22,1))=78,CODE(MID($P22,2,1))=79,CODE(MID($P22,3,1))=84,CODE(MID($P22,4,1))=32,CODE(MID($P22,5,1))=84,CODE(MID($P22,6,1))=69,CODE(MID($P22,7,1))=83,CODE(MID($P22,8,1))=84,CODE(MID($P22,9,1))=69,CODE(RIGHT($P22,1))=68),FALSE)),IF(IFERROR(AND(LEN($P22)=10,CODE(LEFT($P22,1))=78,CODE(MID($P22,2,1))=79,CODE(MID($P22,3,1))=84,CODE(MID($P22,4,1))=32,CODE(MID($P22,5,1))=84,CODE(MID($P22,6,1))=69,CODE(MID($P22,7,1))=83,CODE(MID($P22,8,1))=84,CODE(MID($P22,9,1))=69,CODE(RIGHT($P22,1))=68),FALSE),TRUE,AND(START!$B$8&lt;&gt;"",$Q22&lt;&gt;"",ISNUMBER($R22)))),"VALID","INVALID"))</f>
        <v/>
      </c>
      <c r="U22" s="7" t="str">
        <f>IF($T22="","",IF($T22="INVALID","INVALID INPUT",IF(COUNTIF($G22:$O22,"NO")=0,"READY FOR OBSERVATION",INDEX(LISTS!$D$5:$D$13,MATCH("NO",$G22:$O22,0)))))</f>
        <v/>
      </c>
      <c r="V22" s="7" t="str">
        <f>IF($U22="","",IFERROR(INDEX(LISTS!$E$4:$E$14,MATCH($U22,LISTS!$D$4:$D$14,0)),""))</f>
        <v/>
      </c>
      <c r="W22" s="4"/>
    </row>
    <row r="23" spans="1:23" ht="42" customHeight="1">
      <c r="A23" s="4"/>
      <c r="B23" s="4"/>
      <c r="C23" s="4"/>
      <c r="D23" s="7" t="str">
        <f>IF($A23="","",START!$B$6)</f>
        <v/>
      </c>
      <c r="E23" s="7" t="str">
        <f>IF($A23="","",START!$B$7)</f>
        <v/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8"/>
      <c r="S23" s="4"/>
      <c r="T23" s="7" t="str">
        <f>IF(COUNTA($A23:$C23)+COUNTA($F23:$S23)+COUNTA($W23)=0,"",IF(AND(START!$B$6&lt;&gt;"",START!$B$7&lt;&gt;"",START!$B$9&lt;&gt;"",$A23&lt;&gt;"",$B23&lt;&gt;"",$C23&lt;&gt;"",$F23&lt;&gt;"",$S23&lt;&gt;"",IFERROR(AND(LEN($D23)=LEN(START!$B$6),FIND($D23,START!$B$6)=1),FALSE),IFERROR(AND(LEN($E23)=LEN(START!$B$7),FIND($E23,START!$B$7)=1),FALSE),COUNTIF($A$5:$A$54,$A23)=1,OR(LEFT($C23,7)="http://",LEFT($C23,8)="https://"),OR(IFERROR(AND(LEN($G23)=3,CODE(LEFT($G23,1))=89,CODE(MID($G23,2,1))=69,CODE(RIGHT($G23,1))=83),FALSE),IFERROR(AND(LEN($G23)=2,CODE(LEFT($G23,1))=78,CODE(RIGHT($G23,1))=79),FALSE)),OR(IFERROR(AND(LEN($H23)=3,CODE(LEFT($H23,1))=89,CODE(MID($H23,2,1))=69,CODE(RIGHT($H23,1))=83),FALSE),IFERROR(AND(LEN($H23)=2,CODE(LEFT($H23,1))=78,CODE(RIGHT($H23,1))=79),FALSE)),OR(IFERROR(AND(LEN($I23)=3,CODE(LEFT($I23,1))=89,CODE(MID($I23,2,1))=69,CODE(RIGHT($I23,1))=83),FALSE),IFERROR(AND(LEN($I23)=2,CODE(LEFT($I23,1))=78,CODE(RIGHT($I23,1))=79),FALSE)),OR(IFERROR(AND(LEN($J23)=3,CODE(LEFT($J23,1))=89,CODE(MID($J23,2,1))=69,CODE(RIGHT($J23,1))=83),FALSE),IFERROR(AND(LEN($J23)=2,CODE(LEFT($J23,1))=78,CODE(RIGHT($J23,1))=79),FALSE)),OR(IFERROR(AND(LEN($K23)=3,CODE(LEFT($K23,1))=89,CODE(MID($K23,2,1))=69,CODE(RIGHT($K23,1))=83),FALSE),IFERROR(AND(LEN($K23)=2,CODE(LEFT($K23,1))=78,CODE(RIGHT($K23,1))=79),FALSE)),OR(IFERROR(AND(LEN($L23)=3,CODE(LEFT($L23,1))=89,CODE(MID($L23,2,1))=69,CODE(RIGHT($L23,1))=83),FALSE),IFERROR(AND(LEN($L23)=2,CODE(LEFT($L23,1))=78,CODE(RIGHT($L23,1))=79),FALSE)),OR(IFERROR(AND(LEN($M23)=3,CODE(LEFT($M23,1))=89,CODE(MID($M23,2,1))=69,CODE(RIGHT($M23,1))=83),FALSE),IFERROR(AND(LEN($M23)=2,CODE(LEFT($M23,1))=78,CODE(RIGHT($M23,1))=79),FALSE)),OR(IFERROR(AND(LEN($N23)=3,CODE(LEFT($N23,1))=89,CODE(MID($N23,2,1))=69,CODE(RIGHT($N23,1))=83),FALSE),IFERROR(AND(LEN($N23)=2,CODE(LEFT($N23,1))=78,CODE(RIGHT($N23,1))=79),FALSE)),OR(IFERROR(AND(LEN($O23)=3,CODE(LEFT($O23,1))=89,CODE(MID($O23,2,1))=69,CODE(RIGHT($O23,1))=83),FALSE),IFERROR(AND(LEN($O23)=2,CODE(LEFT($O23,1))=78,CODE(RIGHT($O23,1))=79),FALSE)),OR(IFERROR(AND(LEN($P23)=3,CODE(LEFT($P23,1))=89,CODE(MID($P23,2,1))=69,CODE(RIGHT($P23,1))=83),FALSE),IFERROR(AND(LEN($P23)=2,CODE(LEFT($P23,1))=78,CODE(RIGHT($P23,1))=79),FALSE),IFERROR(AND(LEN($P23)=10,CODE(LEFT($P23,1))=78,CODE(MID($P23,2,1))=79,CODE(MID($P23,3,1))=84,CODE(MID($P23,4,1))=32,CODE(MID($P23,5,1))=84,CODE(MID($P23,6,1))=69,CODE(MID($P23,7,1))=83,CODE(MID($P23,8,1))=84,CODE(MID($P23,9,1))=69,CODE(RIGHT($P23,1))=68),FALSE)),IF(IFERROR(AND(LEN($P23)=10,CODE(LEFT($P23,1))=78,CODE(MID($P23,2,1))=79,CODE(MID($P23,3,1))=84,CODE(MID($P23,4,1))=32,CODE(MID($P23,5,1))=84,CODE(MID($P23,6,1))=69,CODE(MID($P23,7,1))=83,CODE(MID($P23,8,1))=84,CODE(MID($P23,9,1))=69,CODE(RIGHT($P23,1))=68),FALSE),TRUE,AND(START!$B$8&lt;&gt;"",$Q23&lt;&gt;"",ISNUMBER($R23)))),"VALID","INVALID"))</f>
        <v/>
      </c>
      <c r="U23" s="7" t="str">
        <f>IF($T23="","",IF($T23="INVALID","INVALID INPUT",IF(COUNTIF($G23:$O23,"NO")=0,"READY FOR OBSERVATION",INDEX(LISTS!$D$5:$D$13,MATCH("NO",$G23:$O23,0)))))</f>
        <v/>
      </c>
      <c r="V23" s="7" t="str">
        <f>IF($U23="","",IFERROR(INDEX(LISTS!$E$4:$E$14,MATCH($U23,LISTS!$D$4:$D$14,0)),""))</f>
        <v/>
      </c>
      <c r="W23" s="4"/>
    </row>
    <row r="24" spans="1:23" ht="42" customHeight="1">
      <c r="A24" s="4"/>
      <c r="B24" s="4"/>
      <c r="C24" s="4"/>
      <c r="D24" s="7" t="str">
        <f>IF($A24="","",START!$B$6)</f>
        <v/>
      </c>
      <c r="E24" s="7" t="str">
        <f>IF($A24="","",START!$B$7)</f>
        <v/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8"/>
      <c r="S24" s="4"/>
      <c r="T24" s="7" t="str">
        <f>IF(COUNTA($A24:$C24)+COUNTA($F24:$S24)+COUNTA($W24)=0,"",IF(AND(START!$B$6&lt;&gt;"",START!$B$7&lt;&gt;"",START!$B$9&lt;&gt;"",$A24&lt;&gt;"",$B24&lt;&gt;"",$C24&lt;&gt;"",$F24&lt;&gt;"",$S24&lt;&gt;"",IFERROR(AND(LEN($D24)=LEN(START!$B$6),FIND($D24,START!$B$6)=1),FALSE),IFERROR(AND(LEN($E24)=LEN(START!$B$7),FIND($E24,START!$B$7)=1),FALSE),COUNTIF($A$5:$A$54,$A24)=1,OR(LEFT($C24,7)="http://",LEFT($C24,8)="https://"),OR(IFERROR(AND(LEN($G24)=3,CODE(LEFT($G24,1))=89,CODE(MID($G24,2,1))=69,CODE(RIGHT($G24,1))=83),FALSE),IFERROR(AND(LEN($G24)=2,CODE(LEFT($G24,1))=78,CODE(RIGHT($G24,1))=79),FALSE)),OR(IFERROR(AND(LEN($H24)=3,CODE(LEFT($H24,1))=89,CODE(MID($H24,2,1))=69,CODE(RIGHT($H24,1))=83),FALSE),IFERROR(AND(LEN($H24)=2,CODE(LEFT($H24,1))=78,CODE(RIGHT($H24,1))=79),FALSE)),OR(IFERROR(AND(LEN($I24)=3,CODE(LEFT($I24,1))=89,CODE(MID($I24,2,1))=69,CODE(RIGHT($I24,1))=83),FALSE),IFERROR(AND(LEN($I24)=2,CODE(LEFT($I24,1))=78,CODE(RIGHT($I24,1))=79),FALSE)),OR(IFERROR(AND(LEN($J24)=3,CODE(LEFT($J24,1))=89,CODE(MID($J24,2,1))=69,CODE(RIGHT($J24,1))=83),FALSE),IFERROR(AND(LEN($J24)=2,CODE(LEFT($J24,1))=78,CODE(RIGHT($J24,1))=79),FALSE)),OR(IFERROR(AND(LEN($K24)=3,CODE(LEFT($K24,1))=89,CODE(MID($K24,2,1))=69,CODE(RIGHT($K24,1))=83),FALSE),IFERROR(AND(LEN($K24)=2,CODE(LEFT($K24,1))=78,CODE(RIGHT($K24,1))=79),FALSE)),OR(IFERROR(AND(LEN($L24)=3,CODE(LEFT($L24,1))=89,CODE(MID($L24,2,1))=69,CODE(RIGHT($L24,1))=83),FALSE),IFERROR(AND(LEN($L24)=2,CODE(LEFT($L24,1))=78,CODE(RIGHT($L24,1))=79),FALSE)),OR(IFERROR(AND(LEN($M24)=3,CODE(LEFT($M24,1))=89,CODE(MID($M24,2,1))=69,CODE(RIGHT($M24,1))=83),FALSE),IFERROR(AND(LEN($M24)=2,CODE(LEFT($M24,1))=78,CODE(RIGHT($M24,1))=79),FALSE)),OR(IFERROR(AND(LEN($N24)=3,CODE(LEFT($N24,1))=89,CODE(MID($N24,2,1))=69,CODE(RIGHT($N24,1))=83),FALSE),IFERROR(AND(LEN($N24)=2,CODE(LEFT($N24,1))=78,CODE(RIGHT($N24,1))=79),FALSE)),OR(IFERROR(AND(LEN($O24)=3,CODE(LEFT($O24,1))=89,CODE(MID($O24,2,1))=69,CODE(RIGHT($O24,1))=83),FALSE),IFERROR(AND(LEN($O24)=2,CODE(LEFT($O24,1))=78,CODE(RIGHT($O24,1))=79),FALSE)),OR(IFERROR(AND(LEN($P24)=3,CODE(LEFT($P24,1))=89,CODE(MID($P24,2,1))=69,CODE(RIGHT($P24,1))=83),FALSE),IFERROR(AND(LEN($P24)=2,CODE(LEFT($P24,1))=78,CODE(RIGHT($P24,1))=79),FALSE),IFERROR(AND(LEN($P24)=10,CODE(LEFT($P24,1))=78,CODE(MID($P24,2,1))=79,CODE(MID($P24,3,1))=84,CODE(MID($P24,4,1))=32,CODE(MID($P24,5,1))=84,CODE(MID($P24,6,1))=69,CODE(MID($P24,7,1))=83,CODE(MID($P24,8,1))=84,CODE(MID($P24,9,1))=69,CODE(RIGHT($P24,1))=68),FALSE)),IF(IFERROR(AND(LEN($P24)=10,CODE(LEFT($P24,1))=78,CODE(MID($P24,2,1))=79,CODE(MID($P24,3,1))=84,CODE(MID($P24,4,1))=32,CODE(MID($P24,5,1))=84,CODE(MID($P24,6,1))=69,CODE(MID($P24,7,1))=83,CODE(MID($P24,8,1))=84,CODE(MID($P24,9,1))=69,CODE(RIGHT($P24,1))=68),FALSE),TRUE,AND(START!$B$8&lt;&gt;"",$Q24&lt;&gt;"",ISNUMBER($R24)))),"VALID","INVALID"))</f>
        <v/>
      </c>
      <c r="U24" s="7" t="str">
        <f>IF($T24="","",IF($T24="INVALID","INVALID INPUT",IF(COUNTIF($G24:$O24,"NO")=0,"READY FOR OBSERVATION",INDEX(LISTS!$D$5:$D$13,MATCH("NO",$G24:$O24,0)))))</f>
        <v/>
      </c>
      <c r="V24" s="7" t="str">
        <f>IF($U24="","",IFERROR(INDEX(LISTS!$E$4:$E$14,MATCH($U24,LISTS!$D$4:$D$14,0)),""))</f>
        <v/>
      </c>
      <c r="W24" s="4"/>
    </row>
    <row r="25" spans="1:23" ht="42" customHeight="1">
      <c r="A25" s="4"/>
      <c r="B25" s="4"/>
      <c r="C25" s="4"/>
      <c r="D25" s="7" t="str">
        <f>IF($A25="","",START!$B$6)</f>
        <v/>
      </c>
      <c r="E25" s="7" t="str">
        <f>IF($A25="","",START!$B$7)</f>
        <v/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8"/>
      <c r="S25" s="4"/>
      <c r="T25" s="7" t="str">
        <f>IF(COUNTA($A25:$C25)+COUNTA($F25:$S25)+COUNTA($W25)=0,"",IF(AND(START!$B$6&lt;&gt;"",START!$B$7&lt;&gt;"",START!$B$9&lt;&gt;"",$A25&lt;&gt;"",$B25&lt;&gt;"",$C25&lt;&gt;"",$F25&lt;&gt;"",$S25&lt;&gt;"",IFERROR(AND(LEN($D25)=LEN(START!$B$6),FIND($D25,START!$B$6)=1),FALSE),IFERROR(AND(LEN($E25)=LEN(START!$B$7),FIND($E25,START!$B$7)=1),FALSE),COUNTIF($A$5:$A$54,$A25)=1,OR(LEFT($C25,7)="http://",LEFT($C25,8)="https://"),OR(IFERROR(AND(LEN($G25)=3,CODE(LEFT($G25,1))=89,CODE(MID($G25,2,1))=69,CODE(RIGHT($G25,1))=83),FALSE),IFERROR(AND(LEN($G25)=2,CODE(LEFT($G25,1))=78,CODE(RIGHT($G25,1))=79),FALSE)),OR(IFERROR(AND(LEN($H25)=3,CODE(LEFT($H25,1))=89,CODE(MID($H25,2,1))=69,CODE(RIGHT($H25,1))=83),FALSE),IFERROR(AND(LEN($H25)=2,CODE(LEFT($H25,1))=78,CODE(RIGHT($H25,1))=79),FALSE)),OR(IFERROR(AND(LEN($I25)=3,CODE(LEFT($I25,1))=89,CODE(MID($I25,2,1))=69,CODE(RIGHT($I25,1))=83),FALSE),IFERROR(AND(LEN($I25)=2,CODE(LEFT($I25,1))=78,CODE(RIGHT($I25,1))=79),FALSE)),OR(IFERROR(AND(LEN($J25)=3,CODE(LEFT($J25,1))=89,CODE(MID($J25,2,1))=69,CODE(RIGHT($J25,1))=83),FALSE),IFERROR(AND(LEN($J25)=2,CODE(LEFT($J25,1))=78,CODE(RIGHT($J25,1))=79),FALSE)),OR(IFERROR(AND(LEN($K25)=3,CODE(LEFT($K25,1))=89,CODE(MID($K25,2,1))=69,CODE(RIGHT($K25,1))=83),FALSE),IFERROR(AND(LEN($K25)=2,CODE(LEFT($K25,1))=78,CODE(RIGHT($K25,1))=79),FALSE)),OR(IFERROR(AND(LEN($L25)=3,CODE(LEFT($L25,1))=89,CODE(MID($L25,2,1))=69,CODE(RIGHT($L25,1))=83),FALSE),IFERROR(AND(LEN($L25)=2,CODE(LEFT($L25,1))=78,CODE(RIGHT($L25,1))=79),FALSE)),OR(IFERROR(AND(LEN($M25)=3,CODE(LEFT($M25,1))=89,CODE(MID($M25,2,1))=69,CODE(RIGHT($M25,1))=83),FALSE),IFERROR(AND(LEN($M25)=2,CODE(LEFT($M25,1))=78,CODE(RIGHT($M25,1))=79),FALSE)),OR(IFERROR(AND(LEN($N25)=3,CODE(LEFT($N25,1))=89,CODE(MID($N25,2,1))=69,CODE(RIGHT($N25,1))=83),FALSE),IFERROR(AND(LEN($N25)=2,CODE(LEFT($N25,1))=78,CODE(RIGHT($N25,1))=79),FALSE)),OR(IFERROR(AND(LEN($O25)=3,CODE(LEFT($O25,1))=89,CODE(MID($O25,2,1))=69,CODE(RIGHT($O25,1))=83),FALSE),IFERROR(AND(LEN($O25)=2,CODE(LEFT($O25,1))=78,CODE(RIGHT($O25,1))=79),FALSE)),OR(IFERROR(AND(LEN($P25)=3,CODE(LEFT($P25,1))=89,CODE(MID($P25,2,1))=69,CODE(RIGHT($P25,1))=83),FALSE),IFERROR(AND(LEN($P25)=2,CODE(LEFT($P25,1))=78,CODE(RIGHT($P25,1))=79),FALSE),IFERROR(AND(LEN($P25)=10,CODE(LEFT($P25,1))=78,CODE(MID($P25,2,1))=79,CODE(MID($P25,3,1))=84,CODE(MID($P25,4,1))=32,CODE(MID($P25,5,1))=84,CODE(MID($P25,6,1))=69,CODE(MID($P25,7,1))=83,CODE(MID($P25,8,1))=84,CODE(MID($P25,9,1))=69,CODE(RIGHT($P25,1))=68),FALSE)),IF(IFERROR(AND(LEN($P25)=10,CODE(LEFT($P25,1))=78,CODE(MID($P25,2,1))=79,CODE(MID($P25,3,1))=84,CODE(MID($P25,4,1))=32,CODE(MID($P25,5,1))=84,CODE(MID($P25,6,1))=69,CODE(MID($P25,7,1))=83,CODE(MID($P25,8,1))=84,CODE(MID($P25,9,1))=69,CODE(RIGHT($P25,1))=68),FALSE),TRUE,AND(START!$B$8&lt;&gt;"",$Q25&lt;&gt;"",ISNUMBER($R25)))),"VALID","INVALID"))</f>
        <v/>
      </c>
      <c r="U25" s="7" t="str">
        <f>IF($T25="","",IF($T25="INVALID","INVALID INPUT",IF(COUNTIF($G25:$O25,"NO")=0,"READY FOR OBSERVATION",INDEX(LISTS!$D$5:$D$13,MATCH("NO",$G25:$O25,0)))))</f>
        <v/>
      </c>
      <c r="V25" s="7" t="str">
        <f>IF($U25="","",IFERROR(INDEX(LISTS!$E$4:$E$14,MATCH($U25,LISTS!$D$4:$D$14,0)),""))</f>
        <v/>
      </c>
      <c r="W25" s="4"/>
    </row>
    <row r="26" spans="1:23" ht="42" customHeight="1">
      <c r="A26" s="4"/>
      <c r="B26" s="4"/>
      <c r="C26" s="4"/>
      <c r="D26" s="7" t="str">
        <f>IF($A26="","",START!$B$6)</f>
        <v/>
      </c>
      <c r="E26" s="7" t="str">
        <f>IF($A26="","",START!$B$7)</f>
        <v/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8"/>
      <c r="S26" s="4"/>
      <c r="T26" s="7" t="str">
        <f>IF(COUNTA($A26:$C26)+COUNTA($F26:$S26)+COUNTA($W26)=0,"",IF(AND(START!$B$6&lt;&gt;"",START!$B$7&lt;&gt;"",START!$B$9&lt;&gt;"",$A26&lt;&gt;"",$B26&lt;&gt;"",$C26&lt;&gt;"",$F26&lt;&gt;"",$S26&lt;&gt;"",IFERROR(AND(LEN($D26)=LEN(START!$B$6),FIND($D26,START!$B$6)=1),FALSE),IFERROR(AND(LEN($E26)=LEN(START!$B$7),FIND($E26,START!$B$7)=1),FALSE),COUNTIF($A$5:$A$54,$A26)=1,OR(LEFT($C26,7)="http://",LEFT($C26,8)="https://"),OR(IFERROR(AND(LEN($G26)=3,CODE(LEFT($G26,1))=89,CODE(MID($G26,2,1))=69,CODE(RIGHT($G26,1))=83),FALSE),IFERROR(AND(LEN($G26)=2,CODE(LEFT($G26,1))=78,CODE(RIGHT($G26,1))=79),FALSE)),OR(IFERROR(AND(LEN($H26)=3,CODE(LEFT($H26,1))=89,CODE(MID($H26,2,1))=69,CODE(RIGHT($H26,1))=83),FALSE),IFERROR(AND(LEN($H26)=2,CODE(LEFT($H26,1))=78,CODE(RIGHT($H26,1))=79),FALSE)),OR(IFERROR(AND(LEN($I26)=3,CODE(LEFT($I26,1))=89,CODE(MID($I26,2,1))=69,CODE(RIGHT($I26,1))=83),FALSE),IFERROR(AND(LEN($I26)=2,CODE(LEFT($I26,1))=78,CODE(RIGHT($I26,1))=79),FALSE)),OR(IFERROR(AND(LEN($J26)=3,CODE(LEFT($J26,1))=89,CODE(MID($J26,2,1))=69,CODE(RIGHT($J26,1))=83),FALSE),IFERROR(AND(LEN($J26)=2,CODE(LEFT($J26,1))=78,CODE(RIGHT($J26,1))=79),FALSE)),OR(IFERROR(AND(LEN($K26)=3,CODE(LEFT($K26,1))=89,CODE(MID($K26,2,1))=69,CODE(RIGHT($K26,1))=83),FALSE),IFERROR(AND(LEN($K26)=2,CODE(LEFT($K26,1))=78,CODE(RIGHT($K26,1))=79),FALSE)),OR(IFERROR(AND(LEN($L26)=3,CODE(LEFT($L26,1))=89,CODE(MID($L26,2,1))=69,CODE(RIGHT($L26,1))=83),FALSE),IFERROR(AND(LEN($L26)=2,CODE(LEFT($L26,1))=78,CODE(RIGHT($L26,1))=79),FALSE)),OR(IFERROR(AND(LEN($M26)=3,CODE(LEFT($M26,1))=89,CODE(MID($M26,2,1))=69,CODE(RIGHT($M26,1))=83),FALSE),IFERROR(AND(LEN($M26)=2,CODE(LEFT($M26,1))=78,CODE(RIGHT($M26,1))=79),FALSE)),OR(IFERROR(AND(LEN($N26)=3,CODE(LEFT($N26,1))=89,CODE(MID($N26,2,1))=69,CODE(RIGHT($N26,1))=83),FALSE),IFERROR(AND(LEN($N26)=2,CODE(LEFT($N26,1))=78,CODE(RIGHT($N26,1))=79),FALSE)),OR(IFERROR(AND(LEN($O26)=3,CODE(LEFT($O26,1))=89,CODE(MID($O26,2,1))=69,CODE(RIGHT($O26,1))=83),FALSE),IFERROR(AND(LEN($O26)=2,CODE(LEFT($O26,1))=78,CODE(RIGHT($O26,1))=79),FALSE)),OR(IFERROR(AND(LEN($P26)=3,CODE(LEFT($P26,1))=89,CODE(MID($P26,2,1))=69,CODE(RIGHT($P26,1))=83),FALSE),IFERROR(AND(LEN($P26)=2,CODE(LEFT($P26,1))=78,CODE(RIGHT($P26,1))=79),FALSE),IFERROR(AND(LEN($P26)=10,CODE(LEFT($P26,1))=78,CODE(MID($P26,2,1))=79,CODE(MID($P26,3,1))=84,CODE(MID($P26,4,1))=32,CODE(MID($P26,5,1))=84,CODE(MID($P26,6,1))=69,CODE(MID($P26,7,1))=83,CODE(MID($P26,8,1))=84,CODE(MID($P26,9,1))=69,CODE(RIGHT($P26,1))=68),FALSE)),IF(IFERROR(AND(LEN($P26)=10,CODE(LEFT($P26,1))=78,CODE(MID($P26,2,1))=79,CODE(MID($P26,3,1))=84,CODE(MID($P26,4,1))=32,CODE(MID($P26,5,1))=84,CODE(MID($P26,6,1))=69,CODE(MID($P26,7,1))=83,CODE(MID($P26,8,1))=84,CODE(MID($P26,9,1))=69,CODE(RIGHT($P26,1))=68),FALSE),TRUE,AND(START!$B$8&lt;&gt;"",$Q26&lt;&gt;"",ISNUMBER($R26)))),"VALID","INVALID"))</f>
        <v/>
      </c>
      <c r="U26" s="7" t="str">
        <f>IF($T26="","",IF($T26="INVALID","INVALID INPUT",IF(COUNTIF($G26:$O26,"NO")=0,"READY FOR OBSERVATION",INDEX(LISTS!$D$5:$D$13,MATCH("NO",$G26:$O26,0)))))</f>
        <v/>
      </c>
      <c r="V26" s="7" t="str">
        <f>IF($U26="","",IFERROR(INDEX(LISTS!$E$4:$E$14,MATCH($U26,LISTS!$D$4:$D$14,0)),""))</f>
        <v/>
      </c>
      <c r="W26" s="4"/>
    </row>
    <row r="27" spans="1:23" ht="42" customHeight="1">
      <c r="A27" s="4"/>
      <c r="B27" s="4"/>
      <c r="C27" s="4"/>
      <c r="D27" s="7" t="str">
        <f>IF($A27="","",START!$B$6)</f>
        <v/>
      </c>
      <c r="E27" s="7" t="str">
        <f>IF($A27="","",START!$B$7)</f>
        <v/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8"/>
      <c r="S27" s="4"/>
      <c r="T27" s="7" t="str">
        <f>IF(COUNTA($A27:$C27)+COUNTA($F27:$S27)+COUNTA($W27)=0,"",IF(AND(START!$B$6&lt;&gt;"",START!$B$7&lt;&gt;"",START!$B$9&lt;&gt;"",$A27&lt;&gt;"",$B27&lt;&gt;"",$C27&lt;&gt;"",$F27&lt;&gt;"",$S27&lt;&gt;"",IFERROR(AND(LEN($D27)=LEN(START!$B$6),FIND($D27,START!$B$6)=1),FALSE),IFERROR(AND(LEN($E27)=LEN(START!$B$7),FIND($E27,START!$B$7)=1),FALSE),COUNTIF($A$5:$A$54,$A27)=1,OR(LEFT($C27,7)="http://",LEFT($C27,8)="https://"),OR(IFERROR(AND(LEN($G27)=3,CODE(LEFT($G27,1))=89,CODE(MID($G27,2,1))=69,CODE(RIGHT($G27,1))=83),FALSE),IFERROR(AND(LEN($G27)=2,CODE(LEFT($G27,1))=78,CODE(RIGHT($G27,1))=79),FALSE)),OR(IFERROR(AND(LEN($H27)=3,CODE(LEFT($H27,1))=89,CODE(MID($H27,2,1))=69,CODE(RIGHT($H27,1))=83),FALSE),IFERROR(AND(LEN($H27)=2,CODE(LEFT($H27,1))=78,CODE(RIGHT($H27,1))=79),FALSE)),OR(IFERROR(AND(LEN($I27)=3,CODE(LEFT($I27,1))=89,CODE(MID($I27,2,1))=69,CODE(RIGHT($I27,1))=83),FALSE),IFERROR(AND(LEN($I27)=2,CODE(LEFT($I27,1))=78,CODE(RIGHT($I27,1))=79),FALSE)),OR(IFERROR(AND(LEN($J27)=3,CODE(LEFT($J27,1))=89,CODE(MID($J27,2,1))=69,CODE(RIGHT($J27,1))=83),FALSE),IFERROR(AND(LEN($J27)=2,CODE(LEFT($J27,1))=78,CODE(RIGHT($J27,1))=79),FALSE)),OR(IFERROR(AND(LEN($K27)=3,CODE(LEFT($K27,1))=89,CODE(MID($K27,2,1))=69,CODE(RIGHT($K27,1))=83),FALSE),IFERROR(AND(LEN($K27)=2,CODE(LEFT($K27,1))=78,CODE(RIGHT($K27,1))=79),FALSE)),OR(IFERROR(AND(LEN($L27)=3,CODE(LEFT($L27,1))=89,CODE(MID($L27,2,1))=69,CODE(RIGHT($L27,1))=83),FALSE),IFERROR(AND(LEN($L27)=2,CODE(LEFT($L27,1))=78,CODE(RIGHT($L27,1))=79),FALSE)),OR(IFERROR(AND(LEN($M27)=3,CODE(LEFT($M27,1))=89,CODE(MID($M27,2,1))=69,CODE(RIGHT($M27,1))=83),FALSE),IFERROR(AND(LEN($M27)=2,CODE(LEFT($M27,1))=78,CODE(RIGHT($M27,1))=79),FALSE)),OR(IFERROR(AND(LEN($N27)=3,CODE(LEFT($N27,1))=89,CODE(MID($N27,2,1))=69,CODE(RIGHT($N27,1))=83),FALSE),IFERROR(AND(LEN($N27)=2,CODE(LEFT($N27,1))=78,CODE(RIGHT($N27,1))=79),FALSE)),OR(IFERROR(AND(LEN($O27)=3,CODE(LEFT($O27,1))=89,CODE(MID($O27,2,1))=69,CODE(RIGHT($O27,1))=83),FALSE),IFERROR(AND(LEN($O27)=2,CODE(LEFT($O27,1))=78,CODE(RIGHT($O27,1))=79),FALSE)),OR(IFERROR(AND(LEN($P27)=3,CODE(LEFT($P27,1))=89,CODE(MID($P27,2,1))=69,CODE(RIGHT($P27,1))=83),FALSE),IFERROR(AND(LEN($P27)=2,CODE(LEFT($P27,1))=78,CODE(RIGHT($P27,1))=79),FALSE),IFERROR(AND(LEN($P27)=10,CODE(LEFT($P27,1))=78,CODE(MID($P27,2,1))=79,CODE(MID($P27,3,1))=84,CODE(MID($P27,4,1))=32,CODE(MID($P27,5,1))=84,CODE(MID($P27,6,1))=69,CODE(MID($P27,7,1))=83,CODE(MID($P27,8,1))=84,CODE(MID($P27,9,1))=69,CODE(RIGHT($P27,1))=68),FALSE)),IF(IFERROR(AND(LEN($P27)=10,CODE(LEFT($P27,1))=78,CODE(MID($P27,2,1))=79,CODE(MID($P27,3,1))=84,CODE(MID($P27,4,1))=32,CODE(MID($P27,5,1))=84,CODE(MID($P27,6,1))=69,CODE(MID($P27,7,1))=83,CODE(MID($P27,8,1))=84,CODE(MID($P27,9,1))=69,CODE(RIGHT($P27,1))=68),FALSE),TRUE,AND(START!$B$8&lt;&gt;"",$Q27&lt;&gt;"",ISNUMBER($R27)))),"VALID","INVALID"))</f>
        <v/>
      </c>
      <c r="U27" s="7" t="str">
        <f>IF($T27="","",IF($T27="INVALID","INVALID INPUT",IF(COUNTIF($G27:$O27,"NO")=0,"READY FOR OBSERVATION",INDEX(LISTS!$D$5:$D$13,MATCH("NO",$G27:$O27,0)))))</f>
        <v/>
      </c>
      <c r="V27" s="7" t="str">
        <f>IF($U27="","",IFERROR(INDEX(LISTS!$E$4:$E$14,MATCH($U27,LISTS!$D$4:$D$14,0)),""))</f>
        <v/>
      </c>
      <c r="W27" s="4"/>
    </row>
    <row r="28" spans="1:23" ht="42" customHeight="1">
      <c r="A28" s="4"/>
      <c r="B28" s="4"/>
      <c r="C28" s="4"/>
      <c r="D28" s="7" t="str">
        <f>IF($A28="","",START!$B$6)</f>
        <v/>
      </c>
      <c r="E28" s="7" t="str">
        <f>IF($A28="","",START!$B$7)</f>
        <v/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8"/>
      <c r="S28" s="4"/>
      <c r="T28" s="7" t="str">
        <f>IF(COUNTA($A28:$C28)+COUNTA($F28:$S28)+COUNTA($W28)=0,"",IF(AND(START!$B$6&lt;&gt;"",START!$B$7&lt;&gt;"",START!$B$9&lt;&gt;"",$A28&lt;&gt;"",$B28&lt;&gt;"",$C28&lt;&gt;"",$F28&lt;&gt;"",$S28&lt;&gt;"",IFERROR(AND(LEN($D28)=LEN(START!$B$6),FIND($D28,START!$B$6)=1),FALSE),IFERROR(AND(LEN($E28)=LEN(START!$B$7),FIND($E28,START!$B$7)=1),FALSE),COUNTIF($A$5:$A$54,$A28)=1,OR(LEFT($C28,7)="http://",LEFT($C28,8)="https://"),OR(IFERROR(AND(LEN($G28)=3,CODE(LEFT($G28,1))=89,CODE(MID($G28,2,1))=69,CODE(RIGHT($G28,1))=83),FALSE),IFERROR(AND(LEN($G28)=2,CODE(LEFT($G28,1))=78,CODE(RIGHT($G28,1))=79),FALSE)),OR(IFERROR(AND(LEN($H28)=3,CODE(LEFT($H28,1))=89,CODE(MID($H28,2,1))=69,CODE(RIGHT($H28,1))=83),FALSE),IFERROR(AND(LEN($H28)=2,CODE(LEFT($H28,1))=78,CODE(RIGHT($H28,1))=79),FALSE)),OR(IFERROR(AND(LEN($I28)=3,CODE(LEFT($I28,1))=89,CODE(MID($I28,2,1))=69,CODE(RIGHT($I28,1))=83),FALSE),IFERROR(AND(LEN($I28)=2,CODE(LEFT($I28,1))=78,CODE(RIGHT($I28,1))=79),FALSE)),OR(IFERROR(AND(LEN($J28)=3,CODE(LEFT($J28,1))=89,CODE(MID($J28,2,1))=69,CODE(RIGHT($J28,1))=83),FALSE),IFERROR(AND(LEN($J28)=2,CODE(LEFT($J28,1))=78,CODE(RIGHT($J28,1))=79),FALSE)),OR(IFERROR(AND(LEN($K28)=3,CODE(LEFT($K28,1))=89,CODE(MID($K28,2,1))=69,CODE(RIGHT($K28,1))=83),FALSE),IFERROR(AND(LEN($K28)=2,CODE(LEFT($K28,1))=78,CODE(RIGHT($K28,1))=79),FALSE)),OR(IFERROR(AND(LEN($L28)=3,CODE(LEFT($L28,1))=89,CODE(MID($L28,2,1))=69,CODE(RIGHT($L28,1))=83),FALSE),IFERROR(AND(LEN($L28)=2,CODE(LEFT($L28,1))=78,CODE(RIGHT($L28,1))=79),FALSE)),OR(IFERROR(AND(LEN($M28)=3,CODE(LEFT($M28,1))=89,CODE(MID($M28,2,1))=69,CODE(RIGHT($M28,1))=83),FALSE),IFERROR(AND(LEN($M28)=2,CODE(LEFT($M28,1))=78,CODE(RIGHT($M28,1))=79),FALSE)),OR(IFERROR(AND(LEN($N28)=3,CODE(LEFT($N28,1))=89,CODE(MID($N28,2,1))=69,CODE(RIGHT($N28,1))=83),FALSE),IFERROR(AND(LEN($N28)=2,CODE(LEFT($N28,1))=78,CODE(RIGHT($N28,1))=79),FALSE)),OR(IFERROR(AND(LEN($O28)=3,CODE(LEFT($O28,1))=89,CODE(MID($O28,2,1))=69,CODE(RIGHT($O28,1))=83),FALSE),IFERROR(AND(LEN($O28)=2,CODE(LEFT($O28,1))=78,CODE(RIGHT($O28,1))=79),FALSE)),OR(IFERROR(AND(LEN($P28)=3,CODE(LEFT($P28,1))=89,CODE(MID($P28,2,1))=69,CODE(RIGHT($P28,1))=83),FALSE),IFERROR(AND(LEN($P28)=2,CODE(LEFT($P28,1))=78,CODE(RIGHT($P28,1))=79),FALSE),IFERROR(AND(LEN($P28)=10,CODE(LEFT($P28,1))=78,CODE(MID($P28,2,1))=79,CODE(MID($P28,3,1))=84,CODE(MID($P28,4,1))=32,CODE(MID($P28,5,1))=84,CODE(MID($P28,6,1))=69,CODE(MID($P28,7,1))=83,CODE(MID($P28,8,1))=84,CODE(MID($P28,9,1))=69,CODE(RIGHT($P28,1))=68),FALSE)),IF(IFERROR(AND(LEN($P28)=10,CODE(LEFT($P28,1))=78,CODE(MID($P28,2,1))=79,CODE(MID($P28,3,1))=84,CODE(MID($P28,4,1))=32,CODE(MID($P28,5,1))=84,CODE(MID($P28,6,1))=69,CODE(MID($P28,7,1))=83,CODE(MID($P28,8,1))=84,CODE(MID($P28,9,1))=69,CODE(RIGHT($P28,1))=68),FALSE),TRUE,AND(START!$B$8&lt;&gt;"",$Q28&lt;&gt;"",ISNUMBER($R28)))),"VALID","INVALID"))</f>
        <v/>
      </c>
      <c r="U28" s="7" t="str">
        <f>IF($T28="","",IF($T28="INVALID","INVALID INPUT",IF(COUNTIF($G28:$O28,"NO")=0,"READY FOR OBSERVATION",INDEX(LISTS!$D$5:$D$13,MATCH("NO",$G28:$O28,0)))))</f>
        <v/>
      </c>
      <c r="V28" s="7" t="str">
        <f>IF($U28="","",IFERROR(INDEX(LISTS!$E$4:$E$14,MATCH($U28,LISTS!$D$4:$D$14,0)),""))</f>
        <v/>
      </c>
      <c r="W28" s="4"/>
    </row>
    <row r="29" spans="1:23" ht="42" customHeight="1">
      <c r="A29" s="4"/>
      <c r="B29" s="4"/>
      <c r="C29" s="4"/>
      <c r="D29" s="7" t="str">
        <f>IF($A29="","",START!$B$6)</f>
        <v/>
      </c>
      <c r="E29" s="7" t="str">
        <f>IF($A29="","",START!$B$7)</f>
        <v/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8"/>
      <c r="S29" s="4"/>
      <c r="T29" s="7" t="str">
        <f>IF(COUNTA($A29:$C29)+COUNTA($F29:$S29)+COUNTA($W29)=0,"",IF(AND(START!$B$6&lt;&gt;"",START!$B$7&lt;&gt;"",START!$B$9&lt;&gt;"",$A29&lt;&gt;"",$B29&lt;&gt;"",$C29&lt;&gt;"",$F29&lt;&gt;"",$S29&lt;&gt;"",IFERROR(AND(LEN($D29)=LEN(START!$B$6),FIND($D29,START!$B$6)=1),FALSE),IFERROR(AND(LEN($E29)=LEN(START!$B$7),FIND($E29,START!$B$7)=1),FALSE),COUNTIF($A$5:$A$54,$A29)=1,OR(LEFT($C29,7)="http://",LEFT($C29,8)="https://"),OR(IFERROR(AND(LEN($G29)=3,CODE(LEFT($G29,1))=89,CODE(MID($G29,2,1))=69,CODE(RIGHT($G29,1))=83),FALSE),IFERROR(AND(LEN($G29)=2,CODE(LEFT($G29,1))=78,CODE(RIGHT($G29,1))=79),FALSE)),OR(IFERROR(AND(LEN($H29)=3,CODE(LEFT($H29,1))=89,CODE(MID($H29,2,1))=69,CODE(RIGHT($H29,1))=83),FALSE),IFERROR(AND(LEN($H29)=2,CODE(LEFT($H29,1))=78,CODE(RIGHT($H29,1))=79),FALSE)),OR(IFERROR(AND(LEN($I29)=3,CODE(LEFT($I29,1))=89,CODE(MID($I29,2,1))=69,CODE(RIGHT($I29,1))=83),FALSE),IFERROR(AND(LEN($I29)=2,CODE(LEFT($I29,1))=78,CODE(RIGHT($I29,1))=79),FALSE)),OR(IFERROR(AND(LEN($J29)=3,CODE(LEFT($J29,1))=89,CODE(MID($J29,2,1))=69,CODE(RIGHT($J29,1))=83),FALSE),IFERROR(AND(LEN($J29)=2,CODE(LEFT($J29,1))=78,CODE(RIGHT($J29,1))=79),FALSE)),OR(IFERROR(AND(LEN($K29)=3,CODE(LEFT($K29,1))=89,CODE(MID($K29,2,1))=69,CODE(RIGHT($K29,1))=83),FALSE),IFERROR(AND(LEN($K29)=2,CODE(LEFT($K29,1))=78,CODE(RIGHT($K29,1))=79),FALSE)),OR(IFERROR(AND(LEN($L29)=3,CODE(LEFT($L29,1))=89,CODE(MID($L29,2,1))=69,CODE(RIGHT($L29,1))=83),FALSE),IFERROR(AND(LEN($L29)=2,CODE(LEFT($L29,1))=78,CODE(RIGHT($L29,1))=79),FALSE)),OR(IFERROR(AND(LEN($M29)=3,CODE(LEFT($M29,1))=89,CODE(MID($M29,2,1))=69,CODE(RIGHT($M29,1))=83),FALSE),IFERROR(AND(LEN($M29)=2,CODE(LEFT($M29,1))=78,CODE(RIGHT($M29,1))=79),FALSE)),OR(IFERROR(AND(LEN($N29)=3,CODE(LEFT($N29,1))=89,CODE(MID($N29,2,1))=69,CODE(RIGHT($N29,1))=83),FALSE),IFERROR(AND(LEN($N29)=2,CODE(LEFT($N29,1))=78,CODE(RIGHT($N29,1))=79),FALSE)),OR(IFERROR(AND(LEN($O29)=3,CODE(LEFT($O29,1))=89,CODE(MID($O29,2,1))=69,CODE(RIGHT($O29,1))=83),FALSE),IFERROR(AND(LEN($O29)=2,CODE(LEFT($O29,1))=78,CODE(RIGHT($O29,1))=79),FALSE)),OR(IFERROR(AND(LEN($P29)=3,CODE(LEFT($P29,1))=89,CODE(MID($P29,2,1))=69,CODE(RIGHT($P29,1))=83),FALSE),IFERROR(AND(LEN($P29)=2,CODE(LEFT($P29,1))=78,CODE(RIGHT($P29,1))=79),FALSE),IFERROR(AND(LEN($P29)=10,CODE(LEFT($P29,1))=78,CODE(MID($P29,2,1))=79,CODE(MID($P29,3,1))=84,CODE(MID($P29,4,1))=32,CODE(MID($P29,5,1))=84,CODE(MID($P29,6,1))=69,CODE(MID($P29,7,1))=83,CODE(MID($P29,8,1))=84,CODE(MID($P29,9,1))=69,CODE(RIGHT($P29,1))=68),FALSE)),IF(IFERROR(AND(LEN($P29)=10,CODE(LEFT($P29,1))=78,CODE(MID($P29,2,1))=79,CODE(MID($P29,3,1))=84,CODE(MID($P29,4,1))=32,CODE(MID($P29,5,1))=84,CODE(MID($P29,6,1))=69,CODE(MID($P29,7,1))=83,CODE(MID($P29,8,1))=84,CODE(MID($P29,9,1))=69,CODE(RIGHT($P29,1))=68),FALSE),TRUE,AND(START!$B$8&lt;&gt;"",$Q29&lt;&gt;"",ISNUMBER($R29)))),"VALID","INVALID"))</f>
        <v/>
      </c>
      <c r="U29" s="7" t="str">
        <f>IF($T29="","",IF($T29="INVALID","INVALID INPUT",IF(COUNTIF($G29:$O29,"NO")=0,"READY FOR OBSERVATION",INDEX(LISTS!$D$5:$D$13,MATCH("NO",$G29:$O29,0)))))</f>
        <v/>
      </c>
      <c r="V29" s="7" t="str">
        <f>IF($U29="","",IFERROR(INDEX(LISTS!$E$4:$E$14,MATCH($U29,LISTS!$D$4:$D$14,0)),""))</f>
        <v/>
      </c>
      <c r="W29" s="4"/>
    </row>
    <row r="30" spans="1:23" ht="42" customHeight="1">
      <c r="A30" s="4"/>
      <c r="B30" s="4"/>
      <c r="C30" s="4"/>
      <c r="D30" s="7" t="str">
        <f>IF($A30="","",START!$B$6)</f>
        <v/>
      </c>
      <c r="E30" s="7" t="str">
        <f>IF($A30="","",START!$B$7)</f>
        <v/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8"/>
      <c r="S30" s="4"/>
      <c r="T30" s="7" t="str">
        <f>IF(COUNTA($A30:$C30)+COUNTA($F30:$S30)+COUNTA($W30)=0,"",IF(AND(START!$B$6&lt;&gt;"",START!$B$7&lt;&gt;"",START!$B$9&lt;&gt;"",$A30&lt;&gt;"",$B30&lt;&gt;"",$C30&lt;&gt;"",$F30&lt;&gt;"",$S30&lt;&gt;"",IFERROR(AND(LEN($D30)=LEN(START!$B$6),FIND($D30,START!$B$6)=1),FALSE),IFERROR(AND(LEN($E30)=LEN(START!$B$7),FIND($E30,START!$B$7)=1),FALSE),COUNTIF($A$5:$A$54,$A30)=1,OR(LEFT($C30,7)="http://",LEFT($C30,8)="https://"),OR(IFERROR(AND(LEN($G30)=3,CODE(LEFT($G30,1))=89,CODE(MID($G30,2,1))=69,CODE(RIGHT($G30,1))=83),FALSE),IFERROR(AND(LEN($G30)=2,CODE(LEFT($G30,1))=78,CODE(RIGHT($G30,1))=79),FALSE)),OR(IFERROR(AND(LEN($H30)=3,CODE(LEFT($H30,1))=89,CODE(MID($H30,2,1))=69,CODE(RIGHT($H30,1))=83),FALSE),IFERROR(AND(LEN($H30)=2,CODE(LEFT($H30,1))=78,CODE(RIGHT($H30,1))=79),FALSE)),OR(IFERROR(AND(LEN($I30)=3,CODE(LEFT($I30,1))=89,CODE(MID($I30,2,1))=69,CODE(RIGHT($I30,1))=83),FALSE),IFERROR(AND(LEN($I30)=2,CODE(LEFT($I30,1))=78,CODE(RIGHT($I30,1))=79),FALSE)),OR(IFERROR(AND(LEN($J30)=3,CODE(LEFT($J30,1))=89,CODE(MID($J30,2,1))=69,CODE(RIGHT($J30,1))=83),FALSE),IFERROR(AND(LEN($J30)=2,CODE(LEFT($J30,1))=78,CODE(RIGHT($J30,1))=79),FALSE)),OR(IFERROR(AND(LEN($K30)=3,CODE(LEFT($K30,1))=89,CODE(MID($K30,2,1))=69,CODE(RIGHT($K30,1))=83),FALSE),IFERROR(AND(LEN($K30)=2,CODE(LEFT($K30,1))=78,CODE(RIGHT($K30,1))=79),FALSE)),OR(IFERROR(AND(LEN($L30)=3,CODE(LEFT($L30,1))=89,CODE(MID($L30,2,1))=69,CODE(RIGHT($L30,1))=83),FALSE),IFERROR(AND(LEN($L30)=2,CODE(LEFT($L30,1))=78,CODE(RIGHT($L30,1))=79),FALSE)),OR(IFERROR(AND(LEN($M30)=3,CODE(LEFT($M30,1))=89,CODE(MID($M30,2,1))=69,CODE(RIGHT($M30,1))=83),FALSE),IFERROR(AND(LEN($M30)=2,CODE(LEFT($M30,1))=78,CODE(RIGHT($M30,1))=79),FALSE)),OR(IFERROR(AND(LEN($N30)=3,CODE(LEFT($N30,1))=89,CODE(MID($N30,2,1))=69,CODE(RIGHT($N30,1))=83),FALSE),IFERROR(AND(LEN($N30)=2,CODE(LEFT($N30,1))=78,CODE(RIGHT($N30,1))=79),FALSE)),OR(IFERROR(AND(LEN($O30)=3,CODE(LEFT($O30,1))=89,CODE(MID($O30,2,1))=69,CODE(RIGHT($O30,1))=83),FALSE),IFERROR(AND(LEN($O30)=2,CODE(LEFT($O30,1))=78,CODE(RIGHT($O30,1))=79),FALSE)),OR(IFERROR(AND(LEN($P30)=3,CODE(LEFT($P30,1))=89,CODE(MID($P30,2,1))=69,CODE(RIGHT($P30,1))=83),FALSE),IFERROR(AND(LEN($P30)=2,CODE(LEFT($P30,1))=78,CODE(RIGHT($P30,1))=79),FALSE),IFERROR(AND(LEN($P30)=10,CODE(LEFT($P30,1))=78,CODE(MID($P30,2,1))=79,CODE(MID($P30,3,1))=84,CODE(MID($P30,4,1))=32,CODE(MID($P30,5,1))=84,CODE(MID($P30,6,1))=69,CODE(MID($P30,7,1))=83,CODE(MID($P30,8,1))=84,CODE(MID($P30,9,1))=69,CODE(RIGHT($P30,1))=68),FALSE)),IF(IFERROR(AND(LEN($P30)=10,CODE(LEFT($P30,1))=78,CODE(MID($P30,2,1))=79,CODE(MID($P30,3,1))=84,CODE(MID($P30,4,1))=32,CODE(MID($P30,5,1))=84,CODE(MID($P30,6,1))=69,CODE(MID($P30,7,1))=83,CODE(MID($P30,8,1))=84,CODE(MID($P30,9,1))=69,CODE(RIGHT($P30,1))=68),FALSE),TRUE,AND(START!$B$8&lt;&gt;"",$Q30&lt;&gt;"",ISNUMBER($R30)))),"VALID","INVALID"))</f>
        <v/>
      </c>
      <c r="U30" s="7" t="str">
        <f>IF($T30="","",IF($T30="INVALID","INVALID INPUT",IF(COUNTIF($G30:$O30,"NO")=0,"READY FOR OBSERVATION",INDEX(LISTS!$D$5:$D$13,MATCH("NO",$G30:$O30,0)))))</f>
        <v/>
      </c>
      <c r="V30" s="7" t="str">
        <f>IF($U30="","",IFERROR(INDEX(LISTS!$E$4:$E$14,MATCH($U30,LISTS!$D$4:$D$14,0)),""))</f>
        <v/>
      </c>
      <c r="W30" s="4"/>
    </row>
    <row r="31" spans="1:23" ht="42" customHeight="1">
      <c r="A31" s="4"/>
      <c r="B31" s="4"/>
      <c r="C31" s="4"/>
      <c r="D31" s="7" t="str">
        <f>IF($A31="","",START!$B$6)</f>
        <v/>
      </c>
      <c r="E31" s="7" t="str">
        <f>IF($A31="","",START!$B$7)</f>
        <v/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8"/>
      <c r="S31" s="4"/>
      <c r="T31" s="7" t="str">
        <f>IF(COUNTA($A31:$C31)+COUNTA($F31:$S31)+COUNTA($W31)=0,"",IF(AND(START!$B$6&lt;&gt;"",START!$B$7&lt;&gt;"",START!$B$9&lt;&gt;"",$A31&lt;&gt;"",$B31&lt;&gt;"",$C31&lt;&gt;"",$F31&lt;&gt;"",$S31&lt;&gt;"",IFERROR(AND(LEN($D31)=LEN(START!$B$6),FIND($D31,START!$B$6)=1),FALSE),IFERROR(AND(LEN($E31)=LEN(START!$B$7),FIND($E31,START!$B$7)=1),FALSE),COUNTIF($A$5:$A$54,$A31)=1,OR(LEFT($C31,7)="http://",LEFT($C31,8)="https://"),OR(IFERROR(AND(LEN($G31)=3,CODE(LEFT($G31,1))=89,CODE(MID($G31,2,1))=69,CODE(RIGHT($G31,1))=83),FALSE),IFERROR(AND(LEN($G31)=2,CODE(LEFT($G31,1))=78,CODE(RIGHT($G31,1))=79),FALSE)),OR(IFERROR(AND(LEN($H31)=3,CODE(LEFT($H31,1))=89,CODE(MID($H31,2,1))=69,CODE(RIGHT($H31,1))=83),FALSE),IFERROR(AND(LEN($H31)=2,CODE(LEFT($H31,1))=78,CODE(RIGHT($H31,1))=79),FALSE)),OR(IFERROR(AND(LEN($I31)=3,CODE(LEFT($I31,1))=89,CODE(MID($I31,2,1))=69,CODE(RIGHT($I31,1))=83),FALSE),IFERROR(AND(LEN($I31)=2,CODE(LEFT($I31,1))=78,CODE(RIGHT($I31,1))=79),FALSE)),OR(IFERROR(AND(LEN($J31)=3,CODE(LEFT($J31,1))=89,CODE(MID($J31,2,1))=69,CODE(RIGHT($J31,1))=83),FALSE),IFERROR(AND(LEN($J31)=2,CODE(LEFT($J31,1))=78,CODE(RIGHT($J31,1))=79),FALSE)),OR(IFERROR(AND(LEN($K31)=3,CODE(LEFT($K31,1))=89,CODE(MID($K31,2,1))=69,CODE(RIGHT($K31,1))=83),FALSE),IFERROR(AND(LEN($K31)=2,CODE(LEFT($K31,1))=78,CODE(RIGHT($K31,1))=79),FALSE)),OR(IFERROR(AND(LEN($L31)=3,CODE(LEFT($L31,1))=89,CODE(MID($L31,2,1))=69,CODE(RIGHT($L31,1))=83),FALSE),IFERROR(AND(LEN($L31)=2,CODE(LEFT($L31,1))=78,CODE(RIGHT($L31,1))=79),FALSE)),OR(IFERROR(AND(LEN($M31)=3,CODE(LEFT($M31,1))=89,CODE(MID($M31,2,1))=69,CODE(RIGHT($M31,1))=83),FALSE),IFERROR(AND(LEN($M31)=2,CODE(LEFT($M31,1))=78,CODE(RIGHT($M31,1))=79),FALSE)),OR(IFERROR(AND(LEN($N31)=3,CODE(LEFT($N31,1))=89,CODE(MID($N31,2,1))=69,CODE(RIGHT($N31,1))=83),FALSE),IFERROR(AND(LEN($N31)=2,CODE(LEFT($N31,1))=78,CODE(RIGHT($N31,1))=79),FALSE)),OR(IFERROR(AND(LEN($O31)=3,CODE(LEFT($O31,1))=89,CODE(MID($O31,2,1))=69,CODE(RIGHT($O31,1))=83),FALSE),IFERROR(AND(LEN($O31)=2,CODE(LEFT($O31,1))=78,CODE(RIGHT($O31,1))=79),FALSE)),OR(IFERROR(AND(LEN($P31)=3,CODE(LEFT($P31,1))=89,CODE(MID($P31,2,1))=69,CODE(RIGHT($P31,1))=83),FALSE),IFERROR(AND(LEN($P31)=2,CODE(LEFT($P31,1))=78,CODE(RIGHT($P31,1))=79),FALSE),IFERROR(AND(LEN($P31)=10,CODE(LEFT($P31,1))=78,CODE(MID($P31,2,1))=79,CODE(MID($P31,3,1))=84,CODE(MID($P31,4,1))=32,CODE(MID($P31,5,1))=84,CODE(MID($P31,6,1))=69,CODE(MID($P31,7,1))=83,CODE(MID($P31,8,1))=84,CODE(MID($P31,9,1))=69,CODE(RIGHT($P31,1))=68),FALSE)),IF(IFERROR(AND(LEN($P31)=10,CODE(LEFT($P31,1))=78,CODE(MID($P31,2,1))=79,CODE(MID($P31,3,1))=84,CODE(MID($P31,4,1))=32,CODE(MID($P31,5,1))=84,CODE(MID($P31,6,1))=69,CODE(MID($P31,7,1))=83,CODE(MID($P31,8,1))=84,CODE(MID($P31,9,1))=69,CODE(RIGHT($P31,1))=68),FALSE),TRUE,AND(START!$B$8&lt;&gt;"",$Q31&lt;&gt;"",ISNUMBER($R31)))),"VALID","INVALID"))</f>
        <v/>
      </c>
      <c r="U31" s="7" t="str">
        <f>IF($T31="","",IF($T31="INVALID","INVALID INPUT",IF(COUNTIF($G31:$O31,"NO")=0,"READY FOR OBSERVATION",INDEX(LISTS!$D$5:$D$13,MATCH("NO",$G31:$O31,0)))))</f>
        <v/>
      </c>
      <c r="V31" s="7" t="str">
        <f>IF($U31="","",IFERROR(INDEX(LISTS!$E$4:$E$14,MATCH($U31,LISTS!$D$4:$D$14,0)),""))</f>
        <v/>
      </c>
      <c r="W31" s="4"/>
    </row>
    <row r="32" spans="1:23" ht="42" customHeight="1">
      <c r="A32" s="4"/>
      <c r="B32" s="4"/>
      <c r="C32" s="4"/>
      <c r="D32" s="7" t="str">
        <f>IF($A32="","",START!$B$6)</f>
        <v/>
      </c>
      <c r="E32" s="7" t="str">
        <f>IF($A32="","",START!$B$7)</f>
        <v/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8"/>
      <c r="S32" s="4"/>
      <c r="T32" s="7" t="str">
        <f>IF(COUNTA($A32:$C32)+COUNTA($F32:$S32)+COUNTA($W32)=0,"",IF(AND(START!$B$6&lt;&gt;"",START!$B$7&lt;&gt;"",START!$B$9&lt;&gt;"",$A32&lt;&gt;"",$B32&lt;&gt;"",$C32&lt;&gt;"",$F32&lt;&gt;"",$S32&lt;&gt;"",IFERROR(AND(LEN($D32)=LEN(START!$B$6),FIND($D32,START!$B$6)=1),FALSE),IFERROR(AND(LEN($E32)=LEN(START!$B$7),FIND($E32,START!$B$7)=1),FALSE),COUNTIF($A$5:$A$54,$A32)=1,OR(LEFT($C32,7)="http://",LEFT($C32,8)="https://"),OR(IFERROR(AND(LEN($G32)=3,CODE(LEFT($G32,1))=89,CODE(MID($G32,2,1))=69,CODE(RIGHT($G32,1))=83),FALSE),IFERROR(AND(LEN($G32)=2,CODE(LEFT($G32,1))=78,CODE(RIGHT($G32,1))=79),FALSE)),OR(IFERROR(AND(LEN($H32)=3,CODE(LEFT($H32,1))=89,CODE(MID($H32,2,1))=69,CODE(RIGHT($H32,1))=83),FALSE),IFERROR(AND(LEN($H32)=2,CODE(LEFT($H32,1))=78,CODE(RIGHT($H32,1))=79),FALSE)),OR(IFERROR(AND(LEN($I32)=3,CODE(LEFT($I32,1))=89,CODE(MID($I32,2,1))=69,CODE(RIGHT($I32,1))=83),FALSE),IFERROR(AND(LEN($I32)=2,CODE(LEFT($I32,1))=78,CODE(RIGHT($I32,1))=79),FALSE)),OR(IFERROR(AND(LEN($J32)=3,CODE(LEFT($J32,1))=89,CODE(MID($J32,2,1))=69,CODE(RIGHT($J32,1))=83),FALSE),IFERROR(AND(LEN($J32)=2,CODE(LEFT($J32,1))=78,CODE(RIGHT($J32,1))=79),FALSE)),OR(IFERROR(AND(LEN($K32)=3,CODE(LEFT($K32,1))=89,CODE(MID($K32,2,1))=69,CODE(RIGHT($K32,1))=83),FALSE),IFERROR(AND(LEN($K32)=2,CODE(LEFT($K32,1))=78,CODE(RIGHT($K32,1))=79),FALSE)),OR(IFERROR(AND(LEN($L32)=3,CODE(LEFT($L32,1))=89,CODE(MID($L32,2,1))=69,CODE(RIGHT($L32,1))=83),FALSE),IFERROR(AND(LEN($L32)=2,CODE(LEFT($L32,1))=78,CODE(RIGHT($L32,1))=79),FALSE)),OR(IFERROR(AND(LEN($M32)=3,CODE(LEFT($M32,1))=89,CODE(MID($M32,2,1))=69,CODE(RIGHT($M32,1))=83),FALSE),IFERROR(AND(LEN($M32)=2,CODE(LEFT($M32,1))=78,CODE(RIGHT($M32,1))=79),FALSE)),OR(IFERROR(AND(LEN($N32)=3,CODE(LEFT($N32,1))=89,CODE(MID($N32,2,1))=69,CODE(RIGHT($N32,1))=83),FALSE),IFERROR(AND(LEN($N32)=2,CODE(LEFT($N32,1))=78,CODE(RIGHT($N32,1))=79),FALSE)),OR(IFERROR(AND(LEN($O32)=3,CODE(LEFT($O32,1))=89,CODE(MID($O32,2,1))=69,CODE(RIGHT($O32,1))=83),FALSE),IFERROR(AND(LEN($O32)=2,CODE(LEFT($O32,1))=78,CODE(RIGHT($O32,1))=79),FALSE)),OR(IFERROR(AND(LEN($P32)=3,CODE(LEFT($P32,1))=89,CODE(MID($P32,2,1))=69,CODE(RIGHT($P32,1))=83),FALSE),IFERROR(AND(LEN($P32)=2,CODE(LEFT($P32,1))=78,CODE(RIGHT($P32,1))=79),FALSE),IFERROR(AND(LEN($P32)=10,CODE(LEFT($P32,1))=78,CODE(MID($P32,2,1))=79,CODE(MID($P32,3,1))=84,CODE(MID($P32,4,1))=32,CODE(MID($P32,5,1))=84,CODE(MID($P32,6,1))=69,CODE(MID($P32,7,1))=83,CODE(MID($P32,8,1))=84,CODE(MID($P32,9,1))=69,CODE(RIGHT($P32,1))=68),FALSE)),IF(IFERROR(AND(LEN($P32)=10,CODE(LEFT($P32,1))=78,CODE(MID($P32,2,1))=79,CODE(MID($P32,3,1))=84,CODE(MID($P32,4,1))=32,CODE(MID($P32,5,1))=84,CODE(MID($P32,6,1))=69,CODE(MID($P32,7,1))=83,CODE(MID($P32,8,1))=84,CODE(MID($P32,9,1))=69,CODE(RIGHT($P32,1))=68),FALSE),TRUE,AND(START!$B$8&lt;&gt;"",$Q32&lt;&gt;"",ISNUMBER($R32)))),"VALID","INVALID"))</f>
        <v/>
      </c>
      <c r="U32" s="7" t="str">
        <f>IF($T32="","",IF($T32="INVALID","INVALID INPUT",IF(COUNTIF($G32:$O32,"NO")=0,"READY FOR OBSERVATION",INDEX(LISTS!$D$5:$D$13,MATCH("NO",$G32:$O32,0)))))</f>
        <v/>
      </c>
      <c r="V32" s="7" t="str">
        <f>IF($U32="","",IFERROR(INDEX(LISTS!$E$4:$E$14,MATCH($U32,LISTS!$D$4:$D$14,0)),""))</f>
        <v/>
      </c>
      <c r="W32" s="4"/>
    </row>
    <row r="33" spans="1:23" ht="42" customHeight="1">
      <c r="A33" s="4"/>
      <c r="B33" s="4"/>
      <c r="C33" s="4"/>
      <c r="D33" s="7" t="str">
        <f>IF($A33="","",START!$B$6)</f>
        <v/>
      </c>
      <c r="E33" s="7" t="str">
        <f>IF($A33="","",START!$B$7)</f>
        <v/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8"/>
      <c r="S33" s="4"/>
      <c r="T33" s="7" t="str">
        <f>IF(COUNTA($A33:$C33)+COUNTA($F33:$S33)+COUNTA($W33)=0,"",IF(AND(START!$B$6&lt;&gt;"",START!$B$7&lt;&gt;"",START!$B$9&lt;&gt;"",$A33&lt;&gt;"",$B33&lt;&gt;"",$C33&lt;&gt;"",$F33&lt;&gt;"",$S33&lt;&gt;"",IFERROR(AND(LEN($D33)=LEN(START!$B$6),FIND($D33,START!$B$6)=1),FALSE),IFERROR(AND(LEN($E33)=LEN(START!$B$7),FIND($E33,START!$B$7)=1),FALSE),COUNTIF($A$5:$A$54,$A33)=1,OR(LEFT($C33,7)="http://",LEFT($C33,8)="https://"),OR(IFERROR(AND(LEN($G33)=3,CODE(LEFT($G33,1))=89,CODE(MID($G33,2,1))=69,CODE(RIGHT($G33,1))=83),FALSE),IFERROR(AND(LEN($G33)=2,CODE(LEFT($G33,1))=78,CODE(RIGHT($G33,1))=79),FALSE)),OR(IFERROR(AND(LEN($H33)=3,CODE(LEFT($H33,1))=89,CODE(MID($H33,2,1))=69,CODE(RIGHT($H33,1))=83),FALSE),IFERROR(AND(LEN($H33)=2,CODE(LEFT($H33,1))=78,CODE(RIGHT($H33,1))=79),FALSE)),OR(IFERROR(AND(LEN($I33)=3,CODE(LEFT($I33,1))=89,CODE(MID($I33,2,1))=69,CODE(RIGHT($I33,1))=83),FALSE),IFERROR(AND(LEN($I33)=2,CODE(LEFT($I33,1))=78,CODE(RIGHT($I33,1))=79),FALSE)),OR(IFERROR(AND(LEN($J33)=3,CODE(LEFT($J33,1))=89,CODE(MID($J33,2,1))=69,CODE(RIGHT($J33,1))=83),FALSE),IFERROR(AND(LEN($J33)=2,CODE(LEFT($J33,1))=78,CODE(RIGHT($J33,1))=79),FALSE)),OR(IFERROR(AND(LEN($K33)=3,CODE(LEFT($K33,1))=89,CODE(MID($K33,2,1))=69,CODE(RIGHT($K33,1))=83),FALSE),IFERROR(AND(LEN($K33)=2,CODE(LEFT($K33,1))=78,CODE(RIGHT($K33,1))=79),FALSE)),OR(IFERROR(AND(LEN($L33)=3,CODE(LEFT($L33,1))=89,CODE(MID($L33,2,1))=69,CODE(RIGHT($L33,1))=83),FALSE),IFERROR(AND(LEN($L33)=2,CODE(LEFT($L33,1))=78,CODE(RIGHT($L33,1))=79),FALSE)),OR(IFERROR(AND(LEN($M33)=3,CODE(LEFT($M33,1))=89,CODE(MID($M33,2,1))=69,CODE(RIGHT($M33,1))=83),FALSE),IFERROR(AND(LEN($M33)=2,CODE(LEFT($M33,1))=78,CODE(RIGHT($M33,1))=79),FALSE)),OR(IFERROR(AND(LEN($N33)=3,CODE(LEFT($N33,1))=89,CODE(MID($N33,2,1))=69,CODE(RIGHT($N33,1))=83),FALSE),IFERROR(AND(LEN($N33)=2,CODE(LEFT($N33,1))=78,CODE(RIGHT($N33,1))=79),FALSE)),OR(IFERROR(AND(LEN($O33)=3,CODE(LEFT($O33,1))=89,CODE(MID($O33,2,1))=69,CODE(RIGHT($O33,1))=83),FALSE),IFERROR(AND(LEN($O33)=2,CODE(LEFT($O33,1))=78,CODE(RIGHT($O33,1))=79),FALSE)),OR(IFERROR(AND(LEN($P33)=3,CODE(LEFT($P33,1))=89,CODE(MID($P33,2,1))=69,CODE(RIGHT($P33,1))=83),FALSE),IFERROR(AND(LEN($P33)=2,CODE(LEFT($P33,1))=78,CODE(RIGHT($P33,1))=79),FALSE),IFERROR(AND(LEN($P33)=10,CODE(LEFT($P33,1))=78,CODE(MID($P33,2,1))=79,CODE(MID($P33,3,1))=84,CODE(MID($P33,4,1))=32,CODE(MID($P33,5,1))=84,CODE(MID($P33,6,1))=69,CODE(MID($P33,7,1))=83,CODE(MID($P33,8,1))=84,CODE(MID($P33,9,1))=69,CODE(RIGHT($P33,1))=68),FALSE)),IF(IFERROR(AND(LEN($P33)=10,CODE(LEFT($P33,1))=78,CODE(MID($P33,2,1))=79,CODE(MID($P33,3,1))=84,CODE(MID($P33,4,1))=32,CODE(MID($P33,5,1))=84,CODE(MID($P33,6,1))=69,CODE(MID($P33,7,1))=83,CODE(MID($P33,8,1))=84,CODE(MID($P33,9,1))=69,CODE(RIGHT($P33,1))=68),FALSE),TRUE,AND(START!$B$8&lt;&gt;"",$Q33&lt;&gt;"",ISNUMBER($R33)))),"VALID","INVALID"))</f>
        <v/>
      </c>
      <c r="U33" s="7" t="str">
        <f>IF($T33="","",IF($T33="INVALID","INVALID INPUT",IF(COUNTIF($G33:$O33,"NO")=0,"READY FOR OBSERVATION",INDEX(LISTS!$D$5:$D$13,MATCH("NO",$G33:$O33,0)))))</f>
        <v/>
      </c>
      <c r="V33" s="7" t="str">
        <f>IF($U33="","",IFERROR(INDEX(LISTS!$E$4:$E$14,MATCH($U33,LISTS!$D$4:$D$14,0)),""))</f>
        <v/>
      </c>
      <c r="W33" s="4"/>
    </row>
    <row r="34" spans="1:23" ht="42" customHeight="1">
      <c r="A34" s="4"/>
      <c r="B34" s="4"/>
      <c r="C34" s="4"/>
      <c r="D34" s="7" t="str">
        <f>IF($A34="","",START!$B$6)</f>
        <v/>
      </c>
      <c r="E34" s="7" t="str">
        <f>IF($A34="","",START!$B$7)</f>
        <v/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8"/>
      <c r="S34" s="4"/>
      <c r="T34" s="7" t="str">
        <f>IF(COUNTA($A34:$C34)+COUNTA($F34:$S34)+COUNTA($W34)=0,"",IF(AND(START!$B$6&lt;&gt;"",START!$B$7&lt;&gt;"",START!$B$9&lt;&gt;"",$A34&lt;&gt;"",$B34&lt;&gt;"",$C34&lt;&gt;"",$F34&lt;&gt;"",$S34&lt;&gt;"",IFERROR(AND(LEN($D34)=LEN(START!$B$6),FIND($D34,START!$B$6)=1),FALSE),IFERROR(AND(LEN($E34)=LEN(START!$B$7),FIND($E34,START!$B$7)=1),FALSE),COUNTIF($A$5:$A$54,$A34)=1,OR(LEFT($C34,7)="http://",LEFT($C34,8)="https://"),OR(IFERROR(AND(LEN($G34)=3,CODE(LEFT($G34,1))=89,CODE(MID($G34,2,1))=69,CODE(RIGHT($G34,1))=83),FALSE),IFERROR(AND(LEN($G34)=2,CODE(LEFT($G34,1))=78,CODE(RIGHT($G34,1))=79),FALSE)),OR(IFERROR(AND(LEN($H34)=3,CODE(LEFT($H34,1))=89,CODE(MID($H34,2,1))=69,CODE(RIGHT($H34,1))=83),FALSE),IFERROR(AND(LEN($H34)=2,CODE(LEFT($H34,1))=78,CODE(RIGHT($H34,1))=79),FALSE)),OR(IFERROR(AND(LEN($I34)=3,CODE(LEFT($I34,1))=89,CODE(MID($I34,2,1))=69,CODE(RIGHT($I34,1))=83),FALSE),IFERROR(AND(LEN($I34)=2,CODE(LEFT($I34,1))=78,CODE(RIGHT($I34,1))=79),FALSE)),OR(IFERROR(AND(LEN($J34)=3,CODE(LEFT($J34,1))=89,CODE(MID($J34,2,1))=69,CODE(RIGHT($J34,1))=83),FALSE),IFERROR(AND(LEN($J34)=2,CODE(LEFT($J34,1))=78,CODE(RIGHT($J34,1))=79),FALSE)),OR(IFERROR(AND(LEN($K34)=3,CODE(LEFT($K34,1))=89,CODE(MID($K34,2,1))=69,CODE(RIGHT($K34,1))=83),FALSE),IFERROR(AND(LEN($K34)=2,CODE(LEFT($K34,1))=78,CODE(RIGHT($K34,1))=79),FALSE)),OR(IFERROR(AND(LEN($L34)=3,CODE(LEFT($L34,1))=89,CODE(MID($L34,2,1))=69,CODE(RIGHT($L34,1))=83),FALSE),IFERROR(AND(LEN($L34)=2,CODE(LEFT($L34,1))=78,CODE(RIGHT($L34,1))=79),FALSE)),OR(IFERROR(AND(LEN($M34)=3,CODE(LEFT($M34,1))=89,CODE(MID($M34,2,1))=69,CODE(RIGHT($M34,1))=83),FALSE),IFERROR(AND(LEN($M34)=2,CODE(LEFT($M34,1))=78,CODE(RIGHT($M34,1))=79),FALSE)),OR(IFERROR(AND(LEN($N34)=3,CODE(LEFT($N34,1))=89,CODE(MID($N34,2,1))=69,CODE(RIGHT($N34,1))=83),FALSE),IFERROR(AND(LEN($N34)=2,CODE(LEFT($N34,1))=78,CODE(RIGHT($N34,1))=79),FALSE)),OR(IFERROR(AND(LEN($O34)=3,CODE(LEFT($O34,1))=89,CODE(MID($O34,2,1))=69,CODE(RIGHT($O34,1))=83),FALSE),IFERROR(AND(LEN($O34)=2,CODE(LEFT($O34,1))=78,CODE(RIGHT($O34,1))=79),FALSE)),OR(IFERROR(AND(LEN($P34)=3,CODE(LEFT($P34,1))=89,CODE(MID($P34,2,1))=69,CODE(RIGHT($P34,1))=83),FALSE),IFERROR(AND(LEN($P34)=2,CODE(LEFT($P34,1))=78,CODE(RIGHT($P34,1))=79),FALSE),IFERROR(AND(LEN($P34)=10,CODE(LEFT($P34,1))=78,CODE(MID($P34,2,1))=79,CODE(MID($P34,3,1))=84,CODE(MID($P34,4,1))=32,CODE(MID($P34,5,1))=84,CODE(MID($P34,6,1))=69,CODE(MID($P34,7,1))=83,CODE(MID($P34,8,1))=84,CODE(MID($P34,9,1))=69,CODE(RIGHT($P34,1))=68),FALSE)),IF(IFERROR(AND(LEN($P34)=10,CODE(LEFT($P34,1))=78,CODE(MID($P34,2,1))=79,CODE(MID($P34,3,1))=84,CODE(MID($P34,4,1))=32,CODE(MID($P34,5,1))=84,CODE(MID($P34,6,1))=69,CODE(MID($P34,7,1))=83,CODE(MID($P34,8,1))=84,CODE(MID($P34,9,1))=69,CODE(RIGHT($P34,1))=68),FALSE),TRUE,AND(START!$B$8&lt;&gt;"",$Q34&lt;&gt;"",ISNUMBER($R34)))),"VALID","INVALID"))</f>
        <v/>
      </c>
      <c r="U34" s="7" t="str">
        <f>IF($T34="","",IF($T34="INVALID","INVALID INPUT",IF(COUNTIF($G34:$O34,"NO")=0,"READY FOR OBSERVATION",INDEX(LISTS!$D$5:$D$13,MATCH("NO",$G34:$O34,0)))))</f>
        <v/>
      </c>
      <c r="V34" s="7" t="str">
        <f>IF($U34="","",IFERROR(INDEX(LISTS!$E$4:$E$14,MATCH($U34,LISTS!$D$4:$D$14,0)),""))</f>
        <v/>
      </c>
      <c r="W34" s="4"/>
    </row>
    <row r="35" spans="1:23" ht="42" customHeight="1">
      <c r="A35" s="4"/>
      <c r="B35" s="4"/>
      <c r="C35" s="4"/>
      <c r="D35" s="7" t="str">
        <f>IF($A35="","",START!$B$6)</f>
        <v/>
      </c>
      <c r="E35" s="7" t="str">
        <f>IF($A35="","",START!$B$7)</f>
        <v/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8"/>
      <c r="S35" s="4"/>
      <c r="T35" s="7" t="str">
        <f>IF(COUNTA($A35:$C35)+COUNTA($F35:$S35)+COUNTA($W35)=0,"",IF(AND(START!$B$6&lt;&gt;"",START!$B$7&lt;&gt;"",START!$B$9&lt;&gt;"",$A35&lt;&gt;"",$B35&lt;&gt;"",$C35&lt;&gt;"",$F35&lt;&gt;"",$S35&lt;&gt;"",IFERROR(AND(LEN($D35)=LEN(START!$B$6),FIND($D35,START!$B$6)=1),FALSE),IFERROR(AND(LEN($E35)=LEN(START!$B$7),FIND($E35,START!$B$7)=1),FALSE),COUNTIF($A$5:$A$54,$A35)=1,OR(LEFT($C35,7)="http://",LEFT($C35,8)="https://"),OR(IFERROR(AND(LEN($G35)=3,CODE(LEFT($G35,1))=89,CODE(MID($G35,2,1))=69,CODE(RIGHT($G35,1))=83),FALSE),IFERROR(AND(LEN($G35)=2,CODE(LEFT($G35,1))=78,CODE(RIGHT($G35,1))=79),FALSE)),OR(IFERROR(AND(LEN($H35)=3,CODE(LEFT($H35,1))=89,CODE(MID($H35,2,1))=69,CODE(RIGHT($H35,1))=83),FALSE),IFERROR(AND(LEN($H35)=2,CODE(LEFT($H35,1))=78,CODE(RIGHT($H35,1))=79),FALSE)),OR(IFERROR(AND(LEN($I35)=3,CODE(LEFT($I35,1))=89,CODE(MID($I35,2,1))=69,CODE(RIGHT($I35,1))=83),FALSE),IFERROR(AND(LEN($I35)=2,CODE(LEFT($I35,1))=78,CODE(RIGHT($I35,1))=79),FALSE)),OR(IFERROR(AND(LEN($J35)=3,CODE(LEFT($J35,1))=89,CODE(MID($J35,2,1))=69,CODE(RIGHT($J35,1))=83),FALSE),IFERROR(AND(LEN($J35)=2,CODE(LEFT($J35,1))=78,CODE(RIGHT($J35,1))=79),FALSE)),OR(IFERROR(AND(LEN($K35)=3,CODE(LEFT($K35,1))=89,CODE(MID($K35,2,1))=69,CODE(RIGHT($K35,1))=83),FALSE),IFERROR(AND(LEN($K35)=2,CODE(LEFT($K35,1))=78,CODE(RIGHT($K35,1))=79),FALSE)),OR(IFERROR(AND(LEN($L35)=3,CODE(LEFT($L35,1))=89,CODE(MID($L35,2,1))=69,CODE(RIGHT($L35,1))=83),FALSE),IFERROR(AND(LEN($L35)=2,CODE(LEFT($L35,1))=78,CODE(RIGHT($L35,1))=79),FALSE)),OR(IFERROR(AND(LEN($M35)=3,CODE(LEFT($M35,1))=89,CODE(MID($M35,2,1))=69,CODE(RIGHT($M35,1))=83),FALSE),IFERROR(AND(LEN($M35)=2,CODE(LEFT($M35,1))=78,CODE(RIGHT($M35,1))=79),FALSE)),OR(IFERROR(AND(LEN($N35)=3,CODE(LEFT($N35,1))=89,CODE(MID($N35,2,1))=69,CODE(RIGHT($N35,1))=83),FALSE),IFERROR(AND(LEN($N35)=2,CODE(LEFT($N35,1))=78,CODE(RIGHT($N35,1))=79),FALSE)),OR(IFERROR(AND(LEN($O35)=3,CODE(LEFT($O35,1))=89,CODE(MID($O35,2,1))=69,CODE(RIGHT($O35,1))=83),FALSE),IFERROR(AND(LEN($O35)=2,CODE(LEFT($O35,1))=78,CODE(RIGHT($O35,1))=79),FALSE)),OR(IFERROR(AND(LEN($P35)=3,CODE(LEFT($P35,1))=89,CODE(MID($P35,2,1))=69,CODE(RIGHT($P35,1))=83),FALSE),IFERROR(AND(LEN($P35)=2,CODE(LEFT($P35,1))=78,CODE(RIGHT($P35,1))=79),FALSE),IFERROR(AND(LEN($P35)=10,CODE(LEFT($P35,1))=78,CODE(MID($P35,2,1))=79,CODE(MID($P35,3,1))=84,CODE(MID($P35,4,1))=32,CODE(MID($P35,5,1))=84,CODE(MID($P35,6,1))=69,CODE(MID($P35,7,1))=83,CODE(MID($P35,8,1))=84,CODE(MID($P35,9,1))=69,CODE(RIGHT($P35,1))=68),FALSE)),IF(IFERROR(AND(LEN($P35)=10,CODE(LEFT($P35,1))=78,CODE(MID($P35,2,1))=79,CODE(MID($P35,3,1))=84,CODE(MID($P35,4,1))=32,CODE(MID($P35,5,1))=84,CODE(MID($P35,6,1))=69,CODE(MID($P35,7,1))=83,CODE(MID($P35,8,1))=84,CODE(MID($P35,9,1))=69,CODE(RIGHT($P35,1))=68),FALSE),TRUE,AND(START!$B$8&lt;&gt;"",$Q35&lt;&gt;"",ISNUMBER($R35)))),"VALID","INVALID"))</f>
        <v/>
      </c>
      <c r="U35" s="7" t="str">
        <f>IF($T35="","",IF($T35="INVALID","INVALID INPUT",IF(COUNTIF($G35:$O35,"NO")=0,"READY FOR OBSERVATION",INDEX(LISTS!$D$5:$D$13,MATCH("NO",$G35:$O35,0)))))</f>
        <v/>
      </c>
      <c r="V35" s="7" t="str">
        <f>IF($U35="","",IFERROR(INDEX(LISTS!$E$4:$E$14,MATCH($U35,LISTS!$D$4:$D$14,0)),""))</f>
        <v/>
      </c>
      <c r="W35" s="4"/>
    </row>
    <row r="36" spans="1:23" ht="42" customHeight="1">
      <c r="A36" s="4"/>
      <c r="B36" s="4"/>
      <c r="C36" s="4"/>
      <c r="D36" s="7" t="str">
        <f>IF($A36="","",START!$B$6)</f>
        <v/>
      </c>
      <c r="E36" s="7" t="str">
        <f>IF($A36="","",START!$B$7)</f>
        <v/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8"/>
      <c r="S36" s="4"/>
      <c r="T36" s="7" t="str">
        <f>IF(COUNTA($A36:$C36)+COUNTA($F36:$S36)+COUNTA($W36)=0,"",IF(AND(START!$B$6&lt;&gt;"",START!$B$7&lt;&gt;"",START!$B$9&lt;&gt;"",$A36&lt;&gt;"",$B36&lt;&gt;"",$C36&lt;&gt;"",$F36&lt;&gt;"",$S36&lt;&gt;"",IFERROR(AND(LEN($D36)=LEN(START!$B$6),FIND($D36,START!$B$6)=1),FALSE),IFERROR(AND(LEN($E36)=LEN(START!$B$7),FIND($E36,START!$B$7)=1),FALSE),COUNTIF($A$5:$A$54,$A36)=1,OR(LEFT($C36,7)="http://",LEFT($C36,8)="https://"),OR(IFERROR(AND(LEN($G36)=3,CODE(LEFT($G36,1))=89,CODE(MID($G36,2,1))=69,CODE(RIGHT($G36,1))=83),FALSE),IFERROR(AND(LEN($G36)=2,CODE(LEFT($G36,1))=78,CODE(RIGHT($G36,1))=79),FALSE)),OR(IFERROR(AND(LEN($H36)=3,CODE(LEFT($H36,1))=89,CODE(MID($H36,2,1))=69,CODE(RIGHT($H36,1))=83),FALSE),IFERROR(AND(LEN($H36)=2,CODE(LEFT($H36,1))=78,CODE(RIGHT($H36,1))=79),FALSE)),OR(IFERROR(AND(LEN($I36)=3,CODE(LEFT($I36,1))=89,CODE(MID($I36,2,1))=69,CODE(RIGHT($I36,1))=83),FALSE),IFERROR(AND(LEN($I36)=2,CODE(LEFT($I36,1))=78,CODE(RIGHT($I36,1))=79),FALSE)),OR(IFERROR(AND(LEN($J36)=3,CODE(LEFT($J36,1))=89,CODE(MID($J36,2,1))=69,CODE(RIGHT($J36,1))=83),FALSE),IFERROR(AND(LEN($J36)=2,CODE(LEFT($J36,1))=78,CODE(RIGHT($J36,1))=79),FALSE)),OR(IFERROR(AND(LEN($K36)=3,CODE(LEFT($K36,1))=89,CODE(MID($K36,2,1))=69,CODE(RIGHT($K36,1))=83),FALSE),IFERROR(AND(LEN($K36)=2,CODE(LEFT($K36,1))=78,CODE(RIGHT($K36,1))=79),FALSE)),OR(IFERROR(AND(LEN($L36)=3,CODE(LEFT($L36,1))=89,CODE(MID($L36,2,1))=69,CODE(RIGHT($L36,1))=83),FALSE),IFERROR(AND(LEN($L36)=2,CODE(LEFT($L36,1))=78,CODE(RIGHT($L36,1))=79),FALSE)),OR(IFERROR(AND(LEN($M36)=3,CODE(LEFT($M36,1))=89,CODE(MID($M36,2,1))=69,CODE(RIGHT($M36,1))=83),FALSE),IFERROR(AND(LEN($M36)=2,CODE(LEFT($M36,1))=78,CODE(RIGHT($M36,1))=79),FALSE)),OR(IFERROR(AND(LEN($N36)=3,CODE(LEFT($N36,1))=89,CODE(MID($N36,2,1))=69,CODE(RIGHT($N36,1))=83),FALSE),IFERROR(AND(LEN($N36)=2,CODE(LEFT($N36,1))=78,CODE(RIGHT($N36,1))=79),FALSE)),OR(IFERROR(AND(LEN($O36)=3,CODE(LEFT($O36,1))=89,CODE(MID($O36,2,1))=69,CODE(RIGHT($O36,1))=83),FALSE),IFERROR(AND(LEN($O36)=2,CODE(LEFT($O36,1))=78,CODE(RIGHT($O36,1))=79),FALSE)),OR(IFERROR(AND(LEN($P36)=3,CODE(LEFT($P36,1))=89,CODE(MID($P36,2,1))=69,CODE(RIGHT($P36,1))=83),FALSE),IFERROR(AND(LEN($P36)=2,CODE(LEFT($P36,1))=78,CODE(RIGHT($P36,1))=79),FALSE),IFERROR(AND(LEN($P36)=10,CODE(LEFT($P36,1))=78,CODE(MID($P36,2,1))=79,CODE(MID($P36,3,1))=84,CODE(MID($P36,4,1))=32,CODE(MID($P36,5,1))=84,CODE(MID($P36,6,1))=69,CODE(MID($P36,7,1))=83,CODE(MID($P36,8,1))=84,CODE(MID($P36,9,1))=69,CODE(RIGHT($P36,1))=68),FALSE)),IF(IFERROR(AND(LEN($P36)=10,CODE(LEFT($P36,1))=78,CODE(MID($P36,2,1))=79,CODE(MID($P36,3,1))=84,CODE(MID($P36,4,1))=32,CODE(MID($P36,5,1))=84,CODE(MID($P36,6,1))=69,CODE(MID($P36,7,1))=83,CODE(MID($P36,8,1))=84,CODE(MID($P36,9,1))=69,CODE(RIGHT($P36,1))=68),FALSE),TRUE,AND(START!$B$8&lt;&gt;"",$Q36&lt;&gt;"",ISNUMBER($R36)))),"VALID","INVALID"))</f>
        <v/>
      </c>
      <c r="U36" s="7" t="str">
        <f>IF($T36="","",IF($T36="INVALID","INVALID INPUT",IF(COUNTIF($G36:$O36,"NO")=0,"READY FOR OBSERVATION",INDEX(LISTS!$D$5:$D$13,MATCH("NO",$G36:$O36,0)))))</f>
        <v/>
      </c>
      <c r="V36" s="7" t="str">
        <f>IF($U36="","",IFERROR(INDEX(LISTS!$E$4:$E$14,MATCH($U36,LISTS!$D$4:$D$14,0)),""))</f>
        <v/>
      </c>
      <c r="W36" s="4"/>
    </row>
    <row r="37" spans="1:23" ht="42" customHeight="1">
      <c r="A37" s="4"/>
      <c r="B37" s="4"/>
      <c r="C37" s="4"/>
      <c r="D37" s="7" t="str">
        <f>IF($A37="","",START!$B$6)</f>
        <v/>
      </c>
      <c r="E37" s="7" t="str">
        <f>IF($A37="","",START!$B$7)</f>
        <v/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8"/>
      <c r="S37" s="4"/>
      <c r="T37" s="7" t="str">
        <f>IF(COUNTA($A37:$C37)+COUNTA($F37:$S37)+COUNTA($W37)=0,"",IF(AND(START!$B$6&lt;&gt;"",START!$B$7&lt;&gt;"",START!$B$9&lt;&gt;"",$A37&lt;&gt;"",$B37&lt;&gt;"",$C37&lt;&gt;"",$F37&lt;&gt;"",$S37&lt;&gt;"",IFERROR(AND(LEN($D37)=LEN(START!$B$6),FIND($D37,START!$B$6)=1),FALSE),IFERROR(AND(LEN($E37)=LEN(START!$B$7),FIND($E37,START!$B$7)=1),FALSE),COUNTIF($A$5:$A$54,$A37)=1,OR(LEFT($C37,7)="http://",LEFT($C37,8)="https://"),OR(IFERROR(AND(LEN($G37)=3,CODE(LEFT($G37,1))=89,CODE(MID($G37,2,1))=69,CODE(RIGHT($G37,1))=83),FALSE),IFERROR(AND(LEN($G37)=2,CODE(LEFT($G37,1))=78,CODE(RIGHT($G37,1))=79),FALSE)),OR(IFERROR(AND(LEN($H37)=3,CODE(LEFT($H37,1))=89,CODE(MID($H37,2,1))=69,CODE(RIGHT($H37,1))=83),FALSE),IFERROR(AND(LEN($H37)=2,CODE(LEFT($H37,1))=78,CODE(RIGHT($H37,1))=79),FALSE)),OR(IFERROR(AND(LEN($I37)=3,CODE(LEFT($I37,1))=89,CODE(MID($I37,2,1))=69,CODE(RIGHT($I37,1))=83),FALSE),IFERROR(AND(LEN($I37)=2,CODE(LEFT($I37,1))=78,CODE(RIGHT($I37,1))=79),FALSE)),OR(IFERROR(AND(LEN($J37)=3,CODE(LEFT($J37,1))=89,CODE(MID($J37,2,1))=69,CODE(RIGHT($J37,1))=83),FALSE),IFERROR(AND(LEN($J37)=2,CODE(LEFT($J37,1))=78,CODE(RIGHT($J37,1))=79),FALSE)),OR(IFERROR(AND(LEN($K37)=3,CODE(LEFT($K37,1))=89,CODE(MID($K37,2,1))=69,CODE(RIGHT($K37,1))=83),FALSE),IFERROR(AND(LEN($K37)=2,CODE(LEFT($K37,1))=78,CODE(RIGHT($K37,1))=79),FALSE)),OR(IFERROR(AND(LEN($L37)=3,CODE(LEFT($L37,1))=89,CODE(MID($L37,2,1))=69,CODE(RIGHT($L37,1))=83),FALSE),IFERROR(AND(LEN($L37)=2,CODE(LEFT($L37,1))=78,CODE(RIGHT($L37,1))=79),FALSE)),OR(IFERROR(AND(LEN($M37)=3,CODE(LEFT($M37,1))=89,CODE(MID($M37,2,1))=69,CODE(RIGHT($M37,1))=83),FALSE),IFERROR(AND(LEN($M37)=2,CODE(LEFT($M37,1))=78,CODE(RIGHT($M37,1))=79),FALSE)),OR(IFERROR(AND(LEN($N37)=3,CODE(LEFT($N37,1))=89,CODE(MID($N37,2,1))=69,CODE(RIGHT($N37,1))=83),FALSE),IFERROR(AND(LEN($N37)=2,CODE(LEFT($N37,1))=78,CODE(RIGHT($N37,1))=79),FALSE)),OR(IFERROR(AND(LEN($O37)=3,CODE(LEFT($O37,1))=89,CODE(MID($O37,2,1))=69,CODE(RIGHT($O37,1))=83),FALSE),IFERROR(AND(LEN($O37)=2,CODE(LEFT($O37,1))=78,CODE(RIGHT($O37,1))=79),FALSE)),OR(IFERROR(AND(LEN($P37)=3,CODE(LEFT($P37,1))=89,CODE(MID($P37,2,1))=69,CODE(RIGHT($P37,1))=83),FALSE),IFERROR(AND(LEN($P37)=2,CODE(LEFT($P37,1))=78,CODE(RIGHT($P37,1))=79),FALSE),IFERROR(AND(LEN($P37)=10,CODE(LEFT($P37,1))=78,CODE(MID($P37,2,1))=79,CODE(MID($P37,3,1))=84,CODE(MID($P37,4,1))=32,CODE(MID($P37,5,1))=84,CODE(MID($P37,6,1))=69,CODE(MID($P37,7,1))=83,CODE(MID($P37,8,1))=84,CODE(MID($P37,9,1))=69,CODE(RIGHT($P37,1))=68),FALSE)),IF(IFERROR(AND(LEN($P37)=10,CODE(LEFT($P37,1))=78,CODE(MID($P37,2,1))=79,CODE(MID($P37,3,1))=84,CODE(MID($P37,4,1))=32,CODE(MID($P37,5,1))=84,CODE(MID($P37,6,1))=69,CODE(MID($P37,7,1))=83,CODE(MID($P37,8,1))=84,CODE(MID($P37,9,1))=69,CODE(RIGHT($P37,1))=68),FALSE),TRUE,AND(START!$B$8&lt;&gt;"",$Q37&lt;&gt;"",ISNUMBER($R37)))),"VALID","INVALID"))</f>
        <v/>
      </c>
      <c r="U37" s="7" t="str">
        <f>IF($T37="","",IF($T37="INVALID","INVALID INPUT",IF(COUNTIF($G37:$O37,"NO")=0,"READY FOR OBSERVATION",INDEX(LISTS!$D$5:$D$13,MATCH("NO",$G37:$O37,0)))))</f>
        <v/>
      </c>
      <c r="V37" s="7" t="str">
        <f>IF($U37="","",IFERROR(INDEX(LISTS!$E$4:$E$14,MATCH($U37,LISTS!$D$4:$D$14,0)),""))</f>
        <v/>
      </c>
      <c r="W37" s="4"/>
    </row>
    <row r="38" spans="1:23" ht="42" customHeight="1">
      <c r="A38" s="4"/>
      <c r="B38" s="4"/>
      <c r="C38" s="4"/>
      <c r="D38" s="7" t="str">
        <f>IF($A38="","",START!$B$6)</f>
        <v/>
      </c>
      <c r="E38" s="7" t="str">
        <f>IF($A38="","",START!$B$7)</f>
        <v/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8"/>
      <c r="S38" s="4"/>
      <c r="T38" s="7" t="str">
        <f>IF(COUNTA($A38:$C38)+COUNTA($F38:$S38)+COUNTA($W38)=0,"",IF(AND(START!$B$6&lt;&gt;"",START!$B$7&lt;&gt;"",START!$B$9&lt;&gt;"",$A38&lt;&gt;"",$B38&lt;&gt;"",$C38&lt;&gt;"",$F38&lt;&gt;"",$S38&lt;&gt;"",IFERROR(AND(LEN($D38)=LEN(START!$B$6),FIND($D38,START!$B$6)=1),FALSE),IFERROR(AND(LEN($E38)=LEN(START!$B$7),FIND($E38,START!$B$7)=1),FALSE),COUNTIF($A$5:$A$54,$A38)=1,OR(LEFT($C38,7)="http://",LEFT($C38,8)="https://"),OR(IFERROR(AND(LEN($G38)=3,CODE(LEFT($G38,1))=89,CODE(MID($G38,2,1))=69,CODE(RIGHT($G38,1))=83),FALSE),IFERROR(AND(LEN($G38)=2,CODE(LEFT($G38,1))=78,CODE(RIGHT($G38,1))=79),FALSE)),OR(IFERROR(AND(LEN($H38)=3,CODE(LEFT($H38,1))=89,CODE(MID($H38,2,1))=69,CODE(RIGHT($H38,1))=83),FALSE),IFERROR(AND(LEN($H38)=2,CODE(LEFT($H38,1))=78,CODE(RIGHT($H38,1))=79),FALSE)),OR(IFERROR(AND(LEN($I38)=3,CODE(LEFT($I38,1))=89,CODE(MID($I38,2,1))=69,CODE(RIGHT($I38,1))=83),FALSE),IFERROR(AND(LEN($I38)=2,CODE(LEFT($I38,1))=78,CODE(RIGHT($I38,1))=79),FALSE)),OR(IFERROR(AND(LEN($J38)=3,CODE(LEFT($J38,1))=89,CODE(MID($J38,2,1))=69,CODE(RIGHT($J38,1))=83),FALSE),IFERROR(AND(LEN($J38)=2,CODE(LEFT($J38,1))=78,CODE(RIGHT($J38,1))=79),FALSE)),OR(IFERROR(AND(LEN($K38)=3,CODE(LEFT($K38,1))=89,CODE(MID($K38,2,1))=69,CODE(RIGHT($K38,1))=83),FALSE),IFERROR(AND(LEN($K38)=2,CODE(LEFT($K38,1))=78,CODE(RIGHT($K38,1))=79),FALSE)),OR(IFERROR(AND(LEN($L38)=3,CODE(LEFT($L38,1))=89,CODE(MID($L38,2,1))=69,CODE(RIGHT($L38,1))=83),FALSE),IFERROR(AND(LEN($L38)=2,CODE(LEFT($L38,1))=78,CODE(RIGHT($L38,1))=79),FALSE)),OR(IFERROR(AND(LEN($M38)=3,CODE(LEFT($M38,1))=89,CODE(MID($M38,2,1))=69,CODE(RIGHT($M38,1))=83),FALSE),IFERROR(AND(LEN($M38)=2,CODE(LEFT($M38,1))=78,CODE(RIGHT($M38,1))=79),FALSE)),OR(IFERROR(AND(LEN($N38)=3,CODE(LEFT($N38,1))=89,CODE(MID($N38,2,1))=69,CODE(RIGHT($N38,1))=83),FALSE),IFERROR(AND(LEN($N38)=2,CODE(LEFT($N38,1))=78,CODE(RIGHT($N38,1))=79),FALSE)),OR(IFERROR(AND(LEN($O38)=3,CODE(LEFT($O38,1))=89,CODE(MID($O38,2,1))=69,CODE(RIGHT($O38,1))=83),FALSE),IFERROR(AND(LEN($O38)=2,CODE(LEFT($O38,1))=78,CODE(RIGHT($O38,1))=79),FALSE)),OR(IFERROR(AND(LEN($P38)=3,CODE(LEFT($P38,1))=89,CODE(MID($P38,2,1))=69,CODE(RIGHT($P38,1))=83),FALSE),IFERROR(AND(LEN($P38)=2,CODE(LEFT($P38,1))=78,CODE(RIGHT($P38,1))=79),FALSE),IFERROR(AND(LEN($P38)=10,CODE(LEFT($P38,1))=78,CODE(MID($P38,2,1))=79,CODE(MID($P38,3,1))=84,CODE(MID($P38,4,1))=32,CODE(MID($P38,5,1))=84,CODE(MID($P38,6,1))=69,CODE(MID($P38,7,1))=83,CODE(MID($P38,8,1))=84,CODE(MID($P38,9,1))=69,CODE(RIGHT($P38,1))=68),FALSE)),IF(IFERROR(AND(LEN($P38)=10,CODE(LEFT($P38,1))=78,CODE(MID($P38,2,1))=79,CODE(MID($P38,3,1))=84,CODE(MID($P38,4,1))=32,CODE(MID($P38,5,1))=84,CODE(MID($P38,6,1))=69,CODE(MID($P38,7,1))=83,CODE(MID($P38,8,1))=84,CODE(MID($P38,9,1))=69,CODE(RIGHT($P38,1))=68),FALSE),TRUE,AND(START!$B$8&lt;&gt;"",$Q38&lt;&gt;"",ISNUMBER($R38)))),"VALID","INVALID"))</f>
        <v/>
      </c>
      <c r="U38" s="7" t="str">
        <f>IF($T38="","",IF($T38="INVALID","INVALID INPUT",IF(COUNTIF($G38:$O38,"NO")=0,"READY FOR OBSERVATION",INDEX(LISTS!$D$5:$D$13,MATCH("NO",$G38:$O38,0)))))</f>
        <v/>
      </c>
      <c r="V38" s="7" t="str">
        <f>IF($U38="","",IFERROR(INDEX(LISTS!$E$4:$E$14,MATCH($U38,LISTS!$D$4:$D$14,0)),""))</f>
        <v/>
      </c>
      <c r="W38" s="4"/>
    </row>
    <row r="39" spans="1:23" ht="42" customHeight="1">
      <c r="A39" s="4"/>
      <c r="B39" s="4"/>
      <c r="C39" s="4"/>
      <c r="D39" s="7" t="str">
        <f>IF($A39="","",START!$B$6)</f>
        <v/>
      </c>
      <c r="E39" s="7" t="str">
        <f>IF($A39="","",START!$B$7)</f>
        <v/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8"/>
      <c r="S39" s="4"/>
      <c r="T39" s="7" t="str">
        <f>IF(COUNTA($A39:$C39)+COUNTA($F39:$S39)+COUNTA($W39)=0,"",IF(AND(START!$B$6&lt;&gt;"",START!$B$7&lt;&gt;"",START!$B$9&lt;&gt;"",$A39&lt;&gt;"",$B39&lt;&gt;"",$C39&lt;&gt;"",$F39&lt;&gt;"",$S39&lt;&gt;"",IFERROR(AND(LEN($D39)=LEN(START!$B$6),FIND($D39,START!$B$6)=1),FALSE),IFERROR(AND(LEN($E39)=LEN(START!$B$7),FIND($E39,START!$B$7)=1),FALSE),COUNTIF($A$5:$A$54,$A39)=1,OR(LEFT($C39,7)="http://",LEFT($C39,8)="https://"),OR(IFERROR(AND(LEN($G39)=3,CODE(LEFT($G39,1))=89,CODE(MID($G39,2,1))=69,CODE(RIGHT($G39,1))=83),FALSE),IFERROR(AND(LEN($G39)=2,CODE(LEFT($G39,1))=78,CODE(RIGHT($G39,1))=79),FALSE)),OR(IFERROR(AND(LEN($H39)=3,CODE(LEFT($H39,1))=89,CODE(MID($H39,2,1))=69,CODE(RIGHT($H39,1))=83),FALSE),IFERROR(AND(LEN($H39)=2,CODE(LEFT($H39,1))=78,CODE(RIGHT($H39,1))=79),FALSE)),OR(IFERROR(AND(LEN($I39)=3,CODE(LEFT($I39,1))=89,CODE(MID($I39,2,1))=69,CODE(RIGHT($I39,1))=83),FALSE),IFERROR(AND(LEN($I39)=2,CODE(LEFT($I39,1))=78,CODE(RIGHT($I39,1))=79),FALSE)),OR(IFERROR(AND(LEN($J39)=3,CODE(LEFT($J39,1))=89,CODE(MID($J39,2,1))=69,CODE(RIGHT($J39,1))=83),FALSE),IFERROR(AND(LEN($J39)=2,CODE(LEFT($J39,1))=78,CODE(RIGHT($J39,1))=79),FALSE)),OR(IFERROR(AND(LEN($K39)=3,CODE(LEFT($K39,1))=89,CODE(MID($K39,2,1))=69,CODE(RIGHT($K39,1))=83),FALSE),IFERROR(AND(LEN($K39)=2,CODE(LEFT($K39,1))=78,CODE(RIGHT($K39,1))=79),FALSE)),OR(IFERROR(AND(LEN($L39)=3,CODE(LEFT($L39,1))=89,CODE(MID($L39,2,1))=69,CODE(RIGHT($L39,1))=83),FALSE),IFERROR(AND(LEN($L39)=2,CODE(LEFT($L39,1))=78,CODE(RIGHT($L39,1))=79),FALSE)),OR(IFERROR(AND(LEN($M39)=3,CODE(LEFT($M39,1))=89,CODE(MID($M39,2,1))=69,CODE(RIGHT($M39,1))=83),FALSE),IFERROR(AND(LEN($M39)=2,CODE(LEFT($M39,1))=78,CODE(RIGHT($M39,1))=79),FALSE)),OR(IFERROR(AND(LEN($N39)=3,CODE(LEFT($N39,1))=89,CODE(MID($N39,2,1))=69,CODE(RIGHT($N39,1))=83),FALSE),IFERROR(AND(LEN($N39)=2,CODE(LEFT($N39,1))=78,CODE(RIGHT($N39,1))=79),FALSE)),OR(IFERROR(AND(LEN($O39)=3,CODE(LEFT($O39,1))=89,CODE(MID($O39,2,1))=69,CODE(RIGHT($O39,1))=83),FALSE),IFERROR(AND(LEN($O39)=2,CODE(LEFT($O39,1))=78,CODE(RIGHT($O39,1))=79),FALSE)),OR(IFERROR(AND(LEN($P39)=3,CODE(LEFT($P39,1))=89,CODE(MID($P39,2,1))=69,CODE(RIGHT($P39,1))=83),FALSE),IFERROR(AND(LEN($P39)=2,CODE(LEFT($P39,1))=78,CODE(RIGHT($P39,1))=79),FALSE),IFERROR(AND(LEN($P39)=10,CODE(LEFT($P39,1))=78,CODE(MID($P39,2,1))=79,CODE(MID($P39,3,1))=84,CODE(MID($P39,4,1))=32,CODE(MID($P39,5,1))=84,CODE(MID($P39,6,1))=69,CODE(MID($P39,7,1))=83,CODE(MID($P39,8,1))=84,CODE(MID($P39,9,1))=69,CODE(RIGHT($P39,1))=68),FALSE)),IF(IFERROR(AND(LEN($P39)=10,CODE(LEFT($P39,1))=78,CODE(MID($P39,2,1))=79,CODE(MID($P39,3,1))=84,CODE(MID($P39,4,1))=32,CODE(MID($P39,5,1))=84,CODE(MID($P39,6,1))=69,CODE(MID($P39,7,1))=83,CODE(MID($P39,8,1))=84,CODE(MID($P39,9,1))=69,CODE(RIGHT($P39,1))=68),FALSE),TRUE,AND(START!$B$8&lt;&gt;"",$Q39&lt;&gt;"",ISNUMBER($R39)))),"VALID","INVALID"))</f>
        <v/>
      </c>
      <c r="U39" s="7" t="str">
        <f>IF($T39="","",IF($T39="INVALID","INVALID INPUT",IF(COUNTIF($G39:$O39,"NO")=0,"READY FOR OBSERVATION",INDEX(LISTS!$D$5:$D$13,MATCH("NO",$G39:$O39,0)))))</f>
        <v/>
      </c>
      <c r="V39" s="7" t="str">
        <f>IF($U39="","",IFERROR(INDEX(LISTS!$E$4:$E$14,MATCH($U39,LISTS!$D$4:$D$14,0)),""))</f>
        <v/>
      </c>
      <c r="W39" s="4"/>
    </row>
    <row r="40" spans="1:23" ht="42" customHeight="1">
      <c r="A40" s="4"/>
      <c r="B40" s="4"/>
      <c r="C40" s="4"/>
      <c r="D40" s="7" t="str">
        <f>IF($A40="","",START!$B$6)</f>
        <v/>
      </c>
      <c r="E40" s="7" t="str">
        <f>IF($A40="","",START!$B$7)</f>
        <v/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8"/>
      <c r="S40" s="4"/>
      <c r="T40" s="7" t="str">
        <f>IF(COUNTA($A40:$C40)+COUNTA($F40:$S40)+COUNTA($W40)=0,"",IF(AND(START!$B$6&lt;&gt;"",START!$B$7&lt;&gt;"",START!$B$9&lt;&gt;"",$A40&lt;&gt;"",$B40&lt;&gt;"",$C40&lt;&gt;"",$F40&lt;&gt;"",$S40&lt;&gt;"",IFERROR(AND(LEN($D40)=LEN(START!$B$6),FIND($D40,START!$B$6)=1),FALSE),IFERROR(AND(LEN($E40)=LEN(START!$B$7),FIND($E40,START!$B$7)=1),FALSE),COUNTIF($A$5:$A$54,$A40)=1,OR(LEFT($C40,7)="http://",LEFT($C40,8)="https://"),OR(IFERROR(AND(LEN($G40)=3,CODE(LEFT($G40,1))=89,CODE(MID($G40,2,1))=69,CODE(RIGHT($G40,1))=83),FALSE),IFERROR(AND(LEN($G40)=2,CODE(LEFT($G40,1))=78,CODE(RIGHT($G40,1))=79),FALSE)),OR(IFERROR(AND(LEN($H40)=3,CODE(LEFT($H40,1))=89,CODE(MID($H40,2,1))=69,CODE(RIGHT($H40,1))=83),FALSE),IFERROR(AND(LEN($H40)=2,CODE(LEFT($H40,1))=78,CODE(RIGHT($H40,1))=79),FALSE)),OR(IFERROR(AND(LEN($I40)=3,CODE(LEFT($I40,1))=89,CODE(MID($I40,2,1))=69,CODE(RIGHT($I40,1))=83),FALSE),IFERROR(AND(LEN($I40)=2,CODE(LEFT($I40,1))=78,CODE(RIGHT($I40,1))=79),FALSE)),OR(IFERROR(AND(LEN($J40)=3,CODE(LEFT($J40,1))=89,CODE(MID($J40,2,1))=69,CODE(RIGHT($J40,1))=83),FALSE),IFERROR(AND(LEN($J40)=2,CODE(LEFT($J40,1))=78,CODE(RIGHT($J40,1))=79),FALSE)),OR(IFERROR(AND(LEN($K40)=3,CODE(LEFT($K40,1))=89,CODE(MID($K40,2,1))=69,CODE(RIGHT($K40,1))=83),FALSE),IFERROR(AND(LEN($K40)=2,CODE(LEFT($K40,1))=78,CODE(RIGHT($K40,1))=79),FALSE)),OR(IFERROR(AND(LEN($L40)=3,CODE(LEFT($L40,1))=89,CODE(MID($L40,2,1))=69,CODE(RIGHT($L40,1))=83),FALSE),IFERROR(AND(LEN($L40)=2,CODE(LEFT($L40,1))=78,CODE(RIGHT($L40,1))=79),FALSE)),OR(IFERROR(AND(LEN($M40)=3,CODE(LEFT($M40,1))=89,CODE(MID($M40,2,1))=69,CODE(RIGHT($M40,1))=83),FALSE),IFERROR(AND(LEN($M40)=2,CODE(LEFT($M40,1))=78,CODE(RIGHT($M40,1))=79),FALSE)),OR(IFERROR(AND(LEN($N40)=3,CODE(LEFT($N40,1))=89,CODE(MID($N40,2,1))=69,CODE(RIGHT($N40,1))=83),FALSE),IFERROR(AND(LEN($N40)=2,CODE(LEFT($N40,1))=78,CODE(RIGHT($N40,1))=79),FALSE)),OR(IFERROR(AND(LEN($O40)=3,CODE(LEFT($O40,1))=89,CODE(MID($O40,2,1))=69,CODE(RIGHT($O40,1))=83),FALSE),IFERROR(AND(LEN($O40)=2,CODE(LEFT($O40,1))=78,CODE(RIGHT($O40,1))=79),FALSE)),OR(IFERROR(AND(LEN($P40)=3,CODE(LEFT($P40,1))=89,CODE(MID($P40,2,1))=69,CODE(RIGHT($P40,1))=83),FALSE),IFERROR(AND(LEN($P40)=2,CODE(LEFT($P40,1))=78,CODE(RIGHT($P40,1))=79),FALSE),IFERROR(AND(LEN($P40)=10,CODE(LEFT($P40,1))=78,CODE(MID($P40,2,1))=79,CODE(MID($P40,3,1))=84,CODE(MID($P40,4,1))=32,CODE(MID($P40,5,1))=84,CODE(MID($P40,6,1))=69,CODE(MID($P40,7,1))=83,CODE(MID($P40,8,1))=84,CODE(MID($P40,9,1))=69,CODE(RIGHT($P40,1))=68),FALSE)),IF(IFERROR(AND(LEN($P40)=10,CODE(LEFT($P40,1))=78,CODE(MID($P40,2,1))=79,CODE(MID($P40,3,1))=84,CODE(MID($P40,4,1))=32,CODE(MID($P40,5,1))=84,CODE(MID($P40,6,1))=69,CODE(MID($P40,7,1))=83,CODE(MID($P40,8,1))=84,CODE(MID($P40,9,1))=69,CODE(RIGHT($P40,1))=68),FALSE),TRUE,AND(START!$B$8&lt;&gt;"",$Q40&lt;&gt;"",ISNUMBER($R40)))),"VALID","INVALID"))</f>
        <v/>
      </c>
      <c r="U40" s="7" t="str">
        <f>IF($T40="","",IF($T40="INVALID","INVALID INPUT",IF(COUNTIF($G40:$O40,"NO")=0,"READY FOR OBSERVATION",INDEX(LISTS!$D$5:$D$13,MATCH("NO",$G40:$O40,0)))))</f>
        <v/>
      </c>
      <c r="V40" s="7" t="str">
        <f>IF($U40="","",IFERROR(INDEX(LISTS!$E$4:$E$14,MATCH($U40,LISTS!$D$4:$D$14,0)),""))</f>
        <v/>
      </c>
      <c r="W40" s="4"/>
    </row>
    <row r="41" spans="1:23" ht="42" customHeight="1">
      <c r="A41" s="4"/>
      <c r="B41" s="4"/>
      <c r="C41" s="4"/>
      <c r="D41" s="7" t="str">
        <f>IF($A41="","",START!$B$6)</f>
        <v/>
      </c>
      <c r="E41" s="7" t="str">
        <f>IF($A41="","",START!$B$7)</f>
        <v/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8"/>
      <c r="S41" s="4"/>
      <c r="T41" s="7" t="str">
        <f>IF(COUNTA($A41:$C41)+COUNTA($F41:$S41)+COUNTA($W41)=0,"",IF(AND(START!$B$6&lt;&gt;"",START!$B$7&lt;&gt;"",START!$B$9&lt;&gt;"",$A41&lt;&gt;"",$B41&lt;&gt;"",$C41&lt;&gt;"",$F41&lt;&gt;"",$S41&lt;&gt;"",IFERROR(AND(LEN($D41)=LEN(START!$B$6),FIND($D41,START!$B$6)=1),FALSE),IFERROR(AND(LEN($E41)=LEN(START!$B$7),FIND($E41,START!$B$7)=1),FALSE),COUNTIF($A$5:$A$54,$A41)=1,OR(LEFT($C41,7)="http://",LEFT($C41,8)="https://"),OR(IFERROR(AND(LEN($G41)=3,CODE(LEFT($G41,1))=89,CODE(MID($G41,2,1))=69,CODE(RIGHT($G41,1))=83),FALSE),IFERROR(AND(LEN($G41)=2,CODE(LEFT($G41,1))=78,CODE(RIGHT($G41,1))=79),FALSE)),OR(IFERROR(AND(LEN($H41)=3,CODE(LEFT($H41,1))=89,CODE(MID($H41,2,1))=69,CODE(RIGHT($H41,1))=83),FALSE),IFERROR(AND(LEN($H41)=2,CODE(LEFT($H41,1))=78,CODE(RIGHT($H41,1))=79),FALSE)),OR(IFERROR(AND(LEN($I41)=3,CODE(LEFT($I41,1))=89,CODE(MID($I41,2,1))=69,CODE(RIGHT($I41,1))=83),FALSE),IFERROR(AND(LEN($I41)=2,CODE(LEFT($I41,1))=78,CODE(RIGHT($I41,1))=79),FALSE)),OR(IFERROR(AND(LEN($J41)=3,CODE(LEFT($J41,1))=89,CODE(MID($J41,2,1))=69,CODE(RIGHT($J41,1))=83),FALSE),IFERROR(AND(LEN($J41)=2,CODE(LEFT($J41,1))=78,CODE(RIGHT($J41,1))=79),FALSE)),OR(IFERROR(AND(LEN($K41)=3,CODE(LEFT($K41,1))=89,CODE(MID($K41,2,1))=69,CODE(RIGHT($K41,1))=83),FALSE),IFERROR(AND(LEN($K41)=2,CODE(LEFT($K41,1))=78,CODE(RIGHT($K41,1))=79),FALSE)),OR(IFERROR(AND(LEN($L41)=3,CODE(LEFT($L41,1))=89,CODE(MID($L41,2,1))=69,CODE(RIGHT($L41,1))=83),FALSE),IFERROR(AND(LEN($L41)=2,CODE(LEFT($L41,1))=78,CODE(RIGHT($L41,1))=79),FALSE)),OR(IFERROR(AND(LEN($M41)=3,CODE(LEFT($M41,1))=89,CODE(MID($M41,2,1))=69,CODE(RIGHT($M41,1))=83),FALSE),IFERROR(AND(LEN($M41)=2,CODE(LEFT($M41,1))=78,CODE(RIGHT($M41,1))=79),FALSE)),OR(IFERROR(AND(LEN($N41)=3,CODE(LEFT($N41,1))=89,CODE(MID($N41,2,1))=69,CODE(RIGHT($N41,1))=83),FALSE),IFERROR(AND(LEN($N41)=2,CODE(LEFT($N41,1))=78,CODE(RIGHT($N41,1))=79),FALSE)),OR(IFERROR(AND(LEN($O41)=3,CODE(LEFT($O41,1))=89,CODE(MID($O41,2,1))=69,CODE(RIGHT($O41,1))=83),FALSE),IFERROR(AND(LEN($O41)=2,CODE(LEFT($O41,1))=78,CODE(RIGHT($O41,1))=79),FALSE)),OR(IFERROR(AND(LEN($P41)=3,CODE(LEFT($P41,1))=89,CODE(MID($P41,2,1))=69,CODE(RIGHT($P41,1))=83),FALSE),IFERROR(AND(LEN($P41)=2,CODE(LEFT($P41,1))=78,CODE(RIGHT($P41,1))=79),FALSE),IFERROR(AND(LEN($P41)=10,CODE(LEFT($P41,1))=78,CODE(MID($P41,2,1))=79,CODE(MID($P41,3,1))=84,CODE(MID($P41,4,1))=32,CODE(MID($P41,5,1))=84,CODE(MID($P41,6,1))=69,CODE(MID($P41,7,1))=83,CODE(MID($P41,8,1))=84,CODE(MID($P41,9,1))=69,CODE(RIGHT($P41,1))=68),FALSE)),IF(IFERROR(AND(LEN($P41)=10,CODE(LEFT($P41,1))=78,CODE(MID($P41,2,1))=79,CODE(MID($P41,3,1))=84,CODE(MID($P41,4,1))=32,CODE(MID($P41,5,1))=84,CODE(MID($P41,6,1))=69,CODE(MID($P41,7,1))=83,CODE(MID($P41,8,1))=84,CODE(MID($P41,9,1))=69,CODE(RIGHT($P41,1))=68),FALSE),TRUE,AND(START!$B$8&lt;&gt;"",$Q41&lt;&gt;"",ISNUMBER($R41)))),"VALID","INVALID"))</f>
        <v/>
      </c>
      <c r="U41" s="7" t="str">
        <f>IF($T41="","",IF($T41="INVALID","INVALID INPUT",IF(COUNTIF($G41:$O41,"NO")=0,"READY FOR OBSERVATION",INDEX(LISTS!$D$5:$D$13,MATCH("NO",$G41:$O41,0)))))</f>
        <v/>
      </c>
      <c r="V41" s="7" t="str">
        <f>IF($U41="","",IFERROR(INDEX(LISTS!$E$4:$E$14,MATCH($U41,LISTS!$D$4:$D$14,0)),""))</f>
        <v/>
      </c>
      <c r="W41" s="4"/>
    </row>
    <row r="42" spans="1:23" ht="42" customHeight="1">
      <c r="A42" s="4"/>
      <c r="B42" s="4"/>
      <c r="C42" s="4"/>
      <c r="D42" s="7" t="str">
        <f>IF($A42="","",START!$B$6)</f>
        <v/>
      </c>
      <c r="E42" s="7" t="str">
        <f>IF($A42="","",START!$B$7)</f>
        <v/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8"/>
      <c r="S42" s="4"/>
      <c r="T42" s="7" t="str">
        <f>IF(COUNTA($A42:$C42)+COUNTA($F42:$S42)+COUNTA($W42)=0,"",IF(AND(START!$B$6&lt;&gt;"",START!$B$7&lt;&gt;"",START!$B$9&lt;&gt;"",$A42&lt;&gt;"",$B42&lt;&gt;"",$C42&lt;&gt;"",$F42&lt;&gt;"",$S42&lt;&gt;"",IFERROR(AND(LEN($D42)=LEN(START!$B$6),FIND($D42,START!$B$6)=1),FALSE),IFERROR(AND(LEN($E42)=LEN(START!$B$7),FIND($E42,START!$B$7)=1),FALSE),COUNTIF($A$5:$A$54,$A42)=1,OR(LEFT($C42,7)="http://",LEFT($C42,8)="https://"),OR(IFERROR(AND(LEN($G42)=3,CODE(LEFT($G42,1))=89,CODE(MID($G42,2,1))=69,CODE(RIGHT($G42,1))=83),FALSE),IFERROR(AND(LEN($G42)=2,CODE(LEFT($G42,1))=78,CODE(RIGHT($G42,1))=79),FALSE)),OR(IFERROR(AND(LEN($H42)=3,CODE(LEFT($H42,1))=89,CODE(MID($H42,2,1))=69,CODE(RIGHT($H42,1))=83),FALSE),IFERROR(AND(LEN($H42)=2,CODE(LEFT($H42,1))=78,CODE(RIGHT($H42,1))=79),FALSE)),OR(IFERROR(AND(LEN($I42)=3,CODE(LEFT($I42,1))=89,CODE(MID($I42,2,1))=69,CODE(RIGHT($I42,1))=83),FALSE),IFERROR(AND(LEN($I42)=2,CODE(LEFT($I42,1))=78,CODE(RIGHT($I42,1))=79),FALSE)),OR(IFERROR(AND(LEN($J42)=3,CODE(LEFT($J42,1))=89,CODE(MID($J42,2,1))=69,CODE(RIGHT($J42,1))=83),FALSE),IFERROR(AND(LEN($J42)=2,CODE(LEFT($J42,1))=78,CODE(RIGHT($J42,1))=79),FALSE)),OR(IFERROR(AND(LEN($K42)=3,CODE(LEFT($K42,1))=89,CODE(MID($K42,2,1))=69,CODE(RIGHT($K42,1))=83),FALSE),IFERROR(AND(LEN($K42)=2,CODE(LEFT($K42,1))=78,CODE(RIGHT($K42,1))=79),FALSE)),OR(IFERROR(AND(LEN($L42)=3,CODE(LEFT($L42,1))=89,CODE(MID($L42,2,1))=69,CODE(RIGHT($L42,1))=83),FALSE),IFERROR(AND(LEN($L42)=2,CODE(LEFT($L42,1))=78,CODE(RIGHT($L42,1))=79),FALSE)),OR(IFERROR(AND(LEN($M42)=3,CODE(LEFT($M42,1))=89,CODE(MID($M42,2,1))=69,CODE(RIGHT($M42,1))=83),FALSE),IFERROR(AND(LEN($M42)=2,CODE(LEFT($M42,1))=78,CODE(RIGHT($M42,1))=79),FALSE)),OR(IFERROR(AND(LEN($N42)=3,CODE(LEFT($N42,1))=89,CODE(MID($N42,2,1))=69,CODE(RIGHT($N42,1))=83),FALSE),IFERROR(AND(LEN($N42)=2,CODE(LEFT($N42,1))=78,CODE(RIGHT($N42,1))=79),FALSE)),OR(IFERROR(AND(LEN($O42)=3,CODE(LEFT($O42,1))=89,CODE(MID($O42,2,1))=69,CODE(RIGHT($O42,1))=83),FALSE),IFERROR(AND(LEN($O42)=2,CODE(LEFT($O42,1))=78,CODE(RIGHT($O42,1))=79),FALSE)),OR(IFERROR(AND(LEN($P42)=3,CODE(LEFT($P42,1))=89,CODE(MID($P42,2,1))=69,CODE(RIGHT($P42,1))=83),FALSE),IFERROR(AND(LEN($P42)=2,CODE(LEFT($P42,1))=78,CODE(RIGHT($P42,1))=79),FALSE),IFERROR(AND(LEN($P42)=10,CODE(LEFT($P42,1))=78,CODE(MID($P42,2,1))=79,CODE(MID($P42,3,1))=84,CODE(MID($P42,4,1))=32,CODE(MID($P42,5,1))=84,CODE(MID($P42,6,1))=69,CODE(MID($P42,7,1))=83,CODE(MID($P42,8,1))=84,CODE(MID($P42,9,1))=69,CODE(RIGHT($P42,1))=68),FALSE)),IF(IFERROR(AND(LEN($P42)=10,CODE(LEFT($P42,1))=78,CODE(MID($P42,2,1))=79,CODE(MID($P42,3,1))=84,CODE(MID($P42,4,1))=32,CODE(MID($P42,5,1))=84,CODE(MID($P42,6,1))=69,CODE(MID($P42,7,1))=83,CODE(MID($P42,8,1))=84,CODE(MID($P42,9,1))=69,CODE(RIGHT($P42,1))=68),FALSE),TRUE,AND(START!$B$8&lt;&gt;"",$Q42&lt;&gt;"",ISNUMBER($R42)))),"VALID","INVALID"))</f>
        <v/>
      </c>
      <c r="U42" s="7" t="str">
        <f>IF($T42="","",IF($T42="INVALID","INVALID INPUT",IF(COUNTIF($G42:$O42,"NO")=0,"READY FOR OBSERVATION",INDEX(LISTS!$D$5:$D$13,MATCH("NO",$G42:$O42,0)))))</f>
        <v/>
      </c>
      <c r="V42" s="7" t="str">
        <f>IF($U42="","",IFERROR(INDEX(LISTS!$E$4:$E$14,MATCH($U42,LISTS!$D$4:$D$14,0)),""))</f>
        <v/>
      </c>
      <c r="W42" s="4"/>
    </row>
    <row r="43" spans="1:23" ht="42" customHeight="1">
      <c r="A43" s="4"/>
      <c r="B43" s="4"/>
      <c r="C43" s="4"/>
      <c r="D43" s="7" t="str">
        <f>IF($A43="","",START!$B$6)</f>
        <v/>
      </c>
      <c r="E43" s="7" t="str">
        <f>IF($A43="","",START!$B$7)</f>
        <v/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8"/>
      <c r="S43" s="4"/>
      <c r="T43" s="7" t="str">
        <f>IF(COUNTA($A43:$C43)+COUNTA($F43:$S43)+COUNTA($W43)=0,"",IF(AND(START!$B$6&lt;&gt;"",START!$B$7&lt;&gt;"",START!$B$9&lt;&gt;"",$A43&lt;&gt;"",$B43&lt;&gt;"",$C43&lt;&gt;"",$F43&lt;&gt;"",$S43&lt;&gt;"",IFERROR(AND(LEN($D43)=LEN(START!$B$6),FIND($D43,START!$B$6)=1),FALSE),IFERROR(AND(LEN($E43)=LEN(START!$B$7),FIND($E43,START!$B$7)=1),FALSE),COUNTIF($A$5:$A$54,$A43)=1,OR(LEFT($C43,7)="http://",LEFT($C43,8)="https://"),OR(IFERROR(AND(LEN($G43)=3,CODE(LEFT($G43,1))=89,CODE(MID($G43,2,1))=69,CODE(RIGHT($G43,1))=83),FALSE),IFERROR(AND(LEN($G43)=2,CODE(LEFT($G43,1))=78,CODE(RIGHT($G43,1))=79),FALSE)),OR(IFERROR(AND(LEN($H43)=3,CODE(LEFT($H43,1))=89,CODE(MID($H43,2,1))=69,CODE(RIGHT($H43,1))=83),FALSE),IFERROR(AND(LEN($H43)=2,CODE(LEFT($H43,1))=78,CODE(RIGHT($H43,1))=79),FALSE)),OR(IFERROR(AND(LEN($I43)=3,CODE(LEFT($I43,1))=89,CODE(MID($I43,2,1))=69,CODE(RIGHT($I43,1))=83),FALSE),IFERROR(AND(LEN($I43)=2,CODE(LEFT($I43,1))=78,CODE(RIGHT($I43,1))=79),FALSE)),OR(IFERROR(AND(LEN($J43)=3,CODE(LEFT($J43,1))=89,CODE(MID($J43,2,1))=69,CODE(RIGHT($J43,1))=83),FALSE),IFERROR(AND(LEN($J43)=2,CODE(LEFT($J43,1))=78,CODE(RIGHT($J43,1))=79),FALSE)),OR(IFERROR(AND(LEN($K43)=3,CODE(LEFT($K43,1))=89,CODE(MID($K43,2,1))=69,CODE(RIGHT($K43,1))=83),FALSE),IFERROR(AND(LEN($K43)=2,CODE(LEFT($K43,1))=78,CODE(RIGHT($K43,1))=79),FALSE)),OR(IFERROR(AND(LEN($L43)=3,CODE(LEFT($L43,1))=89,CODE(MID($L43,2,1))=69,CODE(RIGHT($L43,1))=83),FALSE),IFERROR(AND(LEN($L43)=2,CODE(LEFT($L43,1))=78,CODE(RIGHT($L43,1))=79),FALSE)),OR(IFERROR(AND(LEN($M43)=3,CODE(LEFT($M43,1))=89,CODE(MID($M43,2,1))=69,CODE(RIGHT($M43,1))=83),FALSE),IFERROR(AND(LEN($M43)=2,CODE(LEFT($M43,1))=78,CODE(RIGHT($M43,1))=79),FALSE)),OR(IFERROR(AND(LEN($N43)=3,CODE(LEFT($N43,1))=89,CODE(MID($N43,2,1))=69,CODE(RIGHT($N43,1))=83),FALSE),IFERROR(AND(LEN($N43)=2,CODE(LEFT($N43,1))=78,CODE(RIGHT($N43,1))=79),FALSE)),OR(IFERROR(AND(LEN($O43)=3,CODE(LEFT($O43,1))=89,CODE(MID($O43,2,1))=69,CODE(RIGHT($O43,1))=83),FALSE),IFERROR(AND(LEN($O43)=2,CODE(LEFT($O43,1))=78,CODE(RIGHT($O43,1))=79),FALSE)),OR(IFERROR(AND(LEN($P43)=3,CODE(LEFT($P43,1))=89,CODE(MID($P43,2,1))=69,CODE(RIGHT($P43,1))=83),FALSE),IFERROR(AND(LEN($P43)=2,CODE(LEFT($P43,1))=78,CODE(RIGHT($P43,1))=79),FALSE),IFERROR(AND(LEN($P43)=10,CODE(LEFT($P43,1))=78,CODE(MID($P43,2,1))=79,CODE(MID($P43,3,1))=84,CODE(MID($P43,4,1))=32,CODE(MID($P43,5,1))=84,CODE(MID($P43,6,1))=69,CODE(MID($P43,7,1))=83,CODE(MID($P43,8,1))=84,CODE(MID($P43,9,1))=69,CODE(RIGHT($P43,1))=68),FALSE)),IF(IFERROR(AND(LEN($P43)=10,CODE(LEFT($P43,1))=78,CODE(MID($P43,2,1))=79,CODE(MID($P43,3,1))=84,CODE(MID($P43,4,1))=32,CODE(MID($P43,5,1))=84,CODE(MID($P43,6,1))=69,CODE(MID($P43,7,1))=83,CODE(MID($P43,8,1))=84,CODE(MID($P43,9,1))=69,CODE(RIGHT($P43,1))=68),FALSE),TRUE,AND(START!$B$8&lt;&gt;"",$Q43&lt;&gt;"",ISNUMBER($R43)))),"VALID","INVALID"))</f>
        <v/>
      </c>
      <c r="U43" s="7" t="str">
        <f>IF($T43="","",IF($T43="INVALID","INVALID INPUT",IF(COUNTIF($G43:$O43,"NO")=0,"READY FOR OBSERVATION",INDEX(LISTS!$D$5:$D$13,MATCH("NO",$G43:$O43,0)))))</f>
        <v/>
      </c>
      <c r="V43" s="7" t="str">
        <f>IF($U43="","",IFERROR(INDEX(LISTS!$E$4:$E$14,MATCH($U43,LISTS!$D$4:$D$14,0)),""))</f>
        <v/>
      </c>
      <c r="W43" s="4"/>
    </row>
    <row r="44" spans="1:23" ht="42" customHeight="1">
      <c r="A44" s="4"/>
      <c r="B44" s="4"/>
      <c r="C44" s="4"/>
      <c r="D44" s="7" t="str">
        <f>IF($A44="","",START!$B$6)</f>
        <v/>
      </c>
      <c r="E44" s="7" t="str">
        <f>IF($A44="","",START!$B$7)</f>
        <v/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8"/>
      <c r="S44" s="4"/>
      <c r="T44" s="7" t="str">
        <f>IF(COUNTA($A44:$C44)+COUNTA($F44:$S44)+COUNTA($W44)=0,"",IF(AND(START!$B$6&lt;&gt;"",START!$B$7&lt;&gt;"",START!$B$9&lt;&gt;"",$A44&lt;&gt;"",$B44&lt;&gt;"",$C44&lt;&gt;"",$F44&lt;&gt;"",$S44&lt;&gt;"",IFERROR(AND(LEN($D44)=LEN(START!$B$6),FIND($D44,START!$B$6)=1),FALSE),IFERROR(AND(LEN($E44)=LEN(START!$B$7),FIND($E44,START!$B$7)=1),FALSE),COUNTIF($A$5:$A$54,$A44)=1,OR(LEFT($C44,7)="http://",LEFT($C44,8)="https://"),OR(IFERROR(AND(LEN($G44)=3,CODE(LEFT($G44,1))=89,CODE(MID($G44,2,1))=69,CODE(RIGHT($G44,1))=83),FALSE),IFERROR(AND(LEN($G44)=2,CODE(LEFT($G44,1))=78,CODE(RIGHT($G44,1))=79),FALSE)),OR(IFERROR(AND(LEN($H44)=3,CODE(LEFT($H44,1))=89,CODE(MID($H44,2,1))=69,CODE(RIGHT($H44,1))=83),FALSE),IFERROR(AND(LEN($H44)=2,CODE(LEFT($H44,1))=78,CODE(RIGHT($H44,1))=79),FALSE)),OR(IFERROR(AND(LEN($I44)=3,CODE(LEFT($I44,1))=89,CODE(MID($I44,2,1))=69,CODE(RIGHT($I44,1))=83),FALSE),IFERROR(AND(LEN($I44)=2,CODE(LEFT($I44,1))=78,CODE(RIGHT($I44,1))=79),FALSE)),OR(IFERROR(AND(LEN($J44)=3,CODE(LEFT($J44,1))=89,CODE(MID($J44,2,1))=69,CODE(RIGHT($J44,1))=83),FALSE),IFERROR(AND(LEN($J44)=2,CODE(LEFT($J44,1))=78,CODE(RIGHT($J44,1))=79),FALSE)),OR(IFERROR(AND(LEN($K44)=3,CODE(LEFT($K44,1))=89,CODE(MID($K44,2,1))=69,CODE(RIGHT($K44,1))=83),FALSE),IFERROR(AND(LEN($K44)=2,CODE(LEFT($K44,1))=78,CODE(RIGHT($K44,1))=79),FALSE)),OR(IFERROR(AND(LEN($L44)=3,CODE(LEFT($L44,1))=89,CODE(MID($L44,2,1))=69,CODE(RIGHT($L44,1))=83),FALSE),IFERROR(AND(LEN($L44)=2,CODE(LEFT($L44,1))=78,CODE(RIGHT($L44,1))=79),FALSE)),OR(IFERROR(AND(LEN($M44)=3,CODE(LEFT($M44,1))=89,CODE(MID($M44,2,1))=69,CODE(RIGHT($M44,1))=83),FALSE),IFERROR(AND(LEN($M44)=2,CODE(LEFT($M44,1))=78,CODE(RIGHT($M44,1))=79),FALSE)),OR(IFERROR(AND(LEN($N44)=3,CODE(LEFT($N44,1))=89,CODE(MID($N44,2,1))=69,CODE(RIGHT($N44,1))=83),FALSE),IFERROR(AND(LEN($N44)=2,CODE(LEFT($N44,1))=78,CODE(RIGHT($N44,1))=79),FALSE)),OR(IFERROR(AND(LEN($O44)=3,CODE(LEFT($O44,1))=89,CODE(MID($O44,2,1))=69,CODE(RIGHT($O44,1))=83),FALSE),IFERROR(AND(LEN($O44)=2,CODE(LEFT($O44,1))=78,CODE(RIGHT($O44,1))=79),FALSE)),OR(IFERROR(AND(LEN($P44)=3,CODE(LEFT($P44,1))=89,CODE(MID($P44,2,1))=69,CODE(RIGHT($P44,1))=83),FALSE),IFERROR(AND(LEN($P44)=2,CODE(LEFT($P44,1))=78,CODE(RIGHT($P44,1))=79),FALSE),IFERROR(AND(LEN($P44)=10,CODE(LEFT($P44,1))=78,CODE(MID($P44,2,1))=79,CODE(MID($P44,3,1))=84,CODE(MID($P44,4,1))=32,CODE(MID($P44,5,1))=84,CODE(MID($P44,6,1))=69,CODE(MID($P44,7,1))=83,CODE(MID($P44,8,1))=84,CODE(MID($P44,9,1))=69,CODE(RIGHT($P44,1))=68),FALSE)),IF(IFERROR(AND(LEN($P44)=10,CODE(LEFT($P44,1))=78,CODE(MID($P44,2,1))=79,CODE(MID($P44,3,1))=84,CODE(MID($P44,4,1))=32,CODE(MID($P44,5,1))=84,CODE(MID($P44,6,1))=69,CODE(MID($P44,7,1))=83,CODE(MID($P44,8,1))=84,CODE(MID($P44,9,1))=69,CODE(RIGHT($P44,1))=68),FALSE),TRUE,AND(START!$B$8&lt;&gt;"",$Q44&lt;&gt;"",ISNUMBER($R44)))),"VALID","INVALID"))</f>
        <v/>
      </c>
      <c r="U44" s="7" t="str">
        <f>IF($T44="","",IF($T44="INVALID","INVALID INPUT",IF(COUNTIF($G44:$O44,"NO")=0,"READY FOR OBSERVATION",INDEX(LISTS!$D$5:$D$13,MATCH("NO",$G44:$O44,0)))))</f>
        <v/>
      </c>
      <c r="V44" s="7" t="str">
        <f>IF($U44="","",IFERROR(INDEX(LISTS!$E$4:$E$14,MATCH($U44,LISTS!$D$4:$D$14,0)),""))</f>
        <v/>
      </c>
      <c r="W44" s="4"/>
    </row>
    <row r="45" spans="1:23" ht="42" customHeight="1">
      <c r="A45" s="4"/>
      <c r="B45" s="4"/>
      <c r="C45" s="4"/>
      <c r="D45" s="7" t="str">
        <f>IF($A45="","",START!$B$6)</f>
        <v/>
      </c>
      <c r="E45" s="7" t="str">
        <f>IF($A45="","",START!$B$7)</f>
        <v/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8"/>
      <c r="S45" s="4"/>
      <c r="T45" s="7" t="str">
        <f>IF(COUNTA($A45:$C45)+COUNTA($F45:$S45)+COUNTA($W45)=0,"",IF(AND(START!$B$6&lt;&gt;"",START!$B$7&lt;&gt;"",START!$B$9&lt;&gt;"",$A45&lt;&gt;"",$B45&lt;&gt;"",$C45&lt;&gt;"",$F45&lt;&gt;"",$S45&lt;&gt;"",IFERROR(AND(LEN($D45)=LEN(START!$B$6),FIND($D45,START!$B$6)=1),FALSE),IFERROR(AND(LEN($E45)=LEN(START!$B$7),FIND($E45,START!$B$7)=1),FALSE),COUNTIF($A$5:$A$54,$A45)=1,OR(LEFT($C45,7)="http://",LEFT($C45,8)="https://"),OR(IFERROR(AND(LEN($G45)=3,CODE(LEFT($G45,1))=89,CODE(MID($G45,2,1))=69,CODE(RIGHT($G45,1))=83),FALSE),IFERROR(AND(LEN($G45)=2,CODE(LEFT($G45,1))=78,CODE(RIGHT($G45,1))=79),FALSE)),OR(IFERROR(AND(LEN($H45)=3,CODE(LEFT($H45,1))=89,CODE(MID($H45,2,1))=69,CODE(RIGHT($H45,1))=83),FALSE),IFERROR(AND(LEN($H45)=2,CODE(LEFT($H45,1))=78,CODE(RIGHT($H45,1))=79),FALSE)),OR(IFERROR(AND(LEN($I45)=3,CODE(LEFT($I45,1))=89,CODE(MID($I45,2,1))=69,CODE(RIGHT($I45,1))=83),FALSE),IFERROR(AND(LEN($I45)=2,CODE(LEFT($I45,1))=78,CODE(RIGHT($I45,1))=79),FALSE)),OR(IFERROR(AND(LEN($J45)=3,CODE(LEFT($J45,1))=89,CODE(MID($J45,2,1))=69,CODE(RIGHT($J45,1))=83),FALSE),IFERROR(AND(LEN($J45)=2,CODE(LEFT($J45,1))=78,CODE(RIGHT($J45,1))=79),FALSE)),OR(IFERROR(AND(LEN($K45)=3,CODE(LEFT($K45,1))=89,CODE(MID($K45,2,1))=69,CODE(RIGHT($K45,1))=83),FALSE),IFERROR(AND(LEN($K45)=2,CODE(LEFT($K45,1))=78,CODE(RIGHT($K45,1))=79),FALSE)),OR(IFERROR(AND(LEN($L45)=3,CODE(LEFT($L45,1))=89,CODE(MID($L45,2,1))=69,CODE(RIGHT($L45,1))=83),FALSE),IFERROR(AND(LEN($L45)=2,CODE(LEFT($L45,1))=78,CODE(RIGHT($L45,1))=79),FALSE)),OR(IFERROR(AND(LEN($M45)=3,CODE(LEFT($M45,1))=89,CODE(MID($M45,2,1))=69,CODE(RIGHT($M45,1))=83),FALSE),IFERROR(AND(LEN($M45)=2,CODE(LEFT($M45,1))=78,CODE(RIGHT($M45,1))=79),FALSE)),OR(IFERROR(AND(LEN($N45)=3,CODE(LEFT($N45,1))=89,CODE(MID($N45,2,1))=69,CODE(RIGHT($N45,1))=83),FALSE),IFERROR(AND(LEN($N45)=2,CODE(LEFT($N45,1))=78,CODE(RIGHT($N45,1))=79),FALSE)),OR(IFERROR(AND(LEN($O45)=3,CODE(LEFT($O45,1))=89,CODE(MID($O45,2,1))=69,CODE(RIGHT($O45,1))=83),FALSE),IFERROR(AND(LEN($O45)=2,CODE(LEFT($O45,1))=78,CODE(RIGHT($O45,1))=79),FALSE)),OR(IFERROR(AND(LEN($P45)=3,CODE(LEFT($P45,1))=89,CODE(MID($P45,2,1))=69,CODE(RIGHT($P45,1))=83),FALSE),IFERROR(AND(LEN($P45)=2,CODE(LEFT($P45,1))=78,CODE(RIGHT($P45,1))=79),FALSE),IFERROR(AND(LEN($P45)=10,CODE(LEFT($P45,1))=78,CODE(MID($P45,2,1))=79,CODE(MID($P45,3,1))=84,CODE(MID($P45,4,1))=32,CODE(MID($P45,5,1))=84,CODE(MID($P45,6,1))=69,CODE(MID($P45,7,1))=83,CODE(MID($P45,8,1))=84,CODE(MID($P45,9,1))=69,CODE(RIGHT($P45,1))=68),FALSE)),IF(IFERROR(AND(LEN($P45)=10,CODE(LEFT($P45,1))=78,CODE(MID($P45,2,1))=79,CODE(MID($P45,3,1))=84,CODE(MID($P45,4,1))=32,CODE(MID($P45,5,1))=84,CODE(MID($P45,6,1))=69,CODE(MID($P45,7,1))=83,CODE(MID($P45,8,1))=84,CODE(MID($P45,9,1))=69,CODE(RIGHT($P45,1))=68),FALSE),TRUE,AND(START!$B$8&lt;&gt;"",$Q45&lt;&gt;"",ISNUMBER($R45)))),"VALID","INVALID"))</f>
        <v/>
      </c>
      <c r="U45" s="7" t="str">
        <f>IF($T45="","",IF($T45="INVALID","INVALID INPUT",IF(COUNTIF($G45:$O45,"NO")=0,"READY FOR OBSERVATION",INDEX(LISTS!$D$5:$D$13,MATCH("NO",$G45:$O45,0)))))</f>
        <v/>
      </c>
      <c r="V45" s="7" t="str">
        <f>IF($U45="","",IFERROR(INDEX(LISTS!$E$4:$E$14,MATCH($U45,LISTS!$D$4:$D$14,0)),""))</f>
        <v/>
      </c>
      <c r="W45" s="4"/>
    </row>
    <row r="46" spans="1:23" ht="42" customHeight="1">
      <c r="A46" s="4"/>
      <c r="B46" s="4"/>
      <c r="C46" s="4"/>
      <c r="D46" s="7" t="str">
        <f>IF($A46="","",START!$B$6)</f>
        <v/>
      </c>
      <c r="E46" s="7" t="str">
        <f>IF($A46="","",START!$B$7)</f>
        <v/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8"/>
      <c r="S46" s="4"/>
      <c r="T46" s="7" t="str">
        <f>IF(COUNTA($A46:$C46)+COUNTA($F46:$S46)+COUNTA($W46)=0,"",IF(AND(START!$B$6&lt;&gt;"",START!$B$7&lt;&gt;"",START!$B$9&lt;&gt;"",$A46&lt;&gt;"",$B46&lt;&gt;"",$C46&lt;&gt;"",$F46&lt;&gt;"",$S46&lt;&gt;"",IFERROR(AND(LEN($D46)=LEN(START!$B$6),FIND($D46,START!$B$6)=1),FALSE),IFERROR(AND(LEN($E46)=LEN(START!$B$7),FIND($E46,START!$B$7)=1),FALSE),COUNTIF($A$5:$A$54,$A46)=1,OR(LEFT($C46,7)="http://",LEFT($C46,8)="https://"),OR(IFERROR(AND(LEN($G46)=3,CODE(LEFT($G46,1))=89,CODE(MID($G46,2,1))=69,CODE(RIGHT($G46,1))=83),FALSE),IFERROR(AND(LEN($G46)=2,CODE(LEFT($G46,1))=78,CODE(RIGHT($G46,1))=79),FALSE)),OR(IFERROR(AND(LEN($H46)=3,CODE(LEFT($H46,1))=89,CODE(MID($H46,2,1))=69,CODE(RIGHT($H46,1))=83),FALSE),IFERROR(AND(LEN($H46)=2,CODE(LEFT($H46,1))=78,CODE(RIGHT($H46,1))=79),FALSE)),OR(IFERROR(AND(LEN($I46)=3,CODE(LEFT($I46,1))=89,CODE(MID($I46,2,1))=69,CODE(RIGHT($I46,1))=83),FALSE),IFERROR(AND(LEN($I46)=2,CODE(LEFT($I46,1))=78,CODE(RIGHT($I46,1))=79),FALSE)),OR(IFERROR(AND(LEN($J46)=3,CODE(LEFT($J46,1))=89,CODE(MID($J46,2,1))=69,CODE(RIGHT($J46,1))=83),FALSE),IFERROR(AND(LEN($J46)=2,CODE(LEFT($J46,1))=78,CODE(RIGHT($J46,1))=79),FALSE)),OR(IFERROR(AND(LEN($K46)=3,CODE(LEFT($K46,1))=89,CODE(MID($K46,2,1))=69,CODE(RIGHT($K46,1))=83),FALSE),IFERROR(AND(LEN($K46)=2,CODE(LEFT($K46,1))=78,CODE(RIGHT($K46,1))=79),FALSE)),OR(IFERROR(AND(LEN($L46)=3,CODE(LEFT($L46,1))=89,CODE(MID($L46,2,1))=69,CODE(RIGHT($L46,1))=83),FALSE),IFERROR(AND(LEN($L46)=2,CODE(LEFT($L46,1))=78,CODE(RIGHT($L46,1))=79),FALSE)),OR(IFERROR(AND(LEN($M46)=3,CODE(LEFT($M46,1))=89,CODE(MID($M46,2,1))=69,CODE(RIGHT($M46,1))=83),FALSE),IFERROR(AND(LEN($M46)=2,CODE(LEFT($M46,1))=78,CODE(RIGHT($M46,1))=79),FALSE)),OR(IFERROR(AND(LEN($N46)=3,CODE(LEFT($N46,1))=89,CODE(MID($N46,2,1))=69,CODE(RIGHT($N46,1))=83),FALSE),IFERROR(AND(LEN($N46)=2,CODE(LEFT($N46,1))=78,CODE(RIGHT($N46,1))=79),FALSE)),OR(IFERROR(AND(LEN($O46)=3,CODE(LEFT($O46,1))=89,CODE(MID($O46,2,1))=69,CODE(RIGHT($O46,1))=83),FALSE),IFERROR(AND(LEN($O46)=2,CODE(LEFT($O46,1))=78,CODE(RIGHT($O46,1))=79),FALSE)),OR(IFERROR(AND(LEN($P46)=3,CODE(LEFT($P46,1))=89,CODE(MID($P46,2,1))=69,CODE(RIGHT($P46,1))=83),FALSE),IFERROR(AND(LEN($P46)=2,CODE(LEFT($P46,1))=78,CODE(RIGHT($P46,1))=79),FALSE),IFERROR(AND(LEN($P46)=10,CODE(LEFT($P46,1))=78,CODE(MID($P46,2,1))=79,CODE(MID($P46,3,1))=84,CODE(MID($P46,4,1))=32,CODE(MID($P46,5,1))=84,CODE(MID($P46,6,1))=69,CODE(MID($P46,7,1))=83,CODE(MID($P46,8,1))=84,CODE(MID($P46,9,1))=69,CODE(RIGHT($P46,1))=68),FALSE)),IF(IFERROR(AND(LEN($P46)=10,CODE(LEFT($P46,1))=78,CODE(MID($P46,2,1))=79,CODE(MID($P46,3,1))=84,CODE(MID($P46,4,1))=32,CODE(MID($P46,5,1))=84,CODE(MID($P46,6,1))=69,CODE(MID($P46,7,1))=83,CODE(MID($P46,8,1))=84,CODE(MID($P46,9,1))=69,CODE(RIGHT($P46,1))=68),FALSE),TRUE,AND(START!$B$8&lt;&gt;"",$Q46&lt;&gt;"",ISNUMBER($R46)))),"VALID","INVALID"))</f>
        <v/>
      </c>
      <c r="U46" s="7" t="str">
        <f>IF($T46="","",IF($T46="INVALID","INVALID INPUT",IF(COUNTIF($G46:$O46,"NO")=0,"READY FOR OBSERVATION",INDEX(LISTS!$D$5:$D$13,MATCH("NO",$G46:$O46,0)))))</f>
        <v/>
      </c>
      <c r="V46" s="7" t="str">
        <f>IF($U46="","",IFERROR(INDEX(LISTS!$E$4:$E$14,MATCH($U46,LISTS!$D$4:$D$14,0)),""))</f>
        <v/>
      </c>
      <c r="W46" s="4"/>
    </row>
    <row r="47" spans="1:23" ht="42" customHeight="1">
      <c r="A47" s="4"/>
      <c r="B47" s="4"/>
      <c r="C47" s="4"/>
      <c r="D47" s="7" t="str">
        <f>IF($A47="","",START!$B$6)</f>
        <v/>
      </c>
      <c r="E47" s="7" t="str">
        <f>IF($A47="","",START!$B$7)</f>
        <v/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8"/>
      <c r="S47" s="4"/>
      <c r="T47" s="7" t="str">
        <f>IF(COUNTA($A47:$C47)+COUNTA($F47:$S47)+COUNTA($W47)=0,"",IF(AND(START!$B$6&lt;&gt;"",START!$B$7&lt;&gt;"",START!$B$9&lt;&gt;"",$A47&lt;&gt;"",$B47&lt;&gt;"",$C47&lt;&gt;"",$F47&lt;&gt;"",$S47&lt;&gt;"",IFERROR(AND(LEN($D47)=LEN(START!$B$6),FIND($D47,START!$B$6)=1),FALSE),IFERROR(AND(LEN($E47)=LEN(START!$B$7),FIND($E47,START!$B$7)=1),FALSE),COUNTIF($A$5:$A$54,$A47)=1,OR(LEFT($C47,7)="http://",LEFT($C47,8)="https://"),OR(IFERROR(AND(LEN($G47)=3,CODE(LEFT($G47,1))=89,CODE(MID($G47,2,1))=69,CODE(RIGHT($G47,1))=83),FALSE),IFERROR(AND(LEN($G47)=2,CODE(LEFT($G47,1))=78,CODE(RIGHT($G47,1))=79),FALSE)),OR(IFERROR(AND(LEN($H47)=3,CODE(LEFT($H47,1))=89,CODE(MID($H47,2,1))=69,CODE(RIGHT($H47,1))=83),FALSE),IFERROR(AND(LEN($H47)=2,CODE(LEFT($H47,1))=78,CODE(RIGHT($H47,1))=79),FALSE)),OR(IFERROR(AND(LEN($I47)=3,CODE(LEFT($I47,1))=89,CODE(MID($I47,2,1))=69,CODE(RIGHT($I47,1))=83),FALSE),IFERROR(AND(LEN($I47)=2,CODE(LEFT($I47,1))=78,CODE(RIGHT($I47,1))=79),FALSE)),OR(IFERROR(AND(LEN($J47)=3,CODE(LEFT($J47,1))=89,CODE(MID($J47,2,1))=69,CODE(RIGHT($J47,1))=83),FALSE),IFERROR(AND(LEN($J47)=2,CODE(LEFT($J47,1))=78,CODE(RIGHT($J47,1))=79),FALSE)),OR(IFERROR(AND(LEN($K47)=3,CODE(LEFT($K47,1))=89,CODE(MID($K47,2,1))=69,CODE(RIGHT($K47,1))=83),FALSE),IFERROR(AND(LEN($K47)=2,CODE(LEFT($K47,1))=78,CODE(RIGHT($K47,1))=79),FALSE)),OR(IFERROR(AND(LEN($L47)=3,CODE(LEFT($L47,1))=89,CODE(MID($L47,2,1))=69,CODE(RIGHT($L47,1))=83),FALSE),IFERROR(AND(LEN($L47)=2,CODE(LEFT($L47,1))=78,CODE(RIGHT($L47,1))=79),FALSE)),OR(IFERROR(AND(LEN($M47)=3,CODE(LEFT($M47,1))=89,CODE(MID($M47,2,1))=69,CODE(RIGHT($M47,1))=83),FALSE),IFERROR(AND(LEN($M47)=2,CODE(LEFT($M47,1))=78,CODE(RIGHT($M47,1))=79),FALSE)),OR(IFERROR(AND(LEN($N47)=3,CODE(LEFT($N47,1))=89,CODE(MID($N47,2,1))=69,CODE(RIGHT($N47,1))=83),FALSE),IFERROR(AND(LEN($N47)=2,CODE(LEFT($N47,1))=78,CODE(RIGHT($N47,1))=79),FALSE)),OR(IFERROR(AND(LEN($O47)=3,CODE(LEFT($O47,1))=89,CODE(MID($O47,2,1))=69,CODE(RIGHT($O47,1))=83),FALSE),IFERROR(AND(LEN($O47)=2,CODE(LEFT($O47,1))=78,CODE(RIGHT($O47,1))=79),FALSE)),OR(IFERROR(AND(LEN($P47)=3,CODE(LEFT($P47,1))=89,CODE(MID($P47,2,1))=69,CODE(RIGHT($P47,1))=83),FALSE),IFERROR(AND(LEN($P47)=2,CODE(LEFT($P47,1))=78,CODE(RIGHT($P47,1))=79),FALSE),IFERROR(AND(LEN($P47)=10,CODE(LEFT($P47,1))=78,CODE(MID($P47,2,1))=79,CODE(MID($P47,3,1))=84,CODE(MID($P47,4,1))=32,CODE(MID($P47,5,1))=84,CODE(MID($P47,6,1))=69,CODE(MID($P47,7,1))=83,CODE(MID($P47,8,1))=84,CODE(MID($P47,9,1))=69,CODE(RIGHT($P47,1))=68),FALSE)),IF(IFERROR(AND(LEN($P47)=10,CODE(LEFT($P47,1))=78,CODE(MID($P47,2,1))=79,CODE(MID($P47,3,1))=84,CODE(MID($P47,4,1))=32,CODE(MID($P47,5,1))=84,CODE(MID($P47,6,1))=69,CODE(MID($P47,7,1))=83,CODE(MID($P47,8,1))=84,CODE(MID($P47,9,1))=69,CODE(RIGHT($P47,1))=68),FALSE),TRUE,AND(START!$B$8&lt;&gt;"",$Q47&lt;&gt;"",ISNUMBER($R47)))),"VALID","INVALID"))</f>
        <v/>
      </c>
      <c r="U47" s="7" t="str">
        <f>IF($T47="","",IF($T47="INVALID","INVALID INPUT",IF(COUNTIF($G47:$O47,"NO")=0,"READY FOR OBSERVATION",INDEX(LISTS!$D$5:$D$13,MATCH("NO",$G47:$O47,0)))))</f>
        <v/>
      </c>
      <c r="V47" s="7" t="str">
        <f>IF($U47="","",IFERROR(INDEX(LISTS!$E$4:$E$14,MATCH($U47,LISTS!$D$4:$D$14,0)),""))</f>
        <v/>
      </c>
      <c r="W47" s="4"/>
    </row>
    <row r="48" spans="1:23" ht="42" customHeight="1">
      <c r="A48" s="4"/>
      <c r="B48" s="4"/>
      <c r="C48" s="4"/>
      <c r="D48" s="7" t="str">
        <f>IF($A48="","",START!$B$6)</f>
        <v/>
      </c>
      <c r="E48" s="7" t="str">
        <f>IF($A48="","",START!$B$7)</f>
        <v/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8"/>
      <c r="S48" s="4"/>
      <c r="T48" s="7" t="str">
        <f>IF(COUNTA($A48:$C48)+COUNTA($F48:$S48)+COUNTA($W48)=0,"",IF(AND(START!$B$6&lt;&gt;"",START!$B$7&lt;&gt;"",START!$B$9&lt;&gt;"",$A48&lt;&gt;"",$B48&lt;&gt;"",$C48&lt;&gt;"",$F48&lt;&gt;"",$S48&lt;&gt;"",IFERROR(AND(LEN($D48)=LEN(START!$B$6),FIND($D48,START!$B$6)=1),FALSE),IFERROR(AND(LEN($E48)=LEN(START!$B$7),FIND($E48,START!$B$7)=1),FALSE),COUNTIF($A$5:$A$54,$A48)=1,OR(LEFT($C48,7)="http://",LEFT($C48,8)="https://"),OR(IFERROR(AND(LEN($G48)=3,CODE(LEFT($G48,1))=89,CODE(MID($G48,2,1))=69,CODE(RIGHT($G48,1))=83),FALSE),IFERROR(AND(LEN($G48)=2,CODE(LEFT($G48,1))=78,CODE(RIGHT($G48,1))=79),FALSE)),OR(IFERROR(AND(LEN($H48)=3,CODE(LEFT($H48,1))=89,CODE(MID($H48,2,1))=69,CODE(RIGHT($H48,1))=83),FALSE),IFERROR(AND(LEN($H48)=2,CODE(LEFT($H48,1))=78,CODE(RIGHT($H48,1))=79),FALSE)),OR(IFERROR(AND(LEN($I48)=3,CODE(LEFT($I48,1))=89,CODE(MID($I48,2,1))=69,CODE(RIGHT($I48,1))=83),FALSE),IFERROR(AND(LEN($I48)=2,CODE(LEFT($I48,1))=78,CODE(RIGHT($I48,1))=79),FALSE)),OR(IFERROR(AND(LEN($J48)=3,CODE(LEFT($J48,1))=89,CODE(MID($J48,2,1))=69,CODE(RIGHT($J48,1))=83),FALSE),IFERROR(AND(LEN($J48)=2,CODE(LEFT($J48,1))=78,CODE(RIGHT($J48,1))=79),FALSE)),OR(IFERROR(AND(LEN($K48)=3,CODE(LEFT($K48,1))=89,CODE(MID($K48,2,1))=69,CODE(RIGHT($K48,1))=83),FALSE),IFERROR(AND(LEN($K48)=2,CODE(LEFT($K48,1))=78,CODE(RIGHT($K48,1))=79),FALSE)),OR(IFERROR(AND(LEN($L48)=3,CODE(LEFT($L48,1))=89,CODE(MID($L48,2,1))=69,CODE(RIGHT($L48,1))=83),FALSE),IFERROR(AND(LEN($L48)=2,CODE(LEFT($L48,1))=78,CODE(RIGHT($L48,1))=79),FALSE)),OR(IFERROR(AND(LEN($M48)=3,CODE(LEFT($M48,1))=89,CODE(MID($M48,2,1))=69,CODE(RIGHT($M48,1))=83),FALSE),IFERROR(AND(LEN($M48)=2,CODE(LEFT($M48,1))=78,CODE(RIGHT($M48,1))=79),FALSE)),OR(IFERROR(AND(LEN($N48)=3,CODE(LEFT($N48,1))=89,CODE(MID($N48,2,1))=69,CODE(RIGHT($N48,1))=83),FALSE),IFERROR(AND(LEN($N48)=2,CODE(LEFT($N48,1))=78,CODE(RIGHT($N48,1))=79),FALSE)),OR(IFERROR(AND(LEN($O48)=3,CODE(LEFT($O48,1))=89,CODE(MID($O48,2,1))=69,CODE(RIGHT($O48,1))=83),FALSE),IFERROR(AND(LEN($O48)=2,CODE(LEFT($O48,1))=78,CODE(RIGHT($O48,1))=79),FALSE)),OR(IFERROR(AND(LEN($P48)=3,CODE(LEFT($P48,1))=89,CODE(MID($P48,2,1))=69,CODE(RIGHT($P48,1))=83),FALSE),IFERROR(AND(LEN($P48)=2,CODE(LEFT($P48,1))=78,CODE(RIGHT($P48,1))=79),FALSE),IFERROR(AND(LEN($P48)=10,CODE(LEFT($P48,1))=78,CODE(MID($P48,2,1))=79,CODE(MID($P48,3,1))=84,CODE(MID($P48,4,1))=32,CODE(MID($P48,5,1))=84,CODE(MID($P48,6,1))=69,CODE(MID($P48,7,1))=83,CODE(MID($P48,8,1))=84,CODE(MID($P48,9,1))=69,CODE(RIGHT($P48,1))=68),FALSE)),IF(IFERROR(AND(LEN($P48)=10,CODE(LEFT($P48,1))=78,CODE(MID($P48,2,1))=79,CODE(MID($P48,3,1))=84,CODE(MID($P48,4,1))=32,CODE(MID($P48,5,1))=84,CODE(MID($P48,6,1))=69,CODE(MID($P48,7,1))=83,CODE(MID($P48,8,1))=84,CODE(MID($P48,9,1))=69,CODE(RIGHT($P48,1))=68),FALSE),TRUE,AND(START!$B$8&lt;&gt;"",$Q48&lt;&gt;"",ISNUMBER($R48)))),"VALID","INVALID"))</f>
        <v/>
      </c>
      <c r="U48" s="7" t="str">
        <f>IF($T48="","",IF($T48="INVALID","INVALID INPUT",IF(COUNTIF($G48:$O48,"NO")=0,"READY FOR OBSERVATION",INDEX(LISTS!$D$5:$D$13,MATCH("NO",$G48:$O48,0)))))</f>
        <v/>
      </c>
      <c r="V48" s="7" t="str">
        <f>IF($U48="","",IFERROR(INDEX(LISTS!$E$4:$E$14,MATCH($U48,LISTS!$D$4:$D$14,0)),""))</f>
        <v/>
      </c>
      <c r="W48" s="4"/>
    </row>
    <row r="49" spans="1:23" ht="42" customHeight="1">
      <c r="A49" s="4"/>
      <c r="B49" s="4"/>
      <c r="C49" s="4"/>
      <c r="D49" s="7" t="str">
        <f>IF($A49="","",START!$B$6)</f>
        <v/>
      </c>
      <c r="E49" s="7" t="str">
        <f>IF($A49="","",START!$B$7)</f>
        <v/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8"/>
      <c r="S49" s="4"/>
      <c r="T49" s="7" t="str">
        <f>IF(COUNTA($A49:$C49)+COUNTA($F49:$S49)+COUNTA($W49)=0,"",IF(AND(START!$B$6&lt;&gt;"",START!$B$7&lt;&gt;"",START!$B$9&lt;&gt;"",$A49&lt;&gt;"",$B49&lt;&gt;"",$C49&lt;&gt;"",$F49&lt;&gt;"",$S49&lt;&gt;"",IFERROR(AND(LEN($D49)=LEN(START!$B$6),FIND($D49,START!$B$6)=1),FALSE),IFERROR(AND(LEN($E49)=LEN(START!$B$7),FIND($E49,START!$B$7)=1),FALSE),COUNTIF($A$5:$A$54,$A49)=1,OR(LEFT($C49,7)="http://",LEFT($C49,8)="https://"),OR(IFERROR(AND(LEN($G49)=3,CODE(LEFT($G49,1))=89,CODE(MID($G49,2,1))=69,CODE(RIGHT($G49,1))=83),FALSE),IFERROR(AND(LEN($G49)=2,CODE(LEFT($G49,1))=78,CODE(RIGHT($G49,1))=79),FALSE)),OR(IFERROR(AND(LEN($H49)=3,CODE(LEFT($H49,1))=89,CODE(MID($H49,2,1))=69,CODE(RIGHT($H49,1))=83),FALSE),IFERROR(AND(LEN($H49)=2,CODE(LEFT($H49,1))=78,CODE(RIGHT($H49,1))=79),FALSE)),OR(IFERROR(AND(LEN($I49)=3,CODE(LEFT($I49,1))=89,CODE(MID($I49,2,1))=69,CODE(RIGHT($I49,1))=83),FALSE),IFERROR(AND(LEN($I49)=2,CODE(LEFT($I49,1))=78,CODE(RIGHT($I49,1))=79),FALSE)),OR(IFERROR(AND(LEN($J49)=3,CODE(LEFT($J49,1))=89,CODE(MID($J49,2,1))=69,CODE(RIGHT($J49,1))=83),FALSE),IFERROR(AND(LEN($J49)=2,CODE(LEFT($J49,1))=78,CODE(RIGHT($J49,1))=79),FALSE)),OR(IFERROR(AND(LEN($K49)=3,CODE(LEFT($K49,1))=89,CODE(MID($K49,2,1))=69,CODE(RIGHT($K49,1))=83),FALSE),IFERROR(AND(LEN($K49)=2,CODE(LEFT($K49,1))=78,CODE(RIGHT($K49,1))=79),FALSE)),OR(IFERROR(AND(LEN($L49)=3,CODE(LEFT($L49,1))=89,CODE(MID($L49,2,1))=69,CODE(RIGHT($L49,1))=83),FALSE),IFERROR(AND(LEN($L49)=2,CODE(LEFT($L49,1))=78,CODE(RIGHT($L49,1))=79),FALSE)),OR(IFERROR(AND(LEN($M49)=3,CODE(LEFT($M49,1))=89,CODE(MID($M49,2,1))=69,CODE(RIGHT($M49,1))=83),FALSE),IFERROR(AND(LEN($M49)=2,CODE(LEFT($M49,1))=78,CODE(RIGHT($M49,1))=79),FALSE)),OR(IFERROR(AND(LEN($N49)=3,CODE(LEFT($N49,1))=89,CODE(MID($N49,2,1))=69,CODE(RIGHT($N49,1))=83),FALSE),IFERROR(AND(LEN($N49)=2,CODE(LEFT($N49,1))=78,CODE(RIGHT($N49,1))=79),FALSE)),OR(IFERROR(AND(LEN($O49)=3,CODE(LEFT($O49,1))=89,CODE(MID($O49,2,1))=69,CODE(RIGHT($O49,1))=83),FALSE),IFERROR(AND(LEN($O49)=2,CODE(LEFT($O49,1))=78,CODE(RIGHT($O49,1))=79),FALSE)),OR(IFERROR(AND(LEN($P49)=3,CODE(LEFT($P49,1))=89,CODE(MID($P49,2,1))=69,CODE(RIGHT($P49,1))=83),FALSE),IFERROR(AND(LEN($P49)=2,CODE(LEFT($P49,1))=78,CODE(RIGHT($P49,1))=79),FALSE),IFERROR(AND(LEN($P49)=10,CODE(LEFT($P49,1))=78,CODE(MID($P49,2,1))=79,CODE(MID($P49,3,1))=84,CODE(MID($P49,4,1))=32,CODE(MID($P49,5,1))=84,CODE(MID($P49,6,1))=69,CODE(MID($P49,7,1))=83,CODE(MID($P49,8,1))=84,CODE(MID($P49,9,1))=69,CODE(RIGHT($P49,1))=68),FALSE)),IF(IFERROR(AND(LEN($P49)=10,CODE(LEFT($P49,1))=78,CODE(MID($P49,2,1))=79,CODE(MID($P49,3,1))=84,CODE(MID($P49,4,1))=32,CODE(MID($P49,5,1))=84,CODE(MID($P49,6,1))=69,CODE(MID($P49,7,1))=83,CODE(MID($P49,8,1))=84,CODE(MID($P49,9,1))=69,CODE(RIGHT($P49,1))=68),FALSE),TRUE,AND(START!$B$8&lt;&gt;"",$Q49&lt;&gt;"",ISNUMBER($R49)))),"VALID","INVALID"))</f>
        <v/>
      </c>
      <c r="U49" s="7" t="str">
        <f>IF($T49="","",IF($T49="INVALID","INVALID INPUT",IF(COUNTIF($G49:$O49,"NO")=0,"READY FOR OBSERVATION",INDEX(LISTS!$D$5:$D$13,MATCH("NO",$G49:$O49,0)))))</f>
        <v/>
      </c>
      <c r="V49" s="7" t="str">
        <f>IF($U49="","",IFERROR(INDEX(LISTS!$E$4:$E$14,MATCH($U49,LISTS!$D$4:$D$14,0)),""))</f>
        <v/>
      </c>
      <c r="W49" s="4"/>
    </row>
    <row r="50" spans="1:23" ht="42" customHeight="1">
      <c r="A50" s="4"/>
      <c r="B50" s="4"/>
      <c r="C50" s="4"/>
      <c r="D50" s="7" t="str">
        <f>IF($A50="","",START!$B$6)</f>
        <v/>
      </c>
      <c r="E50" s="7" t="str">
        <f>IF($A50="","",START!$B$7)</f>
        <v/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8"/>
      <c r="S50" s="4"/>
      <c r="T50" s="7" t="str">
        <f>IF(COUNTA($A50:$C50)+COUNTA($F50:$S50)+COUNTA($W50)=0,"",IF(AND(START!$B$6&lt;&gt;"",START!$B$7&lt;&gt;"",START!$B$9&lt;&gt;"",$A50&lt;&gt;"",$B50&lt;&gt;"",$C50&lt;&gt;"",$F50&lt;&gt;"",$S50&lt;&gt;"",IFERROR(AND(LEN($D50)=LEN(START!$B$6),FIND($D50,START!$B$6)=1),FALSE),IFERROR(AND(LEN($E50)=LEN(START!$B$7),FIND($E50,START!$B$7)=1),FALSE),COUNTIF($A$5:$A$54,$A50)=1,OR(LEFT($C50,7)="http://",LEFT($C50,8)="https://"),OR(IFERROR(AND(LEN($G50)=3,CODE(LEFT($G50,1))=89,CODE(MID($G50,2,1))=69,CODE(RIGHT($G50,1))=83),FALSE),IFERROR(AND(LEN($G50)=2,CODE(LEFT($G50,1))=78,CODE(RIGHT($G50,1))=79),FALSE)),OR(IFERROR(AND(LEN($H50)=3,CODE(LEFT($H50,1))=89,CODE(MID($H50,2,1))=69,CODE(RIGHT($H50,1))=83),FALSE),IFERROR(AND(LEN($H50)=2,CODE(LEFT($H50,1))=78,CODE(RIGHT($H50,1))=79),FALSE)),OR(IFERROR(AND(LEN($I50)=3,CODE(LEFT($I50,1))=89,CODE(MID($I50,2,1))=69,CODE(RIGHT($I50,1))=83),FALSE),IFERROR(AND(LEN($I50)=2,CODE(LEFT($I50,1))=78,CODE(RIGHT($I50,1))=79),FALSE)),OR(IFERROR(AND(LEN($J50)=3,CODE(LEFT($J50,1))=89,CODE(MID($J50,2,1))=69,CODE(RIGHT($J50,1))=83),FALSE),IFERROR(AND(LEN($J50)=2,CODE(LEFT($J50,1))=78,CODE(RIGHT($J50,1))=79),FALSE)),OR(IFERROR(AND(LEN($K50)=3,CODE(LEFT($K50,1))=89,CODE(MID($K50,2,1))=69,CODE(RIGHT($K50,1))=83),FALSE),IFERROR(AND(LEN($K50)=2,CODE(LEFT($K50,1))=78,CODE(RIGHT($K50,1))=79),FALSE)),OR(IFERROR(AND(LEN($L50)=3,CODE(LEFT($L50,1))=89,CODE(MID($L50,2,1))=69,CODE(RIGHT($L50,1))=83),FALSE),IFERROR(AND(LEN($L50)=2,CODE(LEFT($L50,1))=78,CODE(RIGHT($L50,1))=79),FALSE)),OR(IFERROR(AND(LEN($M50)=3,CODE(LEFT($M50,1))=89,CODE(MID($M50,2,1))=69,CODE(RIGHT($M50,1))=83),FALSE),IFERROR(AND(LEN($M50)=2,CODE(LEFT($M50,1))=78,CODE(RIGHT($M50,1))=79),FALSE)),OR(IFERROR(AND(LEN($N50)=3,CODE(LEFT($N50,1))=89,CODE(MID($N50,2,1))=69,CODE(RIGHT($N50,1))=83),FALSE),IFERROR(AND(LEN($N50)=2,CODE(LEFT($N50,1))=78,CODE(RIGHT($N50,1))=79),FALSE)),OR(IFERROR(AND(LEN($O50)=3,CODE(LEFT($O50,1))=89,CODE(MID($O50,2,1))=69,CODE(RIGHT($O50,1))=83),FALSE),IFERROR(AND(LEN($O50)=2,CODE(LEFT($O50,1))=78,CODE(RIGHT($O50,1))=79),FALSE)),OR(IFERROR(AND(LEN($P50)=3,CODE(LEFT($P50,1))=89,CODE(MID($P50,2,1))=69,CODE(RIGHT($P50,1))=83),FALSE),IFERROR(AND(LEN($P50)=2,CODE(LEFT($P50,1))=78,CODE(RIGHT($P50,1))=79),FALSE),IFERROR(AND(LEN($P50)=10,CODE(LEFT($P50,1))=78,CODE(MID($P50,2,1))=79,CODE(MID($P50,3,1))=84,CODE(MID($P50,4,1))=32,CODE(MID($P50,5,1))=84,CODE(MID($P50,6,1))=69,CODE(MID($P50,7,1))=83,CODE(MID($P50,8,1))=84,CODE(MID($P50,9,1))=69,CODE(RIGHT($P50,1))=68),FALSE)),IF(IFERROR(AND(LEN($P50)=10,CODE(LEFT($P50,1))=78,CODE(MID($P50,2,1))=79,CODE(MID($P50,3,1))=84,CODE(MID($P50,4,1))=32,CODE(MID($P50,5,1))=84,CODE(MID($P50,6,1))=69,CODE(MID($P50,7,1))=83,CODE(MID($P50,8,1))=84,CODE(MID($P50,9,1))=69,CODE(RIGHT($P50,1))=68),FALSE),TRUE,AND(START!$B$8&lt;&gt;"",$Q50&lt;&gt;"",ISNUMBER($R50)))),"VALID","INVALID"))</f>
        <v/>
      </c>
      <c r="U50" s="7" t="str">
        <f>IF($T50="","",IF($T50="INVALID","INVALID INPUT",IF(COUNTIF($G50:$O50,"NO")=0,"READY FOR OBSERVATION",INDEX(LISTS!$D$5:$D$13,MATCH("NO",$G50:$O50,0)))))</f>
        <v/>
      </c>
      <c r="V50" s="7" t="str">
        <f>IF($U50="","",IFERROR(INDEX(LISTS!$E$4:$E$14,MATCH($U50,LISTS!$D$4:$D$14,0)),""))</f>
        <v/>
      </c>
      <c r="W50" s="4"/>
    </row>
    <row r="51" spans="1:23" ht="42" customHeight="1">
      <c r="A51" s="4"/>
      <c r="B51" s="4"/>
      <c r="C51" s="4"/>
      <c r="D51" s="7" t="str">
        <f>IF($A51="","",START!$B$6)</f>
        <v/>
      </c>
      <c r="E51" s="7" t="str">
        <f>IF($A51="","",START!$B$7)</f>
        <v/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8"/>
      <c r="S51" s="4"/>
      <c r="T51" s="7" t="str">
        <f>IF(COUNTA($A51:$C51)+COUNTA($F51:$S51)+COUNTA($W51)=0,"",IF(AND(START!$B$6&lt;&gt;"",START!$B$7&lt;&gt;"",START!$B$9&lt;&gt;"",$A51&lt;&gt;"",$B51&lt;&gt;"",$C51&lt;&gt;"",$F51&lt;&gt;"",$S51&lt;&gt;"",IFERROR(AND(LEN($D51)=LEN(START!$B$6),FIND($D51,START!$B$6)=1),FALSE),IFERROR(AND(LEN($E51)=LEN(START!$B$7),FIND($E51,START!$B$7)=1),FALSE),COUNTIF($A$5:$A$54,$A51)=1,OR(LEFT($C51,7)="http://",LEFT($C51,8)="https://"),OR(IFERROR(AND(LEN($G51)=3,CODE(LEFT($G51,1))=89,CODE(MID($G51,2,1))=69,CODE(RIGHT($G51,1))=83),FALSE),IFERROR(AND(LEN($G51)=2,CODE(LEFT($G51,1))=78,CODE(RIGHT($G51,1))=79),FALSE)),OR(IFERROR(AND(LEN($H51)=3,CODE(LEFT($H51,1))=89,CODE(MID($H51,2,1))=69,CODE(RIGHT($H51,1))=83),FALSE),IFERROR(AND(LEN($H51)=2,CODE(LEFT($H51,1))=78,CODE(RIGHT($H51,1))=79),FALSE)),OR(IFERROR(AND(LEN($I51)=3,CODE(LEFT($I51,1))=89,CODE(MID($I51,2,1))=69,CODE(RIGHT($I51,1))=83),FALSE),IFERROR(AND(LEN($I51)=2,CODE(LEFT($I51,1))=78,CODE(RIGHT($I51,1))=79),FALSE)),OR(IFERROR(AND(LEN($J51)=3,CODE(LEFT($J51,1))=89,CODE(MID($J51,2,1))=69,CODE(RIGHT($J51,1))=83),FALSE),IFERROR(AND(LEN($J51)=2,CODE(LEFT($J51,1))=78,CODE(RIGHT($J51,1))=79),FALSE)),OR(IFERROR(AND(LEN($K51)=3,CODE(LEFT($K51,1))=89,CODE(MID($K51,2,1))=69,CODE(RIGHT($K51,1))=83),FALSE),IFERROR(AND(LEN($K51)=2,CODE(LEFT($K51,1))=78,CODE(RIGHT($K51,1))=79),FALSE)),OR(IFERROR(AND(LEN($L51)=3,CODE(LEFT($L51,1))=89,CODE(MID($L51,2,1))=69,CODE(RIGHT($L51,1))=83),FALSE),IFERROR(AND(LEN($L51)=2,CODE(LEFT($L51,1))=78,CODE(RIGHT($L51,1))=79),FALSE)),OR(IFERROR(AND(LEN($M51)=3,CODE(LEFT($M51,1))=89,CODE(MID($M51,2,1))=69,CODE(RIGHT($M51,1))=83),FALSE),IFERROR(AND(LEN($M51)=2,CODE(LEFT($M51,1))=78,CODE(RIGHT($M51,1))=79),FALSE)),OR(IFERROR(AND(LEN($N51)=3,CODE(LEFT($N51,1))=89,CODE(MID($N51,2,1))=69,CODE(RIGHT($N51,1))=83),FALSE),IFERROR(AND(LEN($N51)=2,CODE(LEFT($N51,1))=78,CODE(RIGHT($N51,1))=79),FALSE)),OR(IFERROR(AND(LEN($O51)=3,CODE(LEFT($O51,1))=89,CODE(MID($O51,2,1))=69,CODE(RIGHT($O51,1))=83),FALSE),IFERROR(AND(LEN($O51)=2,CODE(LEFT($O51,1))=78,CODE(RIGHT($O51,1))=79),FALSE)),OR(IFERROR(AND(LEN($P51)=3,CODE(LEFT($P51,1))=89,CODE(MID($P51,2,1))=69,CODE(RIGHT($P51,1))=83),FALSE),IFERROR(AND(LEN($P51)=2,CODE(LEFT($P51,1))=78,CODE(RIGHT($P51,1))=79),FALSE),IFERROR(AND(LEN($P51)=10,CODE(LEFT($P51,1))=78,CODE(MID($P51,2,1))=79,CODE(MID($P51,3,1))=84,CODE(MID($P51,4,1))=32,CODE(MID($P51,5,1))=84,CODE(MID($P51,6,1))=69,CODE(MID($P51,7,1))=83,CODE(MID($P51,8,1))=84,CODE(MID($P51,9,1))=69,CODE(RIGHT($P51,1))=68),FALSE)),IF(IFERROR(AND(LEN($P51)=10,CODE(LEFT($P51,1))=78,CODE(MID($P51,2,1))=79,CODE(MID($P51,3,1))=84,CODE(MID($P51,4,1))=32,CODE(MID($P51,5,1))=84,CODE(MID($P51,6,1))=69,CODE(MID($P51,7,1))=83,CODE(MID($P51,8,1))=84,CODE(MID($P51,9,1))=69,CODE(RIGHT($P51,1))=68),FALSE),TRUE,AND(START!$B$8&lt;&gt;"",$Q51&lt;&gt;"",ISNUMBER($R51)))),"VALID","INVALID"))</f>
        <v/>
      </c>
      <c r="U51" s="7" t="str">
        <f>IF($T51="","",IF($T51="INVALID","INVALID INPUT",IF(COUNTIF($G51:$O51,"NO")=0,"READY FOR OBSERVATION",INDEX(LISTS!$D$5:$D$13,MATCH("NO",$G51:$O51,0)))))</f>
        <v/>
      </c>
      <c r="V51" s="7" t="str">
        <f>IF($U51="","",IFERROR(INDEX(LISTS!$E$4:$E$14,MATCH($U51,LISTS!$D$4:$D$14,0)),""))</f>
        <v/>
      </c>
      <c r="W51" s="4"/>
    </row>
    <row r="52" spans="1:23" ht="42" customHeight="1">
      <c r="A52" s="4"/>
      <c r="B52" s="4"/>
      <c r="C52" s="4"/>
      <c r="D52" s="7" t="str">
        <f>IF($A52="","",START!$B$6)</f>
        <v/>
      </c>
      <c r="E52" s="7" t="str">
        <f>IF($A52="","",START!$B$7)</f>
        <v/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8"/>
      <c r="S52" s="4"/>
      <c r="T52" s="7" t="str">
        <f>IF(COUNTA($A52:$C52)+COUNTA($F52:$S52)+COUNTA($W52)=0,"",IF(AND(START!$B$6&lt;&gt;"",START!$B$7&lt;&gt;"",START!$B$9&lt;&gt;"",$A52&lt;&gt;"",$B52&lt;&gt;"",$C52&lt;&gt;"",$F52&lt;&gt;"",$S52&lt;&gt;"",IFERROR(AND(LEN($D52)=LEN(START!$B$6),FIND($D52,START!$B$6)=1),FALSE),IFERROR(AND(LEN($E52)=LEN(START!$B$7),FIND($E52,START!$B$7)=1),FALSE),COUNTIF($A$5:$A$54,$A52)=1,OR(LEFT($C52,7)="http://",LEFT($C52,8)="https://"),OR(IFERROR(AND(LEN($G52)=3,CODE(LEFT($G52,1))=89,CODE(MID($G52,2,1))=69,CODE(RIGHT($G52,1))=83),FALSE),IFERROR(AND(LEN($G52)=2,CODE(LEFT($G52,1))=78,CODE(RIGHT($G52,1))=79),FALSE)),OR(IFERROR(AND(LEN($H52)=3,CODE(LEFT($H52,1))=89,CODE(MID($H52,2,1))=69,CODE(RIGHT($H52,1))=83),FALSE),IFERROR(AND(LEN($H52)=2,CODE(LEFT($H52,1))=78,CODE(RIGHT($H52,1))=79),FALSE)),OR(IFERROR(AND(LEN($I52)=3,CODE(LEFT($I52,1))=89,CODE(MID($I52,2,1))=69,CODE(RIGHT($I52,1))=83),FALSE),IFERROR(AND(LEN($I52)=2,CODE(LEFT($I52,1))=78,CODE(RIGHT($I52,1))=79),FALSE)),OR(IFERROR(AND(LEN($J52)=3,CODE(LEFT($J52,1))=89,CODE(MID($J52,2,1))=69,CODE(RIGHT($J52,1))=83),FALSE),IFERROR(AND(LEN($J52)=2,CODE(LEFT($J52,1))=78,CODE(RIGHT($J52,1))=79),FALSE)),OR(IFERROR(AND(LEN($K52)=3,CODE(LEFT($K52,1))=89,CODE(MID($K52,2,1))=69,CODE(RIGHT($K52,1))=83),FALSE),IFERROR(AND(LEN($K52)=2,CODE(LEFT($K52,1))=78,CODE(RIGHT($K52,1))=79),FALSE)),OR(IFERROR(AND(LEN($L52)=3,CODE(LEFT($L52,1))=89,CODE(MID($L52,2,1))=69,CODE(RIGHT($L52,1))=83),FALSE),IFERROR(AND(LEN($L52)=2,CODE(LEFT($L52,1))=78,CODE(RIGHT($L52,1))=79),FALSE)),OR(IFERROR(AND(LEN($M52)=3,CODE(LEFT($M52,1))=89,CODE(MID($M52,2,1))=69,CODE(RIGHT($M52,1))=83),FALSE),IFERROR(AND(LEN($M52)=2,CODE(LEFT($M52,1))=78,CODE(RIGHT($M52,1))=79),FALSE)),OR(IFERROR(AND(LEN($N52)=3,CODE(LEFT($N52,1))=89,CODE(MID($N52,2,1))=69,CODE(RIGHT($N52,1))=83),FALSE),IFERROR(AND(LEN($N52)=2,CODE(LEFT($N52,1))=78,CODE(RIGHT($N52,1))=79),FALSE)),OR(IFERROR(AND(LEN($O52)=3,CODE(LEFT($O52,1))=89,CODE(MID($O52,2,1))=69,CODE(RIGHT($O52,1))=83),FALSE),IFERROR(AND(LEN($O52)=2,CODE(LEFT($O52,1))=78,CODE(RIGHT($O52,1))=79),FALSE)),OR(IFERROR(AND(LEN($P52)=3,CODE(LEFT($P52,1))=89,CODE(MID($P52,2,1))=69,CODE(RIGHT($P52,1))=83),FALSE),IFERROR(AND(LEN($P52)=2,CODE(LEFT($P52,1))=78,CODE(RIGHT($P52,1))=79),FALSE),IFERROR(AND(LEN($P52)=10,CODE(LEFT($P52,1))=78,CODE(MID($P52,2,1))=79,CODE(MID($P52,3,1))=84,CODE(MID($P52,4,1))=32,CODE(MID($P52,5,1))=84,CODE(MID($P52,6,1))=69,CODE(MID($P52,7,1))=83,CODE(MID($P52,8,1))=84,CODE(MID($P52,9,1))=69,CODE(RIGHT($P52,1))=68),FALSE)),IF(IFERROR(AND(LEN($P52)=10,CODE(LEFT($P52,1))=78,CODE(MID($P52,2,1))=79,CODE(MID($P52,3,1))=84,CODE(MID($P52,4,1))=32,CODE(MID($P52,5,1))=84,CODE(MID($P52,6,1))=69,CODE(MID($P52,7,1))=83,CODE(MID($P52,8,1))=84,CODE(MID($P52,9,1))=69,CODE(RIGHT($P52,1))=68),FALSE),TRUE,AND(START!$B$8&lt;&gt;"",$Q52&lt;&gt;"",ISNUMBER($R52)))),"VALID","INVALID"))</f>
        <v/>
      </c>
      <c r="U52" s="7" t="str">
        <f>IF($T52="","",IF($T52="INVALID","INVALID INPUT",IF(COUNTIF($G52:$O52,"NO")=0,"READY FOR OBSERVATION",INDEX(LISTS!$D$5:$D$13,MATCH("NO",$G52:$O52,0)))))</f>
        <v/>
      </c>
      <c r="V52" s="7" t="str">
        <f>IF($U52="","",IFERROR(INDEX(LISTS!$E$4:$E$14,MATCH($U52,LISTS!$D$4:$D$14,0)),""))</f>
        <v/>
      </c>
      <c r="W52" s="4"/>
    </row>
    <row r="53" spans="1:23" ht="42" customHeight="1">
      <c r="A53" s="4"/>
      <c r="B53" s="4"/>
      <c r="C53" s="4"/>
      <c r="D53" s="7" t="str">
        <f>IF($A53="","",START!$B$6)</f>
        <v/>
      </c>
      <c r="E53" s="7" t="str">
        <f>IF($A53="","",START!$B$7)</f>
        <v/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8"/>
      <c r="S53" s="4"/>
      <c r="T53" s="7" t="str">
        <f>IF(COUNTA($A53:$C53)+COUNTA($F53:$S53)+COUNTA($W53)=0,"",IF(AND(START!$B$6&lt;&gt;"",START!$B$7&lt;&gt;"",START!$B$9&lt;&gt;"",$A53&lt;&gt;"",$B53&lt;&gt;"",$C53&lt;&gt;"",$F53&lt;&gt;"",$S53&lt;&gt;"",IFERROR(AND(LEN($D53)=LEN(START!$B$6),FIND($D53,START!$B$6)=1),FALSE),IFERROR(AND(LEN($E53)=LEN(START!$B$7),FIND($E53,START!$B$7)=1),FALSE),COUNTIF($A$5:$A$54,$A53)=1,OR(LEFT($C53,7)="http://",LEFT($C53,8)="https://"),OR(IFERROR(AND(LEN($G53)=3,CODE(LEFT($G53,1))=89,CODE(MID($G53,2,1))=69,CODE(RIGHT($G53,1))=83),FALSE),IFERROR(AND(LEN($G53)=2,CODE(LEFT($G53,1))=78,CODE(RIGHT($G53,1))=79),FALSE)),OR(IFERROR(AND(LEN($H53)=3,CODE(LEFT($H53,1))=89,CODE(MID($H53,2,1))=69,CODE(RIGHT($H53,1))=83),FALSE),IFERROR(AND(LEN($H53)=2,CODE(LEFT($H53,1))=78,CODE(RIGHT($H53,1))=79),FALSE)),OR(IFERROR(AND(LEN($I53)=3,CODE(LEFT($I53,1))=89,CODE(MID($I53,2,1))=69,CODE(RIGHT($I53,1))=83),FALSE),IFERROR(AND(LEN($I53)=2,CODE(LEFT($I53,1))=78,CODE(RIGHT($I53,1))=79),FALSE)),OR(IFERROR(AND(LEN($J53)=3,CODE(LEFT($J53,1))=89,CODE(MID($J53,2,1))=69,CODE(RIGHT($J53,1))=83),FALSE),IFERROR(AND(LEN($J53)=2,CODE(LEFT($J53,1))=78,CODE(RIGHT($J53,1))=79),FALSE)),OR(IFERROR(AND(LEN($K53)=3,CODE(LEFT($K53,1))=89,CODE(MID($K53,2,1))=69,CODE(RIGHT($K53,1))=83),FALSE),IFERROR(AND(LEN($K53)=2,CODE(LEFT($K53,1))=78,CODE(RIGHT($K53,1))=79),FALSE)),OR(IFERROR(AND(LEN($L53)=3,CODE(LEFT($L53,1))=89,CODE(MID($L53,2,1))=69,CODE(RIGHT($L53,1))=83),FALSE),IFERROR(AND(LEN($L53)=2,CODE(LEFT($L53,1))=78,CODE(RIGHT($L53,1))=79),FALSE)),OR(IFERROR(AND(LEN($M53)=3,CODE(LEFT($M53,1))=89,CODE(MID($M53,2,1))=69,CODE(RIGHT($M53,1))=83),FALSE),IFERROR(AND(LEN($M53)=2,CODE(LEFT($M53,1))=78,CODE(RIGHT($M53,1))=79),FALSE)),OR(IFERROR(AND(LEN($N53)=3,CODE(LEFT($N53,1))=89,CODE(MID($N53,2,1))=69,CODE(RIGHT($N53,1))=83),FALSE),IFERROR(AND(LEN($N53)=2,CODE(LEFT($N53,1))=78,CODE(RIGHT($N53,1))=79),FALSE)),OR(IFERROR(AND(LEN($O53)=3,CODE(LEFT($O53,1))=89,CODE(MID($O53,2,1))=69,CODE(RIGHT($O53,1))=83),FALSE),IFERROR(AND(LEN($O53)=2,CODE(LEFT($O53,1))=78,CODE(RIGHT($O53,1))=79),FALSE)),OR(IFERROR(AND(LEN($P53)=3,CODE(LEFT($P53,1))=89,CODE(MID($P53,2,1))=69,CODE(RIGHT($P53,1))=83),FALSE),IFERROR(AND(LEN($P53)=2,CODE(LEFT($P53,1))=78,CODE(RIGHT($P53,1))=79),FALSE),IFERROR(AND(LEN($P53)=10,CODE(LEFT($P53,1))=78,CODE(MID($P53,2,1))=79,CODE(MID($P53,3,1))=84,CODE(MID($P53,4,1))=32,CODE(MID($P53,5,1))=84,CODE(MID($P53,6,1))=69,CODE(MID($P53,7,1))=83,CODE(MID($P53,8,1))=84,CODE(MID($P53,9,1))=69,CODE(RIGHT($P53,1))=68),FALSE)),IF(IFERROR(AND(LEN($P53)=10,CODE(LEFT($P53,1))=78,CODE(MID($P53,2,1))=79,CODE(MID($P53,3,1))=84,CODE(MID($P53,4,1))=32,CODE(MID($P53,5,1))=84,CODE(MID($P53,6,1))=69,CODE(MID($P53,7,1))=83,CODE(MID($P53,8,1))=84,CODE(MID($P53,9,1))=69,CODE(RIGHT($P53,1))=68),FALSE),TRUE,AND(START!$B$8&lt;&gt;"",$Q53&lt;&gt;"",ISNUMBER($R53)))),"VALID","INVALID"))</f>
        <v/>
      </c>
      <c r="U53" s="7" t="str">
        <f>IF($T53="","",IF($T53="INVALID","INVALID INPUT",IF(COUNTIF($G53:$O53,"NO")=0,"READY FOR OBSERVATION",INDEX(LISTS!$D$5:$D$13,MATCH("NO",$G53:$O53,0)))))</f>
        <v/>
      </c>
      <c r="V53" s="7" t="str">
        <f>IF($U53="","",IFERROR(INDEX(LISTS!$E$4:$E$14,MATCH($U53,LISTS!$D$4:$D$14,0)),""))</f>
        <v/>
      </c>
      <c r="W53" s="4"/>
    </row>
    <row r="54" spans="1:23" ht="42" customHeight="1">
      <c r="A54" s="4"/>
      <c r="B54" s="4"/>
      <c r="C54" s="4"/>
      <c r="D54" s="7" t="str">
        <f>IF($A54="","",START!$B$6)</f>
        <v/>
      </c>
      <c r="E54" s="7" t="str">
        <f>IF($A54="","",START!$B$7)</f>
        <v/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8"/>
      <c r="S54" s="4"/>
      <c r="T54" s="7" t="str">
        <f>IF(COUNTA($A54:$C54)+COUNTA($F54:$S54)+COUNTA($W54)=0,"",IF(AND(START!$B$6&lt;&gt;"",START!$B$7&lt;&gt;"",START!$B$9&lt;&gt;"",$A54&lt;&gt;"",$B54&lt;&gt;"",$C54&lt;&gt;"",$F54&lt;&gt;"",$S54&lt;&gt;"",IFERROR(AND(LEN($D54)=LEN(START!$B$6),FIND($D54,START!$B$6)=1),FALSE),IFERROR(AND(LEN($E54)=LEN(START!$B$7),FIND($E54,START!$B$7)=1),FALSE),COUNTIF($A$5:$A$54,$A54)=1,OR(LEFT($C54,7)="http://",LEFT($C54,8)="https://"),OR(IFERROR(AND(LEN($G54)=3,CODE(LEFT($G54,1))=89,CODE(MID($G54,2,1))=69,CODE(RIGHT($G54,1))=83),FALSE),IFERROR(AND(LEN($G54)=2,CODE(LEFT($G54,1))=78,CODE(RIGHT($G54,1))=79),FALSE)),OR(IFERROR(AND(LEN($H54)=3,CODE(LEFT($H54,1))=89,CODE(MID($H54,2,1))=69,CODE(RIGHT($H54,1))=83),FALSE),IFERROR(AND(LEN($H54)=2,CODE(LEFT($H54,1))=78,CODE(RIGHT($H54,1))=79),FALSE)),OR(IFERROR(AND(LEN($I54)=3,CODE(LEFT($I54,1))=89,CODE(MID($I54,2,1))=69,CODE(RIGHT($I54,1))=83),FALSE),IFERROR(AND(LEN($I54)=2,CODE(LEFT($I54,1))=78,CODE(RIGHT($I54,1))=79),FALSE)),OR(IFERROR(AND(LEN($J54)=3,CODE(LEFT($J54,1))=89,CODE(MID($J54,2,1))=69,CODE(RIGHT($J54,1))=83),FALSE),IFERROR(AND(LEN($J54)=2,CODE(LEFT($J54,1))=78,CODE(RIGHT($J54,1))=79),FALSE)),OR(IFERROR(AND(LEN($K54)=3,CODE(LEFT($K54,1))=89,CODE(MID($K54,2,1))=69,CODE(RIGHT($K54,1))=83),FALSE),IFERROR(AND(LEN($K54)=2,CODE(LEFT($K54,1))=78,CODE(RIGHT($K54,1))=79),FALSE)),OR(IFERROR(AND(LEN($L54)=3,CODE(LEFT($L54,1))=89,CODE(MID($L54,2,1))=69,CODE(RIGHT($L54,1))=83),FALSE),IFERROR(AND(LEN($L54)=2,CODE(LEFT($L54,1))=78,CODE(RIGHT($L54,1))=79),FALSE)),OR(IFERROR(AND(LEN($M54)=3,CODE(LEFT($M54,1))=89,CODE(MID($M54,2,1))=69,CODE(RIGHT($M54,1))=83),FALSE),IFERROR(AND(LEN($M54)=2,CODE(LEFT($M54,1))=78,CODE(RIGHT($M54,1))=79),FALSE)),OR(IFERROR(AND(LEN($N54)=3,CODE(LEFT($N54,1))=89,CODE(MID($N54,2,1))=69,CODE(RIGHT($N54,1))=83),FALSE),IFERROR(AND(LEN($N54)=2,CODE(LEFT($N54,1))=78,CODE(RIGHT($N54,1))=79),FALSE)),OR(IFERROR(AND(LEN($O54)=3,CODE(LEFT($O54,1))=89,CODE(MID($O54,2,1))=69,CODE(RIGHT($O54,1))=83),FALSE),IFERROR(AND(LEN($O54)=2,CODE(LEFT($O54,1))=78,CODE(RIGHT($O54,1))=79),FALSE)),OR(IFERROR(AND(LEN($P54)=3,CODE(LEFT($P54,1))=89,CODE(MID($P54,2,1))=69,CODE(RIGHT($P54,1))=83),FALSE),IFERROR(AND(LEN($P54)=2,CODE(LEFT($P54,1))=78,CODE(RIGHT($P54,1))=79),FALSE),IFERROR(AND(LEN($P54)=10,CODE(LEFT($P54,1))=78,CODE(MID($P54,2,1))=79,CODE(MID($P54,3,1))=84,CODE(MID($P54,4,1))=32,CODE(MID($P54,5,1))=84,CODE(MID($P54,6,1))=69,CODE(MID($P54,7,1))=83,CODE(MID($P54,8,1))=84,CODE(MID($P54,9,1))=69,CODE(RIGHT($P54,1))=68),FALSE)),IF(IFERROR(AND(LEN($P54)=10,CODE(LEFT($P54,1))=78,CODE(MID($P54,2,1))=79,CODE(MID($P54,3,1))=84,CODE(MID($P54,4,1))=32,CODE(MID($P54,5,1))=84,CODE(MID($P54,6,1))=69,CODE(MID($P54,7,1))=83,CODE(MID($P54,8,1))=84,CODE(MID($P54,9,1))=69,CODE(RIGHT($P54,1))=68),FALSE),TRUE,AND(START!$B$8&lt;&gt;"",$Q54&lt;&gt;"",ISNUMBER($R54)))),"VALID","INVALID"))</f>
        <v/>
      </c>
      <c r="U54" s="7" t="str">
        <f>IF($T54="","",IF($T54="INVALID","INVALID INPUT",IF(COUNTIF($G54:$O54,"NO")=0,"READY FOR OBSERVATION",INDEX(LISTS!$D$5:$D$13,MATCH("NO",$G54:$O54,0)))))</f>
        <v/>
      </c>
      <c r="V54" s="7" t="str">
        <f>IF($U54="","",IFERROR(INDEX(LISTS!$E$4:$E$14,MATCH($U54,LISTS!$D$4:$D$14,0)),""))</f>
        <v/>
      </c>
      <c r="W54" s="4"/>
    </row>
  </sheetData>
  <mergeCells count="2">
    <mergeCell ref="A1:W1"/>
    <mergeCell ref="A2:W2"/>
  </mergeCells>
  <conditionalFormatting sqref="T5:T54">
    <cfRule type="expression" dxfId="8" priority="1">
      <formula>T5="VALID"</formula>
    </cfRule>
    <cfRule type="expression" dxfId="7" priority="2">
      <formula>T5="INVALID"</formula>
    </cfRule>
  </conditionalFormatting>
  <conditionalFormatting sqref="U5:U54">
    <cfRule type="expression" dxfId="6" priority="3">
      <formula>U5="READY FOR OBSERVATION"</formula>
    </cfRule>
    <cfRule type="expression" dxfId="5" priority="4">
      <formula>AND(U5&lt;&gt;"",U5&lt;&gt;"READY FOR OBSERVATION",U5&lt;&gt;"INVALID INPUT")</formula>
    </cfRule>
    <cfRule type="expression" dxfId="4" priority="5">
      <formula>U5="INVALID INPUT"</formula>
    </cfRule>
  </conditionalFormatting>
  <dataValidations count="2">
    <dataValidation type="list" sqref="G5:O54" xr:uid="{00000000-0002-0000-0100-000000000000}">
      <formula1>"YES,NO"</formula1>
    </dataValidation>
    <dataValidation type="list" sqref="P5:P54" xr:uid="{00000000-0002-0000-0100-000001000000}">
      <formula1>"YES,NO,NOT TESTED"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/>
  </sheetViews>
  <sheetFormatPr defaultRowHeight="14.25"/>
  <cols>
    <col min="1" max="1" width="25" customWidth="1"/>
    <col min="2" max="2" width="12" customWidth="1"/>
    <col min="3" max="3" width="3" customWidth="1"/>
    <col min="4" max="4" width="24" customWidth="1"/>
    <col min="5" max="5" width="38" customWidth="1"/>
    <col min="6" max="6" width="35" customWidth="1"/>
    <col min="7" max="7" width="38" customWidth="1"/>
    <col min="8" max="8" width="12" customWidth="1"/>
  </cols>
  <sheetData>
    <row r="1" spans="1:8" ht="24">
      <c r="A1" s="10" t="s">
        <v>54</v>
      </c>
      <c r="B1" s="10"/>
      <c r="C1" s="10"/>
      <c r="D1" s="10"/>
      <c r="E1" s="10"/>
      <c r="F1" s="10"/>
      <c r="G1" s="10"/>
      <c r="H1" s="10"/>
    </row>
    <row r="2" spans="1:8">
      <c r="A2" s="11" t="s">
        <v>55</v>
      </c>
      <c r="B2" s="11"/>
      <c r="C2" s="11"/>
      <c r="D2" s="11"/>
      <c r="E2" s="11"/>
      <c r="F2" s="11"/>
      <c r="G2" s="11"/>
      <c r="H2" s="11"/>
    </row>
    <row r="3" spans="1:8" ht="15">
      <c r="A3" s="1"/>
      <c r="B3" s="1"/>
      <c r="C3" s="1"/>
      <c r="D3" s="1"/>
      <c r="E3" s="1"/>
      <c r="F3" s="1"/>
      <c r="G3" s="1"/>
      <c r="H3" s="1"/>
    </row>
    <row r="4" spans="1:8">
      <c r="A4" s="2" t="s">
        <v>56</v>
      </c>
      <c r="B4" s="2" t="s">
        <v>57</v>
      </c>
      <c r="C4" s="2"/>
      <c r="D4" s="2" t="s">
        <v>58</v>
      </c>
      <c r="E4" s="2" t="s">
        <v>59</v>
      </c>
      <c r="F4" s="2" t="s">
        <v>5</v>
      </c>
      <c r="G4" s="2" t="s">
        <v>60</v>
      </c>
      <c r="H4" s="2" t="s">
        <v>61</v>
      </c>
    </row>
    <row r="5" spans="1:8" ht="30">
      <c r="A5" s="3" t="s">
        <v>62</v>
      </c>
      <c r="B5" s="7">
        <f>COUNTIF(ASSESS!$A$5:$A$54,"&lt;&gt;")</f>
        <v>0</v>
      </c>
      <c r="C5" s="5"/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</row>
    <row r="6" spans="1:8" ht="30">
      <c r="A6" s="3" t="s">
        <v>68</v>
      </c>
      <c r="B6" s="7">
        <f>COUNTIF(ASSESS!$T$5:$T$54,"VALID")</f>
        <v>0</v>
      </c>
      <c r="C6" s="5"/>
      <c r="D6" s="5" t="s">
        <v>69</v>
      </c>
      <c r="E6" s="5" t="s">
        <v>70</v>
      </c>
      <c r="F6" s="5" t="s">
        <v>71</v>
      </c>
      <c r="G6" s="5" t="s">
        <v>72</v>
      </c>
      <c r="H6" s="5" t="s">
        <v>73</v>
      </c>
    </row>
    <row r="7" spans="1:8" ht="30">
      <c r="A7" s="3" t="s">
        <v>74</v>
      </c>
      <c r="B7" s="7">
        <f>COUNTIF(ASSESS!$T$5:$T$54,"INVALID")</f>
        <v>0</v>
      </c>
      <c r="C7" s="5"/>
      <c r="D7" s="5" t="s">
        <v>75</v>
      </c>
      <c r="E7" s="5" t="s">
        <v>76</v>
      </c>
      <c r="F7" s="5" t="s">
        <v>77</v>
      </c>
      <c r="G7" s="5" t="s">
        <v>78</v>
      </c>
      <c r="H7" s="5" t="s">
        <v>67</v>
      </c>
    </row>
    <row r="8" spans="1:8" ht="30">
      <c r="A8" s="3" t="s">
        <v>69</v>
      </c>
      <c r="B8" s="7">
        <f>COUNTIFS(ASSESS!$T$5:$T$54,"VALID",ASSESS!$U$5:$U$54,"READY FOR OBSERVATION")</f>
        <v>0</v>
      </c>
      <c r="C8" s="5"/>
      <c r="D8" s="5" t="s">
        <v>79</v>
      </c>
      <c r="E8" s="5" t="s">
        <v>80</v>
      </c>
      <c r="F8" s="5" t="s">
        <v>81</v>
      </c>
      <c r="G8" s="5" t="s">
        <v>82</v>
      </c>
      <c r="H8" s="5" t="s">
        <v>73</v>
      </c>
    </row>
    <row r="9" spans="1:8" ht="30">
      <c r="A9" s="3" t="s">
        <v>83</v>
      </c>
      <c r="B9" s="7">
        <f>COUNTIF(ASSESS!$U$5:$U$54,"SUBJECT")</f>
        <v>0</v>
      </c>
      <c r="C9" s="5"/>
      <c r="D9" s="5" t="s">
        <v>84</v>
      </c>
      <c r="E9" s="5" t="s">
        <v>85</v>
      </c>
      <c r="F9" s="5" t="s">
        <v>86</v>
      </c>
      <c r="G9" s="5" t="s">
        <v>87</v>
      </c>
      <c r="H9" s="5" t="s">
        <v>73</v>
      </c>
    </row>
    <row r="10" spans="1:8" ht="15">
      <c r="A10" s="3" t="s">
        <v>88</v>
      </c>
      <c r="B10" s="7">
        <f>COUNTIF(ASSESS!$U$5:$U$54,"CLAIM")</f>
        <v>0</v>
      </c>
      <c r="C10" s="5"/>
      <c r="D10" s="5"/>
      <c r="E10" s="5"/>
      <c r="F10" s="5"/>
      <c r="G10" s="5"/>
      <c r="H10" s="5" t="s">
        <v>73</v>
      </c>
    </row>
    <row r="11" spans="1:8" ht="15">
      <c r="A11" s="3" t="s">
        <v>89</v>
      </c>
      <c r="B11" s="7">
        <f>COUNTIF(ASSESS!$U$5:$U$54,"CONDITIONS")+COUNTIF(ASSESS!$U$5:$U$54,"CONTEXT")</f>
        <v>0</v>
      </c>
      <c r="C11" s="5"/>
      <c r="D11" s="5"/>
      <c r="E11" s="5"/>
      <c r="F11" s="5"/>
      <c r="G11" s="5"/>
      <c r="H11" s="5" t="s">
        <v>73</v>
      </c>
    </row>
    <row r="12" spans="1:8" ht="15">
      <c r="A12" s="3" t="s">
        <v>90</v>
      </c>
      <c r="B12" s="7">
        <f>COUNTIF(ASSESS!$U$5:$U$54,"EVIDENCE")+COUNTIF(ASSESS!$U$5:$U$54,"SOURCE TRACE")</f>
        <v>0</v>
      </c>
      <c r="C12" s="5"/>
      <c r="D12" s="5"/>
      <c r="E12" s="5"/>
      <c r="F12" s="5"/>
      <c r="G12" s="5"/>
      <c r="H12" s="5" t="s">
        <v>73</v>
      </c>
    </row>
    <row r="13" spans="1:8" ht="30">
      <c r="A13" s="3" t="s">
        <v>91</v>
      </c>
      <c r="B13" s="7">
        <f>COUNTIF(ASSESS!$U$5:$U$54,"TEMPORAL")+COUNTIF(ASSESS!$U$5:$U$54,"STRUCTURE")</f>
        <v>0</v>
      </c>
      <c r="C13" s="5"/>
      <c r="D13" s="5"/>
      <c r="E13" s="5"/>
      <c r="F13" s="5"/>
      <c r="G13" s="5"/>
      <c r="H13" s="5" t="s">
        <v>73</v>
      </c>
    </row>
  </sheetData>
  <mergeCells count="2">
    <mergeCell ref="A1:H1"/>
    <mergeCell ref="A2:H2"/>
  </mergeCells>
  <conditionalFormatting sqref="B7">
    <cfRule type="expression" dxfId="3" priority="1">
      <formula>B7&gt;0</formula>
    </cfRule>
  </conditionalFormatting>
  <conditionalFormatting sqref="B8">
    <cfRule type="expression" dxfId="2" priority="2">
      <formula>B8&gt;0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/>
  </sheetViews>
  <sheetFormatPr defaultRowHeight="14.25"/>
  <cols>
    <col min="1" max="1" width="23" customWidth="1"/>
    <col min="2" max="2" width="39" customWidth="1"/>
    <col min="3" max="3" width="3" customWidth="1"/>
    <col min="4" max="4" width="36" customWidth="1"/>
    <col min="5" max="5" width="18" customWidth="1"/>
    <col min="6" max="6" width="14" customWidth="1"/>
    <col min="7" max="7" width="26" customWidth="1"/>
    <col min="8" max="8" width="28" customWidth="1"/>
  </cols>
  <sheetData>
    <row r="1" spans="1:8" ht="24">
      <c r="A1" s="10" t="s">
        <v>92</v>
      </c>
      <c r="B1" s="10"/>
      <c r="C1" s="10"/>
      <c r="D1" s="10"/>
      <c r="E1" s="10"/>
      <c r="F1" s="10"/>
      <c r="G1" s="10"/>
      <c r="H1" s="10"/>
    </row>
    <row r="2" spans="1:8">
      <c r="A2" s="11" t="s">
        <v>93</v>
      </c>
      <c r="B2" s="11"/>
      <c r="C2" s="11"/>
      <c r="D2" s="11"/>
      <c r="E2" s="11"/>
      <c r="F2" s="11"/>
      <c r="G2" s="11"/>
      <c r="H2" s="11"/>
    </row>
    <row r="3" spans="1:8" ht="15">
      <c r="A3" s="1"/>
      <c r="B3" s="1"/>
      <c r="C3" s="1"/>
      <c r="D3" s="1"/>
      <c r="E3" s="1"/>
      <c r="F3" s="1"/>
      <c r="G3" s="1"/>
      <c r="H3" s="1"/>
    </row>
    <row r="4" spans="1:8">
      <c r="A4" s="2" t="s">
        <v>94</v>
      </c>
      <c r="B4" s="2" t="s">
        <v>95</v>
      </c>
      <c r="C4" s="2"/>
      <c r="D4" s="2" t="s">
        <v>96</v>
      </c>
      <c r="E4" s="2" t="s">
        <v>97</v>
      </c>
      <c r="F4" s="2" t="s">
        <v>61</v>
      </c>
      <c r="G4" s="2" t="s">
        <v>98</v>
      </c>
      <c r="H4" s="2" t="s">
        <v>99</v>
      </c>
    </row>
    <row r="5" spans="1:8" ht="15">
      <c r="A5" s="3" t="s">
        <v>13</v>
      </c>
      <c r="B5" s="7" t="str">
        <f>IF(START!$B$6="","",START!$B$6)</f>
        <v/>
      </c>
      <c r="C5" s="1"/>
      <c r="D5" s="5" t="s">
        <v>100</v>
      </c>
      <c r="E5" s="5"/>
      <c r="F5" s="5"/>
      <c r="G5" s="5" t="s">
        <v>101</v>
      </c>
      <c r="H5" s="5" t="s">
        <v>102</v>
      </c>
    </row>
    <row r="6" spans="1:8" ht="30">
      <c r="A6" s="3" t="s">
        <v>16</v>
      </c>
      <c r="B6" s="7" t="str">
        <f>IF(START!$B$7="","",START!$B$7)</f>
        <v/>
      </c>
      <c r="C6" s="1"/>
      <c r="D6" s="5" t="s">
        <v>103</v>
      </c>
      <c r="E6" s="5"/>
      <c r="F6" s="5"/>
      <c r="G6" s="5" t="s">
        <v>104</v>
      </c>
      <c r="H6" s="5" t="s">
        <v>105</v>
      </c>
    </row>
    <row r="7" spans="1:8" ht="15">
      <c r="A7" s="3" t="s">
        <v>20</v>
      </c>
      <c r="B7" s="7" t="str">
        <f>IF(START!$B$8="","",START!$B$8)</f>
        <v/>
      </c>
      <c r="C7" s="1"/>
      <c r="D7" s="5" t="s">
        <v>106</v>
      </c>
      <c r="E7" s="5"/>
      <c r="F7" s="5"/>
      <c r="G7" s="5" t="s">
        <v>50</v>
      </c>
      <c r="H7" s="5" t="s">
        <v>107</v>
      </c>
    </row>
    <row r="8" spans="1:8" ht="30">
      <c r="A8" s="3" t="s">
        <v>23</v>
      </c>
      <c r="B8" s="7" t="str">
        <f>IF(START!$B$9="","",START!$B$9)</f>
        <v/>
      </c>
      <c r="C8" s="1"/>
      <c r="D8" s="5" t="s">
        <v>108</v>
      </c>
      <c r="E8" s="5"/>
      <c r="F8" s="5"/>
      <c r="G8" s="5" t="s">
        <v>109</v>
      </c>
      <c r="H8" s="5" t="s">
        <v>110</v>
      </c>
    </row>
    <row r="9" spans="1:8" ht="15">
      <c r="A9" s="3" t="s">
        <v>68</v>
      </c>
      <c r="B9" s="7">
        <f>'MANAGE MANY'!$B$6</f>
        <v>0</v>
      </c>
      <c r="C9" s="1"/>
      <c r="D9" s="5" t="s">
        <v>111</v>
      </c>
      <c r="E9" s="5"/>
      <c r="F9" s="5"/>
      <c r="G9" s="5" t="s">
        <v>52</v>
      </c>
      <c r="H9" s="5" t="s">
        <v>112</v>
      </c>
    </row>
    <row r="10" spans="1:8" ht="15">
      <c r="A10" s="3" t="s">
        <v>74</v>
      </c>
      <c r="B10" s="7">
        <f>'MANAGE MANY'!$B$7</f>
        <v>0</v>
      </c>
      <c r="C10" s="1"/>
      <c r="D10" s="5"/>
      <c r="E10" s="5"/>
      <c r="F10" s="5"/>
      <c r="G10" s="5"/>
      <c r="H10" s="5"/>
    </row>
    <row r="11" spans="1:8" ht="15">
      <c r="A11" s="3" t="s">
        <v>69</v>
      </c>
      <c r="B11" s="7">
        <f>'MANAGE MANY'!$B$8</f>
        <v>0</v>
      </c>
      <c r="C11" s="1"/>
      <c r="D11" s="5"/>
      <c r="E11" s="5"/>
      <c r="F11" s="5"/>
      <c r="G11" s="5"/>
      <c r="H11" s="5"/>
    </row>
    <row r="12" spans="1:8" ht="15">
      <c r="A12" s="3" t="s">
        <v>113</v>
      </c>
      <c r="B12" s="7" t="str">
        <f>IF(AND(B5&lt;&gt;"",B6&lt;&gt;"",B7&lt;&gt;"",B8&lt;&gt;"",B9&gt;0,B10=0),"READY","NOT READY")</f>
        <v>NOT READY</v>
      </c>
      <c r="C12" s="1"/>
      <c r="D12" s="5"/>
      <c r="E12" s="5"/>
      <c r="F12" s="5"/>
      <c r="G12" s="5"/>
      <c r="H12" s="5"/>
    </row>
  </sheetData>
  <mergeCells count="2">
    <mergeCell ref="A1:H1"/>
    <mergeCell ref="A2:H2"/>
  </mergeCells>
  <conditionalFormatting sqref="B12">
    <cfRule type="expression" dxfId="1" priority="1">
      <formula>B12="READY"</formula>
    </cfRule>
    <cfRule type="expression" dxfId="0" priority="2">
      <formula>B12="NOT READY"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"/>
  <sheetViews>
    <sheetView workbookViewId="0"/>
  </sheetViews>
  <sheetFormatPr defaultRowHeight="14.25"/>
  <cols>
    <col min="1" max="1" width="14" customWidth="1"/>
    <col min="2" max="2" width="18" customWidth="1"/>
    <col min="3" max="3" width="15" customWidth="1"/>
    <col min="4" max="4" width="23" customWidth="1"/>
    <col min="5" max="5" width="46" customWidth="1"/>
    <col min="6" max="6" width="34" customWidth="1"/>
    <col min="7" max="7" width="37" customWidth="1"/>
  </cols>
  <sheetData>
    <row r="1" spans="1:7" ht="24">
      <c r="A1" s="10" t="s">
        <v>114</v>
      </c>
      <c r="B1" s="10"/>
      <c r="C1" s="10"/>
      <c r="D1" s="10"/>
      <c r="E1" s="10"/>
      <c r="F1" s="10"/>
      <c r="G1" s="10"/>
    </row>
    <row r="2" spans="1:7" ht="15">
      <c r="A2" s="1"/>
      <c r="B2" s="1"/>
      <c r="C2" s="1"/>
      <c r="D2" s="1"/>
      <c r="E2" s="1"/>
      <c r="F2" s="1"/>
      <c r="G2" s="1"/>
    </row>
    <row r="3" spans="1:7">
      <c r="A3" s="2" t="s">
        <v>115</v>
      </c>
      <c r="B3" s="2" t="s">
        <v>116</v>
      </c>
      <c r="C3" s="2" t="s">
        <v>117</v>
      </c>
      <c r="D3" s="2" t="s">
        <v>118</v>
      </c>
      <c r="E3" s="2" t="s">
        <v>119</v>
      </c>
      <c r="F3" s="2" t="s">
        <v>59</v>
      </c>
      <c r="G3" s="2" t="s">
        <v>120</v>
      </c>
    </row>
    <row r="4" spans="1:7" ht="45">
      <c r="A4" s="7" t="s">
        <v>121</v>
      </c>
      <c r="B4" s="7" t="s">
        <v>121</v>
      </c>
      <c r="C4" s="7" t="s">
        <v>122</v>
      </c>
      <c r="D4" s="7" t="s">
        <v>123</v>
      </c>
      <c r="E4" s="5" t="s">
        <v>124</v>
      </c>
      <c r="F4" s="5" t="s">
        <v>125</v>
      </c>
      <c r="G4" s="5" t="s">
        <v>126</v>
      </c>
    </row>
    <row r="5" spans="1:7" ht="30">
      <c r="A5" s="7" t="s">
        <v>127</v>
      </c>
      <c r="B5" s="7" t="s">
        <v>127</v>
      </c>
      <c r="C5" s="7" t="s">
        <v>128</v>
      </c>
      <c r="D5" s="7" t="s">
        <v>129</v>
      </c>
      <c r="E5" s="5" t="s">
        <v>130</v>
      </c>
      <c r="F5" s="5" t="s">
        <v>131</v>
      </c>
      <c r="G5" s="5" t="s">
        <v>132</v>
      </c>
    </row>
    <row r="6" spans="1:7" ht="15">
      <c r="A6" s="7"/>
      <c r="B6" s="7" t="s">
        <v>133</v>
      </c>
      <c r="C6" s="7"/>
      <c r="D6" s="7" t="s">
        <v>134</v>
      </c>
      <c r="E6" s="5" t="s">
        <v>135</v>
      </c>
      <c r="F6" s="5" t="s">
        <v>136</v>
      </c>
      <c r="G6" s="5" t="s">
        <v>137</v>
      </c>
    </row>
    <row r="7" spans="1:7" ht="30">
      <c r="A7" s="7"/>
      <c r="B7" s="7"/>
      <c r="C7" s="7"/>
      <c r="D7" s="7" t="s">
        <v>138</v>
      </c>
      <c r="E7" s="5" t="s">
        <v>139</v>
      </c>
      <c r="F7" s="5" t="s">
        <v>140</v>
      </c>
      <c r="G7" s="5" t="s">
        <v>141</v>
      </c>
    </row>
    <row r="8" spans="1:7" ht="30">
      <c r="A8" s="7"/>
      <c r="B8" s="7"/>
      <c r="C8" s="7"/>
      <c r="D8" s="7" t="s">
        <v>142</v>
      </c>
      <c r="E8" s="5" t="s">
        <v>143</v>
      </c>
      <c r="F8" s="5" t="s">
        <v>144</v>
      </c>
      <c r="G8" s="5" t="s">
        <v>145</v>
      </c>
    </row>
    <row r="9" spans="1:7" ht="30">
      <c r="A9" s="7"/>
      <c r="B9" s="7"/>
      <c r="C9" s="7"/>
      <c r="D9" s="7" t="s">
        <v>146</v>
      </c>
      <c r="E9" s="5" t="s">
        <v>147</v>
      </c>
      <c r="F9" s="5" t="s">
        <v>148</v>
      </c>
      <c r="G9" s="5" t="s">
        <v>149</v>
      </c>
    </row>
    <row r="10" spans="1:7" ht="30">
      <c r="A10" s="7"/>
      <c r="B10" s="7"/>
      <c r="C10" s="7"/>
      <c r="D10" s="7" t="s">
        <v>150</v>
      </c>
      <c r="E10" s="5" t="s">
        <v>151</v>
      </c>
      <c r="F10" s="5" t="s">
        <v>152</v>
      </c>
      <c r="G10" s="5" t="s">
        <v>153</v>
      </c>
    </row>
    <row r="11" spans="1:7" ht="30">
      <c r="A11" s="7"/>
      <c r="B11" s="7"/>
      <c r="C11" s="7"/>
      <c r="D11" s="7" t="s">
        <v>154</v>
      </c>
      <c r="E11" s="5" t="s">
        <v>155</v>
      </c>
      <c r="F11" s="5" t="s">
        <v>156</v>
      </c>
      <c r="G11" s="5" t="s">
        <v>157</v>
      </c>
    </row>
    <row r="12" spans="1:7" ht="30">
      <c r="A12" s="7"/>
      <c r="B12" s="7"/>
      <c r="C12" s="7"/>
      <c r="D12" s="7" t="s">
        <v>158</v>
      </c>
      <c r="E12" s="5" t="s">
        <v>159</v>
      </c>
      <c r="F12" s="5" t="s">
        <v>160</v>
      </c>
      <c r="G12" s="5" t="s">
        <v>161</v>
      </c>
    </row>
    <row r="13" spans="1:7" ht="30">
      <c r="A13" s="7"/>
      <c r="B13" s="7"/>
      <c r="C13" s="7"/>
      <c r="D13" s="7" t="s">
        <v>162</v>
      </c>
      <c r="E13" s="5" t="s">
        <v>163</v>
      </c>
      <c r="F13" s="5" t="s">
        <v>164</v>
      </c>
      <c r="G13" s="5" t="s">
        <v>165</v>
      </c>
    </row>
    <row r="14" spans="1:7" ht="30">
      <c r="A14" s="7"/>
      <c r="B14" s="7"/>
      <c r="C14" s="7"/>
      <c r="D14" s="7" t="s">
        <v>166</v>
      </c>
      <c r="E14" s="5" t="s">
        <v>167</v>
      </c>
      <c r="F14" s="5" t="s">
        <v>168</v>
      </c>
      <c r="G14" s="5" t="s">
        <v>169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</vt:lpstr>
      <vt:lpstr>ASSESS</vt:lpstr>
      <vt:lpstr>MANAGE MANY</vt:lpstr>
      <vt:lpstr>SHARE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Pero Baldjiev</cp:lastModifiedBy>
  <dcterms:modified xsi:type="dcterms:W3CDTF">2026-08-16T21:09:55Z</dcterms:modified>
</cp:coreProperties>
</file>