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ldg\AppData\Local\Temp\SERPIFAI_A42_V140_eac9cffb1e9b4d078648213767a3018a\public\assets\downloads\insights\define-reversal-conditions-seo-investment\"/>
    </mc:Choice>
  </mc:AlternateContent>
  <xr:revisionPtr revIDLastSave="0" documentId="8_{2BA03B98-955D-4D0F-8AC0-37E75105C4D4}" xr6:coauthVersionLast="47" xr6:coauthVersionMax="47" xr10:uidLastSave="{00000000-0000-0000-0000-000000000000}"/>
  <bookViews>
    <workbookView minimized="1" xWindow="13110" yWindow="13110" windowWidth="2400" windowHeight="585" xr2:uid="{00000000-000D-0000-FFFF-FFFF00000000}"/>
  </bookViews>
  <sheets>
    <sheet name="START" sheetId="1" r:id="rId1"/>
    <sheet name="BUILD" sheetId="2" r:id="rId2"/>
    <sheet name="CONDITION SET" sheetId="3" r:id="rId3"/>
    <sheet name="APPROVAL BRIEF" sheetId="4" r:id="rId4"/>
    <sheet name="HELP" sheetId="5" r:id="rId5"/>
  </sheets>
  <calcPr calcId="191029" forceFullCalc="1"/>
</workbook>
</file>

<file path=xl/calcChain.xml><?xml version="1.0" encoding="utf-8"?>
<calcChain xmlns="http://schemas.openxmlformats.org/spreadsheetml/2006/main">
  <c r="B5" i="4" l="1"/>
  <c r="B4" i="4"/>
  <c r="B13" i="4" s="1"/>
  <c r="B5" i="3"/>
  <c r="B4" i="3"/>
  <c r="I26" i="4"/>
  <c r="H26" i="4"/>
  <c r="G26" i="4"/>
  <c r="F26" i="4"/>
  <c r="E26" i="4"/>
  <c r="D26" i="4"/>
  <c r="C26" i="4"/>
  <c r="B26" i="4"/>
  <c r="A26" i="4"/>
  <c r="I25" i="4"/>
  <c r="H25" i="4"/>
  <c r="G25" i="4"/>
  <c r="F25" i="4"/>
  <c r="E25" i="4"/>
  <c r="D25" i="4"/>
  <c r="C25" i="4"/>
  <c r="B25" i="4"/>
  <c r="A25" i="4"/>
  <c r="I24" i="4"/>
  <c r="H24" i="4"/>
  <c r="G24" i="4"/>
  <c r="F24" i="4"/>
  <c r="E24" i="4"/>
  <c r="D24" i="4"/>
  <c r="C24" i="4"/>
  <c r="B24" i="4"/>
  <c r="A24" i="4"/>
  <c r="I23" i="4"/>
  <c r="H23" i="4"/>
  <c r="G23" i="4"/>
  <c r="F23" i="4"/>
  <c r="E23" i="4"/>
  <c r="D23" i="4"/>
  <c r="C23" i="4"/>
  <c r="B23" i="4"/>
  <c r="A23" i="4"/>
  <c r="I22" i="4"/>
  <c r="H22" i="4"/>
  <c r="G22" i="4"/>
  <c r="F22" i="4"/>
  <c r="E22" i="4"/>
  <c r="D22" i="4"/>
  <c r="C22" i="4"/>
  <c r="B22" i="4"/>
  <c r="A22" i="4"/>
  <c r="I21" i="4"/>
  <c r="H21" i="4"/>
  <c r="G21" i="4"/>
  <c r="F21" i="4"/>
  <c r="E21" i="4"/>
  <c r="D21" i="4"/>
  <c r="C21" i="4"/>
  <c r="B21" i="4"/>
  <c r="A21" i="4"/>
  <c r="I20" i="4"/>
  <c r="H20" i="4"/>
  <c r="G20" i="4"/>
  <c r="F20" i="4"/>
  <c r="E20" i="4"/>
  <c r="D20" i="4"/>
  <c r="C20" i="4"/>
  <c r="B20" i="4"/>
  <c r="A20" i="4"/>
  <c r="A19" i="4"/>
  <c r="W19" i="3"/>
  <c r="V19" i="3"/>
  <c r="U19" i="3"/>
  <c r="T19" i="3"/>
  <c r="S19" i="3"/>
  <c r="R19" i="3"/>
  <c r="J26" i="4" s="1"/>
  <c r="W18" i="3"/>
  <c r="V18" i="3"/>
  <c r="U18" i="3"/>
  <c r="T18" i="3"/>
  <c r="S18" i="3"/>
  <c r="R18" i="3"/>
  <c r="J25" i="4" s="1"/>
  <c r="W17" i="3"/>
  <c r="V17" i="3"/>
  <c r="U17" i="3"/>
  <c r="T17" i="3"/>
  <c r="S17" i="3"/>
  <c r="R17" i="3"/>
  <c r="J24" i="4" s="1"/>
  <c r="W16" i="3"/>
  <c r="V16" i="3"/>
  <c r="U16" i="3"/>
  <c r="T16" i="3"/>
  <c r="S16" i="3"/>
  <c r="R16" i="3"/>
  <c r="J23" i="4" s="1"/>
  <c r="W15" i="3"/>
  <c r="V15" i="3"/>
  <c r="U15" i="3"/>
  <c r="T15" i="3"/>
  <c r="S15" i="3"/>
  <c r="R15" i="3"/>
  <c r="J22" i="4" s="1"/>
  <c r="W14" i="3"/>
  <c r="V14" i="3"/>
  <c r="U14" i="3"/>
  <c r="T14" i="3"/>
  <c r="S14" i="3"/>
  <c r="R14" i="3"/>
  <c r="J21" i="4" s="1"/>
  <c r="W13" i="3"/>
  <c r="V13" i="3"/>
  <c r="U13" i="3"/>
  <c r="T13" i="3"/>
  <c r="S13" i="3"/>
  <c r="R13" i="3"/>
  <c r="J20" i="4" s="1"/>
  <c r="Q12" i="3"/>
  <c r="I19" i="4" s="1"/>
  <c r="P12" i="3"/>
  <c r="H19" i="4" s="1"/>
  <c r="O12" i="3"/>
  <c r="G19" i="4" s="1"/>
  <c r="N12" i="3"/>
  <c r="M12" i="3"/>
  <c r="L12" i="3"/>
  <c r="K12" i="3"/>
  <c r="J12" i="3"/>
  <c r="F19" i="4" s="1"/>
  <c r="I12" i="3"/>
  <c r="H12" i="3"/>
  <c r="G12" i="3"/>
  <c r="F12" i="3"/>
  <c r="E12" i="3"/>
  <c r="D19" i="4" s="1"/>
  <c r="D12" i="3"/>
  <c r="C19" i="4" s="1"/>
  <c r="C12" i="3"/>
  <c r="B12" i="3"/>
  <c r="W12" i="3" s="1"/>
  <c r="G31" i="2"/>
  <c r="F31" i="2"/>
  <c r="G30" i="2"/>
  <c r="F30" i="2"/>
  <c r="G29" i="2"/>
  <c r="F29" i="2"/>
  <c r="G28" i="2"/>
  <c r="F28" i="2"/>
  <c r="G27" i="2"/>
  <c r="F27" i="2"/>
  <c r="F24" i="2"/>
  <c r="F23" i="2"/>
  <c r="F22" i="2"/>
  <c r="F21" i="2"/>
  <c r="F20" i="2"/>
  <c r="F19" i="2"/>
  <c r="F18" i="2"/>
  <c r="F17" i="2"/>
  <c r="F16" i="2"/>
  <c r="E11" i="2"/>
  <c r="F6" i="2"/>
  <c r="F5" i="2"/>
  <c r="F7" i="2" s="1"/>
  <c r="F8" i="2" l="1"/>
  <c r="R12" i="3"/>
  <c r="S12" i="3"/>
  <c r="B19" i="4"/>
  <c r="E19" i="4"/>
  <c r="T12" i="3"/>
  <c r="B8" i="3" s="1"/>
  <c r="U12" i="3"/>
  <c r="V12" i="3"/>
  <c r="J19" i="4" l="1"/>
  <c r="G8" i="3"/>
  <c r="B32" i="4" s="1"/>
  <c r="A8" i="3"/>
  <c r="B6" i="4" s="1"/>
  <c r="F8" i="3"/>
  <c r="B31" i="4" s="1"/>
  <c r="D8" i="3"/>
  <c r="B29" i="4" s="1"/>
  <c r="C8" i="3"/>
  <c r="B33" i="4" s="1"/>
  <c r="E8" i="3"/>
  <c r="B30" i="4" s="1"/>
  <c r="H8" i="3"/>
  <c r="B7" i="4" s="1"/>
  <c r="B8" i="4" l="1"/>
  <c r="B10" i="4"/>
</calcChain>
</file>

<file path=xl/sharedStrings.xml><?xml version="1.0" encoding="utf-8"?>
<sst xmlns="http://schemas.openxmlformats.org/spreadsheetml/2006/main" count="271" uniqueCount="227">
  <si>
    <t>SEO Reversal Condition Workbook</t>
  </si>
  <si>
    <t>Pre-approval design for one SEO investment · method SERPIFAI-PRECOMMIT-REVERSAL-1.1.0 · no score</t>
  </si>
  <si>
    <t>WHAT THIS DOES</t>
  </si>
  <si>
    <t>Define the future evidence that would change an SEO investment decision before results are known.</t>
  </si>
  <si>
    <t>WHY USE IT</t>
  </si>
  <si>
    <t>Pre-commit the rule so slow feedback, sunk cost, broken measurement or incomplete implementation do not silently rewrite the decision later.</t>
  </si>
  <si>
    <t>NORMAL PATH</t>
  </si>
  <si>
    <t>1. BUILD one condition. 2. Add other critical assumptions in CONDITION SET only if needed. 3. Review the APPROVAL BRIEF. 4. Carry the preserved rule into the later executive/review workflow.</t>
  </si>
  <si>
    <t>KEEP THESE SEPARATE</t>
  </si>
  <si>
    <t>Condition readiness = is the rule valid? · Evidence quality = how strong/traceable is the evidence source? · Record completeness = is the approval handoff complete?</t>
  </si>
  <si>
    <t>NOT THIS</t>
  </si>
  <si>
    <t>Not a KPI dashboard · not a budget allocator · not a post-investment monitor · not the downstream executive memo · not the later post-investment review.</t>
  </si>
  <si>
    <t>GOOD VS BAD</t>
  </si>
  <si>
    <t>BAD TARGET</t>
  </si>
  <si>
    <t>Grow organic traffic 30%.</t>
  </si>
  <si>
    <t>WHY</t>
  </si>
  <si>
    <t>A desired result, not evidence that would change the investment decision.</t>
  </si>
  <si>
    <t>BAD VAGUE</t>
  </si>
  <si>
    <t>Stop if SEO performs badly.</t>
  </si>
  <si>
    <t>No observable trigger, fair window or validity guard.</t>
  </si>
  <si>
    <t>GOOD</t>
  </si>
  <si>
    <t>Reassess if qualified non-brand demand remains below the approved minimum across two comparable reviews, provided tracking and implementation are valid.</t>
  </si>
  <si>
    <t>Observable, decision-linked, time-fair and protected against false triggers.</t>
  </si>
  <si>
    <t>NEXT</t>
  </si>
  <si>
    <t>Go to BUILD and create the first reversal condition. Expert logic stays underneath plain-language prompts.</t>
  </si>
  <si>
    <t>BUILD — one governed reversal condition</t>
  </si>
  <si>
    <t>SOURCE QUALITY</t>
  </si>
  <si>
    <t>PERSISTENCE</t>
  </si>
  <si>
    <t>CLARITY</t>
  </si>
  <si>
    <t>CONSEQUENCE</t>
  </si>
  <si>
    <t>Light cells are your inputs. Dark cells are calculated. Build one condition quickly; add more only in CONDITION SET.</t>
  </si>
  <si>
    <t>First-party measured</t>
  </si>
  <si>
    <t>One decisive event</t>
  </si>
  <si>
    <t>YES</t>
  </si>
  <si>
    <t>Investigate before changing funding</t>
  </si>
  <si>
    <t>Direct operational record</t>
  </si>
  <si>
    <t>Two comparable reviews</t>
  </si>
  <si>
    <t>NOT SURE</t>
  </si>
  <si>
    <t>Pause next tranche</t>
  </si>
  <si>
    <t>1 — THE INVESTMENT</t>
  </si>
  <si>
    <t>LIVE DECISION CARD</t>
  </si>
  <si>
    <t>Reliable external benchmark</t>
  </si>
  <si>
    <t>Three comparable observations</t>
  </si>
  <si>
    <t>NO</t>
  </si>
  <si>
    <t>Revise thesis / scope</t>
  </si>
  <si>
    <t>Investment</t>
  </si>
  <si>
    <t>What bounded SEO investment are you considering approving?</t>
  </si>
  <si>
    <t>STATUS</t>
  </si>
  <si>
    <t>Inference / analogue</t>
  </si>
  <si>
    <t>Defined in the condition</t>
  </si>
  <si>
    <t>Reduce exposure</t>
  </si>
  <si>
    <t>Why should it work?</t>
  </si>
  <si>
    <t>State the commercial or strategic reason, not only the activity plan.</t>
  </si>
  <si>
    <t>PRIMARY ISSUE</t>
  </si>
  <si>
    <t>Not yet established</t>
  </si>
  <si>
    <t>Reverse / stop</t>
  </si>
  <si>
    <t>NEXT STEP</t>
  </si>
  <si>
    <t>2 — WHAT MUST REMAIN TRUE</t>
  </si>
  <si>
    <t>WHAT CHANGES THIS STATE</t>
  </si>
  <si>
    <t>Critical assumption</t>
  </si>
  <si>
    <t>The belief that must remain true for the investment to make sense.</t>
  </si>
  <si>
    <t>LIVE CONDITION PREVIEW</t>
  </si>
  <si>
    <t>3 — THE EVIDENCE</t>
  </si>
  <si>
    <t>What will you watch?</t>
  </si>
  <si>
    <t>Use evidence that can actually test the critical assumption.</t>
  </si>
  <si>
    <t>Evidence source</t>
  </si>
  <si>
    <t>Where will another reviewer inspect the signal?</t>
  </si>
  <si>
    <t>Source quality</t>
  </si>
  <si>
    <t>Qualitative provenance only; no numeric confidence.</t>
  </si>
  <si>
    <t>CONDITION QUALITY — qualitative checks, not a score</t>
  </si>
  <si>
    <t>4 — WHEN IT IS FAIR TO JUDGE</t>
  </si>
  <si>
    <t>Disconfirming, not target?</t>
  </si>
  <si>
    <t>A success target cannot become approval-ready reversal evidence.</t>
  </si>
  <si>
    <t>Fair evidence window</t>
  </si>
  <si>
    <t>When does this evidence become interpretable for this implementation and outcome?</t>
  </si>
  <si>
    <t>Observable</t>
  </si>
  <si>
    <t>Could two reviewers tell whether the evidence happened?</t>
  </si>
  <si>
    <t>Decision-linked</t>
  </si>
  <si>
    <t>Would this evidence genuinely change the investment decision?</t>
  </si>
  <si>
    <t>5 — WHAT WOULD CHANGE OUR MIND</t>
  </si>
  <si>
    <t>Time-fair</t>
  </si>
  <si>
    <t>A fair evidence window is recorded.</t>
  </si>
  <si>
    <t>Reversal evidence</t>
  </si>
  <si>
    <t>Write observable disconfirming evidence, not a success target.</t>
  </si>
  <si>
    <t>Measurement-valid</t>
  </si>
  <si>
    <t>The rule states when measurement is valid enough to count.</t>
  </si>
  <si>
    <t>Persistence / repetition</t>
  </si>
  <si>
    <t>Use repetition only when one observation could create a false trigger.</t>
  </si>
  <si>
    <t>Implementation-valid</t>
  </si>
  <si>
    <t>The minimum implementation for a fair test is explicit.</t>
  </si>
  <si>
    <t>Disconfirming evidence, not a target?</t>
  </si>
  <si>
    <t>Choose YES only when this describes evidence that weakens the reason for investing.</t>
  </si>
  <si>
    <t>Action-linked</t>
  </si>
  <si>
    <t>A condition without a consequence is incomplete.</t>
  </si>
  <si>
    <t>Observable / specific enough?</t>
  </si>
  <si>
    <t>Could two reviewers independently tell whether the condition happened?</t>
  </si>
  <si>
    <t>Traceability matters for approval and challenge.</t>
  </si>
  <si>
    <t>Would this genuinely change the decision?</t>
  </si>
  <si>
    <t>If No or Not sure, the rule is not yet decision-linked.</t>
  </si>
  <si>
    <t>Owner / review</t>
  </si>
  <si>
    <t>Someone must own the review and a date must be set.</t>
  </si>
  <si>
    <t>6 — FALSE-TRIGGER CHECK</t>
  </si>
  <si>
    <t>FALSE-TRIGGER GUARDS — visible before approval</t>
  </si>
  <si>
    <t>Measurement requirement</t>
  </si>
  <si>
    <t>What must be true about tracking, baseline or attribution before the signal counts?</t>
  </si>
  <si>
    <t>TOO EARLY</t>
  </si>
  <si>
    <t>Implementation requirement</t>
  </si>
  <si>
    <t>What minimum implementation must exist before the thesis receives a fair test?</t>
  </si>
  <si>
    <t>MEASUREMENT INVALID</t>
  </si>
  <si>
    <t>External-change guard</t>
  </si>
  <si>
    <t>What buyer, offer, market or search change would force reassessment instead of automatic blame on execution?</t>
  </si>
  <si>
    <t>IMPLEMENTATION INCOMPLETE</t>
  </si>
  <si>
    <t>EXTERNAL CONTEXT CHANGED</t>
  </si>
  <si>
    <t>7 — THE CONSEQUENCE</t>
  </si>
  <si>
    <t>CONDITION ACTUALLY MET</t>
  </si>
  <si>
    <t>What happens if valid evidence establishes the condition?</t>
  </si>
  <si>
    <t>Pre-commit the action; reversal does not always mean permanent stop.</t>
  </si>
  <si>
    <t>8 — GOVERNANCE</t>
  </si>
  <si>
    <t>Review owner</t>
  </si>
  <si>
    <t>Who is responsible for the review?</t>
  </si>
  <si>
    <t>Review date</t>
  </si>
  <si>
    <t>When is the next governed review point?</t>
  </si>
  <si>
    <t>CONDITION SET — several critical conditions for one investment</t>
  </si>
  <si>
    <t>C01 comes live from BUILD. Add C02–C08 only when another assumption is genuinely decision-critical. Blank rows stay analytically neutral.</t>
  </si>
  <si>
    <t>Investment thesis</t>
  </si>
  <si>
    <t>ACTIVE CONDITIONS</t>
  </si>
  <si>
    <t>RECORD COMPLETE</t>
  </si>
  <si>
    <t>NEEDS CLARIFICATION</t>
  </si>
  <si>
    <t>MISSING EVIDENCE SOURCE</t>
  </si>
  <si>
    <t>MISSING OWNER</t>
  </si>
  <si>
    <t>REVIEW DATES MISSING</t>
  </si>
  <si>
    <t>FALSE-TRIGGER RISK</t>
  </si>
  <si>
    <t>APPROVAL-READY</t>
  </si>
  <si>
    <t>ID</t>
  </si>
  <si>
    <t>CRITICAL ASSUMPTION</t>
  </si>
  <si>
    <t>SIGNAL</t>
  </si>
  <si>
    <t>FAIR WINDOW</t>
  </si>
  <si>
    <t>REVERSAL EVIDENCE</t>
  </si>
  <si>
    <t>DISCONFIRMING?</t>
  </si>
  <si>
    <t>OBSERVABLE?</t>
  </si>
  <si>
    <t>DECISION-LINKED?</t>
  </si>
  <si>
    <t>EVIDENCE SOURCE</t>
  </si>
  <si>
    <t>MEASUREMENT REQUIREMENT</t>
  </si>
  <si>
    <t>IMPLEMENTATION REQUIREMENT</t>
  </si>
  <si>
    <t>EXTERNAL-CHANGE GUARD</t>
  </si>
  <si>
    <t>OWNER</t>
  </si>
  <si>
    <t>REVIEW DATE</t>
  </si>
  <si>
    <t>EVIDENCE QUALITY</t>
  </si>
  <si>
    <t>RECORD COMPLETENESS</t>
  </si>
  <si>
    <t>NEXT ACTION</t>
  </si>
  <si>
    <t>ALL MATERIAL GAPS</t>
  </si>
  <si>
    <t>C01</t>
  </si>
  <si>
    <t>C02</t>
  </si>
  <si>
    <t>C03</t>
  </si>
  <si>
    <t>C04</t>
  </si>
  <si>
    <t>C05</t>
  </si>
  <si>
    <t>C06</t>
  </si>
  <si>
    <t>C07</t>
  </si>
  <si>
    <t>C08</t>
  </si>
  <si>
    <t>APPROVAL BRIEF — reversal-condition component</t>
  </si>
  <si>
    <t>One investment. Several critical assumptions. Approval-ready handoff, not a post-investment verdict.</t>
  </si>
  <si>
    <t>Active conditions</t>
  </si>
  <si>
    <t>Approval-ready conditions</t>
  </si>
  <si>
    <t>Conditions still needing work</t>
  </si>
  <si>
    <t>Approval governance note</t>
  </si>
  <si>
    <t>Pre-commit the reversal conditions before results are known. Preserve the original rule; revise later only through a documented scope/evidence change.</t>
  </si>
  <si>
    <t>Next management question</t>
  </si>
  <si>
    <t>EXECUTIVE NARRATIVE</t>
  </si>
  <si>
    <t>CRITICAL CONDITIONS</t>
  </si>
  <si>
    <t>FALSE-TRIGGER GUARDS</t>
  </si>
  <si>
    <t>REVIEW</t>
  </si>
  <si>
    <t>WHAT IS STILL MISSING</t>
  </si>
  <si>
    <t>Missing evidence source</t>
  </si>
  <si>
    <t>Missing owner</t>
  </si>
  <si>
    <t>Review dates missing</t>
  </si>
  <si>
    <t>False-trigger risk</t>
  </si>
  <si>
    <t>Needs clarification</t>
  </si>
  <si>
    <t>HANDOFF BOUNDARY</t>
  </si>
  <si>
    <t>This brief carries the pre-approval reversal-condition component into the next decision. It does not release a later continue/expand/pause/reverse verdict.</t>
  </si>
  <si>
    <t>HELP — definitions, examples and boundaries</t>
  </si>
  <si>
    <t>Use this only when you need a definition. The normal path is START → BUILD → CONDITION SET (if needed) → APPROVAL BRIEF.</t>
  </si>
  <si>
    <t>EXPERT TERM</t>
  </si>
  <si>
    <t>PLAIN-LANGUAGE MEANING</t>
  </si>
  <si>
    <t>EXAMPLE</t>
  </si>
  <si>
    <t>COMMON MISTAKE / ADVANCED NOTE</t>
  </si>
  <si>
    <t>Target</t>
  </si>
  <si>
    <t>What you hope will happen.</t>
  </si>
  <si>
    <t>Grow qualified organic pipeline.</t>
  </si>
  <si>
    <t>A target is not evidence that would change the decision.</t>
  </si>
  <si>
    <t>Reversal condition</t>
  </si>
  <si>
    <t>The future evidence that would make you reconsider the investment.</t>
  </si>
  <si>
    <t>Qualified non-brand opportunities remain below the approved minimum after two comparable reviews, with valid tracking and implementation.</t>
  </si>
  <si>
    <t>Define it before results are known.</t>
  </si>
  <si>
    <t>Why you believe the investment should create value.</t>
  </si>
  <si>
    <t>Evaluation-intent pages should reach buyers during active vendor comparison.</t>
  </si>
  <si>
    <t>The thesis is broader than one metric.</t>
  </si>
  <si>
    <t>What must remain true for the investment to make sense.</t>
  </si>
  <si>
    <t>Evaluation-intent search continues to reach qualified enterprise buyers.</t>
  </si>
  <si>
    <t>Use several conditions only when several assumptions are genuinely decision-critical.</t>
  </si>
  <si>
    <t>When the signal becomes interpretable.</t>
  </si>
  <si>
    <t>After two complete monthly reviews following full implementation.</t>
  </si>
  <si>
    <t>Too early is not thesis failure.</t>
  </si>
  <si>
    <t>Measurement validity</t>
  </si>
  <si>
    <t>What must be true about tracking/baseline/attribution.</t>
  </si>
  <si>
    <t>CRM source mapping reconciles with analytics for the review period.</t>
  </si>
  <si>
    <t>Broken measurement means repair measurement first.</t>
  </si>
  <si>
    <t>Implementation validity</t>
  </si>
  <si>
    <t>What minimum implementation must exist before judging the thesis.</t>
  </si>
  <si>
    <t>All approved pages are live, indexable and internally linked for the full evidence window.</t>
  </si>
  <si>
    <t>An unimplemented strategy has not received a fair test.</t>
  </si>
  <si>
    <t>What change reopens the context rather than blaming execution.</t>
  </si>
  <si>
    <t>The buyer, offer, market or dominant discovery path changes materially.</t>
  </si>
  <si>
    <t>Reassess the assumption/context.</t>
  </si>
  <si>
    <t>Persistence</t>
  </si>
  <si>
    <t>Whether one observation is enough or repeated evidence is needed.</t>
  </si>
  <si>
    <t>Two comparable reviews.</t>
  </si>
  <si>
    <t>Do not force persistence when one decisive event is sufficient.</t>
  </si>
  <si>
    <t>Evidence quality</t>
  </si>
  <si>
    <t>How traceable/reliable the recorded source is.</t>
  </si>
  <si>
    <t>First-party measured / direct operational record / reliable external benchmark / inference.</t>
  </si>
  <si>
    <t>Qualitative only; no fake confidence score.</t>
  </si>
  <si>
    <t>Record completeness</t>
  </si>
  <si>
    <t>Whether the approval handoff has enough governance detail.</t>
  </si>
  <si>
    <t>Evidence source + owner + review date are recorded.</t>
  </si>
  <si>
    <t>Separate from condition validity.</t>
  </si>
  <si>
    <t>BOUNDARY</t>
  </si>
  <si>
    <t>This workbook defines and preserves reversal conditions before approval. It does not monitor the investment after approval, allocate budget, create the downstream executive decision memo, or perform the later post-investment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</si>
</sst>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7">
    <font>
      <sz val="11"/>
      <name val="Carlito"/>
    </font>
    <font>
      <b/>
      <sz val="20"/>
      <color rgb="FFF8FAFC"/>
      <name val="Carlito"/>
    </font>
    <font>
      <sz val="10"/>
      <color rgb="FFB6C2D1"/>
      <name val="Carlito"/>
    </font>
    <font>
      <b/>
      <sz val="11"/>
      <color rgb="FF37D5D9"/>
      <name val="Carlito"/>
    </font>
    <font>
      <sz val="11"/>
      <color rgb="FF0F172A"/>
      <name val="Carlito"/>
    </font>
    <font>
      <b/>
      <sz val="12"/>
      <color rgb="FFF8FAFC"/>
      <name val="Carlito"/>
    </font>
    <font>
      <b/>
      <sz val="11"/>
      <color rgb="FF991B1B"/>
      <name val="Carlito"/>
    </font>
    <font>
      <sz val="11"/>
      <color rgb="FF991B1B"/>
      <name val="Carlito"/>
    </font>
    <font>
      <b/>
      <sz val="11"/>
      <color rgb="FF0F172A"/>
      <name val="Carlito"/>
    </font>
    <font>
      <b/>
      <sz val="11"/>
      <color rgb="FF166534"/>
      <name val="Carlito"/>
    </font>
    <font>
      <sz val="11"/>
      <color rgb="FF166534"/>
      <name val="Carlito"/>
    </font>
    <font>
      <b/>
      <sz val="11"/>
      <color rgb="FF0B1220"/>
      <name val="Carlito"/>
    </font>
    <font>
      <b/>
      <sz val="18"/>
      <color rgb="FFF8FAFC"/>
      <name val="Carlito"/>
    </font>
    <font>
      <b/>
      <sz val="11"/>
      <color rgb="FFF8FAFC"/>
      <name val="Carlito"/>
    </font>
    <font>
      <sz val="11"/>
      <color rgb="FFB6C2D1"/>
      <name val="Carlito"/>
    </font>
    <font>
      <sz val="11"/>
      <color rgb="FFF8FAFC"/>
      <name val="Carlito"/>
    </font>
    <font>
      <sz val="11"/>
      <color rgb="FF0B122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0B1220"/>
      </patternFill>
    </fill>
    <fill>
      <patternFill patternType="solid">
        <fgColor rgb="FF111827"/>
      </patternFill>
    </fill>
    <fill>
      <patternFill patternType="solid">
        <fgColor rgb="FF172033"/>
      </patternFill>
    </fill>
    <fill>
      <patternFill patternType="solid">
        <fgColor rgb="FFFFFFFF"/>
      </patternFill>
    </fill>
    <fill>
      <patternFill patternType="solid">
        <fgColor rgb="FFFEE2E2"/>
      </patternFill>
    </fill>
    <fill>
      <patternFill patternType="solid">
        <fgColor rgb="FFF1F5F9"/>
      </patternFill>
    </fill>
    <fill>
      <patternFill patternType="solid">
        <fgColor rgb="FFDCFCE7"/>
      </patternFill>
    </fill>
    <fill>
      <patternFill patternType="solid">
        <fgColor rgb="FFE7B85C"/>
      </patternFill>
    </fill>
    <fill>
      <patternFill patternType="solid">
        <fgColor rgb="FFEAF7F7"/>
      </patternFill>
    </fill>
  </fills>
  <borders count="13">
    <border>
      <left/>
      <right/>
      <top/>
      <bottom/>
      <diagonal/>
    </border>
    <border>
      <left style="thin">
        <color rgb="FF334155"/>
      </left>
      <right style="thin">
        <color rgb="FF334155"/>
      </right>
      <top style="thin">
        <color rgb="FF334155"/>
      </top>
      <bottom style="thin">
        <color rgb="FF334155"/>
      </bottom>
      <diagonal/>
    </border>
    <border>
      <left style="thin">
        <color rgb="FF334155"/>
      </left>
      <right/>
      <top style="thin">
        <color rgb="FF334155"/>
      </top>
      <bottom style="thin">
        <color rgb="FF334155"/>
      </bottom>
      <diagonal/>
    </border>
    <border>
      <left/>
      <right/>
      <top style="thin">
        <color rgb="FF334155"/>
      </top>
      <bottom style="thin">
        <color rgb="FF334155"/>
      </bottom>
      <diagonal/>
    </border>
    <border>
      <left/>
      <right style="thin">
        <color rgb="FF334155"/>
      </right>
      <top style="thin">
        <color rgb="FF334155"/>
      </top>
      <bottom style="thin">
        <color rgb="FF334155"/>
      </bottom>
      <diagonal/>
    </border>
    <border>
      <left style="thin">
        <color rgb="FF334155"/>
      </left>
      <right/>
      <top style="thin">
        <color rgb="FF334155"/>
      </top>
      <bottom/>
      <diagonal/>
    </border>
    <border>
      <left/>
      <right/>
      <top style="thin">
        <color rgb="FF334155"/>
      </top>
      <bottom/>
      <diagonal/>
    </border>
    <border>
      <left/>
      <right style="thin">
        <color rgb="FF334155"/>
      </right>
      <top style="thin">
        <color rgb="FF334155"/>
      </top>
      <bottom/>
      <diagonal/>
    </border>
    <border>
      <left style="thin">
        <color rgb="FF334155"/>
      </left>
      <right/>
      <top/>
      <bottom/>
      <diagonal/>
    </border>
    <border>
      <left/>
      <right style="thin">
        <color rgb="FF334155"/>
      </right>
      <top/>
      <bottom/>
      <diagonal/>
    </border>
    <border>
      <left style="thin">
        <color rgb="FF334155"/>
      </left>
      <right/>
      <top/>
      <bottom style="thin">
        <color rgb="FF334155"/>
      </bottom>
      <diagonal/>
    </border>
    <border>
      <left/>
      <right/>
      <top/>
      <bottom style="thin">
        <color rgb="FF334155"/>
      </bottom>
      <diagonal/>
    </border>
    <border>
      <left/>
      <right style="thin">
        <color rgb="FF334155"/>
      </right>
      <top/>
      <bottom style="thin">
        <color rgb="FF334155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10" fillId="8" borderId="2" xfId="0" applyFont="1" applyFill="1" applyBorder="1" applyAlignment="1">
      <alignment vertical="center" wrapText="1"/>
    </xf>
    <xf numFmtId="0" fontId="10" fillId="8" borderId="3" xfId="0" applyFont="1" applyFill="1" applyBorder="1" applyAlignment="1">
      <alignment vertical="center" wrapText="1"/>
    </xf>
    <xf numFmtId="0" fontId="10" fillId="8" borderId="4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11" fillId="9" borderId="2" xfId="0" applyFont="1" applyFill="1" applyBorder="1" applyAlignment="1">
      <alignment vertical="center" wrapText="1"/>
    </xf>
    <xf numFmtId="0" fontId="11" fillId="9" borderId="3" xfId="0" applyFont="1" applyFill="1" applyBorder="1" applyAlignment="1">
      <alignment vertical="center" wrapText="1"/>
    </xf>
    <xf numFmtId="0" fontId="11" fillId="9" borderId="4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164" fontId="4" fillId="10" borderId="1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5" fillId="4" borderId="2" xfId="0" applyFont="1" applyFill="1" applyBorder="1" applyAlignment="1">
      <alignment vertical="center" wrapText="1"/>
    </xf>
    <xf numFmtId="0" fontId="15" fillId="4" borderId="4" xfId="0" applyFont="1" applyFill="1" applyBorder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vertical="center" wrapText="1"/>
    </xf>
    <xf numFmtId="0" fontId="4" fillId="10" borderId="3" xfId="0" applyFont="1" applyFill="1" applyBorder="1" applyAlignment="1">
      <alignment vertical="center" wrapText="1"/>
    </xf>
    <xf numFmtId="164" fontId="4" fillId="7" borderId="4" xfId="0" applyNumberFormat="1" applyFont="1" applyFill="1" applyBorder="1" applyAlignment="1">
      <alignment vertical="center" wrapText="1"/>
    </xf>
    <xf numFmtId="164" fontId="4" fillId="10" borderId="4" xfId="0" applyNumberFormat="1" applyFont="1" applyFill="1" applyBorder="1" applyAlignment="1">
      <alignment vertical="center" wrapText="1"/>
    </xf>
    <xf numFmtId="164" fontId="4" fillId="5" borderId="3" xfId="0" applyNumberFormat="1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16" fillId="9" borderId="2" xfId="0" applyFont="1" applyFill="1" applyBorder="1" applyAlignment="1">
      <alignment vertical="center" wrapText="1"/>
    </xf>
    <xf numFmtId="0" fontId="16" fillId="9" borderId="3" xfId="0" applyFont="1" applyFill="1" applyBorder="1" applyAlignment="1">
      <alignment vertical="center" wrapText="1"/>
    </xf>
    <xf numFmtId="0" fontId="16" fillId="9" borderId="4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3">
    <dxf>
      <font>
        <b/>
        <color rgb="FF166534"/>
      </font>
      <fill>
        <patternFill>
          <bgColor rgb="FFDCFCE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166534"/>
      </font>
      <fill>
        <patternFill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/>
  </sheetViews>
  <sheetFormatPr defaultRowHeight="14.25"/>
  <cols>
    <col min="1" max="1" width="24" customWidth="1"/>
    <col min="2" max="2" width="48" customWidth="1"/>
    <col min="3" max="3" width="3" customWidth="1"/>
    <col min="4" max="4" width="24" customWidth="1"/>
    <col min="5" max="5" width="48" customWidth="1"/>
  </cols>
  <sheetData>
    <row r="1" spans="1:5" ht="105">
      <c r="A1" s="2" t="s">
        <v>0</v>
      </c>
      <c r="B1" s="1"/>
      <c r="C1" s="1"/>
      <c r="D1" s="1"/>
      <c r="E1" s="1"/>
    </row>
    <row r="2" spans="1:5" ht="51">
      <c r="A2" s="3" t="s">
        <v>1</v>
      </c>
      <c r="B2" s="3"/>
      <c r="C2" s="3"/>
      <c r="D2" s="3"/>
      <c r="E2" s="3"/>
    </row>
    <row r="3" spans="1:5">
      <c r="A3" s="71"/>
    </row>
    <row r="4" spans="1:5" ht="28.5">
      <c r="A4" s="4" t="s">
        <v>2</v>
      </c>
      <c r="B4" s="5" t="s">
        <v>3</v>
      </c>
      <c r="C4" s="6"/>
      <c r="D4" s="6"/>
      <c r="E4" s="7"/>
    </row>
    <row r="5" spans="1:5" ht="42.75">
      <c r="A5" s="4" t="s">
        <v>4</v>
      </c>
      <c r="B5" s="5" t="s">
        <v>5</v>
      </c>
      <c r="C5" s="6"/>
      <c r="D5" s="6"/>
      <c r="E5" s="7"/>
    </row>
    <row r="6" spans="1:5">
      <c r="A6" s="71"/>
    </row>
    <row r="7" spans="1:5" ht="57">
      <c r="A7" s="4" t="s">
        <v>6</v>
      </c>
      <c r="B7" s="5" t="s">
        <v>7</v>
      </c>
      <c r="C7" s="6"/>
      <c r="D7" s="6"/>
      <c r="E7" s="7"/>
    </row>
    <row r="8" spans="1:5">
      <c r="A8" s="71"/>
    </row>
    <row r="9" spans="1:5" ht="42.75">
      <c r="A9" s="4" t="s">
        <v>8</v>
      </c>
      <c r="B9" s="5" t="s">
        <v>9</v>
      </c>
      <c r="C9" s="6"/>
      <c r="D9" s="6"/>
      <c r="E9" s="7"/>
    </row>
    <row r="10" spans="1:5">
      <c r="A10" s="71"/>
    </row>
    <row r="11" spans="1:5" ht="42.75">
      <c r="A11" s="4" t="s">
        <v>10</v>
      </c>
      <c r="B11" s="5" t="s">
        <v>11</v>
      </c>
      <c r="C11" s="6"/>
      <c r="D11" s="6"/>
      <c r="E11" s="7"/>
    </row>
    <row r="12" spans="1:5">
      <c r="A12" s="71"/>
    </row>
    <row r="13" spans="1:5">
      <c r="A13" s="71"/>
    </row>
    <row r="14" spans="1:5" ht="15.75">
      <c r="A14" s="8" t="s">
        <v>12</v>
      </c>
      <c r="B14" s="8"/>
      <c r="C14" s="8"/>
      <c r="D14" s="8"/>
      <c r="E14" s="8"/>
    </row>
    <row r="15" spans="1:5" ht="15">
      <c r="A15" s="9" t="s">
        <v>13</v>
      </c>
      <c r="B15" s="10" t="s">
        <v>14</v>
      </c>
      <c r="C15" s="11"/>
      <c r="D15" s="11"/>
      <c r="E15" s="12"/>
    </row>
    <row r="16" spans="1:5" ht="28.5">
      <c r="A16" s="13" t="s">
        <v>15</v>
      </c>
      <c r="B16" s="14" t="s">
        <v>16</v>
      </c>
      <c r="C16" s="15"/>
      <c r="D16" s="15"/>
      <c r="E16" s="16"/>
    </row>
    <row r="17" spans="1:5" ht="15">
      <c r="A17" s="9" t="s">
        <v>17</v>
      </c>
      <c r="B17" s="10" t="s">
        <v>18</v>
      </c>
      <c r="C17" s="11"/>
      <c r="D17" s="11"/>
      <c r="E17" s="12"/>
    </row>
    <row r="18" spans="1:5" ht="15">
      <c r="A18" s="13" t="s">
        <v>15</v>
      </c>
      <c r="B18" s="14" t="s">
        <v>19</v>
      </c>
      <c r="C18" s="15"/>
      <c r="D18" s="15"/>
      <c r="E18" s="16"/>
    </row>
    <row r="19" spans="1:5" ht="42.75">
      <c r="A19" s="17" t="s">
        <v>20</v>
      </c>
      <c r="B19" s="18" t="s">
        <v>21</v>
      </c>
      <c r="C19" s="19"/>
      <c r="D19" s="19"/>
      <c r="E19" s="20"/>
    </row>
    <row r="20" spans="1:5" ht="28.5">
      <c r="A20" s="13" t="s">
        <v>15</v>
      </c>
      <c r="B20" s="14" t="s">
        <v>22</v>
      </c>
      <c r="C20" s="15"/>
      <c r="D20" s="15"/>
      <c r="E20" s="16"/>
    </row>
    <row r="21" spans="1:5">
      <c r="A21" s="71"/>
    </row>
    <row r="22" spans="1:5">
      <c r="A22" s="71"/>
    </row>
    <row r="23" spans="1:5" ht="45">
      <c r="A23" s="21" t="s">
        <v>23</v>
      </c>
      <c r="B23" s="22" t="s">
        <v>24</v>
      </c>
      <c r="C23" s="23"/>
      <c r="D23" s="23"/>
      <c r="E23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6"/>
  <sheetViews>
    <sheetView workbookViewId="0"/>
  </sheetViews>
  <sheetFormatPr defaultRowHeight="14.25"/>
  <cols>
    <col min="1" max="1" width="23" customWidth="1"/>
    <col min="2" max="2" width="45" customWidth="1"/>
    <col min="3" max="3" width="37" customWidth="1"/>
    <col min="4" max="4" width="3" customWidth="1"/>
    <col min="5" max="5" width="24" customWidth="1"/>
    <col min="6" max="6" width="26" customWidth="1"/>
    <col min="7" max="7" width="42" customWidth="1"/>
    <col min="8" max="8" width="4" customWidth="1"/>
    <col min="24" max="27" width="24" hidden="1" customWidth="1"/>
  </cols>
  <sheetData>
    <row r="1" spans="1:27" ht="93">
      <c r="A1" s="25" t="s">
        <v>25</v>
      </c>
      <c r="B1" s="1"/>
      <c r="C1" s="1"/>
      <c r="D1" s="1"/>
      <c r="E1" s="1"/>
      <c r="F1" s="1"/>
      <c r="G1" s="1"/>
      <c r="X1" t="s">
        <v>26</v>
      </c>
      <c r="Y1" t="s">
        <v>27</v>
      </c>
      <c r="Z1" t="s">
        <v>28</v>
      </c>
      <c r="AA1" t="s">
        <v>29</v>
      </c>
    </row>
    <row r="2" spans="1:27" ht="63.75">
      <c r="A2" s="3" t="s">
        <v>30</v>
      </c>
      <c r="B2" s="3"/>
      <c r="C2" s="3"/>
      <c r="D2" s="3"/>
      <c r="E2" s="3"/>
      <c r="F2" s="3"/>
      <c r="G2" s="3"/>
      <c r="X2" t="s">
        <v>31</v>
      </c>
      <c r="Y2" t="s">
        <v>32</v>
      </c>
      <c r="Z2" t="s">
        <v>33</v>
      </c>
      <c r="AA2" t="s">
        <v>34</v>
      </c>
    </row>
    <row r="3" spans="1:27">
      <c r="A3" s="71"/>
      <c r="X3" t="s">
        <v>35</v>
      </c>
      <c r="Y3" t="s">
        <v>36</v>
      </c>
      <c r="Z3" t="s">
        <v>37</v>
      </c>
      <c r="AA3" t="s">
        <v>38</v>
      </c>
    </row>
    <row r="4" spans="1:27" ht="15.75">
      <c r="A4" s="26" t="s">
        <v>39</v>
      </c>
      <c r="B4" s="26"/>
      <c r="C4" s="26"/>
      <c r="E4" s="31" t="s">
        <v>40</v>
      </c>
      <c r="F4" s="31"/>
      <c r="G4" s="31"/>
      <c r="X4" t="s">
        <v>41</v>
      </c>
      <c r="Y4" t="s">
        <v>42</v>
      </c>
      <c r="Z4" t="s">
        <v>43</v>
      </c>
      <c r="AA4" t="s">
        <v>44</v>
      </c>
    </row>
    <row r="5" spans="1:27" ht="28.5">
      <c r="A5" s="27" t="s">
        <v>45</v>
      </c>
      <c r="B5" s="28"/>
      <c r="C5" s="29" t="s">
        <v>46</v>
      </c>
      <c r="E5" s="32" t="s">
        <v>47</v>
      </c>
      <c r="F5" s="33" t="str">
        <f>IF(B5="","START HERE",IF(OR(B6="",B9="",B12="",B17="",B20="",B32=""),"CONDITION TAKING SHAPE",IF(OR(NOT(EXACT(B22,"YES")),NOT(EXACT(B23,"YES")),NOT(EXACT(B24,"YES")),AND(B21&lt;&gt;"",NOT(OR(EXACT(B21,$Y$2),EXACT(B21,$Y$3),EXACT(B21,$Y$4),EXACT(B21,$Y$5)))),AND(B14&lt;&gt;"",NOT(OR(EXACT(B14,$X$2),EXACT(B14,$X$3),EXACT(B14,$X$4),EXACT(B14,$X$5),EXACT(B14,$X$6)))),NOT(OR(EXACT(B32,$AA$2),EXACT(B32,$AA$3),EXACT(B32,$AA$4),EXACT(B32,$AA$5),EXACT(B32,$AA$6))),NOT(COUNTIF(B36,"&gt;0")=1)),"NEEDS CLARIFICATION",IF(OR(B27="",B28="",B29=""),"FALSE-TRIGGER RISK",IF(OR(B13="",B35=""),"GOVERNANCE DETAIL MISSING","APPROVAL-READY")))))</f>
        <v>START HERE</v>
      </c>
      <c r="G5" s="34"/>
      <c r="X5" t="s">
        <v>48</v>
      </c>
      <c r="Y5" t="s">
        <v>49</v>
      </c>
      <c r="AA5" t="s">
        <v>50</v>
      </c>
    </row>
    <row r="6" spans="1:27" ht="28.5">
      <c r="A6" s="27" t="s">
        <v>51</v>
      </c>
      <c r="B6" s="28"/>
      <c r="C6" s="29" t="s">
        <v>52</v>
      </c>
      <c r="E6" s="32" t="s">
        <v>53</v>
      </c>
      <c r="F6" s="33" t="str">
        <f>IF(B5="","Name the investment.",IF(B6="","Explain why it should work.",IF(B9="","Name what must remain true.",IF(B12="","Choose what you will watch.",IF(B17="","Define when it is fair to judge.",IF(B20="","Write the reversal evidence.",IF(NOT(EXACT(B22,"YES")),"Confirm that the evidence is disconfirming rather than a success target.",IF(NOT(EXACT(B23,"YES")),"Make the evidence observable and specific enough for two reviewers to judge.",IF(NOT(EXACT(B24,"YES")),"Confirm that this evidence would genuinely change the decision.",IF(AND(B21&lt;&gt;"",NOT(OR(EXACT(B21,$Y$2),EXACT(B21,$Y$3),EXACT(B21,$Y$4),EXACT(B21,$Y$5)))),"Choose a supported persistence option.",IF(AND(B14&lt;&gt;"",NOT(OR(EXACT(B14,$X$2),EXACT(B14,$X$3),EXACT(B14,$X$4),EXACT(B14,$X$5),EXACT(B14,$X$6)))),"Choose a supported source-quality option.",IF(NOT(OR(EXACT(B32,$AA$2),EXACT(B32,$AA$3),EXACT(B32,$AA$4),EXACT(B32,$AA$5),EXACT(B32,$AA$6))),"Choose a supported consequence from the dropdown.",IF(NOT(COUNTIF(B36,"&gt;0")=1),"Enter a real Excel review date.",IF(B27="","Record the measurement-validity requirement.",IF(B28="","Record the minimum implementation requirement.",IF(B29="","Record the external-change guard.",IF(B13="","Record the evidence source.",IF(B35="","Assign the review owner.","No material design gap detected."))))))))))))))))))</f>
        <v>Name the investment.</v>
      </c>
      <c r="G6" s="34"/>
      <c r="X6" t="s">
        <v>54</v>
      </c>
      <c r="AA6" t="s">
        <v>55</v>
      </c>
    </row>
    <row r="7" spans="1:27" ht="28.5">
      <c r="A7" s="71"/>
      <c r="E7" s="32" t="s">
        <v>56</v>
      </c>
      <c r="F7" s="33" t="str">
        <f>IF(F5="START HERE","Start with the investment and why it should work.",IF(F5="CONDITION TAKING SHAPE","Complete the next missing core design field.",IF(F5="NEEDS CLARIFICATION","Correct the target/reversal, observability or decision-link issue.",IF(F5="FALSE-TRIGGER RISK","Complete every false-trigger guard before approval.",IF(F5="GOVERNANCE DETAIL MISSING","Complete evidence source, owner and review date.","Carry this condition into the approval record and preserve it before results are known.")))))</f>
        <v>Start with the investment and why it should work.</v>
      </c>
      <c r="G7" s="34"/>
    </row>
    <row r="8" spans="1:27" ht="30">
      <c r="A8" s="26" t="s">
        <v>57</v>
      </c>
      <c r="B8" s="26"/>
      <c r="C8" s="26"/>
      <c r="E8" s="32" t="s">
        <v>58</v>
      </c>
      <c r="F8" s="33" t="str">
        <f>IF(F5="APPROVAL-READY","Only a documented change in scope or evidence design should reopen the pre-approved rule.",IF(F5="NEEDS CLARIFICATION","Use exact controlled values, a supported consequence and a real review date; all three clarification controls must be YES.",IF(F5="FALSE-TRIGGER RISK","Measurement, implementation and external-change guards must all be recorded.",IF(F5="GOVERNANCE DETAIL MISSING","Evidence source and owner must be recorded.","Complete the next missing design field."))))</f>
        <v>Complete the next missing design field.</v>
      </c>
      <c r="G8" s="34"/>
    </row>
    <row r="9" spans="1:27" ht="28.5">
      <c r="A9" s="27" t="s">
        <v>59</v>
      </c>
      <c r="B9" s="28"/>
      <c r="C9" s="29" t="s">
        <v>60</v>
      </c>
    </row>
    <row r="10" spans="1:27" ht="30">
      <c r="A10" s="71"/>
      <c r="E10" s="35" t="s">
        <v>61</v>
      </c>
      <c r="F10" s="35"/>
      <c r="G10" s="35"/>
    </row>
    <row r="11" spans="1:27" ht="78" customHeight="1">
      <c r="A11" s="26" t="s">
        <v>62</v>
      </c>
      <c r="B11" s="26"/>
      <c r="C11" s="26"/>
      <c r="E11" s="36" t="str">
        <f>IF(OR(B5="",B20="",B17="",B32=""),"Complete the core rule to generate the preview.","We will reconsider "&amp;B5&amp;" if "&amp;B20&amp;". Fair evidence window: "&amp;B17&amp;IF(B21&lt;&gt;"","; persistence: "&amp;LOWER(B21),"")&amp;". Measurement and the agreed implementation must be valid. If established: "&amp;LOWER(B32)&amp;". Review owner: "&amp;IF(B35="","not assigned",B35)&amp;".")</f>
        <v>Complete the core rule to generate the preview.</v>
      </c>
      <c r="F11" s="37"/>
      <c r="G11" s="38"/>
      <c r="H11" s="71"/>
    </row>
    <row r="12" spans="1:27" ht="32.1" customHeight="1">
      <c r="A12" s="27" t="s">
        <v>63</v>
      </c>
      <c r="B12" s="28"/>
      <c r="C12" s="29" t="s">
        <v>64</v>
      </c>
      <c r="E12" s="39"/>
      <c r="F12" s="40"/>
      <c r="G12" s="41"/>
    </row>
    <row r="13" spans="1:27" ht="32.1" customHeight="1">
      <c r="A13" s="27" t="s">
        <v>65</v>
      </c>
      <c r="B13" s="28"/>
      <c r="C13" s="29" t="s">
        <v>66</v>
      </c>
      <c r="E13" s="42"/>
      <c r="F13" s="43"/>
      <c r="G13" s="44"/>
    </row>
    <row r="14" spans="1:27" ht="28.5">
      <c r="A14" s="27" t="s">
        <v>67</v>
      </c>
      <c r="B14" s="28"/>
      <c r="C14" s="29" t="s">
        <v>68</v>
      </c>
    </row>
    <row r="15" spans="1:27" ht="45">
      <c r="A15" s="71"/>
      <c r="E15" s="35" t="s">
        <v>69</v>
      </c>
      <c r="F15" s="35"/>
      <c r="G15" s="35"/>
    </row>
    <row r="16" spans="1:27" ht="30">
      <c r="A16" s="26" t="s">
        <v>70</v>
      </c>
      <c r="B16" s="26"/>
      <c r="C16" s="26"/>
      <c r="E16" s="45" t="s">
        <v>71</v>
      </c>
      <c r="F16" s="46" t="str">
        <f>IF(B22="","NOT YET TESTABLE",IF(EXACT(B22,"YES"),"PASS","NEEDS ATTENTION"))</f>
        <v>NOT YET TESTABLE</v>
      </c>
      <c r="G16" s="47" t="s">
        <v>72</v>
      </c>
    </row>
    <row r="17" spans="1:7" ht="42.75">
      <c r="A17" s="27" t="s">
        <v>73</v>
      </c>
      <c r="B17" s="28"/>
      <c r="C17" s="29" t="s">
        <v>74</v>
      </c>
      <c r="E17" s="45" t="s">
        <v>75</v>
      </c>
      <c r="F17" s="46" t="str">
        <f>IF(B23="","NOT YET TESTABLE",IF(EXACT(B23,"YES"),"PASS","NEEDS ATTENTION"))</f>
        <v>NOT YET TESTABLE</v>
      </c>
      <c r="G17" s="47" t="s">
        <v>76</v>
      </c>
    </row>
    <row r="18" spans="1:7" ht="28.5">
      <c r="A18" s="71"/>
      <c r="E18" s="45" t="s">
        <v>77</v>
      </c>
      <c r="F18" s="46" t="str">
        <f>IF(B24="","NOT YET TESTABLE",IF(EXACT(B24,"YES"),"PASS","NEEDS ATTENTION"))</f>
        <v>NOT YET TESTABLE</v>
      </c>
      <c r="G18" s="47" t="s">
        <v>78</v>
      </c>
    </row>
    <row r="19" spans="1:7" ht="30">
      <c r="A19" s="26" t="s">
        <v>79</v>
      </c>
      <c r="B19" s="26"/>
      <c r="C19" s="26"/>
      <c r="E19" s="45" t="s">
        <v>80</v>
      </c>
      <c r="F19" s="46" t="str">
        <f>IF(B17="","NOT YET TESTABLE","PASS")</f>
        <v>NOT YET TESTABLE</v>
      </c>
      <c r="G19" s="47" t="s">
        <v>81</v>
      </c>
    </row>
    <row r="20" spans="1:7" ht="28.5">
      <c r="A20" s="27" t="s">
        <v>82</v>
      </c>
      <c r="B20" s="28"/>
      <c r="C20" s="29" t="s">
        <v>83</v>
      </c>
      <c r="E20" s="45" t="s">
        <v>84</v>
      </c>
      <c r="F20" s="46" t="str">
        <f>IF(B27="","NOT YET TESTABLE","PASS")</f>
        <v>NOT YET TESTABLE</v>
      </c>
      <c r="G20" s="47" t="s">
        <v>85</v>
      </c>
    </row>
    <row r="21" spans="1:7" ht="28.5">
      <c r="A21" s="27" t="s">
        <v>86</v>
      </c>
      <c r="B21" s="28"/>
      <c r="C21" s="29" t="s">
        <v>87</v>
      </c>
      <c r="E21" s="45" t="s">
        <v>88</v>
      </c>
      <c r="F21" s="46" t="str">
        <f>IF(B28="","NOT YET TESTABLE","PASS")</f>
        <v>NOT YET TESTABLE</v>
      </c>
      <c r="G21" s="47" t="s">
        <v>89</v>
      </c>
    </row>
    <row r="22" spans="1:7" ht="42.75">
      <c r="A22" s="27" t="s">
        <v>90</v>
      </c>
      <c r="B22" s="28"/>
      <c r="C22" s="29" t="s">
        <v>91</v>
      </c>
      <c r="E22" s="45" t="s">
        <v>92</v>
      </c>
      <c r="F22" s="46" t="str">
        <f>IF(B32="","NOT YET TESTABLE",IF(OR(EXACT(B32,$AA$2),EXACT(B32,$AA$3),EXACT(B32,$AA$4),EXACT(B32,$AA$5),EXACT(B32,$AA$6)),"PASS","NEEDS ATTENTION"))</f>
        <v>NOT YET TESTABLE</v>
      </c>
      <c r="G22" s="47" t="s">
        <v>93</v>
      </c>
    </row>
    <row r="23" spans="1:7" ht="30">
      <c r="A23" s="27" t="s">
        <v>94</v>
      </c>
      <c r="B23" s="28"/>
      <c r="C23" s="29" t="s">
        <v>95</v>
      </c>
      <c r="E23" s="45" t="s">
        <v>65</v>
      </c>
      <c r="F23" s="46" t="str">
        <f>IF(B13="","NOT YET SET","PASS")</f>
        <v>NOT YET SET</v>
      </c>
      <c r="G23" s="47" t="s">
        <v>96</v>
      </c>
    </row>
    <row r="24" spans="1:7" ht="30">
      <c r="A24" s="27" t="s">
        <v>97</v>
      </c>
      <c r="B24" s="28"/>
      <c r="C24" s="29" t="s">
        <v>98</v>
      </c>
      <c r="E24" s="45" t="s">
        <v>99</v>
      </c>
      <c r="F24" s="46" t="str">
        <f>IF(OR(B35="",B36=""),"NOT YET SET",IF(COUNTIF(B36,"&gt;0")=1,"PASS","NEEDS ATTENTION"))</f>
        <v>NOT YET SET</v>
      </c>
      <c r="G24" s="47" t="s">
        <v>100</v>
      </c>
    </row>
    <row r="25" spans="1:7">
      <c r="A25" s="71"/>
    </row>
    <row r="26" spans="1:7" ht="45">
      <c r="A26" s="26" t="s">
        <v>101</v>
      </c>
      <c r="B26" s="26"/>
      <c r="C26" s="26"/>
      <c r="E26" s="35" t="s">
        <v>102</v>
      </c>
      <c r="F26" s="35"/>
      <c r="G26" s="35"/>
    </row>
    <row r="27" spans="1:7" ht="30">
      <c r="A27" s="27" t="s">
        <v>103</v>
      </c>
      <c r="B27" s="28"/>
      <c r="C27" s="29" t="s">
        <v>104</v>
      </c>
      <c r="E27" s="45" t="s">
        <v>105</v>
      </c>
      <c r="F27" s="46" t="str">
        <f>IF(B17="","NEEDS ATTENTION","PROTECTED")</f>
        <v>NEEDS ATTENTION</v>
      </c>
      <c r="G27" s="47" t="str">
        <f>IF(B17="","Define the fair evidence window.","Do not reverse before: "&amp;B17)</f>
        <v>Define the fair evidence window.</v>
      </c>
    </row>
    <row r="28" spans="1:7" ht="30">
      <c r="A28" s="27" t="s">
        <v>106</v>
      </c>
      <c r="B28" s="28"/>
      <c r="C28" s="29" t="s">
        <v>107</v>
      </c>
      <c r="E28" s="45" t="s">
        <v>108</v>
      </c>
      <c r="F28" s="46" t="str">
        <f>IF(B27="","NEEDS ATTENTION","PROTECTED")</f>
        <v>NEEDS ATTENTION</v>
      </c>
      <c r="G28" s="47" t="str">
        <f>IF(B27="","Record the measurement requirement.","Repair measurement first if: "&amp;B27)</f>
        <v>Record the measurement requirement.</v>
      </c>
    </row>
    <row r="29" spans="1:7" ht="42.75">
      <c r="A29" s="27" t="s">
        <v>109</v>
      </c>
      <c r="B29" s="28"/>
      <c r="C29" s="29" t="s">
        <v>110</v>
      </c>
      <c r="E29" s="45" t="s">
        <v>111</v>
      </c>
      <c r="F29" s="46" t="str">
        <f>IF(B28="","NEEDS ATTENTION","PROTECTED")</f>
        <v>NEEDS ATTENTION</v>
      </c>
      <c r="G29" s="47" t="str">
        <f>IF(B28="","Record the implementation requirement.","Do not judge thesis failure unless: "&amp;B28)</f>
        <v>Record the implementation requirement.</v>
      </c>
    </row>
    <row r="30" spans="1:7" ht="30">
      <c r="A30" s="71"/>
      <c r="E30" s="45" t="s">
        <v>112</v>
      </c>
      <c r="F30" s="46" t="str">
        <f>IF(B29="","NEEDS ATTENTION","PROTECTED")</f>
        <v>NEEDS ATTENTION</v>
      </c>
      <c r="G30" s="47" t="str">
        <f>IF(B29="","Record the external-change guard.","Reassess the thesis if: "&amp;B29)</f>
        <v>Record the external-change guard.</v>
      </c>
    </row>
    <row r="31" spans="1:7" ht="30">
      <c r="A31" s="26" t="s">
        <v>113</v>
      </c>
      <c r="B31" s="26"/>
      <c r="C31" s="26"/>
      <c r="E31" s="45" t="s">
        <v>114</v>
      </c>
      <c r="F31" s="46" t="str">
        <f>IF(OR(B20="",B32=""),"NOT YET SET",IF(OR(EXACT(B32,$AA$2),EXACT(B32,$AA$3),EXACT(B32,$AA$4),EXACT(B32,$AA$5),EXACT(B32,$AA$6)),"PRECOMMITTED","NEEDS ATTENTION"))</f>
        <v>NOT YET SET</v>
      </c>
      <c r="G31" s="47" t="str">
        <f>IF(B20="","Link reversal evidence to a consequence.",IF(B32="","Choose the consequence.",IF(OR(EXACT(B32,$AA$2),EXACT(B32,$AA$3),EXACT(B32,$AA$4),EXACT(B32,$AA$5),EXACT(B32,$AA$6)),"If valid evidence establishes the condition: "&amp;B32,"Choose a supported consequence from the dropdown.")))</f>
        <v>Link reversal evidence to a consequence.</v>
      </c>
    </row>
    <row r="32" spans="1:7" ht="45">
      <c r="A32" s="27" t="s">
        <v>115</v>
      </c>
      <c r="B32" s="28"/>
      <c r="C32" s="29" t="s">
        <v>116</v>
      </c>
    </row>
    <row r="33" spans="1:3">
      <c r="A33" s="71"/>
    </row>
    <row r="34" spans="1:3" ht="15">
      <c r="A34" s="26" t="s">
        <v>117</v>
      </c>
      <c r="B34" s="26"/>
      <c r="C34" s="26"/>
    </row>
    <row r="35" spans="1:3" ht="15">
      <c r="A35" s="27" t="s">
        <v>118</v>
      </c>
      <c r="B35" s="28"/>
      <c r="C35" s="29" t="s">
        <v>119</v>
      </c>
    </row>
    <row r="36" spans="1:3" ht="15">
      <c r="A36" s="27" t="s">
        <v>120</v>
      </c>
      <c r="B36" s="30"/>
      <c r="C36" s="29" t="s">
        <v>121</v>
      </c>
    </row>
  </sheetData>
  <conditionalFormatting sqref="F5:F8">
    <cfRule type="expression" dxfId="2" priority="1">
      <formula>OR(F5="APPROVAL-READY",F5="PASS",F5="PROTECTED",F5="PRECOMMITTED")</formula>
    </cfRule>
  </conditionalFormatting>
  <conditionalFormatting sqref="F16:F24">
    <cfRule type="expression" dxfId="1" priority="2">
      <formula>OR(F5="APPROVAL-READY",F5="PASS",F5="PROTECTED",F5="PRECOMMITTED")</formula>
    </cfRule>
  </conditionalFormatting>
  <conditionalFormatting sqref="F27:F31">
    <cfRule type="expression" dxfId="0" priority="3">
      <formula>OR(F5="APPROVAL-READY",F5="PASS",F5="PROTECTED",F5="PRECOMMITTED")</formula>
    </cfRule>
  </conditionalFormatting>
  <dataValidations count="4">
    <dataValidation type="list" sqref="B14" xr:uid="{00000000-0002-0000-0100-000000000000}">
      <formula1>$X$2:$X$6</formula1>
    </dataValidation>
    <dataValidation type="list" sqref="B21" xr:uid="{00000000-0002-0000-0100-000001000000}">
      <formula1>$Y$2:$Y$5</formula1>
    </dataValidation>
    <dataValidation type="list" sqref="B22:B24" xr:uid="{00000000-0002-0000-0100-000002000000}">
      <formula1>$Z$2:$Z$4</formula1>
    </dataValidation>
    <dataValidation type="list" sqref="B32" xr:uid="{00000000-0002-0000-0100-000003000000}">
      <formula1>$AA$2:$AA$6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workbookViewId="0"/>
  </sheetViews>
  <sheetFormatPr defaultRowHeight="14.25"/>
  <cols>
    <col min="1" max="1" width="9" customWidth="1"/>
    <col min="2" max="2" width="28" customWidth="1"/>
    <col min="3" max="4" width="22" customWidth="1"/>
    <col min="5" max="5" width="34" customWidth="1"/>
    <col min="6" max="6" width="22" customWidth="1"/>
    <col min="7" max="9" width="15" customWidth="1"/>
    <col min="10" max="10" width="28" customWidth="1"/>
    <col min="11" max="11" width="20" customWidth="1"/>
    <col min="12" max="14" width="28" customWidth="1"/>
    <col min="15" max="15" width="24" customWidth="1"/>
    <col min="16" max="16" width="18" customWidth="1"/>
    <col min="17" max="17" width="14" customWidth="1"/>
    <col min="18" max="20" width="20" customWidth="1"/>
    <col min="21" max="23" width="30" customWidth="1"/>
    <col min="24" max="27" width="24" hidden="1" customWidth="1"/>
  </cols>
  <sheetData>
    <row r="1" spans="1:27" ht="33.950000000000003" customHeight="1">
      <c r="A1" s="25"/>
      <c r="B1" s="72" t="s">
        <v>122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t="s">
        <v>27</v>
      </c>
      <c r="Y1" t="s">
        <v>28</v>
      </c>
      <c r="Z1" t="s">
        <v>26</v>
      </c>
      <c r="AA1" t="s">
        <v>29</v>
      </c>
    </row>
    <row r="2" spans="1:27" ht="42" customHeight="1">
      <c r="A2" s="48"/>
      <c r="B2" s="48" t="s">
        <v>123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t="s">
        <v>32</v>
      </c>
      <c r="Y2" t="s">
        <v>33</v>
      </c>
      <c r="Z2" t="s">
        <v>31</v>
      </c>
      <c r="AA2" t="s">
        <v>34</v>
      </c>
    </row>
    <row r="3" spans="1:27">
      <c r="A3" s="71"/>
      <c r="X3" t="s">
        <v>36</v>
      </c>
      <c r="Y3" t="s">
        <v>37</v>
      </c>
      <c r="Z3" t="s">
        <v>35</v>
      </c>
      <c r="AA3" t="s">
        <v>38</v>
      </c>
    </row>
    <row r="4" spans="1:27" ht="30">
      <c r="A4" s="4" t="s">
        <v>45</v>
      </c>
      <c r="B4" s="5" t="str">
        <f>IF(BUILD!B5="","",BUILD!B5)</f>
        <v/>
      </c>
      <c r="C4" s="6"/>
      <c r="D4" s="6"/>
      <c r="E4" s="6"/>
      <c r="F4" s="7"/>
      <c r="X4" t="s">
        <v>42</v>
      </c>
      <c r="Y4" t="s">
        <v>43</v>
      </c>
      <c r="Z4" t="s">
        <v>41</v>
      </c>
      <c r="AA4" t="s">
        <v>44</v>
      </c>
    </row>
    <row r="5" spans="1:27" ht="30">
      <c r="A5" s="4" t="s">
        <v>124</v>
      </c>
      <c r="B5" s="5" t="str">
        <f>IF(BUILD!B6="","",BUILD!B6)</f>
        <v/>
      </c>
      <c r="C5" s="6"/>
      <c r="D5" s="6"/>
      <c r="E5" s="6"/>
      <c r="F5" s="7"/>
      <c r="X5" t="s">
        <v>49</v>
      </c>
      <c r="Z5" t="s">
        <v>48</v>
      </c>
      <c r="AA5" t="s">
        <v>50</v>
      </c>
    </row>
    <row r="6" spans="1:27">
      <c r="A6" s="71"/>
      <c r="Z6" t="s">
        <v>54</v>
      </c>
      <c r="AA6" t="s">
        <v>55</v>
      </c>
    </row>
    <row r="7" spans="1:27" ht="45">
      <c r="A7" s="49" t="s">
        <v>125</v>
      </c>
      <c r="B7" s="50" t="s">
        <v>126</v>
      </c>
      <c r="C7" s="50" t="s">
        <v>127</v>
      </c>
      <c r="D7" s="50" t="s">
        <v>128</v>
      </c>
      <c r="E7" s="50" t="s">
        <v>129</v>
      </c>
      <c r="F7" s="50" t="s">
        <v>130</v>
      </c>
      <c r="G7" s="50" t="s">
        <v>131</v>
      </c>
      <c r="H7" s="51" t="s">
        <v>132</v>
      </c>
    </row>
    <row r="8" spans="1:27" ht="15">
      <c r="A8" s="52">
        <f>COUNTIF($R$12:$R$19,"CONDITION TAKING SHAPE")+COUNTIF($R$12:$R$19,"NEEDS CLARIFICATION")+COUNTIF($R$12:$R$19,"FALSE-TRIGGER RISK")+COUNTIF($R$12:$R$19,"GOVERNANCE DETAIL MISSING")+COUNTIF($R$12:$R$19,"APPROVAL-READY")</f>
        <v>0</v>
      </c>
      <c r="B8" s="53">
        <f>COUNTIF($T$12:$T$19,"COMPLETE")</f>
        <v>0</v>
      </c>
      <c r="C8" s="53">
        <f>COUNTIF($R$12:$R$19,"NEEDS CLARIFICATION")</f>
        <v>0</v>
      </c>
      <c r="D8" s="53">
        <f>COUNTIFS($R$12:$R$19,"CONDITION TAKING SHAPE",$J$12:$J$19,"")+COUNTIFS($R$12:$R$19,"NEEDS CLARIFICATION",$J$12:$J$19,"")+COUNTIFS($R$12:$R$19,"FALSE-TRIGGER RISK",$J$12:$J$19,"")+COUNTIFS($R$12:$R$19,"GOVERNANCE DETAIL MISSING",$J$12:$J$19,"")+COUNTIFS($R$12:$R$19,"APPROVAL-READY",$J$12:$J$19,"")</f>
        <v>0</v>
      </c>
      <c r="E8" s="53">
        <f>COUNTIFS($R$12:$R$19,"CONDITION TAKING SHAPE",$P$12:$P$19,"")+COUNTIFS($R$12:$R$19,"NEEDS CLARIFICATION",$P$12:$P$19,"")+COUNTIFS($R$12:$R$19,"FALSE-TRIGGER RISK",$P$12:$P$19,"")+COUNTIFS($R$12:$R$19,"GOVERNANCE DETAIL MISSING",$P$12:$P$19,"")+COUNTIFS($R$12:$R$19,"APPROVAL-READY",$P$12:$P$19,"")</f>
        <v>0</v>
      </c>
      <c r="F8" s="53">
        <f>COUNTIFS($R$12:$R$19,"CONDITION TAKING SHAPE",$Q$12:$Q$19,"")+COUNTIFS($R$12:$R$19,"NEEDS CLARIFICATION",$Q$12:$Q$19,"")+COUNTIFS($R$12:$R$19,"FALSE-TRIGGER RISK",$Q$12:$Q$19,"")+COUNTIFS($R$12:$R$19,"GOVERNANCE DETAIL MISSING",$Q$12:$Q$19,"")+COUNTIFS($R$12:$R$19,"APPROVAL-READY",$Q$12:$Q$19,"")</f>
        <v>0</v>
      </c>
      <c r="G8" s="53">
        <f>COUNTIF($R$12:$R$19,"FALSE-TRIGGER RISK")</f>
        <v>0</v>
      </c>
      <c r="H8" s="54">
        <f>COUNTIF($R$12:$R$19,"APPROVAL-READY")</f>
        <v>0</v>
      </c>
    </row>
    <row r="9" spans="1:27">
      <c r="A9" s="71"/>
    </row>
    <row r="10" spans="1:27">
      <c r="A10" s="71"/>
    </row>
    <row r="11" spans="1:27" ht="45.95" customHeight="1">
      <c r="A11" s="55" t="s">
        <v>133</v>
      </c>
      <c r="B11" s="56" t="s">
        <v>134</v>
      </c>
      <c r="C11" s="56" t="s">
        <v>135</v>
      </c>
      <c r="D11" s="56" t="s">
        <v>136</v>
      </c>
      <c r="E11" s="56" t="s">
        <v>137</v>
      </c>
      <c r="F11" s="56" t="s">
        <v>27</v>
      </c>
      <c r="G11" s="56" t="s">
        <v>138</v>
      </c>
      <c r="H11" s="56" t="s">
        <v>139</v>
      </c>
      <c r="I11" s="56" t="s">
        <v>140</v>
      </c>
      <c r="J11" s="56" t="s">
        <v>141</v>
      </c>
      <c r="K11" s="56" t="s">
        <v>26</v>
      </c>
      <c r="L11" s="56" t="s">
        <v>142</v>
      </c>
      <c r="M11" s="56" t="s">
        <v>143</v>
      </c>
      <c r="N11" s="56" t="s">
        <v>144</v>
      </c>
      <c r="O11" s="56" t="s">
        <v>29</v>
      </c>
      <c r="P11" s="56" t="s">
        <v>145</v>
      </c>
      <c r="Q11" s="56" t="s">
        <v>146</v>
      </c>
      <c r="R11" s="56" t="s">
        <v>47</v>
      </c>
      <c r="S11" s="56" t="s">
        <v>147</v>
      </c>
      <c r="T11" s="56" t="s">
        <v>148</v>
      </c>
      <c r="U11" s="56" t="s">
        <v>53</v>
      </c>
      <c r="V11" s="56" t="s">
        <v>149</v>
      </c>
      <c r="W11" s="57" t="s">
        <v>150</v>
      </c>
    </row>
    <row r="12" spans="1:27" ht="56.1" customHeight="1">
      <c r="A12" s="58" t="s">
        <v>151</v>
      </c>
      <c r="B12" s="14" t="str">
        <f>IF(BUILD!B9="","",BUILD!B9)</f>
        <v/>
      </c>
      <c r="C12" s="15" t="str">
        <f>IF(BUILD!B12="","",BUILD!B12)</f>
        <v/>
      </c>
      <c r="D12" s="15" t="str">
        <f>IF(BUILD!B17="","",BUILD!B17)</f>
        <v/>
      </c>
      <c r="E12" s="15" t="str">
        <f>IF(BUILD!B20="","",BUILD!B20)</f>
        <v/>
      </c>
      <c r="F12" s="15" t="str">
        <f>IF(BUILD!B21="","",BUILD!B21)</f>
        <v/>
      </c>
      <c r="G12" s="15" t="str">
        <f>IF(BUILD!B22="","",BUILD!B22)</f>
        <v/>
      </c>
      <c r="H12" s="15" t="str">
        <f>IF(BUILD!B23="","",BUILD!B23)</f>
        <v/>
      </c>
      <c r="I12" s="15" t="str">
        <f>IF(BUILD!B24="","",BUILD!B24)</f>
        <v/>
      </c>
      <c r="J12" s="15" t="str">
        <f>IF(BUILD!B13="","",BUILD!B13)</f>
        <v/>
      </c>
      <c r="K12" s="15" t="str">
        <f>IF(BUILD!B14="","",BUILD!B14)</f>
        <v/>
      </c>
      <c r="L12" s="15" t="str">
        <f>IF(BUILD!B27="","",BUILD!B27)</f>
        <v/>
      </c>
      <c r="M12" s="15" t="str">
        <f>IF(BUILD!B28="","",BUILD!B28)</f>
        <v/>
      </c>
      <c r="N12" s="15" t="str">
        <f>IF(BUILD!B29="","",BUILD!B29)</f>
        <v/>
      </c>
      <c r="O12" s="15" t="str">
        <f>IF(BUILD!B32="","",BUILD!B32)</f>
        <v/>
      </c>
      <c r="P12" s="15" t="str">
        <f>IF(BUILD!B35="","",BUILD!B35)</f>
        <v/>
      </c>
      <c r="Q12" s="61" t="str">
        <f>IF(BUILD!B36="","",BUILD!B36)</f>
        <v/>
      </c>
      <c r="R12" s="5" t="str">
        <f t="shared" ref="R12:R19" si="0">IF(B12="","",IF(OR(C12="",D12="",E12="",O12=""),"CONDITION TAKING SHAPE",IF(OR(NOT(EXACT(G12,"YES")),NOT(EXACT(H12,"YES")),NOT(EXACT(I12,"YES")),AND(F12&lt;&gt;"",NOT(OR(EXACT(F12,$X$2),EXACT(F12,$X$3),EXACT(F12,$X$4),EXACT(F12,$X$5)))),AND(K12&lt;&gt;"",NOT(OR(EXACT(K12,$Z$2),EXACT(K12,$Z$3),EXACT(K12,$Z$4),EXACT(K12,$Z$5),EXACT(K12,$Z$6)))),NOT(OR(EXACT(O12,$AA$2),EXACT(O12,$AA$3),EXACT(O12,$AA$4),EXACT(O12,$AA$5),EXACT(O12,$AA$6))),NOT(COUNTIF(Q12,"&gt;0")=1)),"NEEDS CLARIFICATION",IF(OR(L12="",M12="",N12=""),"FALSE-TRIGGER RISK",IF(OR(J12="",P12=""),"GOVERNANCE DETAIL MISSING","APPROVAL-READY")))))</f>
        <v/>
      </c>
      <c r="S12" s="6" t="str">
        <f t="shared" ref="S12:S19" si="1">IF(B12="","",IF(J12="","NOT RECORDED",IF(K12="","SOURCE QUALITY NOT SET",IF(OR(EXACT(K12,$Z$2),EXACT(K12,$Z$3),EXACT(K12,$Z$4),EXACT(K12,$Z$5),EXACT(K12,$Z$6)),K12,"INVALID SOURCE QUALITY"))))</f>
        <v/>
      </c>
      <c r="T12" s="6" t="str">
        <f t="shared" ref="T12:T19" si="2">IF(B12="","",IF(AND(C12&lt;&gt;"",D12&lt;&gt;"",E12&lt;&gt;"",AND(EXACT(G12,"YES"),EXACT(H12,"YES"),EXACT(I12,"YES")),J12&lt;&gt;"",L12&lt;&gt;"",M12&lt;&gt;"",N12&lt;&gt;"",OR(EXACT(O12,$AA$2),EXACT(O12,$AA$3),EXACT(O12,$AA$4),EXACT(O12,$AA$5),EXACT(O12,$AA$6)),P12&lt;&gt;"",COUNTIF(Q12,"&gt;0")=1,OR(F12="",OR(EXACT(F12,$X$2),EXACT(F12,$X$3),EXACT(F12,$X$4),EXACT(F12,$X$5))),OR(K12="",OR(EXACT(K12,$Z$2),EXACT(K12,$Z$3),EXACT(K12,$Z$4),EXACT(K12,$Z$5),EXACT(K12,$Z$6)))),"COMPLETE","INCOMPLETE"))</f>
        <v/>
      </c>
      <c r="U12" s="6" t="str">
        <f t="shared" ref="U12:U19" si="3">IF(B12="","",IF(C12="","Name the signal.",IF(D12="","Define the fair evidence window.",IF(E12="","Write the reversal evidence.",IF(NOT(EXACT(G12,"YES")),"Confirm this is disconfirming evidence, not a target.",IF(NOT(EXACT(H12,"YES")),"Make the evidence observable and specific enough.",IF(NOT(EXACT(I12,"YES")),"Confirm the evidence would genuinely change the decision.",IF(AND(F12&lt;&gt;"",NOT(OR(EXACT(F12,$X$2),EXACT(F12,$X$3),EXACT(F12,$X$4),EXACT(F12,$X$5)))),"Choose a supported persistence option.",IF(AND(K12&lt;&gt;"",NOT(OR(EXACT(K12,$Z$2),EXACT(K12,$Z$3),EXACT(K12,$Z$4),EXACT(K12,$Z$5),EXACT(K12,$Z$6)))),"Choose a supported source-quality option.",IF(NOT(OR(EXACT(O12,$AA$2),EXACT(O12,$AA$3),EXACT(O12,$AA$4),EXACT(O12,$AA$5),EXACT(O12,$AA$6))),"Choose a supported consequence from the dropdown.",IF(NOT(COUNTIF(Q12,"&gt;0")=1),"Enter a real Excel review date.",IF(L12="","Record the measurement requirement.",IF(M12="","Record the implementation requirement.",IF(N12="","Record the external-change guard.",IF(J12="","Record the evidence source.",IF(P12="","Assign the owner.","No material design gap."))))))))))))))))</f>
        <v/>
      </c>
      <c r="V12" s="6" t="str">
        <f t="shared" ref="V12:V19" si="4">IF(B12="","",IF(R12="APPROVAL-READY","Carry this condition into the approval record.",IF(R12="NEEDS CLARIFICATION","Fix the target/reversal, observability or decision-link issue.",IF(R12="FALSE-TRIGGER RISK","Complete the measurement, implementation and external-change guards.",IF(R12="GOVERNANCE DETAIL MISSING","Complete evidence source, owner and review date.","Complete the next missing core field.")))))</f>
        <v/>
      </c>
      <c r="W12" s="7" t="str">
        <f t="shared" ref="W12:W19" si="5">IF(B12="","",IF(NOT(EXACT(G12,"YES")),"Target/reversal check; ","")&amp;IF(NOT(EXACT(H12,"YES")),"Observability check; ","")&amp;IF(NOT(EXACT(I12,"YES")),"Decision-link check; ","")&amp;IF(AND(F12&lt;&gt;"",NOT(OR(EXACT(F12,$X$2),EXACT(F12,$X$3),EXACT(F12,$X$4),EXACT(F12,$X$5)))),"Persistence value; ","")&amp;IF(AND(K12&lt;&gt;"",NOT(OR(EXACT(K12,$Z$2),EXACT(K12,$Z$3),EXACT(K12,$Z$4),EXACT(K12,$Z$5),EXACT(K12,$Z$6)))),"Source-quality value; ","")&amp;IF(NOT(OR(EXACT(O12,$AA$2),EXACT(O12,$AA$3),EXACT(O12,$AA$4),EXACT(O12,$AA$5),EXACT(O12,$AA$6))),"Consequence value; ","")&amp;IF(NOT(COUNTIF(Q12,"&gt;0")=1),"Review date; ","")&amp;IF(L12="","Measurement guard; ","")&amp;IF(M12="","Implementation guard; ","")&amp;IF(N12="","External-change guard; ","")&amp;IF(J12="","Evidence source; ","")&amp;IF(P12="","Owner; ",""))</f>
        <v/>
      </c>
    </row>
    <row r="13" spans="1:27" ht="56.1" customHeight="1">
      <c r="A13" s="58" t="s">
        <v>152</v>
      </c>
      <c r="B13" s="59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2"/>
      <c r="R13" s="5" t="str">
        <f t="shared" si="0"/>
        <v/>
      </c>
      <c r="S13" s="6" t="str">
        <f t="shared" si="1"/>
        <v/>
      </c>
      <c r="T13" s="6" t="str">
        <f t="shared" si="2"/>
        <v/>
      </c>
      <c r="U13" s="6" t="str">
        <f t="shared" si="3"/>
        <v/>
      </c>
      <c r="V13" s="6" t="str">
        <f t="shared" si="4"/>
        <v/>
      </c>
      <c r="W13" s="7" t="str">
        <f t="shared" si="5"/>
        <v/>
      </c>
    </row>
    <row r="14" spans="1:27" ht="56.1" customHeight="1">
      <c r="A14" s="58" t="s">
        <v>153</v>
      </c>
      <c r="B14" s="59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2"/>
      <c r="R14" s="5" t="str">
        <f t="shared" si="0"/>
        <v/>
      </c>
      <c r="S14" s="6" t="str">
        <f t="shared" si="1"/>
        <v/>
      </c>
      <c r="T14" s="6" t="str">
        <f t="shared" si="2"/>
        <v/>
      </c>
      <c r="U14" s="6" t="str">
        <f t="shared" si="3"/>
        <v/>
      </c>
      <c r="V14" s="6" t="str">
        <f t="shared" si="4"/>
        <v/>
      </c>
      <c r="W14" s="7" t="str">
        <f t="shared" si="5"/>
        <v/>
      </c>
    </row>
    <row r="15" spans="1:27" ht="56.1" customHeight="1">
      <c r="A15" s="58" t="s">
        <v>154</v>
      </c>
      <c r="B15" s="59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2"/>
      <c r="R15" s="5" t="str">
        <f t="shared" si="0"/>
        <v/>
      </c>
      <c r="S15" s="6" t="str">
        <f t="shared" si="1"/>
        <v/>
      </c>
      <c r="T15" s="6" t="str">
        <f t="shared" si="2"/>
        <v/>
      </c>
      <c r="U15" s="6" t="str">
        <f t="shared" si="3"/>
        <v/>
      </c>
      <c r="V15" s="6" t="str">
        <f t="shared" si="4"/>
        <v/>
      </c>
      <c r="W15" s="7" t="str">
        <f t="shared" si="5"/>
        <v/>
      </c>
    </row>
    <row r="16" spans="1:27" ht="56.1" customHeight="1">
      <c r="A16" s="58" t="s">
        <v>155</v>
      </c>
      <c r="B16" s="59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2"/>
      <c r="R16" s="5" t="str">
        <f t="shared" si="0"/>
        <v/>
      </c>
      <c r="S16" s="6" t="str">
        <f t="shared" si="1"/>
        <v/>
      </c>
      <c r="T16" s="6" t="str">
        <f t="shared" si="2"/>
        <v/>
      </c>
      <c r="U16" s="6" t="str">
        <f t="shared" si="3"/>
        <v/>
      </c>
      <c r="V16" s="6" t="str">
        <f t="shared" si="4"/>
        <v/>
      </c>
      <c r="W16" s="7" t="str">
        <f t="shared" si="5"/>
        <v/>
      </c>
    </row>
    <row r="17" spans="1:23" ht="56.1" customHeight="1">
      <c r="A17" s="58" t="s">
        <v>156</v>
      </c>
      <c r="B17" s="59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2"/>
      <c r="R17" s="5" t="str">
        <f t="shared" si="0"/>
        <v/>
      </c>
      <c r="S17" s="6" t="str">
        <f t="shared" si="1"/>
        <v/>
      </c>
      <c r="T17" s="6" t="str">
        <f t="shared" si="2"/>
        <v/>
      </c>
      <c r="U17" s="6" t="str">
        <f t="shared" si="3"/>
        <v/>
      </c>
      <c r="V17" s="6" t="str">
        <f t="shared" si="4"/>
        <v/>
      </c>
      <c r="W17" s="7" t="str">
        <f t="shared" si="5"/>
        <v/>
      </c>
    </row>
    <row r="18" spans="1:23" ht="56.1" customHeight="1">
      <c r="A18" s="58" t="s">
        <v>157</v>
      </c>
      <c r="B18" s="59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2"/>
      <c r="R18" s="5" t="str">
        <f t="shared" si="0"/>
        <v/>
      </c>
      <c r="S18" s="6" t="str">
        <f t="shared" si="1"/>
        <v/>
      </c>
      <c r="T18" s="6" t="str">
        <f t="shared" si="2"/>
        <v/>
      </c>
      <c r="U18" s="6" t="str">
        <f t="shared" si="3"/>
        <v/>
      </c>
      <c r="V18" s="6" t="str">
        <f t="shared" si="4"/>
        <v/>
      </c>
      <c r="W18" s="7" t="str">
        <f t="shared" si="5"/>
        <v/>
      </c>
    </row>
    <row r="19" spans="1:23" ht="56.1" customHeight="1">
      <c r="A19" s="58" t="s">
        <v>158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2"/>
      <c r="R19" s="5" t="str">
        <f t="shared" si="0"/>
        <v/>
      </c>
      <c r="S19" s="6" t="str">
        <f t="shared" si="1"/>
        <v/>
      </c>
      <c r="T19" s="6" t="str">
        <f t="shared" si="2"/>
        <v/>
      </c>
      <c r="U19" s="6" t="str">
        <f t="shared" si="3"/>
        <v/>
      </c>
      <c r="V19" s="6" t="str">
        <f t="shared" si="4"/>
        <v/>
      </c>
      <c r="W19" s="7" t="str">
        <f t="shared" si="5"/>
        <v/>
      </c>
    </row>
  </sheetData>
  <dataValidations count="4">
    <dataValidation type="list" sqref="F13:F19" xr:uid="{00000000-0002-0000-0200-000000000000}">
      <formula1>$X$2:$X$5</formula1>
    </dataValidation>
    <dataValidation type="list" sqref="G13:I19" xr:uid="{00000000-0002-0000-0200-000001000000}">
      <formula1>$Y$2:$Y$4</formula1>
    </dataValidation>
    <dataValidation type="list" sqref="K13:K19" xr:uid="{00000000-0002-0000-0200-000002000000}">
      <formula1>$Z$2:$Z$6</formula1>
    </dataValidation>
    <dataValidation type="list" sqref="O13:O19" xr:uid="{00000000-0002-0000-0200-000003000000}">
      <formula1>$AA$2:$AA$6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/>
  </sheetViews>
  <sheetFormatPr defaultRowHeight="14.25"/>
  <cols>
    <col min="1" max="1" width="16" customWidth="1"/>
    <col min="2" max="2" width="36" customWidth="1"/>
    <col min="3" max="3" width="22" customWidth="1"/>
    <col min="4" max="4" width="34" customWidth="1"/>
    <col min="5" max="5" width="36" customWidth="1"/>
    <col min="6" max="6" width="26" customWidth="1"/>
    <col min="7" max="7" width="24" customWidth="1"/>
    <col min="8" max="8" width="18" customWidth="1"/>
    <col min="9" max="9" width="14" customWidth="1"/>
    <col min="10" max="10" width="20" customWidth="1"/>
  </cols>
  <sheetData>
    <row r="1" spans="1:10" ht="36" customHeight="1">
      <c r="A1" s="25"/>
      <c r="B1" s="72" t="s">
        <v>159</v>
      </c>
      <c r="C1" s="1"/>
      <c r="D1" s="1"/>
      <c r="E1" s="1"/>
      <c r="F1" s="1"/>
      <c r="G1" s="1"/>
      <c r="H1" s="1"/>
      <c r="I1" s="1"/>
      <c r="J1" s="1"/>
    </row>
    <row r="2" spans="1:10" ht="39.950000000000003" customHeight="1">
      <c r="A2" s="48"/>
      <c r="B2" s="48" t="s">
        <v>160</v>
      </c>
      <c r="C2" s="48"/>
      <c r="D2" s="48"/>
      <c r="E2" s="48"/>
      <c r="F2" s="48"/>
      <c r="G2" s="48"/>
      <c r="H2" s="48"/>
      <c r="I2" s="48"/>
      <c r="J2" s="48"/>
    </row>
    <row r="3" spans="1:10">
      <c r="A3" s="71"/>
    </row>
    <row r="4" spans="1:10" ht="15">
      <c r="A4" s="4" t="s">
        <v>45</v>
      </c>
      <c r="B4" s="5" t="str">
        <f>IF(BUILD!B5="","",BUILD!B5)</f>
        <v/>
      </c>
      <c r="C4" s="6"/>
      <c r="D4" s="6"/>
      <c r="E4" s="6"/>
      <c r="F4" s="6"/>
      <c r="G4" s="6"/>
      <c r="H4" s="6"/>
      <c r="I4" s="6"/>
      <c r="J4" s="7"/>
    </row>
    <row r="5" spans="1:10" ht="30">
      <c r="A5" s="4" t="s">
        <v>124</v>
      </c>
      <c r="B5" s="5" t="str">
        <f>IF(BUILD!B6="","",BUILD!B6)</f>
        <v/>
      </c>
      <c r="C5" s="6"/>
      <c r="D5" s="6"/>
      <c r="E5" s="6"/>
      <c r="F5" s="6"/>
      <c r="G5" s="6"/>
      <c r="H5" s="6"/>
      <c r="I5" s="6"/>
      <c r="J5" s="7"/>
    </row>
    <row r="6" spans="1:10" ht="30">
      <c r="A6" s="4" t="s">
        <v>161</v>
      </c>
      <c r="B6" s="5">
        <f>'CONDITION SET'!A8</f>
        <v>0</v>
      </c>
      <c r="C6" s="6"/>
      <c r="D6" s="6"/>
      <c r="E6" s="6"/>
      <c r="F6" s="6"/>
      <c r="G6" s="6"/>
      <c r="H6" s="6"/>
      <c r="I6" s="6"/>
      <c r="J6" s="7"/>
    </row>
    <row r="7" spans="1:10" ht="30">
      <c r="A7" s="4" t="s">
        <v>162</v>
      </c>
      <c r="B7" s="5">
        <f>'CONDITION SET'!H8</f>
        <v>0</v>
      </c>
      <c r="C7" s="6"/>
      <c r="D7" s="6"/>
      <c r="E7" s="6"/>
      <c r="F7" s="6"/>
      <c r="G7" s="6"/>
      <c r="H7" s="6"/>
      <c r="I7" s="6"/>
      <c r="J7" s="7"/>
    </row>
    <row r="8" spans="1:10" ht="30">
      <c r="A8" s="4" t="s">
        <v>163</v>
      </c>
      <c r="B8" s="5">
        <f>MAX(0,B6-B7)</f>
        <v>0</v>
      </c>
      <c r="C8" s="6"/>
      <c r="D8" s="6"/>
      <c r="E8" s="6"/>
      <c r="F8" s="6"/>
      <c r="G8" s="6"/>
      <c r="H8" s="6"/>
      <c r="I8" s="6"/>
      <c r="J8" s="7"/>
    </row>
    <row r="9" spans="1:10" ht="57">
      <c r="A9" s="4" t="s">
        <v>164</v>
      </c>
      <c r="B9" s="5" t="s">
        <v>165</v>
      </c>
      <c r="C9" s="6"/>
      <c r="D9" s="6"/>
      <c r="E9" s="6"/>
      <c r="F9" s="6"/>
      <c r="G9" s="6"/>
      <c r="H9" s="6"/>
      <c r="I9" s="6"/>
      <c r="J9" s="7"/>
    </row>
    <row r="10" spans="1:10" ht="45">
      <c r="A10" s="4" t="s">
        <v>166</v>
      </c>
      <c r="B10" s="5" t="str">
        <f>IF(B4="","What investment are we approving?",IF(B6=0,"Which decision-critical assumptions must be governed before approval?",IF(B7&lt;B6,"Which unresolved condition would most change the approval decision?","Are the reversal conditions acceptable before approval?")))</f>
        <v>What investment are we approving?</v>
      </c>
      <c r="C10" s="6"/>
      <c r="D10" s="6"/>
      <c r="E10" s="6"/>
      <c r="F10" s="6"/>
      <c r="G10" s="6"/>
      <c r="H10" s="6"/>
      <c r="I10" s="6"/>
      <c r="J10" s="7"/>
    </row>
    <row r="11" spans="1:10">
      <c r="A11" s="71"/>
    </row>
    <row r="12" spans="1:10" ht="24" customHeight="1">
      <c r="A12" s="35"/>
      <c r="B12" s="35" t="s">
        <v>167</v>
      </c>
      <c r="C12" s="35"/>
      <c r="D12" s="35"/>
      <c r="E12" s="35"/>
      <c r="F12" s="35"/>
      <c r="G12" s="35"/>
      <c r="H12" s="35"/>
      <c r="I12" s="35"/>
      <c r="J12" s="35"/>
    </row>
    <row r="13" spans="1:10" ht="72" customHeight="1">
      <c r="A13" s="36"/>
      <c r="B13" s="37" t="str">
        <f>IF(B4="","Add the investment and conditions to generate the approval narrative.","Before approval, "&amp;B6&amp;" active reversal condition(s) are recorded for "&amp;B4&amp;". "&amp;B7&amp;" are approval-ready. This condition set is a pre-approval handoff, not a post-investment verdict.")</f>
        <v>Add the investment and conditions to generate the approval narrative.</v>
      </c>
      <c r="C13" s="37"/>
      <c r="D13" s="37"/>
      <c r="E13" s="37"/>
      <c r="F13" s="37"/>
      <c r="G13" s="37"/>
      <c r="H13" s="37"/>
      <c r="I13" s="37"/>
      <c r="J13" s="38"/>
    </row>
    <row r="14" spans="1:10">
      <c r="A14" s="39"/>
      <c r="B14" s="40"/>
      <c r="C14" s="40"/>
      <c r="D14" s="40"/>
      <c r="E14" s="40"/>
      <c r="F14" s="40"/>
      <c r="G14" s="40"/>
      <c r="H14" s="40"/>
      <c r="I14" s="40"/>
      <c r="J14" s="41"/>
    </row>
    <row r="15" spans="1:10">
      <c r="A15" s="42"/>
      <c r="B15" s="43"/>
      <c r="C15" s="43"/>
      <c r="D15" s="43"/>
      <c r="E15" s="43"/>
      <c r="F15" s="43"/>
      <c r="G15" s="43"/>
      <c r="H15" s="43"/>
      <c r="I15" s="43"/>
      <c r="J15" s="44"/>
    </row>
    <row r="16" spans="1:10">
      <c r="A16" s="71"/>
    </row>
    <row r="17" spans="1:10" ht="30">
      <c r="A17" s="35" t="s">
        <v>168</v>
      </c>
      <c r="B17" s="35"/>
      <c r="C17" s="35"/>
      <c r="D17" s="35"/>
      <c r="E17" s="35"/>
      <c r="F17" s="35"/>
      <c r="G17" s="35"/>
      <c r="H17" s="35"/>
      <c r="I17" s="35"/>
      <c r="J17" s="35"/>
    </row>
    <row r="18" spans="1:10" ht="42" customHeight="1">
      <c r="A18" s="55" t="s">
        <v>133</v>
      </c>
      <c r="B18" s="56" t="s">
        <v>134</v>
      </c>
      <c r="C18" s="56" t="s">
        <v>136</v>
      </c>
      <c r="D18" s="56" t="s">
        <v>137</v>
      </c>
      <c r="E18" s="56" t="s">
        <v>169</v>
      </c>
      <c r="F18" s="56" t="s">
        <v>141</v>
      </c>
      <c r="G18" s="56" t="s">
        <v>29</v>
      </c>
      <c r="H18" s="56" t="s">
        <v>145</v>
      </c>
      <c r="I18" s="56" t="s">
        <v>170</v>
      </c>
      <c r="J18" s="57" t="s">
        <v>47</v>
      </c>
    </row>
    <row r="19" spans="1:10" ht="62.1" customHeight="1">
      <c r="A19" s="5" t="str">
        <f>IF('CONDITION SET'!A12="","",'CONDITION SET'!A12)</f>
        <v>C01</v>
      </c>
      <c r="B19" s="6" t="str">
        <f>IF('CONDITION SET'!B12="","",'CONDITION SET'!B12)</f>
        <v/>
      </c>
      <c r="C19" s="6" t="str">
        <f>IF('CONDITION SET'!D12="","",'CONDITION SET'!D12)</f>
        <v/>
      </c>
      <c r="D19" s="6" t="str">
        <f>IF('CONDITION SET'!E12="","",'CONDITION SET'!E12)</f>
        <v/>
      </c>
      <c r="E19" s="6" t="str">
        <f>IF('CONDITION SET'!B12="","","Measurement: "&amp;IF('CONDITION SET'!L12="","[missing]",'CONDITION SET'!L12)&amp;" | Implementation: "&amp;IF('CONDITION SET'!M12="","[missing]",'CONDITION SET'!M12)&amp;" | External: "&amp;IF('CONDITION SET'!N12="","[missing]",'CONDITION SET'!N12))</f>
        <v/>
      </c>
      <c r="F19" s="6" t="str">
        <f>IF('CONDITION SET'!J12="","",'CONDITION SET'!J12)</f>
        <v/>
      </c>
      <c r="G19" s="6" t="str">
        <f>IF('CONDITION SET'!O12="","",'CONDITION SET'!O12)</f>
        <v/>
      </c>
      <c r="H19" s="6" t="str">
        <f>IF('CONDITION SET'!P12="","",'CONDITION SET'!P12)</f>
        <v/>
      </c>
      <c r="I19" s="63" t="str">
        <f>IF('CONDITION SET'!Q12="","",'CONDITION SET'!Q12)</f>
        <v/>
      </c>
      <c r="J19" s="7" t="str">
        <f>IF('CONDITION SET'!R12="","",'CONDITION SET'!R12)</f>
        <v/>
      </c>
    </row>
    <row r="20" spans="1:10" ht="62.1" customHeight="1">
      <c r="A20" s="5" t="str">
        <f>IF('CONDITION SET'!A13="","",'CONDITION SET'!A13)</f>
        <v>C02</v>
      </c>
      <c r="B20" s="6" t="str">
        <f>IF('CONDITION SET'!B13="","",'CONDITION SET'!B13)</f>
        <v/>
      </c>
      <c r="C20" s="6" t="str">
        <f>IF('CONDITION SET'!D13="","",'CONDITION SET'!D13)</f>
        <v/>
      </c>
      <c r="D20" s="6" t="str">
        <f>IF('CONDITION SET'!E13="","",'CONDITION SET'!E13)</f>
        <v/>
      </c>
      <c r="E20" s="6" t="str">
        <f>IF('CONDITION SET'!B13="","","Measurement: "&amp;IF('CONDITION SET'!L13="","[missing]",'CONDITION SET'!L13)&amp;" | Implementation: "&amp;IF('CONDITION SET'!M13="","[missing]",'CONDITION SET'!M13)&amp;" | External: "&amp;IF('CONDITION SET'!N13="","[missing]",'CONDITION SET'!N13))</f>
        <v/>
      </c>
      <c r="F20" s="6" t="str">
        <f>IF('CONDITION SET'!J13="","",'CONDITION SET'!J13)</f>
        <v/>
      </c>
      <c r="G20" s="6" t="str">
        <f>IF('CONDITION SET'!O13="","",'CONDITION SET'!O13)</f>
        <v/>
      </c>
      <c r="H20" s="6" t="str">
        <f>IF('CONDITION SET'!P13="","",'CONDITION SET'!P13)</f>
        <v/>
      </c>
      <c r="I20" s="63" t="str">
        <f>IF('CONDITION SET'!Q13="","",'CONDITION SET'!Q13)</f>
        <v/>
      </c>
      <c r="J20" s="7" t="str">
        <f>IF('CONDITION SET'!R13="","",'CONDITION SET'!R13)</f>
        <v/>
      </c>
    </row>
    <row r="21" spans="1:10" ht="62.1" customHeight="1">
      <c r="A21" s="5" t="str">
        <f>IF('CONDITION SET'!A14="","",'CONDITION SET'!A14)</f>
        <v>C03</v>
      </c>
      <c r="B21" s="6" t="str">
        <f>IF('CONDITION SET'!B14="","",'CONDITION SET'!B14)</f>
        <v/>
      </c>
      <c r="C21" s="6" t="str">
        <f>IF('CONDITION SET'!D14="","",'CONDITION SET'!D14)</f>
        <v/>
      </c>
      <c r="D21" s="6" t="str">
        <f>IF('CONDITION SET'!E14="","",'CONDITION SET'!E14)</f>
        <v/>
      </c>
      <c r="E21" s="6" t="str">
        <f>IF('CONDITION SET'!B14="","","Measurement: "&amp;IF('CONDITION SET'!L14="","[missing]",'CONDITION SET'!L14)&amp;" | Implementation: "&amp;IF('CONDITION SET'!M14="","[missing]",'CONDITION SET'!M14)&amp;" | External: "&amp;IF('CONDITION SET'!N14="","[missing]",'CONDITION SET'!N14))</f>
        <v/>
      </c>
      <c r="F21" s="6" t="str">
        <f>IF('CONDITION SET'!J14="","",'CONDITION SET'!J14)</f>
        <v/>
      </c>
      <c r="G21" s="6" t="str">
        <f>IF('CONDITION SET'!O14="","",'CONDITION SET'!O14)</f>
        <v/>
      </c>
      <c r="H21" s="6" t="str">
        <f>IF('CONDITION SET'!P14="","",'CONDITION SET'!P14)</f>
        <v/>
      </c>
      <c r="I21" s="63" t="str">
        <f>IF('CONDITION SET'!Q14="","",'CONDITION SET'!Q14)</f>
        <v/>
      </c>
      <c r="J21" s="7" t="str">
        <f>IF('CONDITION SET'!R14="","",'CONDITION SET'!R14)</f>
        <v/>
      </c>
    </row>
    <row r="22" spans="1:10" ht="62.1" customHeight="1">
      <c r="A22" s="5" t="str">
        <f>IF('CONDITION SET'!A15="","",'CONDITION SET'!A15)</f>
        <v>C04</v>
      </c>
      <c r="B22" s="6" t="str">
        <f>IF('CONDITION SET'!B15="","",'CONDITION SET'!B15)</f>
        <v/>
      </c>
      <c r="C22" s="6" t="str">
        <f>IF('CONDITION SET'!D15="","",'CONDITION SET'!D15)</f>
        <v/>
      </c>
      <c r="D22" s="6" t="str">
        <f>IF('CONDITION SET'!E15="","",'CONDITION SET'!E15)</f>
        <v/>
      </c>
      <c r="E22" s="6" t="str">
        <f>IF('CONDITION SET'!B15="","","Measurement: "&amp;IF('CONDITION SET'!L15="","[missing]",'CONDITION SET'!L15)&amp;" | Implementation: "&amp;IF('CONDITION SET'!M15="","[missing]",'CONDITION SET'!M15)&amp;" | External: "&amp;IF('CONDITION SET'!N15="","[missing]",'CONDITION SET'!N15))</f>
        <v/>
      </c>
      <c r="F22" s="6" t="str">
        <f>IF('CONDITION SET'!J15="","",'CONDITION SET'!J15)</f>
        <v/>
      </c>
      <c r="G22" s="6" t="str">
        <f>IF('CONDITION SET'!O15="","",'CONDITION SET'!O15)</f>
        <v/>
      </c>
      <c r="H22" s="6" t="str">
        <f>IF('CONDITION SET'!P15="","",'CONDITION SET'!P15)</f>
        <v/>
      </c>
      <c r="I22" s="63" t="str">
        <f>IF('CONDITION SET'!Q15="","",'CONDITION SET'!Q15)</f>
        <v/>
      </c>
      <c r="J22" s="7" t="str">
        <f>IF('CONDITION SET'!R15="","",'CONDITION SET'!R15)</f>
        <v/>
      </c>
    </row>
    <row r="23" spans="1:10" ht="62.1" customHeight="1">
      <c r="A23" s="5" t="str">
        <f>IF('CONDITION SET'!A16="","",'CONDITION SET'!A16)</f>
        <v>C05</v>
      </c>
      <c r="B23" s="6" t="str">
        <f>IF('CONDITION SET'!B16="","",'CONDITION SET'!B16)</f>
        <v/>
      </c>
      <c r="C23" s="6" t="str">
        <f>IF('CONDITION SET'!D16="","",'CONDITION SET'!D16)</f>
        <v/>
      </c>
      <c r="D23" s="6" t="str">
        <f>IF('CONDITION SET'!E16="","",'CONDITION SET'!E16)</f>
        <v/>
      </c>
      <c r="E23" s="6" t="str">
        <f>IF('CONDITION SET'!B16="","","Measurement: "&amp;IF('CONDITION SET'!L16="","[missing]",'CONDITION SET'!L16)&amp;" | Implementation: "&amp;IF('CONDITION SET'!M16="","[missing]",'CONDITION SET'!M16)&amp;" | External: "&amp;IF('CONDITION SET'!N16="","[missing]",'CONDITION SET'!N16))</f>
        <v/>
      </c>
      <c r="F23" s="6" t="str">
        <f>IF('CONDITION SET'!J16="","",'CONDITION SET'!J16)</f>
        <v/>
      </c>
      <c r="G23" s="6" t="str">
        <f>IF('CONDITION SET'!O16="","",'CONDITION SET'!O16)</f>
        <v/>
      </c>
      <c r="H23" s="6" t="str">
        <f>IF('CONDITION SET'!P16="","",'CONDITION SET'!P16)</f>
        <v/>
      </c>
      <c r="I23" s="63" t="str">
        <f>IF('CONDITION SET'!Q16="","",'CONDITION SET'!Q16)</f>
        <v/>
      </c>
      <c r="J23" s="7" t="str">
        <f>IF('CONDITION SET'!R16="","",'CONDITION SET'!R16)</f>
        <v/>
      </c>
    </row>
    <row r="24" spans="1:10" ht="62.1" customHeight="1">
      <c r="A24" s="5" t="str">
        <f>IF('CONDITION SET'!A17="","",'CONDITION SET'!A17)</f>
        <v>C06</v>
      </c>
      <c r="B24" s="6" t="str">
        <f>IF('CONDITION SET'!B17="","",'CONDITION SET'!B17)</f>
        <v/>
      </c>
      <c r="C24" s="6" t="str">
        <f>IF('CONDITION SET'!D17="","",'CONDITION SET'!D17)</f>
        <v/>
      </c>
      <c r="D24" s="6" t="str">
        <f>IF('CONDITION SET'!E17="","",'CONDITION SET'!E17)</f>
        <v/>
      </c>
      <c r="E24" s="6" t="str">
        <f>IF('CONDITION SET'!B17="","","Measurement: "&amp;IF('CONDITION SET'!L17="","[missing]",'CONDITION SET'!L17)&amp;" | Implementation: "&amp;IF('CONDITION SET'!M17="","[missing]",'CONDITION SET'!M17)&amp;" | External: "&amp;IF('CONDITION SET'!N17="","[missing]",'CONDITION SET'!N17))</f>
        <v/>
      </c>
      <c r="F24" s="6" t="str">
        <f>IF('CONDITION SET'!J17="","",'CONDITION SET'!J17)</f>
        <v/>
      </c>
      <c r="G24" s="6" t="str">
        <f>IF('CONDITION SET'!O17="","",'CONDITION SET'!O17)</f>
        <v/>
      </c>
      <c r="H24" s="6" t="str">
        <f>IF('CONDITION SET'!P17="","",'CONDITION SET'!P17)</f>
        <v/>
      </c>
      <c r="I24" s="63" t="str">
        <f>IF('CONDITION SET'!Q17="","",'CONDITION SET'!Q17)</f>
        <v/>
      </c>
      <c r="J24" s="7" t="str">
        <f>IF('CONDITION SET'!R17="","",'CONDITION SET'!R17)</f>
        <v/>
      </c>
    </row>
    <row r="25" spans="1:10" ht="62.1" customHeight="1">
      <c r="A25" s="5" t="str">
        <f>IF('CONDITION SET'!A18="","",'CONDITION SET'!A18)</f>
        <v>C07</v>
      </c>
      <c r="B25" s="6" t="str">
        <f>IF('CONDITION SET'!B18="","",'CONDITION SET'!B18)</f>
        <v/>
      </c>
      <c r="C25" s="6" t="str">
        <f>IF('CONDITION SET'!D18="","",'CONDITION SET'!D18)</f>
        <v/>
      </c>
      <c r="D25" s="6" t="str">
        <f>IF('CONDITION SET'!E18="","",'CONDITION SET'!E18)</f>
        <v/>
      </c>
      <c r="E25" s="6" t="str">
        <f>IF('CONDITION SET'!B18="","","Measurement: "&amp;IF('CONDITION SET'!L18="","[missing]",'CONDITION SET'!L18)&amp;" | Implementation: "&amp;IF('CONDITION SET'!M18="","[missing]",'CONDITION SET'!M18)&amp;" | External: "&amp;IF('CONDITION SET'!N18="","[missing]",'CONDITION SET'!N18))</f>
        <v/>
      </c>
      <c r="F25" s="6" t="str">
        <f>IF('CONDITION SET'!J18="","",'CONDITION SET'!J18)</f>
        <v/>
      </c>
      <c r="G25" s="6" t="str">
        <f>IF('CONDITION SET'!O18="","",'CONDITION SET'!O18)</f>
        <v/>
      </c>
      <c r="H25" s="6" t="str">
        <f>IF('CONDITION SET'!P18="","",'CONDITION SET'!P18)</f>
        <v/>
      </c>
      <c r="I25" s="63" t="str">
        <f>IF('CONDITION SET'!Q18="","",'CONDITION SET'!Q18)</f>
        <v/>
      </c>
      <c r="J25" s="7" t="str">
        <f>IF('CONDITION SET'!R18="","",'CONDITION SET'!R18)</f>
        <v/>
      </c>
    </row>
    <row r="26" spans="1:10" ht="62.1" customHeight="1">
      <c r="A26" s="5" t="str">
        <f>IF('CONDITION SET'!A19="","",'CONDITION SET'!A19)</f>
        <v>C08</v>
      </c>
      <c r="B26" s="6" t="str">
        <f>IF('CONDITION SET'!B19="","",'CONDITION SET'!B19)</f>
        <v/>
      </c>
      <c r="C26" s="6" t="str">
        <f>IF('CONDITION SET'!D19="","",'CONDITION SET'!D19)</f>
        <v/>
      </c>
      <c r="D26" s="6" t="str">
        <f>IF('CONDITION SET'!E19="","",'CONDITION SET'!E19)</f>
        <v/>
      </c>
      <c r="E26" s="6" t="str">
        <f>IF('CONDITION SET'!B19="","","Measurement: "&amp;IF('CONDITION SET'!L19="","[missing]",'CONDITION SET'!L19)&amp;" | Implementation: "&amp;IF('CONDITION SET'!M19="","[missing]",'CONDITION SET'!M19)&amp;" | External: "&amp;IF('CONDITION SET'!N19="","[missing]",'CONDITION SET'!N19))</f>
        <v/>
      </c>
      <c r="F26" s="6" t="str">
        <f>IF('CONDITION SET'!J19="","",'CONDITION SET'!J19)</f>
        <v/>
      </c>
      <c r="G26" s="6" t="str">
        <f>IF('CONDITION SET'!O19="","",'CONDITION SET'!O19)</f>
        <v/>
      </c>
      <c r="H26" s="6" t="str">
        <f>IF('CONDITION SET'!P19="","",'CONDITION SET'!P19)</f>
        <v/>
      </c>
      <c r="I26" s="63" t="str">
        <f>IF('CONDITION SET'!Q19="","",'CONDITION SET'!Q19)</f>
        <v/>
      </c>
      <c r="J26" s="7" t="str">
        <f>IF('CONDITION SET'!R19="","",'CONDITION SET'!R19)</f>
        <v/>
      </c>
    </row>
    <row r="27" spans="1:10">
      <c r="A27" s="71"/>
    </row>
    <row r="28" spans="1:10" ht="27.95" customHeight="1">
      <c r="A28" s="35"/>
      <c r="B28" s="35" t="s">
        <v>171</v>
      </c>
      <c r="C28" s="35"/>
      <c r="D28" s="35"/>
      <c r="E28" s="35"/>
      <c r="F28" s="35"/>
      <c r="G28" s="35"/>
      <c r="H28" s="35"/>
      <c r="I28" s="35"/>
      <c r="J28" s="35"/>
    </row>
    <row r="29" spans="1:10" ht="30">
      <c r="A29" s="45" t="s">
        <v>172</v>
      </c>
      <c r="B29" s="64">
        <f>'CONDITION SET'!D8</f>
        <v>0</v>
      </c>
    </row>
    <row r="30" spans="1:10" ht="15">
      <c r="A30" s="45" t="s">
        <v>173</v>
      </c>
      <c r="B30" s="64">
        <f>'CONDITION SET'!E8</f>
        <v>0</v>
      </c>
    </row>
    <row r="31" spans="1:10" ht="30">
      <c r="A31" s="45" t="s">
        <v>174</v>
      </c>
      <c r="B31" s="64">
        <f>'CONDITION SET'!F8</f>
        <v>0</v>
      </c>
    </row>
    <row r="32" spans="1:10" ht="30">
      <c r="A32" s="45" t="s">
        <v>175</v>
      </c>
      <c r="B32" s="64">
        <f>'CONDITION SET'!G8</f>
        <v>0</v>
      </c>
    </row>
    <row r="33" spans="1:10" ht="30">
      <c r="A33" s="45" t="s">
        <v>176</v>
      </c>
      <c r="B33" s="64">
        <f>'CONDITION SET'!C8</f>
        <v>0</v>
      </c>
    </row>
    <row r="34" spans="1:10">
      <c r="A34" s="71"/>
    </row>
    <row r="35" spans="1:10" ht="75">
      <c r="A35" s="21" t="s">
        <v>177</v>
      </c>
      <c r="B35" s="22" t="s">
        <v>178</v>
      </c>
      <c r="C35" s="23"/>
      <c r="D35" s="23"/>
      <c r="E35" s="23"/>
      <c r="F35" s="23"/>
      <c r="G35" s="23"/>
      <c r="H35" s="23"/>
      <c r="I35" s="23"/>
      <c r="J35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/>
  </sheetViews>
  <sheetFormatPr defaultRowHeight="14.25"/>
  <cols>
    <col min="1" max="1" width="26" customWidth="1"/>
    <col min="2" max="2" width="55" customWidth="1"/>
    <col min="3" max="3" width="46" customWidth="1"/>
    <col min="4" max="4" width="48" customWidth="1"/>
  </cols>
  <sheetData>
    <row r="1" spans="1:4" ht="93">
      <c r="A1" s="25" t="s">
        <v>179</v>
      </c>
      <c r="B1" s="1"/>
      <c r="C1" s="1"/>
      <c r="D1" s="1"/>
    </row>
    <row r="2" spans="1:4" ht="71.25">
      <c r="A2" s="48" t="s">
        <v>180</v>
      </c>
      <c r="B2" s="48"/>
      <c r="C2" s="48"/>
      <c r="D2" s="48"/>
    </row>
    <row r="3" spans="1:4">
      <c r="A3" s="71"/>
    </row>
    <row r="4" spans="1:4" ht="15">
      <c r="A4" s="65" t="s">
        <v>181</v>
      </c>
      <c r="B4" s="66" t="s">
        <v>182</v>
      </c>
      <c r="C4" s="66" t="s">
        <v>183</v>
      </c>
      <c r="D4" s="67" t="s">
        <v>184</v>
      </c>
    </row>
    <row r="5" spans="1:4">
      <c r="A5" s="5" t="s">
        <v>185</v>
      </c>
      <c r="B5" s="6" t="s">
        <v>186</v>
      </c>
      <c r="C5" s="6" t="s">
        <v>187</v>
      </c>
      <c r="D5" s="7" t="s">
        <v>188</v>
      </c>
    </row>
    <row r="6" spans="1:4" ht="42.75">
      <c r="A6" s="5" t="s">
        <v>189</v>
      </c>
      <c r="B6" s="6" t="s">
        <v>190</v>
      </c>
      <c r="C6" s="6" t="s">
        <v>191</v>
      </c>
      <c r="D6" s="7" t="s">
        <v>192</v>
      </c>
    </row>
    <row r="7" spans="1:4" ht="28.5">
      <c r="A7" s="5" t="s">
        <v>124</v>
      </c>
      <c r="B7" s="6" t="s">
        <v>193</v>
      </c>
      <c r="C7" s="6" t="s">
        <v>194</v>
      </c>
      <c r="D7" s="7" t="s">
        <v>195</v>
      </c>
    </row>
    <row r="8" spans="1:4" ht="28.5">
      <c r="A8" s="5" t="s">
        <v>59</v>
      </c>
      <c r="B8" s="6" t="s">
        <v>196</v>
      </c>
      <c r="C8" s="6" t="s">
        <v>197</v>
      </c>
      <c r="D8" s="7" t="s">
        <v>198</v>
      </c>
    </row>
    <row r="9" spans="1:4" ht="28.5">
      <c r="A9" s="5" t="s">
        <v>73</v>
      </c>
      <c r="B9" s="6" t="s">
        <v>199</v>
      </c>
      <c r="C9" s="6" t="s">
        <v>200</v>
      </c>
      <c r="D9" s="7" t="s">
        <v>201</v>
      </c>
    </row>
    <row r="10" spans="1:4" ht="28.5">
      <c r="A10" s="5" t="s">
        <v>202</v>
      </c>
      <c r="B10" s="6" t="s">
        <v>203</v>
      </c>
      <c r="C10" s="6" t="s">
        <v>204</v>
      </c>
      <c r="D10" s="7" t="s">
        <v>205</v>
      </c>
    </row>
    <row r="11" spans="1:4" ht="28.5">
      <c r="A11" s="5" t="s">
        <v>206</v>
      </c>
      <c r="B11" s="6" t="s">
        <v>207</v>
      </c>
      <c r="C11" s="6" t="s">
        <v>208</v>
      </c>
      <c r="D11" s="7" t="s">
        <v>209</v>
      </c>
    </row>
    <row r="12" spans="1:4" ht="28.5">
      <c r="A12" s="5" t="s">
        <v>109</v>
      </c>
      <c r="B12" s="6" t="s">
        <v>210</v>
      </c>
      <c r="C12" s="6" t="s">
        <v>211</v>
      </c>
      <c r="D12" s="7" t="s">
        <v>212</v>
      </c>
    </row>
    <row r="13" spans="1:4" ht="28.5">
      <c r="A13" s="5" t="s">
        <v>213</v>
      </c>
      <c r="B13" s="6" t="s">
        <v>214</v>
      </c>
      <c r="C13" s="6" t="s">
        <v>215</v>
      </c>
      <c r="D13" s="7" t="s">
        <v>216</v>
      </c>
    </row>
    <row r="14" spans="1:4" ht="28.5">
      <c r="A14" s="5" t="s">
        <v>217</v>
      </c>
      <c r="B14" s="6" t="s">
        <v>218</v>
      </c>
      <c r="C14" s="6" t="s">
        <v>219</v>
      </c>
      <c r="D14" s="7" t="s">
        <v>220</v>
      </c>
    </row>
    <row r="15" spans="1:4">
      <c r="A15" s="5" t="s">
        <v>221</v>
      </c>
      <c r="B15" s="6" t="s">
        <v>222</v>
      </c>
      <c r="C15" s="6" t="s">
        <v>223</v>
      </c>
      <c r="D15" s="7" t="s">
        <v>224</v>
      </c>
    </row>
    <row r="16" spans="1:4">
      <c r="A16" s="71"/>
    </row>
    <row r="17" spans="1:4">
      <c r="A17" s="71"/>
    </row>
    <row r="18" spans="1:4" ht="57">
      <c r="A18" s="21" t="s">
        <v>225</v>
      </c>
      <c r="B18" s="68" t="s">
        <v>226</v>
      </c>
      <c r="C18" s="69"/>
      <c r="D18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</vt:lpstr>
      <vt:lpstr>BUILD</vt:lpstr>
      <vt:lpstr>CONDITION SET</vt:lpstr>
      <vt:lpstr>APPROVAL BRIEF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 Baldjiev</dc:creator>
  <cp:lastModifiedBy>Pero Baldjiev</cp:lastModifiedBy>
  <dcterms:created xsi:type="dcterms:W3CDTF">2026-08-10T19:51:16Z</dcterms:created>
  <dcterms:modified xsi:type="dcterms:W3CDTF">2026-08-10T20:25:19Z</dcterms:modified>
</cp:coreProperties>
</file>