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8314c7229314dad" /></Relationships>
</file>

<file path=xl/workbook.xml><?xml version="1.0" encoding="utf-8"?>
<x:workbook xmlns:x="http://schemas.openxmlformats.org/spreadsheetml/2006/main">
  <x:sheets>
    <x:sheet xmlns:r="http://schemas.openxmlformats.org/officeDocument/2006/relationships" name="Start Here" sheetId="1" r:id="R3ce1f19d5da34b9b"/>
    <x:sheet xmlns:r="http://schemas.openxmlformats.org/officeDocument/2006/relationships" name="Contradiction Register" sheetId="2" r:id="R4cbeac37e6004ae4"/>
    <x:sheet xmlns:r="http://schemas.openxmlformats.org/officeDocument/2006/relationships" name="Decision Summary" sheetId="3" r:id="R0b252f0de82b4e96"/>
    <x:sheet xmlns:r="http://schemas.openxmlformats.org/officeDocument/2006/relationships" name="Review Queue" sheetId="4" r:id="Re2bb826e3b064da6"/>
    <x:sheet xmlns:r="http://schemas.openxmlformats.org/officeDocument/2006/relationships" name="Example" sheetId="5" r:id="R011b5278dd9c477c"/>
    <x:sheet xmlns:r="http://schemas.openxmlformats.org/officeDocument/2006/relationships" name="Validation Lists" sheetId="6" r:id="R6a74d4d826794922"/>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8"/>
      <x:color rgb="FFFFFFFF"/>
      <x:name val="Carlito"/>
    </x:font>
    <x:font>
      <x:b/>
      <x:sz val="11"/>
      <x:color rgb="FF123247"/>
      <x:name val="Carlito"/>
    </x:font>
    <x:font>
      <x:sz val="10"/>
      <x:color rgb="FF405766"/>
      <x:name val="Carlito"/>
    </x:font>
    <x:font>
      <x:b/>
      <x:sz val="11"/>
      <x:name val="Carlito"/>
    </x:font>
    <x:font>
      <x:b/>
      <x:sz val="9"/>
      <x:color rgb="FFFFFFFF"/>
      <x:name val="Carlito"/>
    </x:font>
    <x:font>
      <x:sz val="9"/>
      <x:color rgb="FF142331"/>
      <x:name val="Carlito"/>
    </x:font>
    <x:font>
      <x:sz val="9"/>
      <x:name val="Carlito"/>
    </x:font>
    <x:font>
      <x:b/>
      <x:sz val="8"/>
      <x:color rgb="FFFFFFFF"/>
      <x:name val="Carlito"/>
    </x:font>
  </x:fonts>
  <x:fills count="12">
    <x:fill>
      <x:patternFill patternType="none"/>
    </x:fill>
    <x:fill>
      <x:patternFill patternType="gray125"/>
    </x:fill>
    <x:fill>
      <x:patternFill patternType="solid">
        <x:fgColor rgb="FF0B2437"/>
      </x:patternFill>
    </x:fill>
    <x:fill>
      <x:patternFill patternType="solid">
        <x:fgColor rgb="FFDDEEF2"/>
      </x:patternFill>
    </x:fill>
    <x:fill>
      <x:patternFill patternType="solid">
        <x:fgColor rgb="FFF3F7F8"/>
      </x:patternFill>
    </x:fill>
    <x:fill>
      <x:patternFill patternType="solid">
        <x:fgColor rgb="FF123247"/>
      </x:patternFill>
    </x:fill>
    <x:fill>
      <x:patternFill patternType="solid">
        <x:fgColor rgb="FFFFF8E8"/>
      </x:patternFill>
    </x:fill>
    <x:fill>
      <x:patternFill patternType="solid">
        <x:fgColor rgb="FFE8F4F0"/>
      </x:patternFill>
    </x:fill>
    <x:fill>
      <x:patternFill patternType="solid">
        <x:fgColor rgb="FFEAF1F4"/>
      </x:patternFill>
    </x:fill>
    <x:fill>
      <x:patternFill patternType="solid">
        <x:fgColor rgb="FF123247"/>
      </x:patternFill>
    </x:fill>
    <x:fill>
      <x:patternFill patternType="solid">
        <x:fgColor rgb="FF315B6E"/>
      </x:patternFill>
    </x:fill>
    <x:fill>
      <x:patternFill patternType="solid">
        <x:fgColor rgb="FF4B6D7A"/>
      </x:patternFill>
    </x:fill>
  </x:fills>
  <x:borders count="2">
    <x:border/>
    <x:border/>
  </x:borders>
  <x:cellStyleXfs count="1">
    <x:xf numFmtId="0" fontId="0" fillId="0" borderId="0"/>
  </x:cellStyleXfs>
  <x:cellXfs count="9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3" fillId="0" borderId="1" xfId="0" applyNumberFormat="1" applyFont="1" applyFill="1" applyBorder="1"/>
    <x:xf numFmtId="0" fontId="3" fillId="0" borderId="1" xfId="0" applyNumberFormat="1" applyFont="1" applyFill="1" applyBorder="1" applyAlignment="1">
      <x:alignment wrapText="1"/>
    </x:xf>
    <x:xf numFmtId="0" fontId="3" fillId="0" borderId="1" xfId="0" applyNumberFormat="1" applyFont="1" applyFill="1" applyBorder="1" applyAlignment="1">
      <x:alignment vertical="top" wrapText="1"/>
    </x:xf>
    <x:xf numFmtId="0" fontId="4" fillId="0" borderId="0" xfId="0" applyNumberFormat="1" applyFont="1" applyFill="1" applyBorder="1"/>
    <x:xf numFmtId="0" fontId="4" fillId="0" borderId="0" xfId="0" applyNumberFormat="1" applyFont="1" applyFill="1" applyBorder="1" applyAlignment="1">
      <x:alignment horizontal="center"/>
    </x:xf>
    <x:xf numFmtId="0" fontId="4" fillId="0" borderId="1" xfId="0" applyNumberFormat="1" applyFont="1" applyFill="1" applyBorder="1"/>
    <x:xf numFmtId="0" fontId="4" fillId="0" borderId="1" xfId="0" applyNumberFormat="1" applyFont="1" applyFill="1" applyBorder="1" applyAlignment="1">
      <x:alignment horizontal="center"/>
    </x:xf>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wrapText="1"/>
    </x:xf>
    <x:xf numFmtId="0" fontId="2" fillId="4" borderId="0" xfId="0" applyNumberFormat="1" applyFont="1" applyFill="1" applyBorder="1" applyAlignment="1">
      <x:alignment vertical="top" wrapText="1"/>
    </x:xf>
    <x:xf numFmtId="0" fontId="0" fillId="4" borderId="1"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wrapText="1"/>
    </x:xf>
    <x:xf numFmtId="0" fontId="2" fillId="4" borderId="1" xfId="0" applyNumberFormat="1" applyFont="1" applyFill="1" applyBorder="1" applyAlignment="1">
      <x:alignment vertical="top" wrapText="1"/>
    </x:xf>
    <x:xf numFmtId="0" fontId="4" fillId="0" borderId="0" xfId="0" applyNumberFormat="1" applyFont="1" applyFill="1" applyBorder="1" applyAlignment="1">
      <x:alignment wrapText="1"/>
    </x:xf>
    <x:xf numFmtId="0" fontId="4" fillId="0"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horizontal="center" wrapText="1"/>
    </x:xf>
    <x:xf numFmtId="0" fontId="5" fillId="5"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top"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top"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6" fillId="7" borderId="0" xfId="0" applyNumberFormat="1" applyFont="1" applyFill="1" applyBorder="1" applyAlignment="1">
      <x:alignment vertical="top" wrapText="1"/>
    </x:xf>
    <x:xf numFmtId="0" fontId="0" fillId="7" borderId="1" xfId="0" applyNumberFormat="1" applyFont="1" applyFill="1" applyBorder="1"/>
    <x:xf numFmtId="0" fontId="6" fillId="7" borderId="1" xfId="0" applyNumberFormat="1" applyFont="1" applyFill="1" applyBorder="1"/>
    <x:xf numFmtId="0" fontId="6" fillId="7" borderId="1" xfId="0" applyNumberFormat="1" applyFont="1" applyFill="1" applyBorder="1" applyAlignment="1">
      <x:alignment wrapText="1"/>
    </x:xf>
    <x:xf numFmtId="0" fontId="6" fillId="7" borderId="1" xfId="0" applyNumberFormat="1" applyFont="1" applyFill="1" applyBorder="1" applyAlignment="1">
      <x:alignment vertical="top" wrapText="1"/>
    </x:xf>
    <x:xf numFmtId="0" fontId="0" fillId="8" borderId="0" xfId="0" applyNumberFormat="1" applyFont="1" applyFill="1" applyBorder="1"/>
    <x:xf numFmtId="0" fontId="4" fillId="8" borderId="0" xfId="0" applyNumberFormat="1" applyFont="1" applyFill="1" applyBorder="1"/>
    <x:xf numFmtId="0" fontId="4" fillId="8" borderId="0" xfId="0" applyNumberFormat="1" applyFont="1" applyFill="1" applyBorder="1" applyAlignment="1">
      <x:alignment wrapText="1"/>
    </x:xf>
    <x:xf numFmtId="0" fontId="0" fillId="8" borderId="1" xfId="0" applyNumberFormat="1" applyFont="1" applyFill="1" applyBorder="1"/>
    <x:xf numFmtId="0" fontId="4" fillId="8" borderId="1" xfId="0" applyNumberFormat="1" applyFont="1" applyFill="1" applyBorder="1"/>
    <x:xf numFmtId="0" fontId="4" fillId="8" borderId="1" xfId="0" applyNumberFormat="1" applyFont="1" applyFill="1" applyBorder="1" applyAlignment="1">
      <x:alignment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1" xfId="0" applyNumberFormat="1" applyFont="1" applyFill="1" applyBorder="1"/>
    <x:xf numFmtId="0" fontId="7" fillId="0" borderId="1" xfId="0" applyNumberFormat="1" applyFont="1" applyFill="1" applyBorder="1" applyAlignment="1">
      <x:alignment wrapText="1"/>
    </x:xf>
    <x:xf numFmtId="0" fontId="7" fillId="0" borderId="1" xfId="0" applyNumberFormat="1" applyFont="1" applyFill="1" applyBorder="1" applyAlignment="1">
      <x:alignment vertical="top" wrapText="1"/>
    </x:xf>
    <x:xf numFmtId="0" fontId="0" fillId="0" borderId="0" xfId="0" applyNumberFormat="1" applyFont="1" applyFill="1" applyBorder="1"/>
    <x:xf numFmtId="0" fontId="0" fillId="9" borderId="0" xfId="0" applyNumberFormat="1" applyFont="1" applyFill="1" applyBorder="1"/>
    <x:xf numFmtId="0" fontId="8" fillId="9" borderId="0" xfId="0" applyNumberFormat="1" applyFont="1" applyFill="1" applyBorder="1"/>
    <x:xf numFmtId="0" fontId="8" fillId="9" borderId="0" xfId="0" applyNumberFormat="1" applyFont="1" applyFill="1" applyBorder="1" applyAlignment="1">
      <x:alignment wrapText="1"/>
    </x:xf>
    <x:xf numFmtId="0" fontId="8" fillId="9" borderId="0" xfId="0" applyNumberFormat="1" applyFont="1" applyFill="1" applyBorder="1" applyAlignment="1">
      <x:alignment vertical="center" wrapText="1"/>
    </x:xf>
    <x:xf numFmtId="0" fontId="0" fillId="10" borderId="0" xfId="0" applyNumberFormat="1" applyFont="1" applyFill="1" applyBorder="1"/>
    <x:xf numFmtId="0" fontId="8" fillId="10" borderId="0" xfId="0" applyNumberFormat="1" applyFont="1" applyFill="1" applyBorder="1"/>
    <x:xf numFmtId="0" fontId="8" fillId="10" borderId="0" xfId="0" applyNumberFormat="1" applyFont="1" applyFill="1" applyBorder="1" applyAlignment="1">
      <x:alignment wrapText="1"/>
    </x:xf>
    <x:xf numFmtId="0" fontId="8" fillId="10" borderId="0" xfId="0" applyNumberFormat="1" applyFont="1" applyFill="1" applyBorder="1" applyAlignment="1">
      <x:alignment vertical="center" wrapText="1"/>
    </x:xf>
    <x:xf numFmtId="0" fontId="0" fillId="11" borderId="0" xfId="0" applyNumberFormat="1" applyFont="1" applyFill="1" applyBorder="1"/>
    <x:xf numFmtId="0" fontId="8" fillId="11" borderId="0" xfId="0" applyNumberFormat="1" applyFont="1" applyFill="1" applyBorder="1"/>
    <x:xf numFmtId="0" fontId="8" fillId="11" borderId="0" xfId="0" applyNumberFormat="1" applyFont="1" applyFill="1" applyBorder="1" applyAlignment="1">
      <x:alignment wrapText="1"/>
    </x:xf>
    <x:xf numFmtId="0" fontId="8" fillId="11" borderId="0" xfId="0" applyNumberFormat="1" applyFont="1" applyFill="1" applyBorder="1" applyAlignment="1">
      <x:alignment vertical="center" wrapText="1"/>
    </x:xf>
    <x:xf numFmtId="0" fontId="8" fillId="5" borderId="0" xfId="0" applyNumberFormat="1" applyFont="1" applyFill="1" applyBorder="1"/>
    <x:xf numFmtId="0" fontId="8" fillId="5" borderId="0" xfId="0" applyNumberFormat="1" applyFont="1" applyFill="1" applyBorder="1" applyAlignment="1">
      <x:alignment wrapText="1"/>
    </x:xf>
    <x:xf numFmtId="0" fontId="8" fillId="5" borderId="0" xfId="0" applyNumberFormat="1" applyFont="1" applyFill="1" applyBorder="1" applyAlignment="1">
      <x:alignment vertical="center" wrapText="1"/>
    </x:xf>
  </x:cellXfs>
  <x:cellStyles count="1">
    <x:cellStyle name="Normal" xfId="0"/>
  </x:cellStyles>
  <x:dxfs count="4">
    <x:dxf>
      <x:font>
        <x:color rgb="FF155D35"/>
      </x:font>
      <x:fill>
        <x:patternFill>
          <x:bgColor rgb="FFDFF3E6"/>
        </x:patternFill>
      </x:fill>
    </x:dxf>
    <x:dxf>
      <x:font>
        <x:color rgb="FF795900"/>
      </x:font>
      <x:fill>
        <x:patternFill>
          <x:bgColor rgb="FFFFF1CC"/>
        </x:patternFill>
      </x:fill>
    </x:dxf>
    <x:dxf>
      <x:font>
        <x:color rgb="FF8C2B23"/>
      </x:font>
      <x:fill>
        <x:patternFill>
          <x:bgColor rgb="FFFDE1DF"/>
        </x:patternFill>
      </x:fill>
    </x:dxf>
    <x:dxf>
      <x:font>
        <x:b/>
        <x:color rgb="FF155D35"/>
      </x:font>
      <x:fill>
        <x:patternFill>
          <x:bgColor rgb="FFDFF3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d7c375067d04317" /><Relationship Type="http://schemas.openxmlformats.org/officeDocument/2006/relationships/theme" Target="/xl/theme/theme1.xml" Id="Re15814883f9040d4" /><Relationship Type="http://schemas.openxmlformats.org/officeDocument/2006/relationships/sharedStrings" Target="/xl/sharedStrings.xml" Id="R86a7f60562cc4021" /><Relationship Type="http://schemas.openxmlformats.org/officeDocument/2006/relationships/worksheet" Target="/xl/worksheets/sheet1.xml" Id="R3ce1f19d5da34b9b" /><Relationship Type="http://schemas.openxmlformats.org/officeDocument/2006/relationships/worksheet" Target="/xl/worksheets/sheet2.xml" Id="R4cbeac37e6004ae4" /><Relationship Type="http://schemas.openxmlformats.org/officeDocument/2006/relationships/worksheet" Target="/xl/worksheets/sheet3.xml" Id="R0b252f0de82b4e96" /><Relationship Type="http://schemas.openxmlformats.org/officeDocument/2006/relationships/worksheet" Target="/xl/worksheets/sheet4.xml" Id="Re2bb826e3b064da6" /><Relationship Type="http://schemas.openxmlformats.org/officeDocument/2006/relationships/worksheet" Target="/xl/worksheets/sheet5.xml" Id="R011b5278dd9c477c" /><Relationship Type="http://schemas.openxmlformats.org/officeDocument/2006/relationships/worksheet" Target="/xl/worksheets/sheet6.xml" Id="R6a74d4d826794922" /></Relationships>
</file>

<file path=xl/tables/table1.xml><?xml version="1.0" encoding="utf-8"?>
<x:table xmlns:x="http://schemas.openxmlformats.org/spreadsheetml/2006/main" id="1" name="ContradictionRegisterTable" displayName="ContradictionRegisterTable" ref="A5:CE105" headerRowCount="1">
  <x:autoFilter ref="A5:CE105"/>
  <x:tableColumns count="83">
    <x:tableColumn id="1" name="Record ID"/>
    <x:tableColumn id="2" name="Exact claim"/>
    <x:tableColumn id="3" name="Decision use"/>
    <x:tableColumn id="4" name="Decision owner"/>
    <x:tableColumn id="5" name="Public comparative claim"/>
    <x:tableColumn id="6" name="Consequence if wrong"/>
    <x:tableColumn id="7" name="Reversibility"/>
    <x:tableColumn id="8" name="Record A — Observation"/>
    <x:tableColumn id="9" name="Record A — Immediate source"/>
    <x:tableColumn id="10" name="Record A — Source type"/>
    <x:tableColumn id="11" name="Record A — Evidence state"/>
    <x:tableColumn id="12" name="Record A — Original status"/>
    <x:tableColumn id="13" name="Record A — Original source"/>
    <x:tableColumn id="14" name="Record A — Source chain"/>
    <x:tableColumn id="15" name="Record A — Provider"/>
    <x:tableColumn id="16" name="Record A — Observation date"/>
    <x:tableColumn id="17" name="Record A — Publication/retrieval date"/>
    <x:tableColumn id="18" name="Record A — Entity"/>
    <x:tableColumn id="19" name="Record A — Geography"/>
    <x:tableColumn id="20" name="Record A — Market"/>
    <x:tableColumn id="21" name="Record A — Segment"/>
    <x:tableColumn id="22" name="Record A — Product tier"/>
    <x:tableColumn id="23" name="Record A — Definition"/>
    <x:tableColumn id="24" name="Record A — Metric/unit/denominator"/>
    <x:tableColumn id="25" name="Record A — Method"/>
    <x:tableColumn id="26" name="Record A — Limitations"/>
    <x:tableColumn id="27" name="Record B — Observation"/>
    <x:tableColumn id="28" name="Record B — Immediate source"/>
    <x:tableColumn id="29" name="Record B — Source type"/>
    <x:tableColumn id="30" name="Record B — Evidence state"/>
    <x:tableColumn id="31" name="Record B — Original status"/>
    <x:tableColumn id="32" name="Record B — Original source"/>
    <x:tableColumn id="33" name="Record B — Source chain"/>
    <x:tableColumn id="34" name="Record B — Provider"/>
    <x:tableColumn id="35" name="Record B — Observation date"/>
    <x:tableColumn id="36" name="Record B — Publication/retrieval date"/>
    <x:tableColumn id="37" name="Record B — Entity"/>
    <x:tableColumn id="38" name="Record B — Geography"/>
    <x:tableColumn id="39" name="Record B — Market"/>
    <x:tableColumn id="40" name="Record B — Segment"/>
    <x:tableColumn id="41" name="Record B — Product tier"/>
    <x:tableColumn id="42" name="Record B — Definition"/>
    <x:tableColumn id="43" name="Record B — Metric/unit/denominator"/>
    <x:tableColumn id="44" name="Record B — Method"/>
    <x:tableColumn id="45" name="Record B — Limitations"/>
    <x:tableColumn id="46" name="Entity equivalent"/>
    <x:tableColumn id="47" name="Geography equivalent"/>
    <x:tableColumn id="48" name="Market equivalent"/>
    <x:tableColumn id="49" name="Segment equivalent"/>
    <x:tableColumn id="50" name="Product tier equivalent"/>
    <x:tableColumn id="51" name="Time equivalent"/>
    <x:tableColumn id="52" name="Definition equivalent"/>
    <x:tableColumn id="53" name="Metric equivalent"/>
    <x:tableColumn id="54" name="Method equivalent"/>
    <x:tableColumn id="55" name="Evidence state equivalent"/>
    <x:tableColumn id="56" name="Incompatible assertions remain"/>
    <x:tableColumn id="57" name="Claim narrowed"/>
    <x:tableColumn id="58" name="Time pattern"/>
    <x:tableColumn id="59" name="Same original source"/>
    <x:tableColumn id="60" name="Same provider"/>
    <x:tableColumn id="61" name="Copied/derived"/>
    <x:tableColumn id="62" name="Independent collection"/>
    <x:tableColumn id="63" name="Missing search"/>
    <x:tableColumn id="64" name="Absence claim"/>
    <x:tableColumn id="65" name="Detection opportunity"/>
    <x:tableColumn id="66" name="Materiality"/>
    <x:tableColumn id="67" name="Preferred record"/>
    <x:tableColumn id="68" name="Bounded wording supportable"/>
    <x:tableColumn id="69" name="Preference reasons"/>
    <x:tableColumn id="70" name="Defined next evidence"/>
    <x:tableColumn id="71" name="Reviewer"/>
    <x:tableColumn id="72" name="Reopen condition"/>
    <x:tableColumn id="73" name="Validity"/>
    <x:tableColumn id="74" name="Conflict class"/>
    <x:tableColumn id="75" name="Controlled disposition"/>
    <x:tableColumn id="76" name="Confidence impact"/>
    <x:tableColumn id="77" name="Strongest permitted wording"/>
    <x:tableColumn id="78" name="Prohibited wording"/>
    <x:tableColumn id="79" name="Permitted action"/>
    <x:tableColumn id="80" name="Review requirement"/>
    <x:tableColumn id="81" name="Reopen requirement"/>
    <x:tableColumn id="82" name="Handoff readiness"/>
    <x:tableColumn id="83" name="Portable handoff"/>
  </x:tableColumns>
  <x:tableStyleInfo name="TableStyleMedium2" showRowStripes="1"/>
</x:table>
</file>

<file path=xl/tables/table2.xml><?xml version="1.0" encoding="utf-8"?>
<x:table xmlns:x="http://schemas.openxmlformats.org/spreadsheetml/2006/main" id="2" name="CanonicalFixtureTable" displayName="CanonicalFixtureTable" ref="A4:L34" headerRowCount="1">
  <x:autoFilter ref="A4:L34"/>
  <x:tableColumns count="12">
    <x:tableColumn id="1" name="Fixture"/>
    <x:tableColumn id="2" name="Scenario"/>
    <x:tableColumn id="3" name="Validity"/>
    <x:tableColumn id="4" name="Conflict class"/>
    <x:tableColumn id="5" name="Materiality"/>
    <x:tableColumn id="6" name="Disposition"/>
    <x:tableColumn id="7" name="Confidence impact"/>
    <x:tableColumn id="8" name="Strongest permitted wording"/>
    <x:tableColumn id="9" name="Prohibited wording"/>
    <x:tableColumn id="10" name="Permitted action"/>
    <x:tableColumn id="11" name="Reviewer rule"/>
    <x:tableColumn id="12" name="Reopen rul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b85d166f85834979" /></Relationships>
</file>

<file path=xl/worksheets/_rels/sheet5.xml.rels>&#65279;<?xml version="1.0" encoding="utf-8"?><Relationships xmlns="http://schemas.openxmlformats.org/package/2006/relationships"><Relationship Type="http://schemas.openxmlformats.org/officeDocument/2006/relationships/table" Target="/xl/tables/table2.xml" Id="R0ecef5f2f1054fbc" /></Relationships>
</file>

<file path=xl/worksheets/sheet1.xml><?xml version="1.0" encoding="utf-8"?>
<x:worksheet xmlns:x="http://schemas.openxmlformats.org/spreadsheetml/2006/main">
  <x:sheetFormatPr defaultRowHeight="15"/>
  <x:cols>
    <x:col min="1" max="1" width="18" hidden="0" customWidth="1"/>
    <x:col min="2" max="2" width="58" hidden="0" customWidth="1"/>
    <x:col min="3" max="3" width="18" hidden="0" customWidth="1"/>
    <x:col min="4" max="4" width="15" hidden="0" customWidth="1"/>
    <x:col min="5" max="5" width="15" hidden="0" customWidth="1"/>
    <x:col min="6" max="6" width="15" hidden="0" customWidth="1"/>
    <x:col min="7" max="7" width="15" hidden="0" customWidth="1"/>
    <x:col min="8" max="8" width="15" hidden="0" customWidth="1"/>
  </x:cols>
  <x:sheetData>
    <x:row r="1">
      <x:c r="A1" s="4" t="str">
        <x:v>How to Handle Contradictory Competitor Evidence — Contradiction Register</x:v>
      </x:c>
      <x:c r="B1" s="4"/>
      <x:c r="C1" s="4"/>
      <x:c r="D1" s="4"/>
      <x:c r="E1" s="4"/>
      <x:c r="F1" s="4"/>
      <x:c r="G1" s="4"/>
      <x:c r="H1" s="4"/>
    </x:row>
    <x:row r="2">
      <x:c r="A2" s="4"/>
      <x:c r="B2" s="4"/>
      <x:c r="C2" s="4"/>
      <x:c r="D2" s="4"/>
      <x:c r="E2" s="4"/>
      <x:c r="F2" s="4"/>
      <x:c r="G2" s="4"/>
      <x:c r="H2" s="4"/>
    </x:row>
    <x:row r="4">
      <x:c r="A4" s="10" t="str">
        <x:v>Purpose</x:v>
      </x:c>
      <x:c r="B4" s="10"/>
      <x:c r="C4" s="10"/>
      <x:c r="D4" s="10"/>
      <x:c r="E4" s="10"/>
      <x:c r="F4" s="10"/>
      <x:c r="G4" s="10"/>
      <x:c r="H4" s="10"/>
    </x:row>
    <x:row r="5">
      <x:c r="A5" s="16" t="str">
        <x:v>Use this workbook to preserve two competing records, normalize their scope and provenance, classify the first applicable conflict, control wording and action, and assign review and reopen conditions. The workbook does not calculate a score or percentage.</x:v>
      </x:c>
      <x:c r="B5" s="16"/>
      <x:c r="C5" s="16"/>
      <x:c r="D5" s="16"/>
      <x:c r="E5" s="16"/>
      <x:c r="F5" s="16"/>
      <x:c r="G5" s="16"/>
      <x:c r="H5" s="16"/>
    </x:row>
    <x:row r="6">
      <x:c r="A6" s="16"/>
      <x:c r="B6" s="16"/>
      <x:c r="C6" s="16"/>
      <x:c r="D6" s="16"/>
      <x:c r="E6" s="16"/>
      <x:c r="F6" s="16"/>
      <x:c r="G6" s="16"/>
      <x:c r="H6" s="16"/>
    </x:row>
    <x:row r="7">
      <x:c r="A7" s="16"/>
      <x:c r="B7" s="16"/>
      <x:c r="C7" s="16"/>
      <x:c r="D7" s="16"/>
      <x:c r="E7" s="16"/>
      <x:c r="F7" s="16"/>
      <x:c r="G7" s="16"/>
      <x:c r="H7" s="16"/>
    </x:row>
    <x:row r="9">
      <x:c r="A9" s="10" t="str">
        <x:v>SERPIFAI Contradiction Adjudication Protocol</x:v>
      </x:c>
      <x:c r="B9" s="10"/>
      <x:c r="C9" s="10"/>
      <x:c r="D9" s="10"/>
      <x:c r="E9" s="10"/>
      <x:c r="F9" s="10"/>
      <x:c r="G9" s="10"/>
      <x:c r="H9" s="10"/>
    </x:row>
    <x:row r="10">
      <x:c r="A10" s="21" t="str">
        <x:v>1</x:v>
      </x:c>
      <x:c r="B10" s="16" t="str">
        <x:v>Fix the exact claim and decision use.</x:v>
      </x:c>
      <x:c r="D10" s="27" t="str">
        <x:v>Fail-safe rule
An invalid or incomplete record produces no substantive outcome. Unknown semantic equivalence is never treated as Same. Missing evidence cannot establish absence without a credible detection opportunity. A material unresolved contradiction blocks the dependent recommendation.</x:v>
      </x:c>
      <x:c r="E10" s="27"/>
      <x:c r="F10" s="27"/>
      <x:c r="G10" s="27"/>
      <x:c r="H10" s="27"/>
    </x:row>
    <x:row r="11">
      <x:c r="A11" s="21" t="str">
        <x:v>2</x:v>
      </x:c>
      <x:c r="B11" s="16" t="str">
        <x:v>Preserve Record A and Record B without overwriting either.</x:v>
      </x:c>
      <x:c r="D11" s="27"/>
      <x:c r="E11" s="27"/>
      <x:c r="F11" s="27"/>
      <x:c r="G11" s="27"/>
      <x:c r="H11" s="27"/>
    </x:row>
    <x:row r="12">
      <x:c r="A12" s="21" t="str">
        <x:v>3</x:v>
      </x:c>
      <x:c r="B12" s="16" t="str">
        <x:v>Normalize entity, geography, market, segment, tier, time, definition, metric, method and evidence state.</x:v>
      </x:c>
      <x:c r="D12" s="27"/>
      <x:c r="E12" s="27"/>
      <x:c r="F12" s="27"/>
      <x:c r="G12" s="27"/>
      <x:c r="H12" s="27"/>
    </x:row>
    <x:row r="13">
      <x:c r="A13" s="21" t="str">
        <x:v>4</x:v>
      </x:c>
      <x:c r="B13" s="16" t="str">
        <x:v>Trace original source, source chain and shared provider; copied records do not count as independent.</x:v>
      </x:c>
      <x:c r="D13" s="27"/>
      <x:c r="E13" s="27"/>
      <x:c r="F13" s="27"/>
      <x:c r="G13" s="27"/>
      <x:c r="H13" s="27"/>
    </x:row>
    <x:row r="14">
      <x:c r="A14" s="21" t="str">
        <x:v>5</x:v>
      </x:c>
      <x:c r="B14" s="16" t="str">
        <x:v>Apply the first conflict class in the controlled precedence.</x:v>
      </x:c>
      <x:c r="D14" s="27"/>
      <x:c r="E14" s="27"/>
      <x:c r="F14" s="27"/>
      <x:c r="G14" s="27"/>
      <x:c r="H14" s="27"/>
    </x:row>
    <x:row r="15">
      <x:c r="A15" s="21" t="str">
        <x:v>6</x:v>
      </x:c>
      <x:c r="B15" s="16" t="str">
        <x:v>Test materiality, consequence and reversibility.</x:v>
      </x:c>
      <x:c r="D15" s="27"/>
      <x:c r="E15" s="27"/>
      <x:c r="F15" s="27"/>
      <x:c r="G15" s="27"/>
      <x:c r="H15" s="27"/>
    </x:row>
    <x:row r="16">
      <x:c r="A16" s="21" t="str">
        <x:v>7</x:v>
      </x:c>
      <x:c r="B16" s="16" t="str">
        <x:v>Use only the controlled disposition, wording and action returned by the register.</x:v>
      </x:c>
      <x:c r="D16" s="27"/>
      <x:c r="E16" s="27"/>
      <x:c r="F16" s="27"/>
      <x:c r="G16" s="27"/>
      <x:c r="H16" s="27"/>
    </x:row>
    <x:row r="17">
      <x:c r="A17" s="21" t="str">
        <x:v>8</x:v>
      </x:c>
      <x:c r="B17" s="16" t="str">
        <x:v>Supply the owner, accountable reviewer when required, and a specific reopen condition.</x:v>
      </x:c>
      <x:c r="D17" s="27"/>
      <x:c r="E17" s="27"/>
      <x:c r="F17" s="27"/>
      <x:c r="G17" s="27"/>
      <x:c r="H17" s="27"/>
    </x:row>
    <x:row r="18">
      <x:c r="D18" s="27"/>
      <x:c r="E18" s="27"/>
      <x:c r="F18" s="27"/>
      <x:c r="G18" s="27"/>
      <x:c r="H18" s="27"/>
    </x:row>
    <x:row r="20">
      <x:c r="A20" s="10" t="str">
        <x:v>How to use the sheets</x:v>
      </x:c>
      <x:c r="B20" s="10"/>
      <x:c r="C20" s="10"/>
      <x:c r="D20" s="10"/>
      <x:c r="E20" s="10"/>
      <x:c r="F20" s="10"/>
      <x:c r="G20" s="10"/>
      <x:c r="H20" s="10"/>
    </x:row>
    <x:row r="21">
      <x:c r="A21" s="32" t="str">
        <x:v>Contradiction Register</x:v>
      </x:c>
      <x:c r="B21" s="16" t="str">
        <x:v>Enter records. Yellow cells are editable; green cells are calculated.</x:v>
      </x:c>
    </x:row>
    <x:row r="22">
      <x:c r="A22" s="32" t="str">
        <x:v>Decision Summary</x:v>
      </x:c>
      <x:c r="B22" s="16" t="str">
        <x:v>Review counts and the current example outcome.</x:v>
      </x:c>
    </x:row>
    <x:row r="23">
      <x:c r="A23" s="32" t="str">
        <x:v>Review Queue</x:v>
      </x:c>
      <x:c r="B23" s="16" t="str">
        <x:v>See records requiring accountable review or not ready for handoff.</x:v>
      </x:c>
    </x:row>
    <x:row r="24" ht="48" customHeight="1">
      <x:c r="A24" s="32" t="str">
        <x:v>Provenance rule: shared or copied origin means one evidence family, not compatibility. Test record compatibility separately; material dependent evidence requires independent-origin evidence before the decision proceeds.</x:v>
      </x:c>
      <x:c r="B24" s="16" t="str">
        <x:v>Inspect all thirty canonical fixture outcomes and modality boundaries.</x:v>
      </x:c>
      <x:c r="C24" s="44"/>
      <x:c r="D24" s="44"/>
    </x:row>
    <x:row r="25">
      <x:c r="A25" s="32" t="str">
        <x:v>Validation Lists</x:v>
      </x:c>
      <x:c r="B25" s="16" t="str">
        <x:v>See every controlled value and public conflict/disposition vocabulary.</x:v>
      </x:c>
    </x:row>
  </x:sheetData>
  <x:mergeCells>
    <x:mergeCell ref="A1:H2"/>
    <x:mergeCell ref="A4:H4"/>
    <x:mergeCell ref="A9:H9"/>
    <x:mergeCell ref="A20:H20"/>
    <x:mergeCell ref="A5:H7"/>
    <x:mergeCell ref="D10:H18"/>
    <x:mergeCell ref="A24:D24"/>
  </x:mergeCells>
  <x:pageMargins left="0.7" right="0.7" top="0.75" bottom="0.75" header="0.3" footer="0.3"/>
</x:worksheet>
</file>

<file path=xl/worksheets/sheet2.xml><?xml version="1.0" encoding="utf-8"?>
<x:worksheet xmlns:x="http://schemas.openxmlformats.org/spreadsheetml/2006/main">
  <x:sheetFormatPr defaultRowHeight="15"/>
  <x:cols>
    <x:col min="1" max="1" width="16" hidden="0" customWidth="1"/>
    <x:col min="4" max="4" width="16" hidden="0" customWidth="1"/>
    <x:col min="5" max="5" width="16" hidden="0" customWidth="1"/>
    <x:col min="6" max="6" width="16" hidden="0" customWidth="1"/>
    <x:col min="7" max="7" width="16" hidden="0" customWidth="1"/>
    <x:col min="10" max="10" width="16" hidden="0" customWidth="1"/>
    <x:col min="11" max="11" width="16" hidden="0" customWidth="1"/>
    <x:col min="12" max="12" width="16" hidden="0" customWidth="1"/>
    <x:col min="29" max="29" width="16" hidden="0" customWidth="1"/>
    <x:col min="30" max="30" width="16" hidden="0" customWidth="1"/>
    <x:col min="31" max="31" width="16" hidden="0" customWidth="1"/>
    <x:col min="46" max="46" width="16" hidden="0" customWidth="1"/>
    <x:col min="47" max="47" width="16" hidden="0" customWidth="1"/>
    <x:col min="48" max="48" width="16" hidden="0" customWidth="1"/>
    <x:col min="49" max="49" width="16" hidden="0" customWidth="1"/>
    <x:col min="50" max="50" width="16" hidden="0" customWidth="1"/>
    <x:col min="51" max="51" width="16" hidden="0" customWidth="1"/>
    <x:col min="52" max="52" width="16" hidden="0" customWidth="1"/>
    <x:col min="53" max="53" width="16" hidden="0" customWidth="1"/>
    <x:col min="54" max="54" width="16" hidden="0" customWidth="1"/>
    <x:col min="55" max="55" width="16" hidden="0" customWidth="1"/>
    <x:col min="56" max="56" width="16" hidden="0" customWidth="1"/>
    <x:col min="57" max="57" width="16" hidden="0" customWidth="1"/>
    <x:col min="58" max="58" width="16" hidden="0" customWidth="1"/>
    <x:col min="59" max="59" width="16" hidden="0" customWidth="1"/>
    <x:col min="60" max="60" width="16" hidden="0" customWidth="1"/>
    <x:col min="61" max="61" width="16" hidden="0" customWidth="1"/>
    <x:col min="62" max="62" width="16" hidden="0" customWidth="1"/>
    <x:col min="63" max="63" width="16" hidden="0" customWidth="1"/>
    <x:col min="64" max="64" width="16" hidden="0" customWidth="1"/>
    <x:col min="65" max="65" width="16" hidden="0" customWidth="1"/>
    <x:col min="66" max="66" width="16" hidden="0" customWidth="1"/>
    <x:col min="67" max="67" width="16" hidden="0" customWidth="1"/>
    <x:col min="68" max="68" width="16" hidden="0" customWidth="1"/>
    <x:col min="72" max="72" width="16" hidden="0" customWidth="1"/>
    <x:col min="73" max="73" width="16" hidden="0" customWidth="1"/>
    <x:col min="74" max="74" width="16" hidden="0" customWidth="1"/>
    <x:col min="75" max="75" width="16" hidden="0" customWidth="1"/>
    <x:col min="76" max="76" width="16" hidden="0" customWidth="1"/>
    <x:col min="80" max="80" width="16" hidden="0" customWidth="1"/>
    <x:col min="81" max="81" width="16" hidden="0" customWidth="1"/>
    <x:col min="82" max="82" width="16" hidden="0" customWidth="1"/>
    <x:col min="2" max="2" width="25" hidden="0" customWidth="1"/>
    <x:col min="3" max="3" width="25" hidden="0" customWidth="1"/>
    <x:col min="8" max="8" width="25" hidden="0" customWidth="1"/>
    <x:col min="9" max="9" width="25" hidden="0" customWidth="1"/>
    <x:col min="13" max="13" width="25" hidden="0" customWidth="1"/>
    <x:col min="14" max="14" width="25" hidden="0" customWidth="1"/>
    <x:col min="15" max="15" width="25" hidden="0" customWidth="1"/>
    <x:col min="16" max="16" width="25" hidden="0" customWidth="1"/>
    <x:col min="17" max="17" width="25" hidden="0" customWidth="1"/>
    <x:col min="18" max="18" width="25" hidden="0" customWidth="1"/>
    <x:col min="19" max="19" width="25" hidden="0" customWidth="1"/>
    <x:col min="20" max="20" width="25" hidden="0" customWidth="1"/>
    <x:col min="21" max="21" width="25" hidden="0" customWidth="1"/>
    <x:col min="22" max="22" width="25" hidden="0" customWidth="1"/>
    <x:col min="23" max="23" width="25" hidden="0" customWidth="1"/>
    <x:col min="24" max="24" width="25" hidden="0" customWidth="1"/>
    <x:col min="25" max="25" width="25" hidden="0" customWidth="1"/>
    <x:col min="26" max="26" width="25" hidden="0" customWidth="1"/>
    <x:col min="27" max="27" width="25" hidden="0" customWidth="1"/>
    <x:col min="28" max="28" width="25" hidden="0" customWidth="1"/>
    <x:col min="32" max="32" width="25" hidden="0" customWidth="1"/>
    <x:col min="33" max="33" width="25" hidden="0" customWidth="1"/>
    <x:col min="34" max="34" width="25" hidden="0" customWidth="1"/>
    <x:col min="35" max="35" width="25" hidden="0" customWidth="1"/>
    <x:col min="36" max="36" width="25" hidden="0" customWidth="1"/>
    <x:col min="37" max="37" width="25" hidden="0" customWidth="1"/>
    <x:col min="38" max="38" width="25" hidden="0" customWidth="1"/>
    <x:col min="39" max="39" width="25" hidden="0" customWidth="1"/>
    <x:col min="40" max="40" width="25" hidden="0" customWidth="1"/>
    <x:col min="41" max="41" width="25" hidden="0" customWidth="1"/>
    <x:col min="42" max="42" width="25" hidden="0" customWidth="1"/>
    <x:col min="43" max="43" width="25" hidden="0" customWidth="1"/>
    <x:col min="44" max="44" width="25" hidden="0" customWidth="1"/>
    <x:col min="45" max="45" width="25" hidden="0" customWidth="1"/>
    <x:col min="69" max="69" width="25" hidden="0" customWidth="1"/>
    <x:col min="70" max="70" width="25" hidden="0" customWidth="1"/>
    <x:col min="71" max="71" width="25" hidden="0" customWidth="1"/>
    <x:col min="77" max="77" width="36" hidden="0" customWidth="1"/>
    <x:col min="78" max="78" width="36" hidden="0" customWidth="1"/>
    <x:col min="79" max="79" width="36" hidden="0" customWidth="1"/>
    <x:col min="83" max="83" width="36" hidden="0" customWidth="1"/>
  </x:cols>
  <x:sheetData>
    <x:row r="1">
      <x:c r="A1" s="4" t="str">
        <x:v>Contradiction Register</x:v>
      </x:c>
      <x:c r="B1" s="4"/>
      <x:c r="C1" s="4"/>
      <x:c r="D1" s="4"/>
      <x:c r="E1" s="4"/>
      <x:c r="F1" s="4"/>
      <x:c r="G1" s="4"/>
      <x:c r="H1" s="4"/>
      <x:c r="I1" s="4"/>
      <x:c r="J1" s="4"/>
      <x:c r="K1" s="4"/>
      <x:c r="L1" s="4"/>
      <x:c r="M1" s="4"/>
      <x:c r="N1" s="4"/>
      <x:c r="O1" s="4"/>
      <x:c r="P1" s="4"/>
      <x:c r="Q1" s="4"/>
      <x:c r="R1" s="4"/>
      <x:c r="S1" s="4"/>
      <x:c r="T1" s="4"/>
      <x:c r="U1" s="4"/>
      <x:c r="V1" s="4"/>
      <x:c r="W1" s="4"/>
      <x:c r="X1" s="4"/>
      <x:c r="Y1" s="4"/>
      <x:c r="Z1" s="4"/>
      <x:c r="AA1" s="4"/>
      <x:c r="AB1" s="4"/>
      <x:c r="AC1" s="4"/>
      <x:c r="AD1" s="4"/>
      <x:c r="AE1" s="4"/>
      <x:c r="AF1" s="4"/>
      <x:c r="AG1" s="4"/>
      <x:c r="AH1" s="4"/>
      <x:c r="AI1" s="4"/>
      <x:c r="AJ1" s="4"/>
      <x:c r="AK1" s="4"/>
      <x:c r="AL1" s="4"/>
      <x:c r="AM1" s="4"/>
      <x:c r="AN1" s="4"/>
      <x:c r="AO1" s="4"/>
      <x:c r="AP1" s="4"/>
      <x:c r="AQ1" s="4"/>
      <x:c r="AR1" s="4"/>
      <x:c r="AS1" s="4"/>
      <x:c r="AT1" s="4"/>
      <x:c r="AU1" s="4"/>
      <x:c r="AV1" s="4"/>
      <x:c r="AW1" s="4"/>
      <x:c r="AX1" s="4"/>
      <x:c r="AY1" s="4"/>
      <x:c r="AZ1" s="4"/>
      <x:c r="BA1" s="4"/>
      <x:c r="BB1" s="4"/>
      <x:c r="BC1" s="4"/>
      <x:c r="BD1" s="4"/>
      <x:c r="BE1" s="4"/>
      <x:c r="BF1" s="4"/>
      <x:c r="BG1" s="4"/>
      <x:c r="BH1" s="4"/>
      <x:c r="BI1" s="4"/>
      <x:c r="BJ1" s="4"/>
      <x:c r="BK1" s="4"/>
      <x:c r="BL1" s="4"/>
      <x:c r="BM1" s="4"/>
      <x:c r="BN1" s="4"/>
      <x:c r="BO1" s="4"/>
      <x:c r="BP1" s="4"/>
      <x:c r="BQ1" s="4"/>
      <x:c r="BR1" s="4"/>
      <x:c r="BS1" s="4"/>
      <x:c r="BT1" s="4"/>
      <x:c r="BU1" s="4"/>
      <x:c r="BV1" s="4"/>
      <x:c r="BW1" s="4"/>
      <x:c r="BX1" s="4"/>
      <x:c r="BY1" s="4"/>
      <x:c r="BZ1" s="4"/>
      <x:c r="CA1" s="4"/>
      <x:c r="CB1" s="4"/>
      <x:c r="CC1" s="4"/>
      <x:c r="CD1" s="4"/>
      <x:c r="CE1" s="4"/>
    </x:row>
    <x:row r="2">
      <x:c r="A2" s="4"/>
      <x:c r="B2" s="4"/>
      <x:c r="C2" s="4"/>
      <x:c r="D2" s="4"/>
      <x:c r="E2" s="4"/>
      <x:c r="F2" s="4"/>
      <x:c r="G2" s="4"/>
      <x:c r="H2" s="4"/>
      <x:c r="I2" s="4"/>
      <x:c r="J2" s="4"/>
      <x:c r="K2" s="4"/>
      <x:c r="L2" s="4"/>
      <x:c r="M2" s="4"/>
      <x:c r="N2" s="4"/>
      <x:c r="O2" s="4"/>
      <x:c r="P2" s="4"/>
      <x:c r="Q2" s="4"/>
      <x:c r="R2" s="4"/>
      <x:c r="S2" s="4"/>
      <x:c r="T2" s="4"/>
      <x:c r="U2" s="4"/>
      <x:c r="V2" s="4"/>
      <x:c r="W2" s="4"/>
      <x:c r="X2" s="4"/>
      <x:c r="Y2" s="4"/>
      <x:c r="Z2" s="4"/>
      <x:c r="AA2" s="4"/>
      <x:c r="AB2" s="4"/>
      <x:c r="AC2" s="4"/>
      <x:c r="AD2" s="4"/>
      <x:c r="AE2" s="4"/>
      <x:c r="AF2" s="4"/>
      <x:c r="AG2" s="4"/>
      <x:c r="AH2" s="4"/>
      <x:c r="AI2" s="4"/>
      <x:c r="AJ2" s="4"/>
      <x:c r="AK2" s="4"/>
      <x:c r="AL2" s="4"/>
      <x:c r="AM2" s="4"/>
      <x:c r="AN2" s="4"/>
      <x:c r="AO2" s="4"/>
      <x:c r="AP2" s="4"/>
      <x:c r="AQ2" s="4"/>
      <x:c r="AR2" s="4"/>
      <x:c r="AS2" s="4"/>
      <x:c r="AT2" s="4"/>
      <x:c r="AU2" s="4"/>
      <x:c r="AV2" s="4"/>
      <x:c r="AW2" s="4"/>
      <x:c r="AX2" s="4"/>
      <x:c r="AY2" s="4"/>
      <x:c r="AZ2" s="4"/>
      <x:c r="BA2" s="4"/>
      <x:c r="BB2" s="4"/>
      <x:c r="BC2" s="4"/>
      <x:c r="BD2" s="4"/>
      <x:c r="BE2" s="4"/>
      <x:c r="BF2" s="4"/>
      <x:c r="BG2" s="4"/>
      <x:c r="BH2" s="4"/>
      <x:c r="BI2" s="4"/>
      <x:c r="BJ2" s="4"/>
      <x:c r="BK2" s="4"/>
      <x:c r="BL2" s="4"/>
      <x:c r="BM2" s="4"/>
      <x:c r="BN2" s="4"/>
      <x:c r="BO2" s="4"/>
      <x:c r="BP2" s="4"/>
      <x:c r="BQ2" s="4"/>
      <x:c r="BR2" s="4"/>
      <x:c r="BS2" s="4"/>
      <x:c r="BT2" s="4"/>
      <x:c r="BU2" s="4"/>
      <x:c r="BV2" s="4"/>
      <x:c r="BW2" s="4"/>
      <x:c r="BX2" s="4"/>
      <x:c r="BY2" s="4"/>
      <x:c r="BZ2" s="4"/>
      <x:c r="CA2" s="4"/>
      <x:c r="CB2" s="4"/>
      <x:c r="CC2" s="4"/>
      <x:c r="CD2" s="4"/>
      <x:c r="CE2" s="4"/>
    </x:row>
    <x:row r="3">
      <x:c r="A3" s="10" t="str">
        <x:v>Editable controlled record — yellow cells</x:v>
      </x:c>
      <x:c r="B3" s="10"/>
      <x:c r="C3" s="10"/>
      <x:c r="D3" s="10"/>
      <x:c r="E3" s="10"/>
      <x:c r="F3" s="10"/>
      <x:c r="G3" s="10"/>
      <x:c r="H3" s="10"/>
      <x:c r="I3" s="10"/>
      <x:c r="J3" s="10"/>
      <x:c r="K3" s="10"/>
      <x:c r="L3" s="10"/>
      <x:c r="M3" s="10"/>
      <x:c r="N3" s="10"/>
      <x:c r="O3" s="10"/>
      <x:c r="P3" s="10"/>
      <x:c r="Q3" s="10"/>
      <x:c r="R3" s="10"/>
      <x:c r="S3" s="10"/>
      <x:c r="T3" s="10"/>
      <x:c r="U3" s="10"/>
      <x:c r="V3" s="10"/>
      <x:c r="W3" s="10"/>
      <x:c r="X3" s="10"/>
      <x:c r="Y3" s="10"/>
      <x:c r="Z3" s="10"/>
      <x:c r="AA3" s="10"/>
      <x:c r="AB3" s="10"/>
      <x:c r="AC3" s="10"/>
      <x:c r="AD3" s="10"/>
      <x:c r="AE3" s="10"/>
      <x:c r="AF3" s="10"/>
      <x:c r="AG3" s="10"/>
      <x:c r="AH3" s="10"/>
      <x:c r="AI3" s="10"/>
      <x:c r="AJ3" s="10"/>
      <x:c r="AK3" s="10"/>
      <x:c r="AL3" s="10"/>
      <x:c r="AM3" s="10"/>
      <x:c r="AN3" s="10"/>
      <x:c r="AO3" s="10"/>
      <x:c r="AP3" s="10"/>
      <x:c r="AQ3" s="10"/>
      <x:c r="AR3" s="10"/>
      <x:c r="AS3" s="10"/>
      <x:c r="AT3" s="10"/>
      <x:c r="AU3" s="10"/>
      <x:c r="AV3" s="10"/>
      <x:c r="AW3" s="10"/>
      <x:c r="AX3" s="10"/>
      <x:c r="AY3" s="10"/>
      <x:c r="AZ3" s="10"/>
      <x:c r="BA3" s="10"/>
      <x:c r="BB3" s="10"/>
      <x:c r="BC3" s="10"/>
      <x:c r="BD3" s="10"/>
      <x:c r="BE3" s="10"/>
      <x:c r="BF3" s="10"/>
      <x:c r="BG3" s="10"/>
      <x:c r="BH3" s="10"/>
      <x:c r="BI3" s="10"/>
      <x:c r="BJ3" s="10"/>
      <x:c r="BK3" s="10"/>
      <x:c r="BL3" s="10"/>
      <x:c r="BM3" s="10"/>
      <x:c r="BN3" s="10"/>
      <x:c r="BO3" s="10"/>
      <x:c r="BP3" s="10"/>
      <x:c r="BQ3" s="10"/>
      <x:c r="BR3" s="10"/>
      <x:c r="BS3" s="10"/>
      <x:c r="BT3" s="10" t="str">
        <x:v>Formula-controlled outcome — green cells</x:v>
      </x:c>
      <x:c r="BU3" s="10"/>
      <x:c r="BV3" s="10"/>
      <x:c r="BW3" s="10"/>
      <x:c r="BX3" s="10"/>
      <x:c r="BY3" s="10"/>
      <x:c r="BZ3" s="10"/>
      <x:c r="CA3" s="10"/>
      <x:c r="CB3" s="10"/>
      <x:c r="CC3" s="10"/>
      <x:c r="CD3" s="10"/>
      <x:c r="CE3" s="10"/>
    </x:row>
    <x:row r="5" ht="42" customHeight="1">
      <x:c r="A5" s="38" t="str">
        <x:v>Record ID</x:v>
      </x:c>
      <x:c r="B5" s="38" t="str">
        <x:v>Exact claim</x:v>
      </x:c>
      <x:c r="C5" s="38" t="str">
        <x:v>Decision use</x:v>
      </x:c>
      <x:c r="D5" s="38" t="str">
        <x:v>Decision owner</x:v>
      </x:c>
      <x:c r="E5" s="38" t="str">
        <x:v>Public comparative claim</x:v>
      </x:c>
      <x:c r="F5" s="38" t="str">
        <x:v>Consequence if wrong</x:v>
      </x:c>
      <x:c r="G5" s="38" t="str">
        <x:v>Reversibility</x:v>
      </x:c>
      <x:c r="H5" s="38" t="str">
        <x:v>Record A — Observation</x:v>
      </x:c>
      <x:c r="I5" s="38" t="str">
        <x:v>Record A — Immediate source</x:v>
      </x:c>
      <x:c r="J5" s="38" t="str">
        <x:v>Record A — Source type</x:v>
      </x:c>
      <x:c r="K5" s="38" t="str">
        <x:v>Record A — Evidence state</x:v>
      </x:c>
      <x:c r="L5" s="38" t="str">
        <x:v>Record A — Original status</x:v>
      </x:c>
      <x:c r="M5" s="38" t="str">
        <x:v>Record A — Original source</x:v>
      </x:c>
      <x:c r="N5" s="38" t="str">
        <x:v>Record A — Source chain</x:v>
      </x:c>
      <x:c r="O5" s="38" t="str">
        <x:v>Record A — Provider</x:v>
      </x:c>
      <x:c r="P5" s="38" t="str">
        <x:v>Record A — Observation date</x:v>
      </x:c>
      <x:c r="Q5" s="38" t="str">
        <x:v>Record A — Publication/retrieval date</x:v>
      </x:c>
      <x:c r="R5" s="38" t="str">
        <x:v>Record A — Entity</x:v>
      </x:c>
      <x:c r="S5" s="38" t="str">
        <x:v>Record A — Geography</x:v>
      </x:c>
      <x:c r="T5" s="38" t="str">
        <x:v>Record A — Market</x:v>
      </x:c>
      <x:c r="U5" s="38" t="str">
        <x:v>Record A — Segment</x:v>
      </x:c>
      <x:c r="V5" s="38" t="str">
        <x:v>Record A — Product tier</x:v>
      </x:c>
      <x:c r="W5" s="38" t="str">
        <x:v>Record A — Definition</x:v>
      </x:c>
      <x:c r="X5" s="38" t="str">
        <x:v>Record A — Metric/unit/denominator</x:v>
      </x:c>
      <x:c r="Y5" s="38" t="str">
        <x:v>Record A — Method</x:v>
      </x:c>
      <x:c r="Z5" s="38" t="str">
        <x:v>Record A — Limitations</x:v>
      </x:c>
      <x:c r="AA5" s="38" t="str">
        <x:v>Record B — Observation</x:v>
      </x:c>
      <x:c r="AB5" s="38" t="str">
        <x:v>Record B — Immediate source</x:v>
      </x:c>
      <x:c r="AC5" s="38" t="str">
        <x:v>Record B — Source type</x:v>
      </x:c>
      <x:c r="AD5" s="38" t="str">
        <x:v>Record B — Evidence state</x:v>
      </x:c>
      <x:c r="AE5" s="38" t="str">
        <x:v>Record B — Original status</x:v>
      </x:c>
      <x:c r="AF5" s="38" t="str">
        <x:v>Record B — Original source</x:v>
      </x:c>
      <x:c r="AG5" s="38" t="str">
        <x:v>Record B — Source chain</x:v>
      </x:c>
      <x:c r="AH5" s="38" t="str">
        <x:v>Record B — Provider</x:v>
      </x:c>
      <x:c r="AI5" s="38" t="str">
        <x:v>Record B — Observation date</x:v>
      </x:c>
      <x:c r="AJ5" s="38" t="str">
        <x:v>Record B — Publication/retrieval date</x:v>
      </x:c>
      <x:c r="AK5" s="38" t="str">
        <x:v>Record B — Entity</x:v>
      </x:c>
      <x:c r="AL5" s="38" t="str">
        <x:v>Record B — Geography</x:v>
      </x:c>
      <x:c r="AM5" s="38" t="str">
        <x:v>Record B — Market</x:v>
      </x:c>
      <x:c r="AN5" s="38" t="str">
        <x:v>Record B — Segment</x:v>
      </x:c>
      <x:c r="AO5" s="38" t="str">
        <x:v>Record B — Product tier</x:v>
      </x:c>
      <x:c r="AP5" s="38" t="str">
        <x:v>Record B — Definition</x:v>
      </x:c>
      <x:c r="AQ5" s="38" t="str">
        <x:v>Record B — Metric/unit/denominator</x:v>
      </x:c>
      <x:c r="AR5" s="38" t="str">
        <x:v>Record B — Method</x:v>
      </x:c>
      <x:c r="AS5" s="38" t="str">
        <x:v>Record B — Limitations</x:v>
      </x:c>
      <x:c r="AT5" s="38" t="str">
        <x:v>Entity equivalent</x:v>
      </x:c>
      <x:c r="AU5" s="38" t="str">
        <x:v>Geography equivalent</x:v>
      </x:c>
      <x:c r="AV5" s="38" t="str">
        <x:v>Market equivalent</x:v>
      </x:c>
      <x:c r="AW5" s="38" t="str">
        <x:v>Segment equivalent</x:v>
      </x:c>
      <x:c r="AX5" s="38" t="str">
        <x:v>Product tier equivalent</x:v>
      </x:c>
      <x:c r="AY5" s="38" t="str">
        <x:v>Time equivalent</x:v>
      </x:c>
      <x:c r="AZ5" s="38" t="str">
        <x:v>Definition equivalent</x:v>
      </x:c>
      <x:c r="BA5" s="38" t="str">
        <x:v>Metric equivalent</x:v>
      </x:c>
      <x:c r="BB5" s="38" t="str">
        <x:v>Method equivalent</x:v>
      </x:c>
      <x:c r="BC5" s="38" t="str">
        <x:v>Evidence state equivalent</x:v>
      </x:c>
      <x:c r="BD5" s="38" t="str">
        <x:v>Incompatible assertions remain</x:v>
      </x:c>
      <x:c r="BE5" s="38" t="str">
        <x:v>Claim narrowed</x:v>
      </x:c>
      <x:c r="BF5" s="38" t="str">
        <x:v>Time pattern</x:v>
      </x:c>
      <x:c r="BG5" s="38" t="str">
        <x:v>Same original source</x:v>
      </x:c>
      <x:c r="BH5" s="38" t="str">
        <x:v>Same provider</x:v>
      </x:c>
      <x:c r="BI5" s="38" t="str">
        <x:v>Copied/derived</x:v>
      </x:c>
      <x:c r="BJ5" s="38" t="str">
        <x:v>Independent collection</x:v>
      </x:c>
      <x:c r="BK5" s="38" t="str">
        <x:v>Missing search</x:v>
      </x:c>
      <x:c r="BL5" s="38" t="str">
        <x:v>Absence claim</x:v>
      </x:c>
      <x:c r="BM5" s="38" t="str">
        <x:v>Detection opportunity</x:v>
      </x:c>
      <x:c r="BN5" s="38" t="str">
        <x:v>Materiality</x:v>
      </x:c>
      <x:c r="BO5" s="38" t="str">
        <x:v>Preferred record</x:v>
      </x:c>
      <x:c r="BP5" s="38" t="str">
        <x:v>Bounded wording supportable</x:v>
      </x:c>
      <x:c r="BQ5" s="38" t="str">
        <x:v>Preference reasons</x:v>
      </x:c>
      <x:c r="BR5" s="38" t="str">
        <x:v>Defined next evidence</x:v>
      </x:c>
      <x:c r="BS5" s="38" t="str">
        <x:v>Reviewer</x:v>
      </x:c>
      <x:c r="BT5" s="38" t="str">
        <x:v>Reopen condition</x:v>
      </x:c>
      <x:c r="BU5" s="38" t="str">
        <x:v>Validity</x:v>
      </x:c>
      <x:c r="BV5" s="38" t="str">
        <x:v>Conflict class</x:v>
      </x:c>
      <x:c r="BW5" s="38" t="str">
        <x:v>Controlled disposition</x:v>
      </x:c>
      <x:c r="BX5" s="38" t="str">
        <x:v>Confidence impact</x:v>
      </x:c>
      <x:c r="BY5" s="38" t="str">
        <x:v>Strongest permitted wording</x:v>
      </x:c>
      <x:c r="BZ5" s="38" t="str">
        <x:v>Prohibited wording</x:v>
      </x:c>
      <x:c r="CA5" s="38" t="str">
        <x:v>Permitted action</x:v>
      </x:c>
      <x:c r="CB5" s="38" t="str">
        <x:v>Review requirement</x:v>
      </x:c>
      <x:c r="CC5" s="38" t="str">
        <x:v>Reopen requirement</x:v>
      </x:c>
      <x:c r="CD5" s="38" t="str">
        <x:v>Handoff readiness</x:v>
      </x:c>
      <x:c r="CE5" s="38" t="str">
        <x:v>Portable handoff</x:v>
      </x:c>
    </x:row>
    <x:row r="6" ht="42" customHeight="1">
      <x:c r="A6" s="51" t="str">
        <x:v>FIX-13</x:v>
      </x:c>
      <x:c r="B6" s="51" t="str">
        <x:v>Competitor offers a capability under the stated conditions.</x:v>
      </x:c>
      <x:c r="C6" s="51" t="str">
        <x:v>Decide whether the claim can support a bounded recommendation.</x:v>
      </x:c>
      <x:c r="D6" s="51" t="str">
        <x:v>Analyst</x:v>
      </x:c>
      <x:c r="E6" s="51" t="str">
        <x:v>No</x:v>
      </x:c>
      <x:c r="F6" s="51" t="str">
        <x:v>High</x:v>
      </x:c>
      <x:c r="G6" s="51" t="str">
        <x:v>Easy</x:v>
      </x:c>
      <x:c r="H6" s="51" t="str">
        <x:v>Record A states the capability is available.</x:v>
      </x:c>
      <x:c r="I6" s="51" t="str">
        <x:v>Source A, section 1</x:v>
      </x:c>
      <x:c r="J6" s="51" t="str">
        <x:v>Direct observation</x:v>
      </x:c>
      <x:c r="K6" s="51" t="str">
        <x:v>Observed</x:v>
      </x:c>
      <x:c r="L6" s="51" t="str">
        <x:v>Identified</x:v>
      </x:c>
      <x:c r="M6" s="51" t="str">
        <x:v>Original source A</x:v>
      </x:c>
      <x:c r="N6" s="51" t="str">
        <x:v>Direct source chain A</x:v>
      </x:c>
      <x:c r="O6" s="51" t="str">
        <x:v>None known</x:v>
      </x:c>
      <x:c r="P6" s="51" t="str">
        <x:v>2026-07-20</x:v>
      </x:c>
      <x:c r="Q6" s="51" t="str">
        <x:v>2026-07-20</x:v>
      </x:c>
      <x:c r="R6" s="51" t="str">
        <x:v>Competitor X</x:v>
      </x:c>
      <x:c r="S6" s="51" t="str">
        <x:v>United States</x:v>
      </x:c>
      <x:c r="T6" s="51" t="str">
        <x:v>B2B software</x:v>
      </x:c>
      <x:c r="U6" s="51" t="str">
        <x:v>Enterprise</x:v>
      </x:c>
      <x:c r="V6" s="51" t="str">
        <x:v>Advanced</x:v>
      </x:c>
      <x:c r="W6" s="51" t="str">
        <x:v>Active customer</x:v>
      </x:c>
      <x:c r="X6" s="51" t="str">
        <x:v>Customers, count</x:v>
      </x:c>
      <x:c r="Y6" s="51" t="str">
        <x:v>Direct page observation</x:v>
      </x:c>
      <x:c r="Z6" s="51" t="str">
        <x:v>Bounded to stated source, scope and date.</x:v>
      </x:c>
      <x:c r="AA6" s="51" t="str">
        <x:v>Record B states the capability is unavailable.</x:v>
      </x:c>
      <x:c r="AB6" s="51" t="str">
        <x:v>Source B, section 2</x:v>
      </x:c>
      <x:c r="AC6" s="51" t="str">
        <x:v>Direct observation</x:v>
      </x:c>
      <x:c r="AD6" s="51" t="str">
        <x:v>Observed</x:v>
      </x:c>
      <x:c r="AE6" s="51" t="str">
        <x:v>Identified</x:v>
      </x:c>
      <x:c r="AF6" s="51" t="str">
        <x:v>Original source B</x:v>
      </x:c>
      <x:c r="AG6" s="51" t="str">
        <x:v>Direct source chain B</x:v>
      </x:c>
      <x:c r="AH6" s="51" t="str">
        <x:v>None known</x:v>
      </x:c>
      <x:c r="AI6" s="51" t="str">
        <x:v>2026-07-20</x:v>
      </x:c>
      <x:c r="AJ6" s="51" t="str">
        <x:v>2026-07-20</x:v>
      </x:c>
      <x:c r="AK6" s="51" t="str">
        <x:v>Competitor X</x:v>
      </x:c>
      <x:c r="AL6" s="51" t="str">
        <x:v>United States</x:v>
      </x:c>
      <x:c r="AM6" s="51" t="str">
        <x:v>B2B software</x:v>
      </x:c>
      <x:c r="AN6" s="51" t="str">
        <x:v>Enterprise</x:v>
      </x:c>
      <x:c r="AO6" s="51" t="str">
        <x:v>Advanced</x:v>
      </x:c>
      <x:c r="AP6" s="51" t="str">
        <x:v>Active customer</x:v>
      </x:c>
      <x:c r="AQ6" s="51" t="str">
        <x:v>Customers, count</x:v>
      </x:c>
      <x:c r="AR6" s="51" t="str">
        <x:v>Direct page observation</x:v>
      </x:c>
      <x:c r="AS6" s="51" t="str">
        <x:v>Bounded to stated source, scope and date.</x:v>
      </x:c>
      <x:c r="AT6" s="51" t="str">
        <x:v>Same</x:v>
      </x:c>
      <x:c r="AU6" s="51" t="str">
        <x:v>Same</x:v>
      </x:c>
      <x:c r="AV6" s="51" t="str">
        <x:v>Same</x:v>
      </x:c>
      <x:c r="AW6" s="51" t="str">
        <x:v>Same</x:v>
      </x:c>
      <x:c r="AX6" s="51" t="str">
        <x:v>Same</x:v>
      </x:c>
      <x:c r="AY6" s="51" t="str">
        <x:v>Same</x:v>
      </x:c>
      <x:c r="AZ6" s="51" t="str">
        <x:v>Same</x:v>
      </x:c>
      <x:c r="BA6" s="51" t="str">
        <x:v>Same</x:v>
      </x:c>
      <x:c r="BB6" s="51" t="str">
        <x:v>Same</x:v>
      </x:c>
      <x:c r="BC6" s="51" t="str">
        <x:v>Same</x:v>
      </x:c>
      <x:c r="BD6" s="51" t="str">
        <x:v>Yes</x:v>
      </x:c>
      <x:c r="BE6" s="51" t="str">
        <x:v>No</x:v>
      </x:c>
      <x:c r="BF6" s="51" t="str">
        <x:v>Not applicable</x:v>
      </x:c>
      <x:c r="BG6" s="51" t="str">
        <x:v>No</x:v>
      </x:c>
      <x:c r="BH6" s="51" t="str">
        <x:v>No</x:v>
      </x:c>
      <x:c r="BI6" s="51" t="str">
        <x:v>No</x:v>
      </x:c>
      <x:c r="BJ6" s="51" t="str">
        <x:v>Yes</x:v>
      </x:c>
      <x:c r="BK6" s="51" t="str">
        <x:v>No</x:v>
      </x:c>
      <x:c r="BL6" s="51" t="str">
        <x:v>No</x:v>
      </x:c>
      <x:c r="BM6" s="51" t="str">
        <x:v>Not applicable</x:v>
      </x:c>
      <x:c r="BN6" s="51" t="str">
        <x:v>Material</x:v>
      </x:c>
      <x:c r="BO6" s="51" t="str">
        <x:v>None</x:v>
      </x:c>
      <x:c r="BP6" s="51" t="str">
        <x:v>Yes</x:v>
      </x:c>
      <x:c r="BQ6" s="51" t="str">
        <x:v>None</x:v>
      </x:c>
      <x:c r="BR6" s="51" t="str">
        <x:v>None</x:v>
      </x:c>
      <x:c r="BS6" s="51" t="str">
        <x:v>Senior reviewer</x:v>
      </x:c>
      <x:c r="BT6" s="59" t="str">
        <x:v>Reopen after independent direct evidence.</x:v>
      </x:c>
      <x:c r="BU6" s="59" t="str">
        <x:f>IF('Validation Lists'!T6,"Invalid",IF('Validation Lists'!U6,"Incomplete",IF('Validation Lists'!W6,"Review required — incomplete",IF('Validation Lists'!Y6,"Incomplete",IF('Validation Lists'!X6,"Incomplete","Complete")))))</x:f>
        <x:v>Complete</x:v>
      </x:c>
      <x:c r="BV6" s="59" t="str">
        <x:f>IF(OR('Validation Lists'!T6,'Validation Lists'!U6),"No output",'Validation Lists'!AL6)</x:f>
        <x:v>Genuine factual contradiction</x:v>
      </x:c>
      <x:c r="BW6" s="59" t="str">
        <x:f>IF(OR('Validation Lists'!T6,'Validation Lists'!U6),"No output",'Validation Lists'!BH6)</x:f>
        <x:v>Preserve unresolved — decision-blocking</x:v>
      </x:c>
      <x:c r="BX6" s="59" t="str">
        <x:f>IF(OR('Validation Lists'!T6,'Validation Lists'!U6),"No output",IF(OR('Validation Lists'!W6,'Validation Lists'!X6,'Validation Lists'!Y6),"No completed output",'Validation Lists'!BI6))</x:f>
        <x:v>Insufficient for decision</x:v>
      </x:c>
      <x:c r="BY6" s="59" t="str">
        <x:f>IF('Validation Lists'!T6,"No substantive wording.",IF('Validation Lists'!U6,"Assessment is incomplete.",IF('Validation Lists'!W6,"Review is required before handoff.",IF('Validation Lists'!Y6,"Defined additional evidence is missing.",IF('Validation Lists'!X6,"A specific reopen condition is missing.",'Validation Lists'!BJ6)))))</x:f>
        <x:v>Material evidence remains contradictory.</x:v>
      </x:c>
      <x:c r="BZ6" s="59" t="str">
        <x:f>IF('Validation Lists'!T6,"Any adjudication result.",IF('Validation Lists'!U6,"Any substantive conclusion.",IF('Validation Lists'!W6,"Completed/approved claim.",IF('Validation Lists'!Y6,"Undefined evidence request.",IF('Validation Lists'!X6,"Permanent closed decision.",'Validation Lists'!BK6)))))</x:f>
        <x:v>Use either record as fact.</x:v>
      </x:c>
      <x:c r="CA6" s="59" t="str">
        <x:f>IF('Validation Lists'!T6,"Correct invalid value.",IF('Validation Lists'!U6,"Complete required fields.",IF('Validation Lists'!W6,"Do not hand off.",IF('Validation Lists'!Y6,"Specify the evidence before handoff.",IF('Validation Lists'!X6,"Do not complete handoff.",'Validation Lists'!BL6)))))</x:f>
        <x:v>Defer affected recommendation.</x:v>
      </x:c>
      <x:c r="CB6" s="59" t="str">
        <x:f>IF(OR('Validation Lists'!T6,'Validation Lists'!U6),"Not evaluated.",IF('Validation Lists'!W6,"Reviewer must be supplied.",'Validation Lists'!BM6))</x:f>
        <x:v>Required.</x:v>
      </x:c>
      <x:c r="CC6" s="59" t="str">
        <x:f>IF(OR('Validation Lists'!T6,'Validation Lists'!U6),"Not evaluated.",IF('Validation Lists'!W6,IF(AND(BT6&lt;&gt;"",BT6&lt;&gt;"None",BT6&lt;&gt;"Not applicable"),"Specific condition already required.","Supply a specific trigger."),IF('Validation Lists'!Y6,"Supply a specific evidence request.",IF('Validation Lists'!X6,"Supply a specific trigger.",'Validation Lists'!BN6))))</x:f>
        <x:v>Reopen after independent direct evidence.</x:v>
      </x:c>
      <x:c r="CD6" s="59" t="str">
        <x:f>IF(BU6="Complete","Ready","Not ready")</x:f>
        <x:v>Ready</x:v>
      </x:c>
      <x:c r="CE6" s="59" t="str">
        <x:f>IF(CD6&lt;&gt;"Ready","No completed handoff","Claim: "&amp;B6&amp;" | Decision use: "&amp;C6&amp;" | Record A: "&amp;H6&amp;" | Record B: "&amp;AA6&amp;" | Conflict: "&amp;BV6&amp;" | Materiality: "&amp;BN6&amp;" | Disposition: "&amp;BW6&amp;" | Confidence impact: "&amp;BX6&amp;" | Strongest wording: "&amp;BY6&amp;" | Prohibited wording: "&amp;BZ6&amp;" | Permitted action: "&amp;CA6&amp;" | Owner: "&amp;D6&amp;" | Review: "&amp;CB6&amp;" | Reopen: "&amp;CC6)</x:f>
        <x:v>Claim: Competitor offers a capability under the stated conditions. | Decision use: Decide whether the claim can support a bounded recommendation. | Record A: Record A states the capability is available. | Record B: Record B states the capability is unavailable. | Conflict: Genuine factual contradiction | Materiality: Material | Disposition: Preserve unresolved — decision-blocking | Confidence impact: Insufficient for decision | Strongest wording: Material evidence remains contradictory. | Prohibited wording: Use either record as fact. | Permitted action: Defer affected recommendation. | Owner: Analyst | Review: Required. | Reopen: Reopen after independent direct evidence.</x:v>
      </x:c>
    </x:row>
    <x:row r="7" ht="42" customHeight="1">
      <x:c r="A7" s="51"/>
      <x:c r="B7" s="51"/>
      <x:c r="C7" s="51"/>
      <x:c r="D7" s="51"/>
      <x:c r="E7" s="51"/>
      <x:c r="F7" s="51"/>
      <x:c r="G7" s="51"/>
      <x:c r="H7" s="51"/>
      <x:c r="I7" s="51"/>
      <x:c r="J7" s="51"/>
      <x:c r="K7" s="51"/>
      <x:c r="L7" s="51"/>
      <x:c r="M7" s="51"/>
      <x:c r="N7" s="51"/>
      <x:c r="O7" s="51"/>
      <x:c r="P7" s="51"/>
      <x:c r="Q7" s="51"/>
      <x:c r="R7" s="51"/>
      <x:c r="S7" s="51"/>
      <x:c r="T7" s="51"/>
      <x:c r="U7" s="51"/>
      <x:c r="V7" s="51"/>
      <x:c r="W7" s="51"/>
      <x:c r="X7" s="51"/>
      <x:c r="Y7" s="51"/>
      <x:c r="Z7" s="51"/>
      <x:c r="AA7" s="51"/>
      <x:c r="AB7" s="51"/>
      <x:c r="AC7" s="51"/>
      <x:c r="AD7" s="51"/>
      <x:c r="AE7" s="51"/>
      <x:c r="AF7" s="51"/>
      <x:c r="AG7" s="51"/>
      <x:c r="AH7" s="51"/>
      <x:c r="AI7" s="51"/>
      <x:c r="AJ7" s="51"/>
      <x:c r="AK7" s="51"/>
      <x:c r="AL7" s="51"/>
      <x:c r="AM7" s="51"/>
      <x:c r="AN7" s="51"/>
      <x:c r="AO7" s="51"/>
      <x:c r="AP7" s="51"/>
      <x:c r="AQ7" s="51"/>
      <x:c r="AR7" s="51"/>
      <x:c r="AS7" s="51"/>
      <x:c r="AT7" s="51"/>
      <x:c r="AU7" s="51"/>
      <x:c r="AV7" s="51"/>
      <x:c r="AW7" s="51"/>
      <x:c r="AX7" s="51"/>
      <x:c r="AY7" s="51"/>
      <x:c r="AZ7" s="51"/>
      <x:c r="BA7" s="51"/>
      <x:c r="BB7" s="51"/>
      <x:c r="BC7" s="51"/>
      <x:c r="BD7" s="51"/>
      <x:c r="BE7" s="51"/>
      <x:c r="BF7" s="51"/>
      <x:c r="BG7" s="51"/>
      <x:c r="BH7" s="51"/>
      <x:c r="BI7" s="51"/>
      <x:c r="BJ7" s="51"/>
      <x:c r="BK7" s="51"/>
      <x:c r="BL7" s="51"/>
      <x:c r="BM7" s="51"/>
      <x:c r="BN7" s="51"/>
      <x:c r="BO7" s="51"/>
      <x:c r="BP7" s="51"/>
      <x:c r="BQ7" s="51"/>
      <x:c r="BR7" s="51"/>
      <x:c r="BS7" s="51"/>
      <x:c r="BT7" s="59"/>
      <x:c r="BU7" s="59" t="str">
        <x:f>IF('Validation Lists'!T7,"Invalid",IF('Validation Lists'!U7,"Incomplete",IF('Validation Lists'!W7,"Review required — incomplete",IF('Validation Lists'!Y7,"Incomplete",IF('Validation Lists'!X7,"Incomplete","Complete")))))</x:f>
        <x:v>Incomplete</x:v>
      </x:c>
      <x:c r="BV7" s="59" t="str">
        <x:f>IF(OR('Validation Lists'!T7,'Validation Lists'!U7),"No output",'Validation Lists'!AL7)</x:f>
        <x:v>No output</x:v>
      </x:c>
      <x:c r="BW7" s="59" t="str">
        <x:f>IF(OR('Validation Lists'!T7,'Validation Lists'!U7),"No output",'Validation Lists'!BH7)</x:f>
        <x:v>No output</x:v>
      </x:c>
      <x:c r="BX7" s="59" t="str">
        <x:f>IF(OR('Validation Lists'!T7,'Validation Lists'!U7),"No output",IF(OR('Validation Lists'!W7,'Validation Lists'!X7,'Validation Lists'!Y7),"No completed output",'Validation Lists'!BI7))</x:f>
        <x:v>No output</x:v>
      </x:c>
      <x:c r="BY7" s="59" t="str">
        <x:f>IF('Validation Lists'!T7,"No substantive wording.",IF('Validation Lists'!U7,"Assessment is incomplete.",IF('Validation Lists'!W7,"Review is required before handoff.",IF('Validation Lists'!Y7,"Defined additional evidence is missing.",IF('Validation Lists'!X7,"A specific reopen condition is missing.",'Validation Lists'!BJ7)))))</x:f>
        <x:v>Assessment is incomplete.</x:v>
      </x:c>
      <x:c r="BZ7" s="59" t="str">
        <x:f>IF('Validation Lists'!T7,"Any adjudication result.",IF('Validation Lists'!U7,"Any substantive conclusion.",IF('Validation Lists'!W7,"Completed/approved claim.",IF('Validation Lists'!Y7,"Undefined evidence request.",IF('Validation Lists'!X7,"Permanent closed decision.",'Validation Lists'!BK7)))))</x:f>
        <x:v>Any substantive conclusion.</x:v>
      </x:c>
      <x:c r="CA7" s="59" t="str">
        <x:f>IF('Validation Lists'!T7,"Correct invalid value.",IF('Validation Lists'!U7,"Complete required fields.",IF('Validation Lists'!W7,"Do not hand off.",IF('Validation Lists'!Y7,"Specify the evidence before handoff.",IF('Validation Lists'!X7,"Do not complete handoff.",'Validation Lists'!BL7)))))</x:f>
        <x:v>Complete required fields.</x:v>
      </x:c>
      <x:c r="CB7" s="59" t="str">
        <x:f>IF(OR('Validation Lists'!T7,'Validation Lists'!U7),"Not evaluated.",IF('Validation Lists'!W7,"Reviewer must be supplied.",'Validation Lists'!BM7))</x:f>
        <x:v>Not evaluated.</x:v>
      </x:c>
      <x:c r="CC7" s="59" t="str">
        <x:f>IF(OR('Validation Lists'!T7,'Validation Lists'!U7),"Not evaluated.",IF('Validation Lists'!W7,IF(AND(BT7&lt;&gt;"",BT7&lt;&gt;"None",BT7&lt;&gt;"Not applicable"),"Specific condition already required.","Supply a specific trigger."),IF('Validation Lists'!Y7,"Supply a specific evidence request.",IF('Validation Lists'!X7,"Supply a specific trigger.",'Validation Lists'!BN7))))</x:f>
        <x:v>Not evaluated.</x:v>
      </x:c>
      <x:c r="CD7" s="59" t="str">
        <x:f>IF(BU7="Complete","Ready","Not ready")</x:f>
        <x:v>Not ready</x:v>
      </x:c>
      <x:c r="CE7" s="59" t="str">
        <x:f>IF(CD7&lt;&gt;"Ready","No completed handoff","Claim: "&amp;B7&amp;" | Decision use: "&amp;C7&amp;" | Record A: "&amp;H7&amp;" | Record B: "&amp;AA7&amp;" | Conflict: "&amp;BV7&amp;" | Materiality: "&amp;BN7&amp;" | Disposition: "&amp;BW7&amp;" | Confidence impact: "&amp;BX7&amp;" | Strongest wording: "&amp;BY7&amp;" | Prohibited wording: "&amp;BZ7&amp;" | Permitted action: "&amp;CA7&amp;" | Owner: "&amp;D7&amp;" | Review: "&amp;CB7&amp;" | Reopen: "&amp;CC7)</x:f>
        <x:v>No completed handoff</x:v>
      </x:c>
    </x:row>
    <x:row r="8" ht="42" customHeight="1">
      <x:c r="A8" s="51"/>
      <x:c r="B8" s="51"/>
      <x:c r="C8" s="51"/>
      <x:c r="D8" s="51"/>
      <x:c r="E8" s="51"/>
      <x:c r="F8" s="51"/>
      <x:c r="G8" s="51"/>
      <x:c r="H8" s="51"/>
      <x:c r="I8" s="51"/>
      <x:c r="J8" s="51"/>
      <x:c r="K8" s="51"/>
      <x:c r="L8" s="51"/>
      <x:c r="M8" s="51"/>
      <x:c r="N8" s="51"/>
      <x:c r="O8" s="51"/>
      <x:c r="P8" s="51"/>
      <x:c r="Q8" s="51"/>
      <x:c r="R8" s="51"/>
      <x:c r="S8" s="51"/>
      <x:c r="T8" s="51"/>
      <x:c r="U8" s="51"/>
      <x:c r="V8" s="51"/>
      <x:c r="W8" s="51"/>
      <x:c r="X8" s="51"/>
      <x:c r="Y8" s="51"/>
      <x:c r="Z8" s="51"/>
      <x:c r="AA8" s="51"/>
      <x:c r="AB8" s="51"/>
      <x:c r="AC8" s="51"/>
      <x:c r="AD8" s="51"/>
      <x:c r="AE8" s="51"/>
      <x:c r="AF8" s="51"/>
      <x:c r="AG8" s="51"/>
      <x:c r="AH8" s="51"/>
      <x:c r="AI8" s="51"/>
      <x:c r="AJ8" s="51"/>
      <x:c r="AK8" s="51"/>
      <x:c r="AL8" s="51"/>
      <x:c r="AM8" s="51"/>
      <x:c r="AN8" s="51"/>
      <x:c r="AO8" s="51"/>
      <x:c r="AP8" s="51"/>
      <x:c r="AQ8" s="51"/>
      <x:c r="AR8" s="51"/>
      <x:c r="AS8" s="51"/>
      <x:c r="AT8" s="51"/>
      <x:c r="AU8" s="51"/>
      <x:c r="AV8" s="51"/>
      <x:c r="AW8" s="51"/>
      <x:c r="AX8" s="51"/>
      <x:c r="AY8" s="51"/>
      <x:c r="AZ8" s="51"/>
      <x:c r="BA8" s="51"/>
      <x:c r="BB8" s="51"/>
      <x:c r="BC8" s="51"/>
      <x:c r="BD8" s="51"/>
      <x:c r="BE8" s="51"/>
      <x:c r="BF8" s="51"/>
      <x:c r="BG8" s="51"/>
      <x:c r="BH8" s="51"/>
      <x:c r="BI8" s="51"/>
      <x:c r="BJ8" s="51"/>
      <x:c r="BK8" s="51"/>
      <x:c r="BL8" s="51"/>
      <x:c r="BM8" s="51"/>
      <x:c r="BN8" s="51"/>
      <x:c r="BO8" s="51"/>
      <x:c r="BP8" s="51"/>
      <x:c r="BQ8" s="51"/>
      <x:c r="BR8" s="51"/>
      <x:c r="BS8" s="51"/>
      <x:c r="BT8" s="59"/>
      <x:c r="BU8" s="59" t="str">
        <x:f>IF('Validation Lists'!T8,"Invalid",IF('Validation Lists'!U8,"Incomplete",IF('Validation Lists'!W8,"Review required — incomplete",IF('Validation Lists'!Y8,"Incomplete",IF('Validation Lists'!X8,"Incomplete","Complete")))))</x:f>
        <x:v>Incomplete</x:v>
      </x:c>
      <x:c r="BV8" s="59" t="str">
        <x:f>IF(OR('Validation Lists'!T8,'Validation Lists'!U8),"No output",'Validation Lists'!AL8)</x:f>
        <x:v>No output</x:v>
      </x:c>
      <x:c r="BW8" s="59" t="str">
        <x:f>IF(OR('Validation Lists'!T8,'Validation Lists'!U8),"No output",'Validation Lists'!BH8)</x:f>
        <x:v>No output</x:v>
      </x:c>
      <x:c r="BX8" s="59" t="str">
        <x:f>IF(OR('Validation Lists'!T8,'Validation Lists'!U8),"No output",IF(OR('Validation Lists'!W8,'Validation Lists'!X8,'Validation Lists'!Y8),"No completed output",'Validation Lists'!BI8))</x:f>
        <x:v>No output</x:v>
      </x:c>
      <x:c r="BY8" s="59" t="str">
        <x:f>IF('Validation Lists'!T8,"No substantive wording.",IF('Validation Lists'!U8,"Assessment is incomplete.",IF('Validation Lists'!W8,"Review is required before handoff.",IF('Validation Lists'!Y8,"Defined additional evidence is missing.",IF('Validation Lists'!X8,"A specific reopen condition is missing.",'Validation Lists'!BJ8)))))</x:f>
        <x:v>Assessment is incomplete.</x:v>
      </x:c>
      <x:c r="BZ8" s="59" t="str">
        <x:f>IF('Validation Lists'!T8,"Any adjudication result.",IF('Validation Lists'!U8,"Any substantive conclusion.",IF('Validation Lists'!W8,"Completed/approved claim.",IF('Validation Lists'!Y8,"Undefined evidence request.",IF('Validation Lists'!X8,"Permanent closed decision.",'Validation Lists'!BK8)))))</x:f>
        <x:v>Any substantive conclusion.</x:v>
      </x:c>
      <x:c r="CA8" s="59" t="str">
        <x:f>IF('Validation Lists'!T8,"Correct invalid value.",IF('Validation Lists'!U8,"Complete required fields.",IF('Validation Lists'!W8,"Do not hand off.",IF('Validation Lists'!Y8,"Specify the evidence before handoff.",IF('Validation Lists'!X8,"Do not complete handoff.",'Validation Lists'!BL8)))))</x:f>
        <x:v>Complete required fields.</x:v>
      </x:c>
      <x:c r="CB8" s="59" t="str">
        <x:f>IF(OR('Validation Lists'!T8,'Validation Lists'!U8),"Not evaluated.",IF('Validation Lists'!W8,"Reviewer must be supplied.",'Validation Lists'!BM8))</x:f>
        <x:v>Not evaluated.</x:v>
      </x:c>
      <x:c r="CC8" s="59" t="str">
        <x:f>IF(OR('Validation Lists'!T8,'Validation Lists'!U8),"Not evaluated.",IF('Validation Lists'!W8,IF(AND(BT8&lt;&gt;"",BT8&lt;&gt;"None",BT8&lt;&gt;"Not applicable"),"Specific condition already required.","Supply a specific trigger."),IF('Validation Lists'!Y8,"Supply a specific evidence request.",IF('Validation Lists'!X8,"Supply a specific trigger.",'Validation Lists'!BN8))))</x:f>
        <x:v>Not evaluated.</x:v>
      </x:c>
      <x:c r="CD8" s="59" t="str">
        <x:f>IF(BU8="Complete","Ready","Not ready")</x:f>
        <x:v>Not ready</x:v>
      </x:c>
      <x:c r="CE8" s="59" t="str">
        <x:f>IF(CD8&lt;&gt;"Ready","No completed handoff","Claim: "&amp;B8&amp;" | Decision use: "&amp;C8&amp;" | Record A: "&amp;H8&amp;" | Record B: "&amp;AA8&amp;" | Conflict: "&amp;BV8&amp;" | Materiality: "&amp;BN8&amp;" | Disposition: "&amp;BW8&amp;" | Confidence impact: "&amp;BX8&amp;" | Strongest wording: "&amp;BY8&amp;" | Prohibited wording: "&amp;BZ8&amp;" | Permitted action: "&amp;CA8&amp;" | Owner: "&amp;D8&amp;" | Review: "&amp;CB8&amp;" | Reopen: "&amp;CC8)</x:f>
        <x:v>No completed handoff</x:v>
      </x:c>
    </x:row>
    <x:row r="9" ht="42" customHeight="1">
      <x:c r="A9" s="51"/>
      <x:c r="B9" s="51"/>
      <x:c r="C9" s="51"/>
      <x:c r="D9" s="51"/>
      <x:c r="E9" s="51"/>
      <x:c r="F9" s="51"/>
      <x:c r="G9" s="51"/>
      <x:c r="H9" s="51"/>
      <x:c r="I9" s="51"/>
      <x:c r="J9" s="51"/>
      <x:c r="K9" s="51"/>
      <x:c r="L9" s="51"/>
      <x:c r="M9" s="51"/>
      <x:c r="N9" s="51"/>
      <x:c r="O9" s="51"/>
      <x:c r="P9" s="51"/>
      <x:c r="Q9" s="51"/>
      <x:c r="R9" s="51"/>
      <x:c r="S9" s="51"/>
      <x:c r="T9" s="51"/>
      <x:c r="U9" s="51"/>
      <x:c r="V9" s="51"/>
      <x:c r="W9" s="51"/>
      <x:c r="X9" s="51"/>
      <x:c r="Y9" s="51"/>
      <x:c r="Z9" s="51"/>
      <x:c r="AA9" s="51"/>
      <x:c r="AB9" s="51"/>
      <x:c r="AC9" s="51"/>
      <x:c r="AD9" s="51"/>
      <x:c r="AE9" s="51"/>
      <x:c r="AF9" s="51"/>
      <x:c r="AG9" s="51"/>
      <x:c r="AH9" s="51"/>
      <x:c r="AI9" s="51"/>
      <x:c r="AJ9" s="51"/>
      <x:c r="AK9" s="51"/>
      <x:c r="AL9" s="51"/>
      <x:c r="AM9" s="51"/>
      <x:c r="AN9" s="51"/>
      <x:c r="AO9" s="51"/>
      <x:c r="AP9" s="51"/>
      <x:c r="AQ9" s="51"/>
      <x:c r="AR9" s="51"/>
      <x:c r="AS9" s="51"/>
      <x:c r="AT9" s="51"/>
      <x:c r="AU9" s="51"/>
      <x:c r="AV9" s="51"/>
      <x:c r="AW9" s="51"/>
      <x:c r="AX9" s="51"/>
      <x:c r="AY9" s="51"/>
      <x:c r="AZ9" s="51"/>
      <x:c r="BA9" s="51"/>
      <x:c r="BB9" s="51"/>
      <x:c r="BC9" s="51"/>
      <x:c r="BD9" s="51"/>
      <x:c r="BE9" s="51"/>
      <x:c r="BF9" s="51"/>
      <x:c r="BG9" s="51"/>
      <x:c r="BH9" s="51"/>
      <x:c r="BI9" s="51"/>
      <x:c r="BJ9" s="51"/>
      <x:c r="BK9" s="51"/>
      <x:c r="BL9" s="51"/>
      <x:c r="BM9" s="51"/>
      <x:c r="BN9" s="51"/>
      <x:c r="BO9" s="51"/>
      <x:c r="BP9" s="51"/>
      <x:c r="BQ9" s="51"/>
      <x:c r="BR9" s="51"/>
      <x:c r="BS9" s="51"/>
      <x:c r="BT9" s="59"/>
      <x:c r="BU9" s="59" t="str">
        <x:f>IF('Validation Lists'!T9,"Invalid",IF('Validation Lists'!U9,"Incomplete",IF('Validation Lists'!W9,"Review required — incomplete",IF('Validation Lists'!Y9,"Incomplete",IF('Validation Lists'!X9,"Incomplete","Complete")))))</x:f>
        <x:v>Incomplete</x:v>
      </x:c>
      <x:c r="BV9" s="59" t="str">
        <x:f>IF(OR('Validation Lists'!T9,'Validation Lists'!U9),"No output",'Validation Lists'!AL9)</x:f>
        <x:v>No output</x:v>
      </x:c>
      <x:c r="BW9" s="59" t="str">
        <x:f>IF(OR('Validation Lists'!T9,'Validation Lists'!U9),"No output",'Validation Lists'!BH9)</x:f>
        <x:v>No output</x:v>
      </x:c>
      <x:c r="BX9" s="59" t="str">
        <x:f>IF(OR('Validation Lists'!T9,'Validation Lists'!U9),"No output",IF(OR('Validation Lists'!W9,'Validation Lists'!X9,'Validation Lists'!Y9),"No completed output",'Validation Lists'!BI9))</x:f>
        <x:v>No output</x:v>
      </x:c>
      <x:c r="BY9" s="59" t="str">
        <x:f>IF('Validation Lists'!T9,"No substantive wording.",IF('Validation Lists'!U9,"Assessment is incomplete.",IF('Validation Lists'!W9,"Review is required before handoff.",IF('Validation Lists'!Y9,"Defined additional evidence is missing.",IF('Validation Lists'!X9,"A specific reopen condition is missing.",'Validation Lists'!BJ9)))))</x:f>
        <x:v>Assessment is incomplete.</x:v>
      </x:c>
      <x:c r="BZ9" s="59" t="str">
        <x:f>IF('Validation Lists'!T9,"Any adjudication result.",IF('Validation Lists'!U9,"Any substantive conclusion.",IF('Validation Lists'!W9,"Completed/approved claim.",IF('Validation Lists'!Y9,"Undefined evidence request.",IF('Validation Lists'!X9,"Permanent closed decision.",'Validation Lists'!BK9)))))</x:f>
        <x:v>Any substantive conclusion.</x:v>
      </x:c>
      <x:c r="CA9" s="59" t="str">
        <x:f>IF('Validation Lists'!T9,"Correct invalid value.",IF('Validation Lists'!U9,"Complete required fields.",IF('Validation Lists'!W9,"Do not hand off.",IF('Validation Lists'!Y9,"Specify the evidence before handoff.",IF('Validation Lists'!X9,"Do not complete handoff.",'Validation Lists'!BL9)))))</x:f>
        <x:v>Complete required fields.</x:v>
      </x:c>
      <x:c r="CB9" s="59" t="str">
        <x:f>IF(OR('Validation Lists'!T9,'Validation Lists'!U9),"Not evaluated.",IF('Validation Lists'!W9,"Reviewer must be supplied.",'Validation Lists'!BM9))</x:f>
        <x:v>Not evaluated.</x:v>
      </x:c>
      <x:c r="CC9" s="59" t="str">
        <x:f>IF(OR('Validation Lists'!T9,'Validation Lists'!U9),"Not evaluated.",IF('Validation Lists'!W9,IF(AND(BT9&lt;&gt;"",BT9&lt;&gt;"None",BT9&lt;&gt;"Not applicable"),"Specific condition already required.","Supply a specific trigger."),IF('Validation Lists'!Y9,"Supply a specific evidence request.",IF('Validation Lists'!X9,"Supply a specific trigger.",'Validation Lists'!BN9))))</x:f>
        <x:v>Not evaluated.</x:v>
      </x:c>
      <x:c r="CD9" s="59" t="str">
        <x:f>IF(BU9="Complete","Ready","Not ready")</x:f>
        <x:v>Not ready</x:v>
      </x:c>
      <x:c r="CE9" s="59" t="str">
        <x:f>IF(CD9&lt;&gt;"Ready","No completed handoff","Claim: "&amp;B9&amp;" | Decision use: "&amp;C9&amp;" | Record A: "&amp;H9&amp;" | Record B: "&amp;AA9&amp;" | Conflict: "&amp;BV9&amp;" | Materiality: "&amp;BN9&amp;" | Disposition: "&amp;BW9&amp;" | Confidence impact: "&amp;BX9&amp;" | Strongest wording: "&amp;BY9&amp;" | Prohibited wording: "&amp;BZ9&amp;" | Permitted action: "&amp;CA9&amp;" | Owner: "&amp;D9&amp;" | Review: "&amp;CB9&amp;" | Reopen: "&amp;CC9)</x:f>
        <x:v>No completed handoff</x:v>
      </x:c>
    </x:row>
    <x:row r="10" ht="42" customHeight="1">
      <x:c r="A10" s="51"/>
      <x:c r="B10" s="51"/>
      <x:c r="C10" s="51"/>
      <x:c r="D10" s="51"/>
      <x:c r="E10" s="51"/>
      <x:c r="F10" s="51"/>
      <x:c r="G10" s="51"/>
      <x:c r="H10" s="51"/>
      <x:c r="I10" s="51"/>
      <x:c r="J10" s="51"/>
      <x:c r="K10" s="51"/>
      <x:c r="L10" s="51"/>
      <x:c r="M10" s="51"/>
      <x:c r="N10" s="51"/>
      <x:c r="O10" s="51"/>
      <x:c r="P10" s="51"/>
      <x:c r="Q10" s="51"/>
      <x:c r="R10" s="51"/>
      <x:c r="S10" s="51"/>
      <x:c r="T10" s="51"/>
      <x:c r="U10" s="51"/>
      <x:c r="V10" s="51"/>
      <x:c r="W10" s="51"/>
      <x:c r="X10" s="51"/>
      <x:c r="Y10" s="51"/>
      <x:c r="Z10" s="51"/>
      <x:c r="AA10" s="51"/>
      <x:c r="AB10" s="51"/>
      <x:c r="AC10" s="51"/>
      <x:c r="AD10" s="51"/>
      <x:c r="AE10" s="51"/>
      <x:c r="AF10" s="51"/>
      <x:c r="AG10" s="51"/>
      <x:c r="AH10" s="51"/>
      <x:c r="AI10" s="51"/>
      <x:c r="AJ10" s="51"/>
      <x:c r="AK10" s="51"/>
      <x:c r="AL10" s="51"/>
      <x:c r="AM10" s="51"/>
      <x:c r="AN10" s="51"/>
      <x:c r="AO10" s="51"/>
      <x:c r="AP10" s="51"/>
      <x:c r="AQ10" s="51"/>
      <x:c r="AR10" s="51"/>
      <x:c r="AS10" s="51"/>
      <x:c r="AT10" s="51"/>
      <x:c r="AU10" s="51"/>
      <x:c r="AV10" s="51"/>
      <x:c r="AW10" s="51"/>
      <x:c r="AX10" s="51"/>
      <x:c r="AY10" s="51"/>
      <x:c r="AZ10" s="51"/>
      <x:c r="BA10" s="51"/>
      <x:c r="BB10" s="51"/>
      <x:c r="BC10" s="51"/>
      <x:c r="BD10" s="51"/>
      <x:c r="BE10" s="51"/>
      <x:c r="BF10" s="51"/>
      <x:c r="BG10" s="51"/>
      <x:c r="BH10" s="51"/>
      <x:c r="BI10" s="51"/>
      <x:c r="BJ10" s="51"/>
      <x:c r="BK10" s="51"/>
      <x:c r="BL10" s="51"/>
      <x:c r="BM10" s="51"/>
      <x:c r="BN10" s="51"/>
      <x:c r="BO10" s="51"/>
      <x:c r="BP10" s="51"/>
      <x:c r="BQ10" s="51"/>
      <x:c r="BR10" s="51"/>
      <x:c r="BS10" s="51"/>
      <x:c r="BT10" s="59"/>
      <x:c r="BU10" s="59" t="str">
        <x:f>IF('Validation Lists'!T10,"Invalid",IF('Validation Lists'!U10,"Incomplete",IF('Validation Lists'!W10,"Review required — incomplete",IF('Validation Lists'!Y10,"Incomplete",IF('Validation Lists'!X10,"Incomplete","Complete")))))</x:f>
        <x:v>Incomplete</x:v>
      </x:c>
      <x:c r="BV10" s="59" t="str">
        <x:f>IF(OR('Validation Lists'!T10,'Validation Lists'!U10),"No output",'Validation Lists'!AL10)</x:f>
        <x:v>No output</x:v>
      </x:c>
      <x:c r="BW10" s="59" t="str">
        <x:f>IF(OR('Validation Lists'!T10,'Validation Lists'!U10),"No output",'Validation Lists'!BH10)</x:f>
        <x:v>No output</x:v>
      </x:c>
      <x:c r="BX10" s="59" t="str">
        <x:f>IF(OR('Validation Lists'!T10,'Validation Lists'!U10),"No output",IF(OR('Validation Lists'!W10,'Validation Lists'!X10,'Validation Lists'!Y10),"No completed output",'Validation Lists'!BI10))</x:f>
        <x:v>No output</x:v>
      </x:c>
      <x:c r="BY10" s="59" t="str">
        <x:f>IF('Validation Lists'!T10,"No substantive wording.",IF('Validation Lists'!U10,"Assessment is incomplete.",IF('Validation Lists'!W10,"Review is required before handoff.",IF('Validation Lists'!Y10,"Defined additional evidence is missing.",IF('Validation Lists'!X10,"A specific reopen condition is missing.",'Validation Lists'!BJ10)))))</x:f>
        <x:v>Assessment is incomplete.</x:v>
      </x:c>
      <x:c r="BZ10" s="59" t="str">
        <x:f>IF('Validation Lists'!T10,"Any adjudication result.",IF('Validation Lists'!U10,"Any substantive conclusion.",IF('Validation Lists'!W10,"Completed/approved claim.",IF('Validation Lists'!Y10,"Undefined evidence request.",IF('Validation Lists'!X10,"Permanent closed decision.",'Validation Lists'!BK10)))))</x:f>
        <x:v>Any substantive conclusion.</x:v>
      </x:c>
      <x:c r="CA10" s="59" t="str">
        <x:f>IF('Validation Lists'!T10,"Correct invalid value.",IF('Validation Lists'!U10,"Complete required fields.",IF('Validation Lists'!W10,"Do not hand off.",IF('Validation Lists'!Y10,"Specify the evidence before handoff.",IF('Validation Lists'!X10,"Do not complete handoff.",'Validation Lists'!BL10)))))</x:f>
        <x:v>Complete required fields.</x:v>
      </x:c>
      <x:c r="CB10" s="59" t="str">
        <x:f>IF(OR('Validation Lists'!T10,'Validation Lists'!U10),"Not evaluated.",IF('Validation Lists'!W10,"Reviewer must be supplied.",'Validation Lists'!BM10))</x:f>
        <x:v>Not evaluated.</x:v>
      </x:c>
      <x:c r="CC10" s="59" t="str">
        <x:f>IF(OR('Validation Lists'!T10,'Validation Lists'!U10),"Not evaluated.",IF('Validation Lists'!W10,IF(AND(BT10&lt;&gt;"",BT10&lt;&gt;"None",BT10&lt;&gt;"Not applicable"),"Specific condition already required.","Supply a specific trigger."),IF('Validation Lists'!Y10,"Supply a specific evidence request.",IF('Validation Lists'!X10,"Supply a specific trigger.",'Validation Lists'!BN10))))</x:f>
        <x:v>Not evaluated.</x:v>
      </x:c>
      <x:c r="CD10" s="59" t="str">
        <x:f>IF(BU10="Complete","Ready","Not ready")</x:f>
        <x:v>Not ready</x:v>
      </x:c>
      <x:c r="CE10" s="59" t="str">
        <x:f>IF(CD10&lt;&gt;"Ready","No completed handoff","Claim: "&amp;B10&amp;" | Decision use: "&amp;C10&amp;" | Record A: "&amp;H10&amp;" | Record B: "&amp;AA10&amp;" | Conflict: "&amp;BV10&amp;" | Materiality: "&amp;BN10&amp;" | Disposition: "&amp;BW10&amp;" | Confidence impact: "&amp;BX10&amp;" | Strongest wording: "&amp;BY10&amp;" | Prohibited wording: "&amp;BZ10&amp;" | Permitted action: "&amp;CA10&amp;" | Owner: "&amp;D10&amp;" | Review: "&amp;CB10&amp;" | Reopen: "&amp;CC10)</x:f>
        <x:v>No completed handoff</x:v>
      </x:c>
    </x:row>
    <x:row r="11" ht="42" customHeight="1">
      <x:c r="A11" s="51"/>
      <x:c r="B11" s="51"/>
      <x:c r="C11" s="51"/>
      <x:c r="D11" s="51"/>
      <x:c r="E11" s="51"/>
      <x:c r="F11" s="51"/>
      <x:c r="G11" s="51"/>
      <x:c r="H11" s="51"/>
      <x:c r="I11" s="51"/>
      <x:c r="J11" s="51"/>
      <x:c r="K11" s="51"/>
      <x:c r="L11" s="51"/>
      <x:c r="M11" s="51"/>
      <x:c r="N11" s="51"/>
      <x:c r="O11" s="51"/>
      <x:c r="P11" s="51"/>
      <x:c r="Q11" s="51"/>
      <x:c r="R11" s="51"/>
      <x:c r="S11" s="51"/>
      <x:c r="T11" s="51"/>
      <x:c r="U11" s="51"/>
      <x:c r="V11" s="51"/>
      <x:c r="W11" s="51"/>
      <x:c r="X11" s="51"/>
      <x:c r="Y11" s="51"/>
      <x:c r="Z11" s="51"/>
      <x:c r="AA11" s="51"/>
      <x:c r="AB11" s="51"/>
      <x:c r="AC11" s="51"/>
      <x:c r="AD11" s="51"/>
      <x:c r="AE11" s="51"/>
      <x:c r="AF11" s="51"/>
      <x:c r="AG11" s="51"/>
      <x:c r="AH11" s="51"/>
      <x:c r="AI11" s="51"/>
      <x:c r="AJ11" s="51"/>
      <x:c r="AK11" s="51"/>
      <x:c r="AL11" s="51"/>
      <x:c r="AM11" s="51"/>
      <x:c r="AN11" s="51"/>
      <x:c r="AO11" s="51"/>
      <x:c r="AP11" s="51"/>
      <x:c r="AQ11" s="51"/>
      <x:c r="AR11" s="51"/>
      <x:c r="AS11" s="51"/>
      <x:c r="AT11" s="51"/>
      <x:c r="AU11" s="51"/>
      <x:c r="AV11" s="51"/>
      <x:c r="AW11" s="51"/>
      <x:c r="AX11" s="51"/>
      <x:c r="AY11" s="51"/>
      <x:c r="AZ11" s="51"/>
      <x:c r="BA11" s="51"/>
      <x:c r="BB11" s="51"/>
      <x:c r="BC11" s="51"/>
      <x:c r="BD11" s="51"/>
      <x:c r="BE11" s="51"/>
      <x:c r="BF11" s="51"/>
      <x:c r="BG11" s="51"/>
      <x:c r="BH11" s="51"/>
      <x:c r="BI11" s="51"/>
      <x:c r="BJ11" s="51"/>
      <x:c r="BK11" s="51"/>
      <x:c r="BL11" s="51"/>
      <x:c r="BM11" s="51"/>
      <x:c r="BN11" s="51"/>
      <x:c r="BO11" s="51"/>
      <x:c r="BP11" s="51"/>
      <x:c r="BQ11" s="51"/>
      <x:c r="BR11" s="51"/>
      <x:c r="BS11" s="51"/>
      <x:c r="BT11" s="59"/>
      <x:c r="BU11" s="59" t="str">
        <x:f>IF('Validation Lists'!T11,"Invalid",IF('Validation Lists'!U11,"Incomplete",IF('Validation Lists'!W11,"Review required — incomplete",IF('Validation Lists'!Y11,"Incomplete",IF('Validation Lists'!X11,"Incomplete","Complete")))))</x:f>
        <x:v>Incomplete</x:v>
      </x:c>
      <x:c r="BV11" s="59" t="str">
        <x:f>IF(OR('Validation Lists'!T11,'Validation Lists'!U11),"No output",'Validation Lists'!AL11)</x:f>
        <x:v>No output</x:v>
      </x:c>
      <x:c r="BW11" s="59" t="str">
        <x:f>IF(OR('Validation Lists'!T11,'Validation Lists'!U11),"No output",'Validation Lists'!BH11)</x:f>
        <x:v>No output</x:v>
      </x:c>
      <x:c r="BX11" s="59" t="str">
        <x:f>IF(OR('Validation Lists'!T11,'Validation Lists'!U11),"No output",IF(OR('Validation Lists'!W11,'Validation Lists'!X11,'Validation Lists'!Y11),"No completed output",'Validation Lists'!BI11))</x:f>
        <x:v>No output</x:v>
      </x:c>
      <x:c r="BY11" s="59" t="str">
        <x:f>IF('Validation Lists'!T11,"No substantive wording.",IF('Validation Lists'!U11,"Assessment is incomplete.",IF('Validation Lists'!W11,"Review is required before handoff.",IF('Validation Lists'!Y11,"Defined additional evidence is missing.",IF('Validation Lists'!X11,"A specific reopen condition is missing.",'Validation Lists'!BJ11)))))</x:f>
        <x:v>Assessment is incomplete.</x:v>
      </x:c>
      <x:c r="BZ11" s="59" t="str">
        <x:f>IF('Validation Lists'!T11,"Any adjudication result.",IF('Validation Lists'!U11,"Any substantive conclusion.",IF('Validation Lists'!W11,"Completed/approved claim.",IF('Validation Lists'!Y11,"Undefined evidence request.",IF('Validation Lists'!X11,"Permanent closed decision.",'Validation Lists'!BK11)))))</x:f>
        <x:v>Any substantive conclusion.</x:v>
      </x:c>
      <x:c r="CA11" s="59" t="str">
        <x:f>IF('Validation Lists'!T11,"Correct invalid value.",IF('Validation Lists'!U11,"Complete required fields.",IF('Validation Lists'!W11,"Do not hand off.",IF('Validation Lists'!Y11,"Specify the evidence before handoff.",IF('Validation Lists'!X11,"Do not complete handoff.",'Validation Lists'!BL11)))))</x:f>
        <x:v>Complete required fields.</x:v>
      </x:c>
      <x:c r="CB11" s="59" t="str">
        <x:f>IF(OR('Validation Lists'!T11,'Validation Lists'!U11),"Not evaluated.",IF('Validation Lists'!W11,"Reviewer must be supplied.",'Validation Lists'!BM11))</x:f>
        <x:v>Not evaluated.</x:v>
      </x:c>
      <x:c r="CC11" s="59" t="str">
        <x:f>IF(OR('Validation Lists'!T11,'Validation Lists'!U11),"Not evaluated.",IF('Validation Lists'!W11,IF(AND(BT11&lt;&gt;"",BT11&lt;&gt;"None",BT11&lt;&gt;"Not applicable"),"Specific condition already required.","Supply a specific trigger."),IF('Validation Lists'!Y11,"Supply a specific evidence request.",IF('Validation Lists'!X11,"Supply a specific trigger.",'Validation Lists'!BN11))))</x:f>
        <x:v>Not evaluated.</x:v>
      </x:c>
      <x:c r="CD11" s="59" t="str">
        <x:f>IF(BU11="Complete","Ready","Not ready")</x:f>
        <x:v>Not ready</x:v>
      </x:c>
      <x:c r="CE11" s="59" t="str">
        <x:f>IF(CD11&lt;&gt;"Ready","No completed handoff","Claim: "&amp;B11&amp;" | Decision use: "&amp;C11&amp;" | Record A: "&amp;H11&amp;" | Record B: "&amp;AA11&amp;" | Conflict: "&amp;BV11&amp;" | Materiality: "&amp;BN11&amp;" | Disposition: "&amp;BW11&amp;" | Confidence impact: "&amp;BX11&amp;" | Strongest wording: "&amp;BY11&amp;" | Prohibited wording: "&amp;BZ11&amp;" | Permitted action: "&amp;CA11&amp;" | Owner: "&amp;D11&amp;" | Review: "&amp;CB11&amp;" | Reopen: "&amp;CC11)</x:f>
        <x:v>No completed handoff</x:v>
      </x:c>
    </x:row>
    <x:row r="12" ht="42" customHeight="1">
      <x:c r="A12" s="51"/>
      <x:c r="B12" s="51"/>
      <x:c r="C12" s="51"/>
      <x:c r="D12" s="51"/>
      <x:c r="E12" s="51"/>
      <x:c r="F12" s="51"/>
      <x:c r="G12" s="51"/>
      <x:c r="H12" s="51"/>
      <x:c r="I12" s="51"/>
      <x:c r="J12" s="51"/>
      <x:c r="K12" s="51"/>
      <x:c r="L12" s="51"/>
      <x:c r="M12" s="51"/>
      <x:c r="N12" s="51"/>
      <x:c r="O12" s="51"/>
      <x:c r="P12" s="51"/>
      <x:c r="Q12" s="51"/>
      <x:c r="R12" s="51"/>
      <x:c r="S12" s="51"/>
      <x:c r="T12" s="51"/>
      <x:c r="U12" s="51"/>
      <x:c r="V12" s="51"/>
      <x:c r="W12" s="51"/>
      <x:c r="X12" s="51"/>
      <x:c r="Y12" s="51"/>
      <x:c r="Z12" s="51"/>
      <x:c r="AA12" s="51"/>
      <x:c r="AB12" s="51"/>
      <x:c r="AC12" s="51"/>
      <x:c r="AD12" s="51"/>
      <x:c r="AE12" s="51"/>
      <x:c r="AF12" s="51"/>
      <x:c r="AG12" s="51"/>
      <x:c r="AH12" s="51"/>
      <x:c r="AI12" s="51"/>
      <x:c r="AJ12" s="51"/>
      <x:c r="AK12" s="51"/>
      <x:c r="AL12" s="51"/>
      <x:c r="AM12" s="51"/>
      <x:c r="AN12" s="51"/>
      <x:c r="AO12" s="51"/>
      <x:c r="AP12" s="51"/>
      <x:c r="AQ12" s="51"/>
      <x:c r="AR12" s="51"/>
      <x:c r="AS12" s="51"/>
      <x:c r="AT12" s="51"/>
      <x:c r="AU12" s="51"/>
      <x:c r="AV12" s="51"/>
      <x:c r="AW12" s="51"/>
      <x:c r="AX12" s="51"/>
      <x:c r="AY12" s="51"/>
      <x:c r="AZ12" s="51"/>
      <x:c r="BA12" s="51"/>
      <x:c r="BB12" s="51"/>
      <x:c r="BC12" s="51"/>
      <x:c r="BD12" s="51"/>
      <x:c r="BE12" s="51"/>
      <x:c r="BF12" s="51"/>
      <x:c r="BG12" s="51"/>
      <x:c r="BH12" s="51"/>
      <x:c r="BI12" s="51"/>
      <x:c r="BJ12" s="51"/>
      <x:c r="BK12" s="51"/>
      <x:c r="BL12" s="51"/>
      <x:c r="BM12" s="51"/>
      <x:c r="BN12" s="51"/>
      <x:c r="BO12" s="51"/>
      <x:c r="BP12" s="51"/>
      <x:c r="BQ12" s="51"/>
      <x:c r="BR12" s="51"/>
      <x:c r="BS12" s="51"/>
      <x:c r="BT12" s="59"/>
      <x:c r="BU12" s="59" t="str">
        <x:f>IF('Validation Lists'!T12,"Invalid",IF('Validation Lists'!U12,"Incomplete",IF('Validation Lists'!W12,"Review required — incomplete",IF('Validation Lists'!Y12,"Incomplete",IF('Validation Lists'!X12,"Incomplete","Complete")))))</x:f>
        <x:v>Incomplete</x:v>
      </x:c>
      <x:c r="BV12" s="59" t="str">
        <x:f>IF(OR('Validation Lists'!T12,'Validation Lists'!U12),"No output",'Validation Lists'!AL12)</x:f>
        <x:v>No output</x:v>
      </x:c>
      <x:c r="BW12" s="59" t="str">
        <x:f>IF(OR('Validation Lists'!T12,'Validation Lists'!U12),"No output",'Validation Lists'!BH12)</x:f>
        <x:v>No output</x:v>
      </x:c>
      <x:c r="BX12" s="59" t="str">
        <x:f>IF(OR('Validation Lists'!T12,'Validation Lists'!U12),"No output",IF(OR('Validation Lists'!W12,'Validation Lists'!X12,'Validation Lists'!Y12),"No completed output",'Validation Lists'!BI12))</x:f>
        <x:v>No output</x:v>
      </x:c>
      <x:c r="BY12" s="59" t="str">
        <x:f>IF('Validation Lists'!T12,"No substantive wording.",IF('Validation Lists'!U12,"Assessment is incomplete.",IF('Validation Lists'!W12,"Review is required before handoff.",IF('Validation Lists'!Y12,"Defined additional evidence is missing.",IF('Validation Lists'!X12,"A specific reopen condition is missing.",'Validation Lists'!BJ12)))))</x:f>
        <x:v>Assessment is incomplete.</x:v>
      </x:c>
      <x:c r="BZ12" s="59" t="str">
        <x:f>IF('Validation Lists'!T12,"Any adjudication result.",IF('Validation Lists'!U12,"Any substantive conclusion.",IF('Validation Lists'!W12,"Completed/approved claim.",IF('Validation Lists'!Y12,"Undefined evidence request.",IF('Validation Lists'!X12,"Permanent closed decision.",'Validation Lists'!BK12)))))</x:f>
        <x:v>Any substantive conclusion.</x:v>
      </x:c>
      <x:c r="CA12" s="59" t="str">
        <x:f>IF('Validation Lists'!T12,"Correct invalid value.",IF('Validation Lists'!U12,"Complete required fields.",IF('Validation Lists'!W12,"Do not hand off.",IF('Validation Lists'!Y12,"Specify the evidence before handoff.",IF('Validation Lists'!X12,"Do not complete handoff.",'Validation Lists'!BL12)))))</x:f>
        <x:v>Complete required fields.</x:v>
      </x:c>
      <x:c r="CB12" s="59" t="str">
        <x:f>IF(OR('Validation Lists'!T12,'Validation Lists'!U12),"Not evaluated.",IF('Validation Lists'!W12,"Reviewer must be supplied.",'Validation Lists'!BM12))</x:f>
        <x:v>Not evaluated.</x:v>
      </x:c>
      <x:c r="CC12" s="59" t="str">
        <x:f>IF(OR('Validation Lists'!T12,'Validation Lists'!U12),"Not evaluated.",IF('Validation Lists'!W12,IF(AND(BT12&lt;&gt;"",BT12&lt;&gt;"None",BT12&lt;&gt;"Not applicable"),"Specific condition already required.","Supply a specific trigger."),IF('Validation Lists'!Y12,"Supply a specific evidence request.",IF('Validation Lists'!X12,"Supply a specific trigger.",'Validation Lists'!BN12))))</x:f>
        <x:v>Not evaluated.</x:v>
      </x:c>
      <x:c r="CD12" s="59" t="str">
        <x:f>IF(BU12="Complete","Ready","Not ready")</x:f>
        <x:v>Not ready</x:v>
      </x:c>
      <x:c r="CE12" s="59" t="str">
        <x:f>IF(CD12&lt;&gt;"Ready","No completed handoff","Claim: "&amp;B12&amp;" | Decision use: "&amp;C12&amp;" | Record A: "&amp;H12&amp;" | Record B: "&amp;AA12&amp;" | Conflict: "&amp;BV12&amp;" | Materiality: "&amp;BN12&amp;" | Disposition: "&amp;BW12&amp;" | Confidence impact: "&amp;BX12&amp;" | Strongest wording: "&amp;BY12&amp;" | Prohibited wording: "&amp;BZ12&amp;" | Permitted action: "&amp;CA12&amp;" | Owner: "&amp;D12&amp;" | Review: "&amp;CB12&amp;" | Reopen: "&amp;CC12)</x:f>
        <x:v>No completed handoff</x:v>
      </x:c>
    </x:row>
    <x:row r="13" ht="42" customHeight="1">
      <x:c r="A13" s="51"/>
      <x:c r="B13" s="51"/>
      <x:c r="C13" s="51"/>
      <x:c r="D13" s="51"/>
      <x:c r="E13" s="51"/>
      <x:c r="F13" s="51"/>
      <x:c r="G13" s="51"/>
      <x:c r="H13" s="51"/>
      <x:c r="I13" s="51"/>
      <x:c r="J13" s="51"/>
      <x:c r="K13" s="51"/>
      <x:c r="L13" s="51"/>
      <x:c r="M13" s="51"/>
      <x:c r="N13" s="51"/>
      <x:c r="O13" s="51"/>
      <x:c r="P13" s="51"/>
      <x:c r="Q13" s="51"/>
      <x:c r="R13" s="51"/>
      <x:c r="S13" s="51"/>
      <x:c r="T13" s="51"/>
      <x:c r="U13" s="51"/>
      <x:c r="V13" s="51"/>
      <x:c r="W13" s="51"/>
      <x:c r="X13" s="51"/>
      <x:c r="Y13" s="51"/>
      <x:c r="Z13" s="51"/>
      <x:c r="AA13" s="51"/>
      <x:c r="AB13" s="51"/>
      <x:c r="AC13" s="51"/>
      <x:c r="AD13" s="51"/>
      <x:c r="AE13" s="51"/>
      <x:c r="AF13" s="51"/>
      <x:c r="AG13" s="51"/>
      <x:c r="AH13" s="51"/>
      <x:c r="AI13" s="51"/>
      <x:c r="AJ13" s="51"/>
      <x:c r="AK13" s="51"/>
      <x:c r="AL13" s="51"/>
      <x:c r="AM13" s="51"/>
      <x:c r="AN13" s="51"/>
      <x:c r="AO13" s="51"/>
      <x:c r="AP13" s="51"/>
      <x:c r="AQ13" s="51"/>
      <x:c r="AR13" s="51"/>
      <x:c r="AS13" s="51"/>
      <x:c r="AT13" s="51"/>
      <x:c r="AU13" s="51"/>
      <x:c r="AV13" s="51"/>
      <x:c r="AW13" s="51"/>
      <x:c r="AX13" s="51"/>
      <x:c r="AY13" s="51"/>
      <x:c r="AZ13" s="51"/>
      <x:c r="BA13" s="51"/>
      <x:c r="BB13" s="51"/>
      <x:c r="BC13" s="51"/>
      <x:c r="BD13" s="51"/>
      <x:c r="BE13" s="51"/>
      <x:c r="BF13" s="51"/>
      <x:c r="BG13" s="51"/>
      <x:c r="BH13" s="51"/>
      <x:c r="BI13" s="51"/>
      <x:c r="BJ13" s="51"/>
      <x:c r="BK13" s="51"/>
      <x:c r="BL13" s="51"/>
      <x:c r="BM13" s="51"/>
      <x:c r="BN13" s="51"/>
      <x:c r="BO13" s="51"/>
      <x:c r="BP13" s="51"/>
      <x:c r="BQ13" s="51"/>
      <x:c r="BR13" s="51"/>
      <x:c r="BS13" s="51"/>
      <x:c r="BT13" s="59"/>
      <x:c r="BU13" s="59" t="str">
        <x:f>IF('Validation Lists'!T13,"Invalid",IF('Validation Lists'!U13,"Incomplete",IF('Validation Lists'!W13,"Review required — incomplete",IF('Validation Lists'!Y13,"Incomplete",IF('Validation Lists'!X13,"Incomplete","Complete")))))</x:f>
        <x:v>Incomplete</x:v>
      </x:c>
      <x:c r="BV13" s="59" t="str">
        <x:f>IF(OR('Validation Lists'!T13,'Validation Lists'!U13),"No output",'Validation Lists'!AL13)</x:f>
        <x:v>No output</x:v>
      </x:c>
      <x:c r="BW13" s="59" t="str">
        <x:f>IF(OR('Validation Lists'!T13,'Validation Lists'!U13),"No output",'Validation Lists'!BH13)</x:f>
        <x:v>No output</x:v>
      </x:c>
      <x:c r="BX13" s="59" t="str">
        <x:f>IF(OR('Validation Lists'!T13,'Validation Lists'!U13),"No output",IF(OR('Validation Lists'!W13,'Validation Lists'!X13,'Validation Lists'!Y13),"No completed output",'Validation Lists'!BI13))</x:f>
        <x:v>No output</x:v>
      </x:c>
      <x:c r="BY13" s="59" t="str">
        <x:f>IF('Validation Lists'!T13,"No substantive wording.",IF('Validation Lists'!U13,"Assessment is incomplete.",IF('Validation Lists'!W13,"Review is required before handoff.",IF('Validation Lists'!Y13,"Defined additional evidence is missing.",IF('Validation Lists'!X13,"A specific reopen condition is missing.",'Validation Lists'!BJ13)))))</x:f>
        <x:v>Assessment is incomplete.</x:v>
      </x:c>
      <x:c r="BZ13" s="59" t="str">
        <x:f>IF('Validation Lists'!T13,"Any adjudication result.",IF('Validation Lists'!U13,"Any substantive conclusion.",IF('Validation Lists'!W13,"Completed/approved claim.",IF('Validation Lists'!Y13,"Undefined evidence request.",IF('Validation Lists'!X13,"Permanent closed decision.",'Validation Lists'!BK13)))))</x:f>
        <x:v>Any substantive conclusion.</x:v>
      </x:c>
      <x:c r="CA13" s="59" t="str">
        <x:f>IF('Validation Lists'!T13,"Correct invalid value.",IF('Validation Lists'!U13,"Complete required fields.",IF('Validation Lists'!W13,"Do not hand off.",IF('Validation Lists'!Y13,"Specify the evidence before handoff.",IF('Validation Lists'!X13,"Do not complete handoff.",'Validation Lists'!BL13)))))</x:f>
        <x:v>Complete required fields.</x:v>
      </x:c>
      <x:c r="CB13" s="59" t="str">
        <x:f>IF(OR('Validation Lists'!T13,'Validation Lists'!U13),"Not evaluated.",IF('Validation Lists'!W13,"Reviewer must be supplied.",'Validation Lists'!BM13))</x:f>
        <x:v>Not evaluated.</x:v>
      </x:c>
      <x:c r="CC13" s="59" t="str">
        <x:f>IF(OR('Validation Lists'!T13,'Validation Lists'!U13),"Not evaluated.",IF('Validation Lists'!W13,IF(AND(BT13&lt;&gt;"",BT13&lt;&gt;"None",BT13&lt;&gt;"Not applicable"),"Specific condition already required.","Supply a specific trigger."),IF('Validation Lists'!Y13,"Supply a specific evidence request.",IF('Validation Lists'!X13,"Supply a specific trigger.",'Validation Lists'!BN13))))</x:f>
        <x:v>Not evaluated.</x:v>
      </x:c>
      <x:c r="CD13" s="59" t="str">
        <x:f>IF(BU13="Complete","Ready","Not ready")</x:f>
        <x:v>Not ready</x:v>
      </x:c>
      <x:c r="CE13" s="59" t="str">
        <x:f>IF(CD13&lt;&gt;"Ready","No completed handoff","Claim: "&amp;B13&amp;" | Decision use: "&amp;C13&amp;" | Record A: "&amp;H13&amp;" | Record B: "&amp;AA13&amp;" | Conflict: "&amp;BV13&amp;" | Materiality: "&amp;BN13&amp;" | Disposition: "&amp;BW13&amp;" | Confidence impact: "&amp;BX13&amp;" | Strongest wording: "&amp;BY13&amp;" | Prohibited wording: "&amp;BZ13&amp;" | Permitted action: "&amp;CA13&amp;" | Owner: "&amp;D13&amp;" | Review: "&amp;CB13&amp;" | Reopen: "&amp;CC13)</x:f>
        <x:v>No completed handoff</x:v>
      </x:c>
    </x:row>
    <x:row r="14" ht="42" customHeight="1">
      <x:c r="A14" s="51"/>
      <x:c r="B14" s="51"/>
      <x:c r="C14" s="51"/>
      <x:c r="D14" s="51"/>
      <x:c r="E14" s="51"/>
      <x:c r="F14" s="51"/>
      <x:c r="G14" s="51"/>
      <x:c r="H14" s="51"/>
      <x:c r="I14" s="51"/>
      <x:c r="J14" s="51"/>
      <x:c r="K14" s="51"/>
      <x:c r="L14" s="51"/>
      <x:c r="M14" s="51"/>
      <x:c r="N14" s="51"/>
      <x:c r="O14" s="51"/>
      <x:c r="P14" s="51"/>
      <x:c r="Q14" s="51"/>
      <x:c r="R14" s="51"/>
      <x:c r="S14" s="51"/>
      <x:c r="T14" s="51"/>
      <x:c r="U14" s="51"/>
      <x:c r="V14" s="51"/>
      <x:c r="W14" s="51"/>
      <x:c r="X14" s="51"/>
      <x:c r="Y14" s="51"/>
      <x:c r="Z14" s="51"/>
      <x:c r="AA14" s="51"/>
      <x:c r="AB14" s="51"/>
      <x:c r="AC14" s="51"/>
      <x:c r="AD14" s="51"/>
      <x:c r="AE14" s="51"/>
      <x:c r="AF14" s="51"/>
      <x:c r="AG14" s="51"/>
      <x:c r="AH14" s="51"/>
      <x:c r="AI14" s="51"/>
      <x:c r="AJ14" s="51"/>
      <x:c r="AK14" s="51"/>
      <x:c r="AL14" s="51"/>
      <x:c r="AM14" s="51"/>
      <x:c r="AN14" s="51"/>
      <x:c r="AO14" s="51"/>
      <x:c r="AP14" s="51"/>
      <x:c r="AQ14" s="51"/>
      <x:c r="AR14" s="51"/>
      <x:c r="AS14" s="51"/>
      <x:c r="AT14" s="51"/>
      <x:c r="AU14" s="51"/>
      <x:c r="AV14" s="51"/>
      <x:c r="AW14" s="51"/>
      <x:c r="AX14" s="51"/>
      <x:c r="AY14" s="51"/>
      <x:c r="AZ14" s="51"/>
      <x:c r="BA14" s="51"/>
      <x:c r="BB14" s="51"/>
      <x:c r="BC14" s="51"/>
      <x:c r="BD14" s="51"/>
      <x:c r="BE14" s="51"/>
      <x:c r="BF14" s="51"/>
      <x:c r="BG14" s="51"/>
      <x:c r="BH14" s="51"/>
      <x:c r="BI14" s="51"/>
      <x:c r="BJ14" s="51"/>
      <x:c r="BK14" s="51"/>
      <x:c r="BL14" s="51"/>
      <x:c r="BM14" s="51"/>
      <x:c r="BN14" s="51"/>
      <x:c r="BO14" s="51"/>
      <x:c r="BP14" s="51"/>
      <x:c r="BQ14" s="51"/>
      <x:c r="BR14" s="51"/>
      <x:c r="BS14" s="51"/>
      <x:c r="BT14" s="59"/>
      <x:c r="BU14" s="59" t="str">
        <x:f>IF('Validation Lists'!T14,"Invalid",IF('Validation Lists'!U14,"Incomplete",IF('Validation Lists'!W14,"Review required — incomplete",IF('Validation Lists'!Y14,"Incomplete",IF('Validation Lists'!X14,"Incomplete","Complete")))))</x:f>
        <x:v>Incomplete</x:v>
      </x:c>
      <x:c r="BV14" s="59" t="str">
        <x:f>IF(OR('Validation Lists'!T14,'Validation Lists'!U14),"No output",'Validation Lists'!AL14)</x:f>
        <x:v>No output</x:v>
      </x:c>
      <x:c r="BW14" s="59" t="str">
        <x:f>IF(OR('Validation Lists'!T14,'Validation Lists'!U14),"No output",'Validation Lists'!BH14)</x:f>
        <x:v>No output</x:v>
      </x:c>
      <x:c r="BX14" s="59" t="str">
        <x:f>IF(OR('Validation Lists'!T14,'Validation Lists'!U14),"No output",IF(OR('Validation Lists'!W14,'Validation Lists'!X14,'Validation Lists'!Y14),"No completed output",'Validation Lists'!BI14))</x:f>
        <x:v>No output</x:v>
      </x:c>
      <x:c r="BY14" s="59" t="str">
        <x:f>IF('Validation Lists'!T14,"No substantive wording.",IF('Validation Lists'!U14,"Assessment is incomplete.",IF('Validation Lists'!W14,"Review is required before handoff.",IF('Validation Lists'!Y14,"Defined additional evidence is missing.",IF('Validation Lists'!X14,"A specific reopen condition is missing.",'Validation Lists'!BJ14)))))</x:f>
        <x:v>Assessment is incomplete.</x:v>
      </x:c>
      <x:c r="BZ14" s="59" t="str">
        <x:f>IF('Validation Lists'!T14,"Any adjudication result.",IF('Validation Lists'!U14,"Any substantive conclusion.",IF('Validation Lists'!W14,"Completed/approved claim.",IF('Validation Lists'!Y14,"Undefined evidence request.",IF('Validation Lists'!X14,"Permanent closed decision.",'Validation Lists'!BK14)))))</x:f>
        <x:v>Any substantive conclusion.</x:v>
      </x:c>
      <x:c r="CA14" s="59" t="str">
        <x:f>IF('Validation Lists'!T14,"Correct invalid value.",IF('Validation Lists'!U14,"Complete required fields.",IF('Validation Lists'!W14,"Do not hand off.",IF('Validation Lists'!Y14,"Specify the evidence before handoff.",IF('Validation Lists'!X14,"Do not complete handoff.",'Validation Lists'!BL14)))))</x:f>
        <x:v>Complete required fields.</x:v>
      </x:c>
      <x:c r="CB14" s="59" t="str">
        <x:f>IF(OR('Validation Lists'!T14,'Validation Lists'!U14),"Not evaluated.",IF('Validation Lists'!W14,"Reviewer must be supplied.",'Validation Lists'!BM14))</x:f>
        <x:v>Not evaluated.</x:v>
      </x:c>
      <x:c r="CC14" s="59" t="str">
        <x:f>IF(OR('Validation Lists'!T14,'Validation Lists'!U14),"Not evaluated.",IF('Validation Lists'!W14,IF(AND(BT14&lt;&gt;"",BT14&lt;&gt;"None",BT14&lt;&gt;"Not applicable"),"Specific condition already required.","Supply a specific trigger."),IF('Validation Lists'!Y14,"Supply a specific evidence request.",IF('Validation Lists'!X14,"Supply a specific trigger.",'Validation Lists'!BN14))))</x:f>
        <x:v>Not evaluated.</x:v>
      </x:c>
      <x:c r="CD14" s="59" t="str">
        <x:f>IF(BU14="Complete","Ready","Not ready")</x:f>
        <x:v>Not ready</x:v>
      </x:c>
      <x:c r="CE14" s="59" t="str">
        <x:f>IF(CD14&lt;&gt;"Ready","No completed handoff","Claim: "&amp;B14&amp;" | Decision use: "&amp;C14&amp;" | Record A: "&amp;H14&amp;" | Record B: "&amp;AA14&amp;" | Conflict: "&amp;BV14&amp;" | Materiality: "&amp;BN14&amp;" | Disposition: "&amp;BW14&amp;" | Confidence impact: "&amp;BX14&amp;" | Strongest wording: "&amp;BY14&amp;" | Prohibited wording: "&amp;BZ14&amp;" | Permitted action: "&amp;CA14&amp;" | Owner: "&amp;D14&amp;" | Review: "&amp;CB14&amp;" | Reopen: "&amp;CC14)</x:f>
        <x:v>No completed handoff</x:v>
      </x:c>
    </x:row>
    <x:row r="15" ht="42" customHeight="1">
      <x:c r="A15" s="51"/>
      <x:c r="B15" s="51"/>
      <x:c r="C15" s="51"/>
      <x:c r="D15" s="51"/>
      <x:c r="E15" s="51"/>
      <x:c r="F15" s="51"/>
      <x:c r="G15" s="51"/>
      <x:c r="H15" s="51"/>
      <x:c r="I15" s="51"/>
      <x:c r="J15" s="51"/>
      <x:c r="K15" s="51"/>
      <x:c r="L15" s="51"/>
      <x:c r="M15" s="51"/>
      <x:c r="N15" s="51"/>
      <x:c r="O15" s="51"/>
      <x:c r="P15" s="51"/>
      <x:c r="Q15" s="51"/>
      <x:c r="R15" s="51"/>
      <x:c r="S15" s="51"/>
      <x:c r="T15" s="51"/>
      <x:c r="U15" s="51"/>
      <x:c r="V15" s="51"/>
      <x:c r="W15" s="51"/>
      <x:c r="X15" s="51"/>
      <x:c r="Y15" s="51"/>
      <x:c r="Z15" s="51"/>
      <x:c r="AA15" s="51"/>
      <x:c r="AB15" s="51"/>
      <x:c r="AC15" s="51"/>
      <x:c r="AD15" s="51"/>
      <x:c r="AE15" s="51"/>
      <x:c r="AF15" s="51"/>
      <x:c r="AG15" s="51"/>
      <x:c r="AH15" s="51"/>
      <x:c r="AI15" s="51"/>
      <x:c r="AJ15" s="51"/>
      <x:c r="AK15" s="51"/>
      <x:c r="AL15" s="51"/>
      <x:c r="AM15" s="51"/>
      <x:c r="AN15" s="51"/>
      <x:c r="AO15" s="51"/>
      <x:c r="AP15" s="51"/>
      <x:c r="AQ15" s="51"/>
      <x:c r="AR15" s="51"/>
      <x:c r="AS15" s="51"/>
      <x:c r="AT15" s="51"/>
      <x:c r="AU15" s="51"/>
      <x:c r="AV15" s="51"/>
      <x:c r="AW15" s="51"/>
      <x:c r="AX15" s="51"/>
      <x:c r="AY15" s="51"/>
      <x:c r="AZ15" s="51"/>
      <x:c r="BA15" s="51"/>
      <x:c r="BB15" s="51"/>
      <x:c r="BC15" s="51"/>
      <x:c r="BD15" s="51"/>
      <x:c r="BE15" s="51"/>
      <x:c r="BF15" s="51"/>
      <x:c r="BG15" s="51"/>
      <x:c r="BH15" s="51"/>
      <x:c r="BI15" s="51"/>
      <x:c r="BJ15" s="51"/>
      <x:c r="BK15" s="51"/>
      <x:c r="BL15" s="51"/>
      <x:c r="BM15" s="51"/>
      <x:c r="BN15" s="51"/>
      <x:c r="BO15" s="51"/>
      <x:c r="BP15" s="51"/>
      <x:c r="BQ15" s="51"/>
      <x:c r="BR15" s="51"/>
      <x:c r="BS15" s="51"/>
      <x:c r="BT15" s="59"/>
      <x:c r="BU15" s="59" t="str">
        <x:f>IF('Validation Lists'!T15,"Invalid",IF('Validation Lists'!U15,"Incomplete",IF('Validation Lists'!W15,"Review required — incomplete",IF('Validation Lists'!Y15,"Incomplete",IF('Validation Lists'!X15,"Incomplete","Complete")))))</x:f>
        <x:v>Incomplete</x:v>
      </x:c>
      <x:c r="BV15" s="59" t="str">
        <x:f>IF(OR('Validation Lists'!T15,'Validation Lists'!U15),"No output",'Validation Lists'!AL15)</x:f>
        <x:v>No output</x:v>
      </x:c>
      <x:c r="BW15" s="59" t="str">
        <x:f>IF(OR('Validation Lists'!T15,'Validation Lists'!U15),"No output",'Validation Lists'!BH15)</x:f>
        <x:v>No output</x:v>
      </x:c>
      <x:c r="BX15" s="59" t="str">
        <x:f>IF(OR('Validation Lists'!T15,'Validation Lists'!U15),"No output",IF(OR('Validation Lists'!W15,'Validation Lists'!X15,'Validation Lists'!Y15),"No completed output",'Validation Lists'!BI15))</x:f>
        <x:v>No output</x:v>
      </x:c>
      <x:c r="BY15" s="59" t="str">
        <x:f>IF('Validation Lists'!T15,"No substantive wording.",IF('Validation Lists'!U15,"Assessment is incomplete.",IF('Validation Lists'!W15,"Review is required before handoff.",IF('Validation Lists'!Y15,"Defined additional evidence is missing.",IF('Validation Lists'!X15,"A specific reopen condition is missing.",'Validation Lists'!BJ15)))))</x:f>
        <x:v>Assessment is incomplete.</x:v>
      </x:c>
      <x:c r="BZ15" s="59" t="str">
        <x:f>IF('Validation Lists'!T15,"Any adjudication result.",IF('Validation Lists'!U15,"Any substantive conclusion.",IF('Validation Lists'!W15,"Completed/approved claim.",IF('Validation Lists'!Y15,"Undefined evidence request.",IF('Validation Lists'!X15,"Permanent closed decision.",'Validation Lists'!BK15)))))</x:f>
        <x:v>Any substantive conclusion.</x:v>
      </x:c>
      <x:c r="CA15" s="59" t="str">
        <x:f>IF('Validation Lists'!T15,"Correct invalid value.",IF('Validation Lists'!U15,"Complete required fields.",IF('Validation Lists'!W15,"Do not hand off.",IF('Validation Lists'!Y15,"Specify the evidence before handoff.",IF('Validation Lists'!X15,"Do not complete handoff.",'Validation Lists'!BL15)))))</x:f>
        <x:v>Complete required fields.</x:v>
      </x:c>
      <x:c r="CB15" s="59" t="str">
        <x:f>IF(OR('Validation Lists'!T15,'Validation Lists'!U15),"Not evaluated.",IF('Validation Lists'!W15,"Reviewer must be supplied.",'Validation Lists'!BM15))</x:f>
        <x:v>Not evaluated.</x:v>
      </x:c>
      <x:c r="CC15" s="59" t="str">
        <x:f>IF(OR('Validation Lists'!T15,'Validation Lists'!U15),"Not evaluated.",IF('Validation Lists'!W15,IF(AND(BT15&lt;&gt;"",BT15&lt;&gt;"None",BT15&lt;&gt;"Not applicable"),"Specific condition already required.","Supply a specific trigger."),IF('Validation Lists'!Y15,"Supply a specific evidence request.",IF('Validation Lists'!X15,"Supply a specific trigger.",'Validation Lists'!BN15))))</x:f>
        <x:v>Not evaluated.</x:v>
      </x:c>
      <x:c r="CD15" s="59" t="str">
        <x:f>IF(BU15="Complete","Ready","Not ready")</x:f>
        <x:v>Not ready</x:v>
      </x:c>
      <x:c r="CE15" s="59" t="str">
        <x:f>IF(CD15&lt;&gt;"Ready","No completed handoff","Claim: "&amp;B15&amp;" | Decision use: "&amp;C15&amp;" | Record A: "&amp;H15&amp;" | Record B: "&amp;AA15&amp;" | Conflict: "&amp;BV15&amp;" | Materiality: "&amp;BN15&amp;" | Disposition: "&amp;BW15&amp;" | Confidence impact: "&amp;BX15&amp;" | Strongest wording: "&amp;BY15&amp;" | Prohibited wording: "&amp;BZ15&amp;" | Permitted action: "&amp;CA15&amp;" | Owner: "&amp;D15&amp;" | Review: "&amp;CB15&amp;" | Reopen: "&amp;CC15)</x:f>
        <x:v>No completed handoff</x:v>
      </x:c>
    </x:row>
    <x:row r="16" ht="42" customHeight="1">
      <x:c r="A16" s="51"/>
      <x:c r="B16" s="51"/>
      <x:c r="C16" s="51"/>
      <x:c r="D16" s="51"/>
      <x:c r="E16" s="51"/>
      <x:c r="F16" s="51"/>
      <x:c r="G16" s="51"/>
      <x:c r="H16" s="51"/>
      <x:c r="I16" s="51"/>
      <x:c r="J16" s="51"/>
      <x:c r="K16" s="51"/>
      <x:c r="L16" s="51"/>
      <x:c r="M16" s="51"/>
      <x:c r="N16" s="51"/>
      <x:c r="O16" s="51"/>
      <x:c r="P16" s="51"/>
      <x:c r="Q16" s="51"/>
      <x:c r="R16" s="51"/>
      <x:c r="S16" s="51"/>
      <x:c r="T16" s="51"/>
      <x:c r="U16" s="51"/>
      <x:c r="V16" s="51"/>
      <x:c r="W16" s="51"/>
      <x:c r="X16" s="51"/>
      <x:c r="Y16" s="51"/>
      <x:c r="Z16" s="51"/>
      <x:c r="AA16" s="51"/>
      <x:c r="AB16" s="51"/>
      <x:c r="AC16" s="51"/>
      <x:c r="AD16" s="51"/>
      <x:c r="AE16" s="51"/>
      <x:c r="AF16" s="51"/>
      <x:c r="AG16" s="51"/>
      <x:c r="AH16" s="51"/>
      <x:c r="AI16" s="51"/>
      <x:c r="AJ16" s="51"/>
      <x:c r="AK16" s="51"/>
      <x:c r="AL16" s="51"/>
      <x:c r="AM16" s="51"/>
      <x:c r="AN16" s="51"/>
      <x:c r="AO16" s="51"/>
      <x:c r="AP16" s="51"/>
      <x:c r="AQ16" s="51"/>
      <x:c r="AR16" s="51"/>
      <x:c r="AS16" s="51"/>
      <x:c r="AT16" s="51"/>
      <x:c r="AU16" s="51"/>
      <x:c r="AV16" s="51"/>
      <x:c r="AW16" s="51"/>
      <x:c r="AX16" s="51"/>
      <x:c r="AY16" s="51"/>
      <x:c r="AZ16" s="51"/>
      <x:c r="BA16" s="51"/>
      <x:c r="BB16" s="51"/>
      <x:c r="BC16" s="51"/>
      <x:c r="BD16" s="51"/>
      <x:c r="BE16" s="51"/>
      <x:c r="BF16" s="51"/>
      <x:c r="BG16" s="51"/>
      <x:c r="BH16" s="51"/>
      <x:c r="BI16" s="51"/>
      <x:c r="BJ16" s="51"/>
      <x:c r="BK16" s="51"/>
      <x:c r="BL16" s="51"/>
      <x:c r="BM16" s="51"/>
      <x:c r="BN16" s="51"/>
      <x:c r="BO16" s="51"/>
      <x:c r="BP16" s="51"/>
      <x:c r="BQ16" s="51"/>
      <x:c r="BR16" s="51"/>
      <x:c r="BS16" s="51"/>
      <x:c r="BT16" s="59"/>
      <x:c r="BU16" s="59" t="str">
        <x:f>IF('Validation Lists'!T16,"Invalid",IF('Validation Lists'!U16,"Incomplete",IF('Validation Lists'!W16,"Review required — incomplete",IF('Validation Lists'!Y16,"Incomplete",IF('Validation Lists'!X16,"Incomplete","Complete")))))</x:f>
        <x:v>Incomplete</x:v>
      </x:c>
      <x:c r="BV16" s="59" t="str">
        <x:f>IF(OR('Validation Lists'!T16,'Validation Lists'!U16),"No output",'Validation Lists'!AL16)</x:f>
        <x:v>No output</x:v>
      </x:c>
      <x:c r="BW16" s="59" t="str">
        <x:f>IF(OR('Validation Lists'!T16,'Validation Lists'!U16),"No output",'Validation Lists'!BH16)</x:f>
        <x:v>No output</x:v>
      </x:c>
      <x:c r="BX16" s="59" t="str">
        <x:f>IF(OR('Validation Lists'!T16,'Validation Lists'!U16),"No output",IF(OR('Validation Lists'!W16,'Validation Lists'!X16,'Validation Lists'!Y16),"No completed output",'Validation Lists'!BI16))</x:f>
        <x:v>No output</x:v>
      </x:c>
      <x:c r="BY16" s="59" t="str">
        <x:f>IF('Validation Lists'!T16,"No substantive wording.",IF('Validation Lists'!U16,"Assessment is incomplete.",IF('Validation Lists'!W16,"Review is required before handoff.",IF('Validation Lists'!Y16,"Defined additional evidence is missing.",IF('Validation Lists'!X16,"A specific reopen condition is missing.",'Validation Lists'!BJ16)))))</x:f>
        <x:v>Assessment is incomplete.</x:v>
      </x:c>
      <x:c r="BZ16" s="59" t="str">
        <x:f>IF('Validation Lists'!T16,"Any adjudication result.",IF('Validation Lists'!U16,"Any substantive conclusion.",IF('Validation Lists'!W16,"Completed/approved claim.",IF('Validation Lists'!Y16,"Undefined evidence request.",IF('Validation Lists'!X16,"Permanent closed decision.",'Validation Lists'!BK16)))))</x:f>
        <x:v>Any substantive conclusion.</x:v>
      </x:c>
      <x:c r="CA16" s="59" t="str">
        <x:f>IF('Validation Lists'!T16,"Correct invalid value.",IF('Validation Lists'!U16,"Complete required fields.",IF('Validation Lists'!W16,"Do not hand off.",IF('Validation Lists'!Y16,"Specify the evidence before handoff.",IF('Validation Lists'!X16,"Do not complete handoff.",'Validation Lists'!BL16)))))</x:f>
        <x:v>Complete required fields.</x:v>
      </x:c>
      <x:c r="CB16" s="59" t="str">
        <x:f>IF(OR('Validation Lists'!T16,'Validation Lists'!U16),"Not evaluated.",IF('Validation Lists'!W16,"Reviewer must be supplied.",'Validation Lists'!BM16))</x:f>
        <x:v>Not evaluated.</x:v>
      </x:c>
      <x:c r="CC16" s="59" t="str">
        <x:f>IF(OR('Validation Lists'!T16,'Validation Lists'!U16),"Not evaluated.",IF('Validation Lists'!W16,IF(AND(BT16&lt;&gt;"",BT16&lt;&gt;"None",BT16&lt;&gt;"Not applicable"),"Specific condition already required.","Supply a specific trigger."),IF('Validation Lists'!Y16,"Supply a specific evidence request.",IF('Validation Lists'!X16,"Supply a specific trigger.",'Validation Lists'!BN16))))</x:f>
        <x:v>Not evaluated.</x:v>
      </x:c>
      <x:c r="CD16" s="59" t="str">
        <x:f>IF(BU16="Complete","Ready","Not ready")</x:f>
        <x:v>Not ready</x:v>
      </x:c>
      <x:c r="CE16" s="59" t="str">
        <x:f>IF(CD16&lt;&gt;"Ready","No completed handoff","Claim: "&amp;B16&amp;" | Decision use: "&amp;C16&amp;" | Record A: "&amp;H16&amp;" | Record B: "&amp;AA16&amp;" | Conflict: "&amp;BV16&amp;" | Materiality: "&amp;BN16&amp;" | Disposition: "&amp;BW16&amp;" | Confidence impact: "&amp;BX16&amp;" | Strongest wording: "&amp;BY16&amp;" | Prohibited wording: "&amp;BZ16&amp;" | Permitted action: "&amp;CA16&amp;" | Owner: "&amp;D16&amp;" | Review: "&amp;CB16&amp;" | Reopen: "&amp;CC16)</x:f>
        <x:v>No completed handoff</x:v>
      </x:c>
    </x:row>
    <x:row r="17" ht="42" customHeight="1">
      <x:c r="A17" s="51"/>
      <x:c r="B17" s="51"/>
      <x:c r="C17" s="51"/>
      <x:c r="D17" s="51"/>
      <x:c r="E17" s="51"/>
      <x:c r="F17" s="51"/>
      <x:c r="G17" s="51"/>
      <x:c r="H17" s="51"/>
      <x:c r="I17" s="51"/>
      <x:c r="J17" s="51"/>
      <x:c r="K17" s="51"/>
      <x:c r="L17" s="51"/>
      <x:c r="M17" s="51"/>
      <x:c r="N17" s="51"/>
      <x:c r="O17" s="51"/>
      <x:c r="P17" s="51"/>
      <x:c r="Q17" s="51"/>
      <x:c r="R17" s="51"/>
      <x:c r="S17" s="51"/>
      <x:c r="T17" s="51"/>
      <x:c r="U17" s="51"/>
      <x:c r="V17" s="51"/>
      <x:c r="W17" s="51"/>
      <x:c r="X17" s="51"/>
      <x:c r="Y17" s="51"/>
      <x:c r="Z17" s="51"/>
      <x:c r="AA17" s="51"/>
      <x:c r="AB17" s="51"/>
      <x:c r="AC17" s="51"/>
      <x:c r="AD17" s="51"/>
      <x:c r="AE17" s="51"/>
      <x:c r="AF17" s="51"/>
      <x:c r="AG17" s="51"/>
      <x:c r="AH17" s="51"/>
      <x:c r="AI17" s="51"/>
      <x:c r="AJ17" s="51"/>
      <x:c r="AK17" s="51"/>
      <x:c r="AL17" s="51"/>
      <x:c r="AM17" s="51"/>
      <x:c r="AN17" s="51"/>
      <x:c r="AO17" s="51"/>
      <x:c r="AP17" s="51"/>
      <x:c r="AQ17" s="51"/>
      <x:c r="AR17" s="51"/>
      <x:c r="AS17" s="51"/>
      <x:c r="AT17" s="51"/>
      <x:c r="AU17" s="51"/>
      <x:c r="AV17" s="51"/>
      <x:c r="AW17" s="51"/>
      <x:c r="AX17" s="51"/>
      <x:c r="AY17" s="51"/>
      <x:c r="AZ17" s="51"/>
      <x:c r="BA17" s="51"/>
      <x:c r="BB17" s="51"/>
      <x:c r="BC17" s="51"/>
      <x:c r="BD17" s="51"/>
      <x:c r="BE17" s="51"/>
      <x:c r="BF17" s="51"/>
      <x:c r="BG17" s="51"/>
      <x:c r="BH17" s="51"/>
      <x:c r="BI17" s="51"/>
      <x:c r="BJ17" s="51"/>
      <x:c r="BK17" s="51"/>
      <x:c r="BL17" s="51"/>
      <x:c r="BM17" s="51"/>
      <x:c r="BN17" s="51"/>
      <x:c r="BO17" s="51"/>
      <x:c r="BP17" s="51"/>
      <x:c r="BQ17" s="51"/>
      <x:c r="BR17" s="51"/>
      <x:c r="BS17" s="51"/>
      <x:c r="BT17" s="59"/>
      <x:c r="BU17" s="59" t="str">
        <x:f>IF('Validation Lists'!T17,"Invalid",IF('Validation Lists'!U17,"Incomplete",IF('Validation Lists'!W17,"Review required — incomplete",IF('Validation Lists'!Y17,"Incomplete",IF('Validation Lists'!X17,"Incomplete","Complete")))))</x:f>
        <x:v>Incomplete</x:v>
      </x:c>
      <x:c r="BV17" s="59" t="str">
        <x:f>IF(OR('Validation Lists'!T17,'Validation Lists'!U17),"No output",'Validation Lists'!AL17)</x:f>
        <x:v>No output</x:v>
      </x:c>
      <x:c r="BW17" s="59" t="str">
        <x:f>IF(OR('Validation Lists'!T17,'Validation Lists'!U17),"No output",'Validation Lists'!BH17)</x:f>
        <x:v>No output</x:v>
      </x:c>
      <x:c r="BX17" s="59" t="str">
        <x:f>IF(OR('Validation Lists'!T17,'Validation Lists'!U17),"No output",IF(OR('Validation Lists'!W17,'Validation Lists'!X17,'Validation Lists'!Y17),"No completed output",'Validation Lists'!BI17))</x:f>
        <x:v>No output</x:v>
      </x:c>
      <x:c r="BY17" s="59" t="str">
        <x:f>IF('Validation Lists'!T17,"No substantive wording.",IF('Validation Lists'!U17,"Assessment is incomplete.",IF('Validation Lists'!W17,"Review is required before handoff.",IF('Validation Lists'!Y17,"Defined additional evidence is missing.",IF('Validation Lists'!X17,"A specific reopen condition is missing.",'Validation Lists'!BJ17)))))</x:f>
        <x:v>Assessment is incomplete.</x:v>
      </x:c>
      <x:c r="BZ17" s="59" t="str">
        <x:f>IF('Validation Lists'!T17,"Any adjudication result.",IF('Validation Lists'!U17,"Any substantive conclusion.",IF('Validation Lists'!W17,"Completed/approved claim.",IF('Validation Lists'!Y17,"Undefined evidence request.",IF('Validation Lists'!X17,"Permanent closed decision.",'Validation Lists'!BK17)))))</x:f>
        <x:v>Any substantive conclusion.</x:v>
      </x:c>
      <x:c r="CA17" s="59" t="str">
        <x:f>IF('Validation Lists'!T17,"Correct invalid value.",IF('Validation Lists'!U17,"Complete required fields.",IF('Validation Lists'!W17,"Do not hand off.",IF('Validation Lists'!Y17,"Specify the evidence before handoff.",IF('Validation Lists'!X17,"Do not complete handoff.",'Validation Lists'!BL17)))))</x:f>
        <x:v>Complete required fields.</x:v>
      </x:c>
      <x:c r="CB17" s="59" t="str">
        <x:f>IF(OR('Validation Lists'!T17,'Validation Lists'!U17),"Not evaluated.",IF('Validation Lists'!W17,"Reviewer must be supplied.",'Validation Lists'!BM17))</x:f>
        <x:v>Not evaluated.</x:v>
      </x:c>
      <x:c r="CC17" s="59" t="str">
        <x:f>IF(OR('Validation Lists'!T17,'Validation Lists'!U17),"Not evaluated.",IF('Validation Lists'!W17,IF(AND(BT17&lt;&gt;"",BT17&lt;&gt;"None",BT17&lt;&gt;"Not applicable"),"Specific condition already required.","Supply a specific trigger."),IF('Validation Lists'!Y17,"Supply a specific evidence request.",IF('Validation Lists'!X17,"Supply a specific trigger.",'Validation Lists'!BN17))))</x:f>
        <x:v>Not evaluated.</x:v>
      </x:c>
      <x:c r="CD17" s="59" t="str">
        <x:f>IF(BU17="Complete","Ready","Not ready")</x:f>
        <x:v>Not ready</x:v>
      </x:c>
      <x:c r="CE17" s="59" t="str">
        <x:f>IF(CD17&lt;&gt;"Ready","No completed handoff","Claim: "&amp;B17&amp;" | Decision use: "&amp;C17&amp;" | Record A: "&amp;H17&amp;" | Record B: "&amp;AA17&amp;" | Conflict: "&amp;BV17&amp;" | Materiality: "&amp;BN17&amp;" | Disposition: "&amp;BW17&amp;" | Confidence impact: "&amp;BX17&amp;" | Strongest wording: "&amp;BY17&amp;" | Prohibited wording: "&amp;BZ17&amp;" | Permitted action: "&amp;CA17&amp;" | Owner: "&amp;D17&amp;" | Review: "&amp;CB17&amp;" | Reopen: "&amp;CC17)</x:f>
        <x:v>No completed handoff</x:v>
      </x:c>
    </x:row>
    <x:row r="18" ht="42" customHeight="1">
      <x:c r="A18" s="51"/>
      <x:c r="B18" s="51"/>
      <x:c r="C18" s="51"/>
      <x:c r="D18" s="51"/>
      <x:c r="E18" s="51"/>
      <x:c r="F18" s="51"/>
      <x:c r="G18" s="51"/>
      <x:c r="H18" s="51"/>
      <x:c r="I18" s="51"/>
      <x:c r="J18" s="51"/>
      <x:c r="K18" s="51"/>
      <x:c r="L18" s="51"/>
      <x:c r="M18" s="51"/>
      <x:c r="N18" s="51"/>
      <x:c r="O18" s="51"/>
      <x:c r="P18" s="51"/>
      <x:c r="Q18" s="51"/>
      <x:c r="R18" s="51"/>
      <x:c r="S18" s="51"/>
      <x:c r="T18" s="51"/>
      <x:c r="U18" s="51"/>
      <x:c r="V18" s="51"/>
      <x:c r="W18" s="51"/>
      <x:c r="X18" s="51"/>
      <x:c r="Y18" s="51"/>
      <x:c r="Z18" s="51"/>
      <x:c r="AA18" s="51"/>
      <x:c r="AB18" s="51"/>
      <x:c r="AC18" s="51"/>
      <x:c r="AD18" s="51"/>
      <x:c r="AE18" s="51"/>
      <x:c r="AF18" s="51"/>
      <x:c r="AG18" s="51"/>
      <x:c r="AH18" s="51"/>
      <x:c r="AI18" s="51"/>
      <x:c r="AJ18" s="51"/>
      <x:c r="AK18" s="51"/>
      <x:c r="AL18" s="51"/>
      <x:c r="AM18" s="51"/>
      <x:c r="AN18" s="51"/>
      <x:c r="AO18" s="51"/>
      <x:c r="AP18" s="51"/>
      <x:c r="AQ18" s="51"/>
      <x:c r="AR18" s="51"/>
      <x:c r="AS18" s="51"/>
      <x:c r="AT18" s="51"/>
      <x:c r="AU18" s="51"/>
      <x:c r="AV18" s="51"/>
      <x:c r="AW18" s="51"/>
      <x:c r="AX18" s="51"/>
      <x:c r="AY18" s="51"/>
      <x:c r="AZ18" s="51"/>
      <x:c r="BA18" s="51"/>
      <x:c r="BB18" s="51"/>
      <x:c r="BC18" s="51"/>
      <x:c r="BD18" s="51"/>
      <x:c r="BE18" s="51"/>
      <x:c r="BF18" s="51"/>
      <x:c r="BG18" s="51"/>
      <x:c r="BH18" s="51"/>
      <x:c r="BI18" s="51"/>
      <x:c r="BJ18" s="51"/>
      <x:c r="BK18" s="51"/>
      <x:c r="BL18" s="51"/>
      <x:c r="BM18" s="51"/>
      <x:c r="BN18" s="51"/>
      <x:c r="BO18" s="51"/>
      <x:c r="BP18" s="51"/>
      <x:c r="BQ18" s="51"/>
      <x:c r="BR18" s="51"/>
      <x:c r="BS18" s="51"/>
      <x:c r="BT18" s="59"/>
      <x:c r="BU18" s="59" t="str">
        <x:f>IF('Validation Lists'!T18,"Invalid",IF('Validation Lists'!U18,"Incomplete",IF('Validation Lists'!W18,"Review required — incomplete",IF('Validation Lists'!Y18,"Incomplete",IF('Validation Lists'!X18,"Incomplete","Complete")))))</x:f>
        <x:v>Incomplete</x:v>
      </x:c>
      <x:c r="BV18" s="59" t="str">
        <x:f>IF(OR('Validation Lists'!T18,'Validation Lists'!U18),"No output",'Validation Lists'!AL18)</x:f>
        <x:v>No output</x:v>
      </x:c>
      <x:c r="BW18" s="59" t="str">
        <x:f>IF(OR('Validation Lists'!T18,'Validation Lists'!U18),"No output",'Validation Lists'!BH18)</x:f>
        <x:v>No output</x:v>
      </x:c>
      <x:c r="BX18" s="59" t="str">
        <x:f>IF(OR('Validation Lists'!T18,'Validation Lists'!U18),"No output",IF(OR('Validation Lists'!W18,'Validation Lists'!X18,'Validation Lists'!Y18),"No completed output",'Validation Lists'!BI18))</x:f>
        <x:v>No output</x:v>
      </x:c>
      <x:c r="BY18" s="59" t="str">
        <x:f>IF('Validation Lists'!T18,"No substantive wording.",IF('Validation Lists'!U18,"Assessment is incomplete.",IF('Validation Lists'!W18,"Review is required before handoff.",IF('Validation Lists'!Y18,"Defined additional evidence is missing.",IF('Validation Lists'!X18,"A specific reopen condition is missing.",'Validation Lists'!BJ18)))))</x:f>
        <x:v>Assessment is incomplete.</x:v>
      </x:c>
      <x:c r="BZ18" s="59" t="str">
        <x:f>IF('Validation Lists'!T18,"Any adjudication result.",IF('Validation Lists'!U18,"Any substantive conclusion.",IF('Validation Lists'!W18,"Completed/approved claim.",IF('Validation Lists'!Y18,"Undefined evidence request.",IF('Validation Lists'!X18,"Permanent closed decision.",'Validation Lists'!BK18)))))</x:f>
        <x:v>Any substantive conclusion.</x:v>
      </x:c>
      <x:c r="CA18" s="59" t="str">
        <x:f>IF('Validation Lists'!T18,"Correct invalid value.",IF('Validation Lists'!U18,"Complete required fields.",IF('Validation Lists'!W18,"Do not hand off.",IF('Validation Lists'!Y18,"Specify the evidence before handoff.",IF('Validation Lists'!X18,"Do not complete handoff.",'Validation Lists'!BL18)))))</x:f>
        <x:v>Complete required fields.</x:v>
      </x:c>
      <x:c r="CB18" s="59" t="str">
        <x:f>IF(OR('Validation Lists'!T18,'Validation Lists'!U18),"Not evaluated.",IF('Validation Lists'!W18,"Reviewer must be supplied.",'Validation Lists'!BM18))</x:f>
        <x:v>Not evaluated.</x:v>
      </x:c>
      <x:c r="CC18" s="59" t="str">
        <x:f>IF(OR('Validation Lists'!T18,'Validation Lists'!U18),"Not evaluated.",IF('Validation Lists'!W18,IF(AND(BT18&lt;&gt;"",BT18&lt;&gt;"None",BT18&lt;&gt;"Not applicable"),"Specific condition already required.","Supply a specific trigger."),IF('Validation Lists'!Y18,"Supply a specific evidence request.",IF('Validation Lists'!X18,"Supply a specific trigger.",'Validation Lists'!BN18))))</x:f>
        <x:v>Not evaluated.</x:v>
      </x:c>
      <x:c r="CD18" s="59" t="str">
        <x:f>IF(BU18="Complete","Ready","Not ready")</x:f>
        <x:v>Not ready</x:v>
      </x:c>
      <x:c r="CE18" s="59" t="str">
        <x:f>IF(CD18&lt;&gt;"Ready","No completed handoff","Claim: "&amp;B18&amp;" | Decision use: "&amp;C18&amp;" | Record A: "&amp;H18&amp;" | Record B: "&amp;AA18&amp;" | Conflict: "&amp;BV18&amp;" | Materiality: "&amp;BN18&amp;" | Disposition: "&amp;BW18&amp;" | Confidence impact: "&amp;BX18&amp;" | Strongest wording: "&amp;BY18&amp;" | Prohibited wording: "&amp;BZ18&amp;" | Permitted action: "&amp;CA18&amp;" | Owner: "&amp;D18&amp;" | Review: "&amp;CB18&amp;" | Reopen: "&amp;CC18)</x:f>
        <x:v>No completed handoff</x:v>
      </x:c>
    </x:row>
    <x:row r="19" ht="42" customHeight="1">
      <x:c r="A19" s="51"/>
      <x:c r="B19" s="51"/>
      <x:c r="C19" s="51"/>
      <x:c r="D19" s="51"/>
      <x:c r="E19" s="51"/>
      <x:c r="F19" s="51"/>
      <x:c r="G19" s="51"/>
      <x:c r="H19" s="51"/>
      <x:c r="I19" s="51"/>
      <x:c r="J19" s="51"/>
      <x:c r="K19" s="51"/>
      <x:c r="L19" s="51"/>
      <x:c r="M19" s="51"/>
      <x:c r="N19" s="51"/>
      <x:c r="O19" s="51"/>
      <x:c r="P19" s="51"/>
      <x:c r="Q19" s="51"/>
      <x:c r="R19" s="51"/>
      <x:c r="S19" s="51"/>
      <x:c r="T19" s="51"/>
      <x:c r="U19" s="51"/>
      <x:c r="V19" s="51"/>
      <x:c r="W19" s="51"/>
      <x:c r="X19" s="51"/>
      <x:c r="Y19" s="51"/>
      <x:c r="Z19" s="51"/>
      <x:c r="AA19" s="51"/>
      <x:c r="AB19" s="51"/>
      <x:c r="AC19" s="51"/>
      <x:c r="AD19" s="51"/>
      <x:c r="AE19" s="51"/>
      <x:c r="AF19" s="51"/>
      <x:c r="AG19" s="51"/>
      <x:c r="AH19" s="51"/>
      <x:c r="AI19" s="51"/>
      <x:c r="AJ19" s="51"/>
      <x:c r="AK19" s="51"/>
      <x:c r="AL19" s="51"/>
      <x:c r="AM19" s="51"/>
      <x:c r="AN19" s="51"/>
      <x:c r="AO19" s="51"/>
      <x:c r="AP19" s="51"/>
      <x:c r="AQ19" s="51"/>
      <x:c r="AR19" s="51"/>
      <x:c r="AS19" s="51"/>
      <x:c r="AT19" s="51"/>
      <x:c r="AU19" s="51"/>
      <x:c r="AV19" s="51"/>
      <x:c r="AW19" s="51"/>
      <x:c r="AX19" s="51"/>
      <x:c r="AY19" s="51"/>
      <x:c r="AZ19" s="51"/>
      <x:c r="BA19" s="51"/>
      <x:c r="BB19" s="51"/>
      <x:c r="BC19" s="51"/>
      <x:c r="BD19" s="51"/>
      <x:c r="BE19" s="51"/>
      <x:c r="BF19" s="51"/>
      <x:c r="BG19" s="51"/>
      <x:c r="BH19" s="51"/>
      <x:c r="BI19" s="51"/>
      <x:c r="BJ19" s="51"/>
      <x:c r="BK19" s="51"/>
      <x:c r="BL19" s="51"/>
      <x:c r="BM19" s="51"/>
      <x:c r="BN19" s="51"/>
      <x:c r="BO19" s="51"/>
      <x:c r="BP19" s="51"/>
      <x:c r="BQ19" s="51"/>
      <x:c r="BR19" s="51"/>
      <x:c r="BS19" s="51"/>
      <x:c r="BT19" s="59"/>
      <x:c r="BU19" s="59" t="str">
        <x:f>IF('Validation Lists'!T19,"Invalid",IF('Validation Lists'!U19,"Incomplete",IF('Validation Lists'!W19,"Review required — incomplete",IF('Validation Lists'!Y19,"Incomplete",IF('Validation Lists'!X19,"Incomplete","Complete")))))</x:f>
        <x:v>Incomplete</x:v>
      </x:c>
      <x:c r="BV19" s="59" t="str">
        <x:f>IF(OR('Validation Lists'!T19,'Validation Lists'!U19),"No output",'Validation Lists'!AL19)</x:f>
        <x:v>No output</x:v>
      </x:c>
      <x:c r="BW19" s="59" t="str">
        <x:f>IF(OR('Validation Lists'!T19,'Validation Lists'!U19),"No output",'Validation Lists'!BH19)</x:f>
        <x:v>No output</x:v>
      </x:c>
      <x:c r="BX19" s="59" t="str">
        <x:f>IF(OR('Validation Lists'!T19,'Validation Lists'!U19),"No output",IF(OR('Validation Lists'!W19,'Validation Lists'!X19,'Validation Lists'!Y19),"No completed output",'Validation Lists'!BI19))</x:f>
        <x:v>No output</x:v>
      </x:c>
      <x:c r="BY19" s="59" t="str">
        <x:f>IF('Validation Lists'!T19,"No substantive wording.",IF('Validation Lists'!U19,"Assessment is incomplete.",IF('Validation Lists'!W19,"Review is required before handoff.",IF('Validation Lists'!Y19,"Defined additional evidence is missing.",IF('Validation Lists'!X19,"A specific reopen condition is missing.",'Validation Lists'!BJ19)))))</x:f>
        <x:v>Assessment is incomplete.</x:v>
      </x:c>
      <x:c r="BZ19" s="59" t="str">
        <x:f>IF('Validation Lists'!T19,"Any adjudication result.",IF('Validation Lists'!U19,"Any substantive conclusion.",IF('Validation Lists'!W19,"Completed/approved claim.",IF('Validation Lists'!Y19,"Undefined evidence request.",IF('Validation Lists'!X19,"Permanent closed decision.",'Validation Lists'!BK19)))))</x:f>
        <x:v>Any substantive conclusion.</x:v>
      </x:c>
      <x:c r="CA19" s="59" t="str">
        <x:f>IF('Validation Lists'!T19,"Correct invalid value.",IF('Validation Lists'!U19,"Complete required fields.",IF('Validation Lists'!W19,"Do not hand off.",IF('Validation Lists'!Y19,"Specify the evidence before handoff.",IF('Validation Lists'!X19,"Do not complete handoff.",'Validation Lists'!BL19)))))</x:f>
        <x:v>Complete required fields.</x:v>
      </x:c>
      <x:c r="CB19" s="59" t="str">
        <x:f>IF(OR('Validation Lists'!T19,'Validation Lists'!U19),"Not evaluated.",IF('Validation Lists'!W19,"Reviewer must be supplied.",'Validation Lists'!BM19))</x:f>
        <x:v>Not evaluated.</x:v>
      </x:c>
      <x:c r="CC19" s="59" t="str">
        <x:f>IF(OR('Validation Lists'!T19,'Validation Lists'!U19),"Not evaluated.",IF('Validation Lists'!W19,IF(AND(BT19&lt;&gt;"",BT19&lt;&gt;"None",BT19&lt;&gt;"Not applicable"),"Specific condition already required.","Supply a specific trigger."),IF('Validation Lists'!Y19,"Supply a specific evidence request.",IF('Validation Lists'!X19,"Supply a specific trigger.",'Validation Lists'!BN19))))</x:f>
        <x:v>Not evaluated.</x:v>
      </x:c>
      <x:c r="CD19" s="59" t="str">
        <x:f>IF(BU19="Complete","Ready","Not ready")</x:f>
        <x:v>Not ready</x:v>
      </x:c>
      <x:c r="CE19" s="59" t="str">
        <x:f>IF(CD19&lt;&gt;"Ready","No completed handoff","Claim: "&amp;B19&amp;" | Decision use: "&amp;C19&amp;" | Record A: "&amp;H19&amp;" | Record B: "&amp;AA19&amp;" | Conflict: "&amp;BV19&amp;" | Materiality: "&amp;BN19&amp;" | Disposition: "&amp;BW19&amp;" | Confidence impact: "&amp;BX19&amp;" | Strongest wording: "&amp;BY19&amp;" | Prohibited wording: "&amp;BZ19&amp;" | Permitted action: "&amp;CA19&amp;" | Owner: "&amp;D19&amp;" | Review: "&amp;CB19&amp;" | Reopen: "&amp;CC19)</x:f>
        <x:v>No completed handoff</x:v>
      </x:c>
    </x:row>
    <x:row r="20" ht="42" customHeight="1">
      <x:c r="A20" s="51"/>
      <x:c r="B20" s="51"/>
      <x:c r="C20" s="51"/>
      <x:c r="D20" s="51"/>
      <x:c r="E20" s="51"/>
      <x:c r="F20" s="51"/>
      <x:c r="G20" s="51"/>
      <x:c r="H20" s="51"/>
      <x:c r="I20" s="51"/>
      <x:c r="J20" s="51"/>
      <x:c r="K20" s="51"/>
      <x:c r="L20" s="51"/>
      <x:c r="M20" s="51"/>
      <x:c r="N20" s="51"/>
      <x:c r="O20" s="51"/>
      <x:c r="P20" s="51"/>
      <x:c r="Q20" s="51"/>
      <x:c r="R20" s="51"/>
      <x:c r="S20" s="51"/>
      <x:c r="T20" s="51"/>
      <x:c r="U20" s="51"/>
      <x:c r="V20" s="51"/>
      <x:c r="W20" s="51"/>
      <x:c r="X20" s="51"/>
      <x:c r="Y20" s="51"/>
      <x:c r="Z20" s="51"/>
      <x:c r="AA20" s="51"/>
      <x:c r="AB20" s="51"/>
      <x:c r="AC20" s="51"/>
      <x:c r="AD20" s="51"/>
      <x:c r="AE20" s="51"/>
      <x:c r="AF20" s="51"/>
      <x:c r="AG20" s="51"/>
      <x:c r="AH20" s="51"/>
      <x:c r="AI20" s="51"/>
      <x:c r="AJ20" s="51"/>
      <x:c r="AK20" s="51"/>
      <x:c r="AL20" s="51"/>
      <x:c r="AM20" s="51"/>
      <x:c r="AN20" s="51"/>
      <x:c r="AO20" s="51"/>
      <x:c r="AP20" s="51"/>
      <x:c r="AQ20" s="51"/>
      <x:c r="AR20" s="51"/>
      <x:c r="AS20" s="51"/>
      <x:c r="AT20" s="51"/>
      <x:c r="AU20" s="51"/>
      <x:c r="AV20" s="51"/>
      <x:c r="AW20" s="51"/>
      <x:c r="AX20" s="51"/>
      <x:c r="AY20" s="51"/>
      <x:c r="AZ20" s="51"/>
      <x:c r="BA20" s="51"/>
      <x:c r="BB20" s="51"/>
      <x:c r="BC20" s="51"/>
      <x:c r="BD20" s="51"/>
      <x:c r="BE20" s="51"/>
      <x:c r="BF20" s="51"/>
      <x:c r="BG20" s="51"/>
      <x:c r="BH20" s="51"/>
      <x:c r="BI20" s="51"/>
      <x:c r="BJ20" s="51"/>
      <x:c r="BK20" s="51"/>
      <x:c r="BL20" s="51"/>
      <x:c r="BM20" s="51"/>
      <x:c r="BN20" s="51"/>
      <x:c r="BO20" s="51"/>
      <x:c r="BP20" s="51"/>
      <x:c r="BQ20" s="51"/>
      <x:c r="BR20" s="51"/>
      <x:c r="BS20" s="51"/>
      <x:c r="BT20" s="59"/>
      <x:c r="BU20" s="59" t="str">
        <x:f>IF('Validation Lists'!T20,"Invalid",IF('Validation Lists'!U20,"Incomplete",IF('Validation Lists'!W20,"Review required — incomplete",IF('Validation Lists'!Y20,"Incomplete",IF('Validation Lists'!X20,"Incomplete","Complete")))))</x:f>
        <x:v>Incomplete</x:v>
      </x:c>
      <x:c r="BV20" s="59" t="str">
        <x:f>IF(OR('Validation Lists'!T20,'Validation Lists'!U20),"No output",'Validation Lists'!AL20)</x:f>
        <x:v>No output</x:v>
      </x:c>
      <x:c r="BW20" s="59" t="str">
        <x:f>IF(OR('Validation Lists'!T20,'Validation Lists'!U20),"No output",'Validation Lists'!BH20)</x:f>
        <x:v>No output</x:v>
      </x:c>
      <x:c r="BX20" s="59" t="str">
        <x:f>IF(OR('Validation Lists'!T20,'Validation Lists'!U20),"No output",IF(OR('Validation Lists'!W20,'Validation Lists'!X20,'Validation Lists'!Y20),"No completed output",'Validation Lists'!BI20))</x:f>
        <x:v>No output</x:v>
      </x:c>
      <x:c r="BY20" s="59" t="str">
        <x:f>IF('Validation Lists'!T20,"No substantive wording.",IF('Validation Lists'!U20,"Assessment is incomplete.",IF('Validation Lists'!W20,"Review is required before handoff.",IF('Validation Lists'!Y20,"Defined additional evidence is missing.",IF('Validation Lists'!X20,"A specific reopen condition is missing.",'Validation Lists'!BJ20)))))</x:f>
        <x:v>Assessment is incomplete.</x:v>
      </x:c>
      <x:c r="BZ20" s="59" t="str">
        <x:f>IF('Validation Lists'!T20,"Any adjudication result.",IF('Validation Lists'!U20,"Any substantive conclusion.",IF('Validation Lists'!W20,"Completed/approved claim.",IF('Validation Lists'!Y20,"Undefined evidence request.",IF('Validation Lists'!X20,"Permanent closed decision.",'Validation Lists'!BK20)))))</x:f>
        <x:v>Any substantive conclusion.</x:v>
      </x:c>
      <x:c r="CA20" s="59" t="str">
        <x:f>IF('Validation Lists'!T20,"Correct invalid value.",IF('Validation Lists'!U20,"Complete required fields.",IF('Validation Lists'!W20,"Do not hand off.",IF('Validation Lists'!Y20,"Specify the evidence before handoff.",IF('Validation Lists'!X20,"Do not complete handoff.",'Validation Lists'!BL20)))))</x:f>
        <x:v>Complete required fields.</x:v>
      </x:c>
      <x:c r="CB20" s="59" t="str">
        <x:f>IF(OR('Validation Lists'!T20,'Validation Lists'!U20),"Not evaluated.",IF('Validation Lists'!W20,"Reviewer must be supplied.",'Validation Lists'!BM20))</x:f>
        <x:v>Not evaluated.</x:v>
      </x:c>
      <x:c r="CC20" s="59" t="str">
        <x:f>IF(OR('Validation Lists'!T20,'Validation Lists'!U20),"Not evaluated.",IF('Validation Lists'!W20,IF(AND(BT20&lt;&gt;"",BT20&lt;&gt;"None",BT20&lt;&gt;"Not applicable"),"Specific condition already required.","Supply a specific trigger."),IF('Validation Lists'!Y20,"Supply a specific evidence request.",IF('Validation Lists'!X20,"Supply a specific trigger.",'Validation Lists'!BN20))))</x:f>
        <x:v>Not evaluated.</x:v>
      </x:c>
      <x:c r="CD20" s="59" t="str">
        <x:f>IF(BU20="Complete","Ready","Not ready")</x:f>
        <x:v>Not ready</x:v>
      </x:c>
      <x:c r="CE20" s="59" t="str">
        <x:f>IF(CD20&lt;&gt;"Ready","No completed handoff","Claim: "&amp;B20&amp;" | Decision use: "&amp;C20&amp;" | Record A: "&amp;H20&amp;" | Record B: "&amp;AA20&amp;" | Conflict: "&amp;BV20&amp;" | Materiality: "&amp;BN20&amp;" | Disposition: "&amp;BW20&amp;" | Confidence impact: "&amp;BX20&amp;" | Strongest wording: "&amp;BY20&amp;" | Prohibited wording: "&amp;BZ20&amp;" | Permitted action: "&amp;CA20&amp;" | Owner: "&amp;D20&amp;" | Review: "&amp;CB20&amp;" | Reopen: "&amp;CC20)</x:f>
        <x:v>No completed handoff</x:v>
      </x:c>
    </x:row>
    <x:row r="21" ht="42" customHeight="1">
      <x:c r="A21" s="51"/>
      <x:c r="B21" s="51"/>
      <x:c r="C21" s="51"/>
      <x:c r="D21" s="51"/>
      <x:c r="E21" s="51"/>
      <x:c r="F21" s="51"/>
      <x:c r="G21" s="51"/>
      <x:c r="H21" s="51"/>
      <x:c r="I21" s="51"/>
      <x:c r="J21" s="51"/>
      <x:c r="K21" s="51"/>
      <x:c r="L21" s="51"/>
      <x:c r="M21" s="51"/>
      <x:c r="N21" s="51"/>
      <x:c r="O21" s="51"/>
      <x:c r="P21" s="51"/>
      <x:c r="Q21" s="51"/>
      <x:c r="R21" s="51"/>
      <x:c r="S21" s="51"/>
      <x:c r="T21" s="51"/>
      <x:c r="U21" s="51"/>
      <x:c r="V21" s="51"/>
      <x:c r="W21" s="51"/>
      <x:c r="X21" s="51"/>
      <x:c r="Y21" s="51"/>
      <x:c r="Z21" s="51"/>
      <x:c r="AA21" s="51"/>
      <x:c r="AB21" s="51"/>
      <x:c r="AC21" s="51"/>
      <x:c r="AD21" s="51"/>
      <x:c r="AE21" s="51"/>
      <x:c r="AF21" s="51"/>
      <x:c r="AG21" s="51"/>
      <x:c r="AH21" s="51"/>
      <x:c r="AI21" s="51"/>
      <x:c r="AJ21" s="51"/>
      <x:c r="AK21" s="51"/>
      <x:c r="AL21" s="51"/>
      <x:c r="AM21" s="51"/>
      <x:c r="AN21" s="51"/>
      <x:c r="AO21" s="51"/>
      <x:c r="AP21" s="51"/>
      <x:c r="AQ21" s="51"/>
      <x:c r="AR21" s="51"/>
      <x:c r="AS21" s="51"/>
      <x:c r="AT21" s="51"/>
      <x:c r="AU21" s="51"/>
      <x:c r="AV21" s="51"/>
      <x:c r="AW21" s="51"/>
      <x:c r="AX21" s="51"/>
      <x:c r="AY21" s="51"/>
      <x:c r="AZ21" s="51"/>
      <x:c r="BA21" s="51"/>
      <x:c r="BB21" s="51"/>
      <x:c r="BC21" s="51"/>
      <x:c r="BD21" s="51"/>
      <x:c r="BE21" s="51"/>
      <x:c r="BF21" s="51"/>
      <x:c r="BG21" s="51"/>
      <x:c r="BH21" s="51"/>
      <x:c r="BI21" s="51"/>
      <x:c r="BJ21" s="51"/>
      <x:c r="BK21" s="51"/>
      <x:c r="BL21" s="51"/>
      <x:c r="BM21" s="51"/>
      <x:c r="BN21" s="51"/>
      <x:c r="BO21" s="51"/>
      <x:c r="BP21" s="51"/>
      <x:c r="BQ21" s="51"/>
      <x:c r="BR21" s="51"/>
      <x:c r="BS21" s="51"/>
      <x:c r="BT21" s="59"/>
      <x:c r="BU21" s="59" t="str">
        <x:f>IF('Validation Lists'!T21,"Invalid",IF('Validation Lists'!U21,"Incomplete",IF('Validation Lists'!W21,"Review required — incomplete",IF('Validation Lists'!Y21,"Incomplete",IF('Validation Lists'!X21,"Incomplete","Complete")))))</x:f>
        <x:v>Incomplete</x:v>
      </x:c>
      <x:c r="BV21" s="59" t="str">
        <x:f>IF(OR('Validation Lists'!T21,'Validation Lists'!U21),"No output",'Validation Lists'!AL21)</x:f>
        <x:v>No output</x:v>
      </x:c>
      <x:c r="BW21" s="59" t="str">
        <x:f>IF(OR('Validation Lists'!T21,'Validation Lists'!U21),"No output",'Validation Lists'!BH21)</x:f>
        <x:v>No output</x:v>
      </x:c>
      <x:c r="BX21" s="59" t="str">
        <x:f>IF(OR('Validation Lists'!T21,'Validation Lists'!U21),"No output",IF(OR('Validation Lists'!W21,'Validation Lists'!X21,'Validation Lists'!Y21),"No completed output",'Validation Lists'!BI21))</x:f>
        <x:v>No output</x:v>
      </x:c>
      <x:c r="BY21" s="59" t="str">
        <x:f>IF('Validation Lists'!T21,"No substantive wording.",IF('Validation Lists'!U21,"Assessment is incomplete.",IF('Validation Lists'!W21,"Review is required before handoff.",IF('Validation Lists'!Y21,"Defined additional evidence is missing.",IF('Validation Lists'!X21,"A specific reopen condition is missing.",'Validation Lists'!BJ21)))))</x:f>
        <x:v>Assessment is incomplete.</x:v>
      </x:c>
      <x:c r="BZ21" s="59" t="str">
        <x:f>IF('Validation Lists'!T21,"Any adjudication result.",IF('Validation Lists'!U21,"Any substantive conclusion.",IF('Validation Lists'!W21,"Completed/approved claim.",IF('Validation Lists'!Y21,"Undefined evidence request.",IF('Validation Lists'!X21,"Permanent closed decision.",'Validation Lists'!BK21)))))</x:f>
        <x:v>Any substantive conclusion.</x:v>
      </x:c>
      <x:c r="CA21" s="59" t="str">
        <x:f>IF('Validation Lists'!T21,"Correct invalid value.",IF('Validation Lists'!U21,"Complete required fields.",IF('Validation Lists'!W21,"Do not hand off.",IF('Validation Lists'!Y21,"Specify the evidence before handoff.",IF('Validation Lists'!X21,"Do not complete handoff.",'Validation Lists'!BL21)))))</x:f>
        <x:v>Complete required fields.</x:v>
      </x:c>
      <x:c r="CB21" s="59" t="str">
        <x:f>IF(OR('Validation Lists'!T21,'Validation Lists'!U21),"Not evaluated.",IF('Validation Lists'!W21,"Reviewer must be supplied.",'Validation Lists'!BM21))</x:f>
        <x:v>Not evaluated.</x:v>
      </x:c>
      <x:c r="CC21" s="59" t="str">
        <x:f>IF(OR('Validation Lists'!T21,'Validation Lists'!U21),"Not evaluated.",IF('Validation Lists'!W21,IF(AND(BT21&lt;&gt;"",BT21&lt;&gt;"None",BT21&lt;&gt;"Not applicable"),"Specific condition already required.","Supply a specific trigger."),IF('Validation Lists'!Y21,"Supply a specific evidence request.",IF('Validation Lists'!X21,"Supply a specific trigger.",'Validation Lists'!BN21))))</x:f>
        <x:v>Not evaluated.</x:v>
      </x:c>
      <x:c r="CD21" s="59" t="str">
        <x:f>IF(BU21="Complete","Ready","Not ready")</x:f>
        <x:v>Not ready</x:v>
      </x:c>
      <x:c r="CE21" s="59" t="str">
        <x:f>IF(CD21&lt;&gt;"Ready","No completed handoff","Claim: "&amp;B21&amp;" | Decision use: "&amp;C21&amp;" | Record A: "&amp;H21&amp;" | Record B: "&amp;AA21&amp;" | Conflict: "&amp;BV21&amp;" | Materiality: "&amp;BN21&amp;" | Disposition: "&amp;BW21&amp;" | Confidence impact: "&amp;BX21&amp;" | Strongest wording: "&amp;BY21&amp;" | Prohibited wording: "&amp;BZ21&amp;" | Permitted action: "&amp;CA21&amp;" | Owner: "&amp;D21&amp;" | Review: "&amp;CB21&amp;" | Reopen: "&amp;CC21)</x:f>
        <x:v>No completed handoff</x:v>
      </x:c>
    </x:row>
    <x:row r="22" ht="42" customHeight="1">
      <x:c r="A22" s="51"/>
      <x:c r="B22" s="51"/>
      <x:c r="C22" s="51"/>
      <x:c r="D22" s="51"/>
      <x:c r="E22" s="51"/>
      <x:c r="F22" s="51"/>
      <x:c r="G22" s="51"/>
      <x:c r="H22" s="51"/>
      <x:c r="I22" s="51"/>
      <x:c r="J22" s="51"/>
      <x:c r="K22" s="51"/>
      <x:c r="L22" s="51"/>
      <x:c r="M22" s="51"/>
      <x:c r="N22" s="51"/>
      <x:c r="O22" s="51"/>
      <x:c r="P22" s="51"/>
      <x:c r="Q22" s="51"/>
      <x:c r="R22" s="51"/>
      <x:c r="S22" s="51"/>
      <x:c r="T22" s="51"/>
      <x:c r="U22" s="51"/>
      <x:c r="V22" s="51"/>
      <x:c r="W22" s="51"/>
      <x:c r="X22" s="51"/>
      <x:c r="Y22" s="51"/>
      <x:c r="Z22" s="51"/>
      <x:c r="AA22" s="51"/>
      <x:c r="AB22" s="51"/>
      <x:c r="AC22" s="51"/>
      <x:c r="AD22" s="51"/>
      <x:c r="AE22" s="51"/>
      <x:c r="AF22" s="51"/>
      <x:c r="AG22" s="51"/>
      <x:c r="AH22" s="51"/>
      <x:c r="AI22" s="51"/>
      <x:c r="AJ22" s="51"/>
      <x:c r="AK22" s="51"/>
      <x:c r="AL22" s="51"/>
      <x:c r="AM22" s="51"/>
      <x:c r="AN22" s="51"/>
      <x:c r="AO22" s="51"/>
      <x:c r="AP22" s="51"/>
      <x:c r="AQ22" s="51"/>
      <x:c r="AR22" s="51"/>
      <x:c r="AS22" s="51"/>
      <x:c r="AT22" s="51"/>
      <x:c r="AU22" s="51"/>
      <x:c r="AV22" s="51"/>
      <x:c r="AW22" s="51"/>
      <x:c r="AX22" s="51"/>
      <x:c r="AY22" s="51"/>
      <x:c r="AZ22" s="51"/>
      <x:c r="BA22" s="51"/>
      <x:c r="BB22" s="51"/>
      <x:c r="BC22" s="51"/>
      <x:c r="BD22" s="51"/>
      <x:c r="BE22" s="51"/>
      <x:c r="BF22" s="51"/>
      <x:c r="BG22" s="51"/>
      <x:c r="BH22" s="51"/>
      <x:c r="BI22" s="51"/>
      <x:c r="BJ22" s="51"/>
      <x:c r="BK22" s="51"/>
      <x:c r="BL22" s="51"/>
      <x:c r="BM22" s="51"/>
      <x:c r="BN22" s="51"/>
      <x:c r="BO22" s="51"/>
      <x:c r="BP22" s="51"/>
      <x:c r="BQ22" s="51"/>
      <x:c r="BR22" s="51"/>
      <x:c r="BS22" s="51"/>
      <x:c r="BT22" s="59"/>
      <x:c r="BU22" s="59" t="str">
        <x:f>IF('Validation Lists'!T22,"Invalid",IF('Validation Lists'!U22,"Incomplete",IF('Validation Lists'!W22,"Review required — incomplete",IF('Validation Lists'!Y22,"Incomplete",IF('Validation Lists'!X22,"Incomplete","Complete")))))</x:f>
        <x:v>Incomplete</x:v>
      </x:c>
      <x:c r="BV22" s="59" t="str">
        <x:f>IF(OR('Validation Lists'!T22,'Validation Lists'!U22),"No output",'Validation Lists'!AL22)</x:f>
        <x:v>No output</x:v>
      </x:c>
      <x:c r="BW22" s="59" t="str">
        <x:f>IF(OR('Validation Lists'!T22,'Validation Lists'!U22),"No output",'Validation Lists'!BH22)</x:f>
        <x:v>No output</x:v>
      </x:c>
      <x:c r="BX22" s="59" t="str">
        <x:f>IF(OR('Validation Lists'!T22,'Validation Lists'!U22),"No output",IF(OR('Validation Lists'!W22,'Validation Lists'!X22,'Validation Lists'!Y22),"No completed output",'Validation Lists'!BI22))</x:f>
        <x:v>No output</x:v>
      </x:c>
      <x:c r="BY22" s="59" t="str">
        <x:f>IF('Validation Lists'!T22,"No substantive wording.",IF('Validation Lists'!U22,"Assessment is incomplete.",IF('Validation Lists'!W22,"Review is required before handoff.",IF('Validation Lists'!Y22,"Defined additional evidence is missing.",IF('Validation Lists'!X22,"A specific reopen condition is missing.",'Validation Lists'!BJ22)))))</x:f>
        <x:v>Assessment is incomplete.</x:v>
      </x:c>
      <x:c r="BZ22" s="59" t="str">
        <x:f>IF('Validation Lists'!T22,"Any adjudication result.",IF('Validation Lists'!U22,"Any substantive conclusion.",IF('Validation Lists'!W22,"Completed/approved claim.",IF('Validation Lists'!Y22,"Undefined evidence request.",IF('Validation Lists'!X22,"Permanent closed decision.",'Validation Lists'!BK22)))))</x:f>
        <x:v>Any substantive conclusion.</x:v>
      </x:c>
      <x:c r="CA22" s="59" t="str">
        <x:f>IF('Validation Lists'!T22,"Correct invalid value.",IF('Validation Lists'!U22,"Complete required fields.",IF('Validation Lists'!W22,"Do not hand off.",IF('Validation Lists'!Y22,"Specify the evidence before handoff.",IF('Validation Lists'!X22,"Do not complete handoff.",'Validation Lists'!BL22)))))</x:f>
        <x:v>Complete required fields.</x:v>
      </x:c>
      <x:c r="CB22" s="59" t="str">
        <x:f>IF(OR('Validation Lists'!T22,'Validation Lists'!U22),"Not evaluated.",IF('Validation Lists'!W22,"Reviewer must be supplied.",'Validation Lists'!BM22))</x:f>
        <x:v>Not evaluated.</x:v>
      </x:c>
      <x:c r="CC22" s="59" t="str">
        <x:f>IF(OR('Validation Lists'!T22,'Validation Lists'!U22),"Not evaluated.",IF('Validation Lists'!W22,IF(AND(BT22&lt;&gt;"",BT22&lt;&gt;"None",BT22&lt;&gt;"Not applicable"),"Specific condition already required.","Supply a specific trigger."),IF('Validation Lists'!Y22,"Supply a specific evidence request.",IF('Validation Lists'!X22,"Supply a specific trigger.",'Validation Lists'!BN22))))</x:f>
        <x:v>Not evaluated.</x:v>
      </x:c>
      <x:c r="CD22" s="59" t="str">
        <x:f>IF(BU22="Complete","Ready","Not ready")</x:f>
        <x:v>Not ready</x:v>
      </x:c>
      <x:c r="CE22" s="59" t="str">
        <x:f>IF(CD22&lt;&gt;"Ready","No completed handoff","Claim: "&amp;B22&amp;" | Decision use: "&amp;C22&amp;" | Record A: "&amp;H22&amp;" | Record B: "&amp;AA22&amp;" | Conflict: "&amp;BV22&amp;" | Materiality: "&amp;BN22&amp;" | Disposition: "&amp;BW22&amp;" | Confidence impact: "&amp;BX22&amp;" | Strongest wording: "&amp;BY22&amp;" | Prohibited wording: "&amp;BZ22&amp;" | Permitted action: "&amp;CA22&amp;" | Owner: "&amp;D22&amp;" | Review: "&amp;CB22&amp;" | Reopen: "&amp;CC22)</x:f>
        <x:v>No completed handoff</x:v>
      </x:c>
    </x:row>
    <x:row r="23" ht="42" customHeight="1">
      <x:c r="A23" s="51"/>
      <x:c r="B23" s="51"/>
      <x:c r="C23" s="51"/>
      <x:c r="D23" s="51"/>
      <x:c r="E23" s="51"/>
      <x:c r="F23" s="51"/>
      <x:c r="G23" s="51"/>
      <x:c r="H23" s="51"/>
      <x:c r="I23" s="51"/>
      <x:c r="J23" s="51"/>
      <x:c r="K23" s="51"/>
      <x:c r="L23" s="51"/>
      <x:c r="M23" s="51"/>
      <x:c r="N23" s="51"/>
      <x:c r="O23" s="51"/>
      <x:c r="P23" s="51"/>
      <x:c r="Q23" s="51"/>
      <x:c r="R23" s="51"/>
      <x:c r="S23" s="51"/>
      <x:c r="T23" s="51"/>
      <x:c r="U23" s="51"/>
      <x:c r="V23" s="51"/>
      <x:c r="W23" s="51"/>
      <x:c r="X23" s="51"/>
      <x:c r="Y23" s="51"/>
      <x:c r="Z23" s="51"/>
      <x:c r="AA23" s="51"/>
      <x:c r="AB23" s="51"/>
      <x:c r="AC23" s="51"/>
      <x:c r="AD23" s="51"/>
      <x:c r="AE23" s="51"/>
      <x:c r="AF23" s="51"/>
      <x:c r="AG23" s="51"/>
      <x:c r="AH23" s="51"/>
      <x:c r="AI23" s="51"/>
      <x:c r="AJ23" s="51"/>
      <x:c r="AK23" s="51"/>
      <x:c r="AL23" s="51"/>
      <x:c r="AM23" s="51"/>
      <x:c r="AN23" s="51"/>
      <x:c r="AO23" s="51"/>
      <x:c r="AP23" s="51"/>
      <x:c r="AQ23" s="51"/>
      <x:c r="AR23" s="51"/>
      <x:c r="AS23" s="51"/>
      <x:c r="AT23" s="51"/>
      <x:c r="AU23" s="51"/>
      <x:c r="AV23" s="51"/>
      <x:c r="AW23" s="51"/>
      <x:c r="AX23" s="51"/>
      <x:c r="AY23" s="51"/>
      <x:c r="AZ23" s="51"/>
      <x:c r="BA23" s="51"/>
      <x:c r="BB23" s="51"/>
      <x:c r="BC23" s="51"/>
      <x:c r="BD23" s="51"/>
      <x:c r="BE23" s="51"/>
      <x:c r="BF23" s="51"/>
      <x:c r="BG23" s="51"/>
      <x:c r="BH23" s="51"/>
      <x:c r="BI23" s="51"/>
      <x:c r="BJ23" s="51"/>
      <x:c r="BK23" s="51"/>
      <x:c r="BL23" s="51"/>
      <x:c r="BM23" s="51"/>
      <x:c r="BN23" s="51"/>
      <x:c r="BO23" s="51"/>
      <x:c r="BP23" s="51"/>
      <x:c r="BQ23" s="51"/>
      <x:c r="BR23" s="51"/>
      <x:c r="BS23" s="51"/>
      <x:c r="BT23" s="59"/>
      <x:c r="BU23" s="59" t="str">
        <x:f>IF('Validation Lists'!T23,"Invalid",IF('Validation Lists'!U23,"Incomplete",IF('Validation Lists'!W23,"Review required — incomplete",IF('Validation Lists'!Y23,"Incomplete",IF('Validation Lists'!X23,"Incomplete","Complete")))))</x:f>
        <x:v>Incomplete</x:v>
      </x:c>
      <x:c r="BV23" s="59" t="str">
        <x:f>IF(OR('Validation Lists'!T23,'Validation Lists'!U23),"No output",'Validation Lists'!AL23)</x:f>
        <x:v>No output</x:v>
      </x:c>
      <x:c r="BW23" s="59" t="str">
        <x:f>IF(OR('Validation Lists'!T23,'Validation Lists'!U23),"No output",'Validation Lists'!BH23)</x:f>
        <x:v>No output</x:v>
      </x:c>
      <x:c r="BX23" s="59" t="str">
        <x:f>IF(OR('Validation Lists'!T23,'Validation Lists'!U23),"No output",IF(OR('Validation Lists'!W23,'Validation Lists'!X23,'Validation Lists'!Y23),"No completed output",'Validation Lists'!BI23))</x:f>
        <x:v>No output</x:v>
      </x:c>
      <x:c r="BY23" s="59" t="str">
        <x:f>IF('Validation Lists'!T23,"No substantive wording.",IF('Validation Lists'!U23,"Assessment is incomplete.",IF('Validation Lists'!W23,"Review is required before handoff.",IF('Validation Lists'!Y23,"Defined additional evidence is missing.",IF('Validation Lists'!X23,"A specific reopen condition is missing.",'Validation Lists'!BJ23)))))</x:f>
        <x:v>Assessment is incomplete.</x:v>
      </x:c>
      <x:c r="BZ23" s="59" t="str">
        <x:f>IF('Validation Lists'!T23,"Any adjudication result.",IF('Validation Lists'!U23,"Any substantive conclusion.",IF('Validation Lists'!W23,"Completed/approved claim.",IF('Validation Lists'!Y23,"Undefined evidence request.",IF('Validation Lists'!X23,"Permanent closed decision.",'Validation Lists'!BK23)))))</x:f>
        <x:v>Any substantive conclusion.</x:v>
      </x:c>
      <x:c r="CA23" s="59" t="str">
        <x:f>IF('Validation Lists'!T23,"Correct invalid value.",IF('Validation Lists'!U23,"Complete required fields.",IF('Validation Lists'!W23,"Do not hand off.",IF('Validation Lists'!Y23,"Specify the evidence before handoff.",IF('Validation Lists'!X23,"Do not complete handoff.",'Validation Lists'!BL23)))))</x:f>
        <x:v>Complete required fields.</x:v>
      </x:c>
      <x:c r="CB23" s="59" t="str">
        <x:f>IF(OR('Validation Lists'!T23,'Validation Lists'!U23),"Not evaluated.",IF('Validation Lists'!W23,"Reviewer must be supplied.",'Validation Lists'!BM23))</x:f>
        <x:v>Not evaluated.</x:v>
      </x:c>
      <x:c r="CC23" s="59" t="str">
        <x:f>IF(OR('Validation Lists'!T23,'Validation Lists'!U23),"Not evaluated.",IF('Validation Lists'!W23,IF(AND(BT23&lt;&gt;"",BT23&lt;&gt;"None",BT23&lt;&gt;"Not applicable"),"Specific condition already required.","Supply a specific trigger."),IF('Validation Lists'!Y23,"Supply a specific evidence request.",IF('Validation Lists'!X23,"Supply a specific trigger.",'Validation Lists'!BN23))))</x:f>
        <x:v>Not evaluated.</x:v>
      </x:c>
      <x:c r="CD23" s="59" t="str">
        <x:f>IF(BU23="Complete","Ready","Not ready")</x:f>
        <x:v>Not ready</x:v>
      </x:c>
      <x:c r="CE23" s="59" t="str">
        <x:f>IF(CD23&lt;&gt;"Ready","No completed handoff","Claim: "&amp;B23&amp;" | Decision use: "&amp;C23&amp;" | Record A: "&amp;H23&amp;" | Record B: "&amp;AA23&amp;" | Conflict: "&amp;BV23&amp;" | Materiality: "&amp;BN23&amp;" | Disposition: "&amp;BW23&amp;" | Confidence impact: "&amp;BX23&amp;" | Strongest wording: "&amp;BY23&amp;" | Prohibited wording: "&amp;BZ23&amp;" | Permitted action: "&amp;CA23&amp;" | Owner: "&amp;D23&amp;" | Review: "&amp;CB23&amp;" | Reopen: "&amp;CC23)</x:f>
        <x:v>No completed handoff</x:v>
      </x:c>
    </x:row>
    <x:row r="24" ht="42" customHeight="1">
      <x:c r="A24" s="51"/>
      <x:c r="B24" s="51"/>
      <x:c r="C24" s="51"/>
      <x:c r="D24" s="51"/>
      <x:c r="E24" s="51"/>
      <x:c r="F24" s="51"/>
      <x:c r="G24" s="51"/>
      <x:c r="H24" s="51"/>
      <x:c r="I24" s="51"/>
      <x:c r="J24" s="51"/>
      <x:c r="K24" s="51"/>
      <x:c r="L24" s="51"/>
      <x:c r="M24" s="51"/>
      <x:c r="N24" s="51"/>
      <x:c r="O24" s="51"/>
      <x:c r="P24" s="51"/>
      <x:c r="Q24" s="51"/>
      <x:c r="R24" s="51"/>
      <x:c r="S24" s="51"/>
      <x:c r="T24" s="51"/>
      <x:c r="U24" s="51"/>
      <x:c r="V24" s="51"/>
      <x:c r="W24" s="51"/>
      <x:c r="X24" s="51"/>
      <x:c r="Y24" s="51"/>
      <x:c r="Z24" s="51"/>
      <x:c r="AA24" s="51"/>
      <x:c r="AB24" s="51"/>
      <x:c r="AC24" s="51"/>
      <x:c r="AD24" s="51"/>
      <x:c r="AE24" s="51"/>
      <x:c r="AF24" s="51"/>
      <x:c r="AG24" s="51"/>
      <x:c r="AH24" s="51"/>
      <x:c r="AI24" s="51"/>
      <x:c r="AJ24" s="51"/>
      <x:c r="AK24" s="51"/>
      <x:c r="AL24" s="51"/>
      <x:c r="AM24" s="51"/>
      <x:c r="AN24" s="51"/>
      <x:c r="AO24" s="51"/>
      <x:c r="AP24" s="51"/>
      <x:c r="AQ24" s="51"/>
      <x:c r="AR24" s="51"/>
      <x:c r="AS24" s="51"/>
      <x:c r="AT24" s="51"/>
      <x:c r="AU24" s="51"/>
      <x:c r="AV24" s="51"/>
      <x:c r="AW24" s="51"/>
      <x:c r="AX24" s="51"/>
      <x:c r="AY24" s="51"/>
      <x:c r="AZ24" s="51"/>
      <x:c r="BA24" s="51"/>
      <x:c r="BB24" s="51"/>
      <x:c r="BC24" s="51"/>
      <x:c r="BD24" s="51"/>
      <x:c r="BE24" s="51"/>
      <x:c r="BF24" s="51"/>
      <x:c r="BG24" s="51"/>
      <x:c r="BH24" s="51"/>
      <x:c r="BI24" s="51"/>
      <x:c r="BJ24" s="51"/>
      <x:c r="BK24" s="51"/>
      <x:c r="BL24" s="51"/>
      <x:c r="BM24" s="51"/>
      <x:c r="BN24" s="51"/>
      <x:c r="BO24" s="51"/>
      <x:c r="BP24" s="51"/>
      <x:c r="BQ24" s="51"/>
      <x:c r="BR24" s="51"/>
      <x:c r="BS24" s="51"/>
      <x:c r="BT24" s="59"/>
      <x:c r="BU24" s="59" t="str">
        <x:f>IF('Validation Lists'!T24,"Invalid",IF('Validation Lists'!U24,"Incomplete",IF('Validation Lists'!W24,"Review required — incomplete",IF('Validation Lists'!Y24,"Incomplete",IF('Validation Lists'!X24,"Incomplete","Complete")))))</x:f>
        <x:v>Incomplete</x:v>
      </x:c>
      <x:c r="BV24" s="59" t="str">
        <x:f>IF(OR('Validation Lists'!T24,'Validation Lists'!U24),"No output",'Validation Lists'!AL24)</x:f>
        <x:v>No output</x:v>
      </x:c>
      <x:c r="BW24" s="59" t="str">
        <x:f>IF(OR('Validation Lists'!T24,'Validation Lists'!U24),"No output",'Validation Lists'!BH24)</x:f>
        <x:v>No output</x:v>
      </x:c>
      <x:c r="BX24" s="59" t="str">
        <x:f>IF(OR('Validation Lists'!T24,'Validation Lists'!U24),"No output",IF(OR('Validation Lists'!W24,'Validation Lists'!X24,'Validation Lists'!Y24),"No completed output",'Validation Lists'!BI24))</x:f>
        <x:v>No output</x:v>
      </x:c>
      <x:c r="BY24" s="59" t="str">
        <x:f>IF('Validation Lists'!T24,"No substantive wording.",IF('Validation Lists'!U24,"Assessment is incomplete.",IF('Validation Lists'!W24,"Review is required before handoff.",IF('Validation Lists'!Y24,"Defined additional evidence is missing.",IF('Validation Lists'!X24,"A specific reopen condition is missing.",'Validation Lists'!BJ24)))))</x:f>
        <x:v>Assessment is incomplete.</x:v>
      </x:c>
      <x:c r="BZ24" s="59" t="str">
        <x:f>IF('Validation Lists'!T24,"Any adjudication result.",IF('Validation Lists'!U24,"Any substantive conclusion.",IF('Validation Lists'!W24,"Completed/approved claim.",IF('Validation Lists'!Y24,"Undefined evidence request.",IF('Validation Lists'!X24,"Permanent closed decision.",'Validation Lists'!BK24)))))</x:f>
        <x:v>Any substantive conclusion.</x:v>
      </x:c>
      <x:c r="CA24" s="59" t="str">
        <x:f>IF('Validation Lists'!T24,"Correct invalid value.",IF('Validation Lists'!U24,"Complete required fields.",IF('Validation Lists'!W24,"Do not hand off.",IF('Validation Lists'!Y24,"Specify the evidence before handoff.",IF('Validation Lists'!X24,"Do not complete handoff.",'Validation Lists'!BL24)))))</x:f>
        <x:v>Complete required fields.</x:v>
      </x:c>
      <x:c r="CB24" s="59" t="str">
        <x:f>IF(OR('Validation Lists'!T24,'Validation Lists'!U24),"Not evaluated.",IF('Validation Lists'!W24,"Reviewer must be supplied.",'Validation Lists'!BM24))</x:f>
        <x:v>Not evaluated.</x:v>
      </x:c>
      <x:c r="CC24" s="59" t="str">
        <x:f>IF(OR('Validation Lists'!T24,'Validation Lists'!U24),"Not evaluated.",IF('Validation Lists'!W24,IF(AND(BT24&lt;&gt;"",BT24&lt;&gt;"None",BT24&lt;&gt;"Not applicable"),"Specific condition already required.","Supply a specific trigger."),IF('Validation Lists'!Y24,"Supply a specific evidence request.",IF('Validation Lists'!X24,"Supply a specific trigger.",'Validation Lists'!BN24))))</x:f>
        <x:v>Not evaluated.</x:v>
      </x:c>
      <x:c r="CD24" s="59" t="str">
        <x:f>IF(BU24="Complete","Ready","Not ready")</x:f>
        <x:v>Not ready</x:v>
      </x:c>
      <x:c r="CE24" s="59" t="str">
        <x:f>IF(CD24&lt;&gt;"Ready","No completed handoff","Claim: "&amp;B24&amp;" | Decision use: "&amp;C24&amp;" | Record A: "&amp;H24&amp;" | Record B: "&amp;AA24&amp;" | Conflict: "&amp;BV24&amp;" | Materiality: "&amp;BN24&amp;" | Disposition: "&amp;BW24&amp;" | Confidence impact: "&amp;BX24&amp;" | Strongest wording: "&amp;BY24&amp;" | Prohibited wording: "&amp;BZ24&amp;" | Permitted action: "&amp;CA24&amp;" | Owner: "&amp;D24&amp;" | Review: "&amp;CB24&amp;" | Reopen: "&amp;CC24)</x:f>
        <x:v>No completed handoff</x:v>
      </x:c>
    </x:row>
    <x:row r="25" ht="42" customHeight="1">
      <x:c r="A25" s="51"/>
      <x:c r="B25" s="51"/>
      <x:c r="C25" s="51"/>
      <x:c r="D25" s="51"/>
      <x:c r="E25" s="51"/>
      <x:c r="F25" s="51"/>
      <x:c r="G25" s="51"/>
      <x:c r="H25" s="51"/>
      <x:c r="I25" s="51"/>
      <x:c r="J25" s="51"/>
      <x:c r="K25" s="51"/>
      <x:c r="L25" s="51"/>
      <x:c r="M25" s="51"/>
      <x:c r="N25" s="51"/>
      <x:c r="O25" s="51"/>
      <x:c r="P25" s="51"/>
      <x:c r="Q25" s="51"/>
      <x:c r="R25" s="51"/>
      <x:c r="S25" s="51"/>
      <x:c r="T25" s="51"/>
      <x:c r="U25" s="51"/>
      <x:c r="V25" s="51"/>
      <x:c r="W25" s="51"/>
      <x:c r="X25" s="51"/>
      <x:c r="Y25" s="51"/>
      <x:c r="Z25" s="51"/>
      <x:c r="AA25" s="51"/>
      <x:c r="AB25" s="51"/>
      <x:c r="AC25" s="51"/>
      <x:c r="AD25" s="51"/>
      <x:c r="AE25" s="51"/>
      <x:c r="AF25" s="51"/>
      <x:c r="AG25" s="51"/>
      <x:c r="AH25" s="51"/>
      <x:c r="AI25" s="51"/>
      <x:c r="AJ25" s="51"/>
      <x:c r="AK25" s="51"/>
      <x:c r="AL25" s="51"/>
      <x:c r="AM25" s="51"/>
      <x:c r="AN25" s="51"/>
      <x:c r="AO25" s="51"/>
      <x:c r="AP25" s="51"/>
      <x:c r="AQ25" s="51"/>
      <x:c r="AR25" s="51"/>
      <x:c r="AS25" s="51"/>
      <x:c r="AT25" s="51"/>
      <x:c r="AU25" s="51"/>
      <x:c r="AV25" s="51"/>
      <x:c r="AW25" s="51"/>
      <x:c r="AX25" s="51"/>
      <x:c r="AY25" s="51"/>
      <x:c r="AZ25" s="51"/>
      <x:c r="BA25" s="51"/>
      <x:c r="BB25" s="51"/>
      <x:c r="BC25" s="51"/>
      <x:c r="BD25" s="51"/>
      <x:c r="BE25" s="51"/>
      <x:c r="BF25" s="51"/>
      <x:c r="BG25" s="51"/>
      <x:c r="BH25" s="51"/>
      <x:c r="BI25" s="51"/>
      <x:c r="BJ25" s="51"/>
      <x:c r="BK25" s="51"/>
      <x:c r="BL25" s="51"/>
      <x:c r="BM25" s="51"/>
      <x:c r="BN25" s="51"/>
      <x:c r="BO25" s="51"/>
      <x:c r="BP25" s="51"/>
      <x:c r="BQ25" s="51"/>
      <x:c r="BR25" s="51"/>
      <x:c r="BS25" s="51"/>
      <x:c r="BT25" s="59"/>
      <x:c r="BU25" s="59" t="str">
        <x:f>IF('Validation Lists'!T25,"Invalid",IF('Validation Lists'!U25,"Incomplete",IF('Validation Lists'!W25,"Review required — incomplete",IF('Validation Lists'!Y25,"Incomplete",IF('Validation Lists'!X25,"Incomplete","Complete")))))</x:f>
        <x:v>Incomplete</x:v>
      </x:c>
      <x:c r="BV25" s="59" t="str">
        <x:f>IF(OR('Validation Lists'!T25,'Validation Lists'!U25),"No output",'Validation Lists'!AL25)</x:f>
        <x:v>No output</x:v>
      </x:c>
      <x:c r="BW25" s="59" t="str">
        <x:f>IF(OR('Validation Lists'!T25,'Validation Lists'!U25),"No output",'Validation Lists'!BH25)</x:f>
        <x:v>No output</x:v>
      </x:c>
      <x:c r="BX25" s="59" t="str">
        <x:f>IF(OR('Validation Lists'!T25,'Validation Lists'!U25),"No output",IF(OR('Validation Lists'!W25,'Validation Lists'!X25,'Validation Lists'!Y25),"No completed output",'Validation Lists'!BI25))</x:f>
        <x:v>No output</x:v>
      </x:c>
      <x:c r="BY25" s="59" t="str">
        <x:f>IF('Validation Lists'!T25,"No substantive wording.",IF('Validation Lists'!U25,"Assessment is incomplete.",IF('Validation Lists'!W25,"Review is required before handoff.",IF('Validation Lists'!Y25,"Defined additional evidence is missing.",IF('Validation Lists'!X25,"A specific reopen condition is missing.",'Validation Lists'!BJ25)))))</x:f>
        <x:v>Assessment is incomplete.</x:v>
      </x:c>
      <x:c r="BZ25" s="59" t="str">
        <x:f>IF('Validation Lists'!T25,"Any adjudication result.",IF('Validation Lists'!U25,"Any substantive conclusion.",IF('Validation Lists'!W25,"Completed/approved claim.",IF('Validation Lists'!Y25,"Undefined evidence request.",IF('Validation Lists'!X25,"Permanent closed decision.",'Validation Lists'!BK25)))))</x:f>
        <x:v>Any substantive conclusion.</x:v>
      </x:c>
      <x:c r="CA25" s="59" t="str">
        <x:f>IF('Validation Lists'!T25,"Correct invalid value.",IF('Validation Lists'!U25,"Complete required fields.",IF('Validation Lists'!W25,"Do not hand off.",IF('Validation Lists'!Y25,"Specify the evidence before handoff.",IF('Validation Lists'!X25,"Do not complete handoff.",'Validation Lists'!BL25)))))</x:f>
        <x:v>Complete required fields.</x:v>
      </x:c>
      <x:c r="CB25" s="59" t="str">
        <x:f>IF(OR('Validation Lists'!T25,'Validation Lists'!U25),"Not evaluated.",IF('Validation Lists'!W25,"Reviewer must be supplied.",'Validation Lists'!BM25))</x:f>
        <x:v>Not evaluated.</x:v>
      </x:c>
      <x:c r="CC25" s="59" t="str">
        <x:f>IF(OR('Validation Lists'!T25,'Validation Lists'!U25),"Not evaluated.",IF('Validation Lists'!W25,IF(AND(BT25&lt;&gt;"",BT25&lt;&gt;"None",BT25&lt;&gt;"Not applicable"),"Specific condition already required.","Supply a specific trigger."),IF('Validation Lists'!Y25,"Supply a specific evidence request.",IF('Validation Lists'!X25,"Supply a specific trigger.",'Validation Lists'!BN25))))</x:f>
        <x:v>Not evaluated.</x:v>
      </x:c>
      <x:c r="CD25" s="59" t="str">
        <x:f>IF(BU25="Complete","Ready","Not ready")</x:f>
        <x:v>Not ready</x:v>
      </x:c>
      <x:c r="CE25" s="59" t="str">
        <x:f>IF(CD25&lt;&gt;"Ready","No completed handoff","Claim: "&amp;B25&amp;" | Decision use: "&amp;C25&amp;" | Record A: "&amp;H25&amp;" | Record B: "&amp;AA25&amp;" | Conflict: "&amp;BV25&amp;" | Materiality: "&amp;BN25&amp;" | Disposition: "&amp;BW25&amp;" | Confidence impact: "&amp;BX25&amp;" | Strongest wording: "&amp;BY25&amp;" | Prohibited wording: "&amp;BZ25&amp;" | Permitted action: "&amp;CA25&amp;" | Owner: "&amp;D25&amp;" | Review: "&amp;CB25&amp;" | Reopen: "&amp;CC25)</x:f>
        <x:v>No completed handoff</x:v>
      </x:c>
    </x:row>
    <x:row r="26" ht="42" customHeight="1">
      <x:c r="A26" s="51"/>
      <x:c r="B26" s="51"/>
      <x:c r="C26" s="51"/>
      <x:c r="D26" s="51"/>
      <x:c r="E26" s="51"/>
      <x:c r="F26" s="51"/>
      <x:c r="G26" s="51"/>
      <x:c r="H26" s="51"/>
      <x:c r="I26" s="51"/>
      <x:c r="J26" s="51"/>
      <x:c r="K26" s="51"/>
      <x:c r="L26" s="51"/>
      <x:c r="M26" s="51"/>
      <x:c r="N26" s="51"/>
      <x:c r="O26" s="51"/>
      <x:c r="P26" s="51"/>
      <x:c r="Q26" s="51"/>
      <x:c r="R26" s="51"/>
      <x:c r="S26" s="51"/>
      <x:c r="T26" s="51"/>
      <x:c r="U26" s="51"/>
      <x:c r="V26" s="51"/>
      <x:c r="W26" s="51"/>
      <x:c r="X26" s="51"/>
      <x:c r="Y26" s="51"/>
      <x:c r="Z26" s="51"/>
      <x:c r="AA26" s="51"/>
      <x:c r="AB26" s="51"/>
      <x:c r="AC26" s="51"/>
      <x:c r="AD26" s="51"/>
      <x:c r="AE26" s="51"/>
      <x:c r="AF26" s="51"/>
      <x:c r="AG26" s="51"/>
      <x:c r="AH26" s="51"/>
      <x:c r="AI26" s="51"/>
      <x:c r="AJ26" s="51"/>
      <x:c r="AK26" s="51"/>
      <x:c r="AL26" s="51"/>
      <x:c r="AM26" s="51"/>
      <x:c r="AN26" s="51"/>
      <x:c r="AO26" s="51"/>
      <x:c r="AP26" s="51"/>
      <x:c r="AQ26" s="51"/>
      <x:c r="AR26" s="51"/>
      <x:c r="AS26" s="51"/>
      <x:c r="AT26" s="51"/>
      <x:c r="AU26" s="51"/>
      <x:c r="AV26" s="51"/>
      <x:c r="AW26" s="51"/>
      <x:c r="AX26" s="51"/>
      <x:c r="AY26" s="51"/>
      <x:c r="AZ26" s="51"/>
      <x:c r="BA26" s="51"/>
      <x:c r="BB26" s="51"/>
      <x:c r="BC26" s="51"/>
      <x:c r="BD26" s="51"/>
      <x:c r="BE26" s="51"/>
      <x:c r="BF26" s="51"/>
      <x:c r="BG26" s="51"/>
      <x:c r="BH26" s="51"/>
      <x:c r="BI26" s="51"/>
      <x:c r="BJ26" s="51"/>
      <x:c r="BK26" s="51"/>
      <x:c r="BL26" s="51"/>
      <x:c r="BM26" s="51"/>
      <x:c r="BN26" s="51"/>
      <x:c r="BO26" s="51"/>
      <x:c r="BP26" s="51"/>
      <x:c r="BQ26" s="51"/>
      <x:c r="BR26" s="51"/>
      <x:c r="BS26" s="51"/>
      <x:c r="BT26" s="59"/>
      <x:c r="BU26" s="59" t="str">
        <x:f>IF('Validation Lists'!T26,"Invalid",IF('Validation Lists'!U26,"Incomplete",IF('Validation Lists'!W26,"Review required — incomplete",IF('Validation Lists'!Y26,"Incomplete",IF('Validation Lists'!X26,"Incomplete","Complete")))))</x:f>
        <x:v>Incomplete</x:v>
      </x:c>
      <x:c r="BV26" s="59" t="str">
        <x:f>IF(OR('Validation Lists'!T26,'Validation Lists'!U26),"No output",'Validation Lists'!AL26)</x:f>
        <x:v>No output</x:v>
      </x:c>
      <x:c r="BW26" s="59" t="str">
        <x:f>IF(OR('Validation Lists'!T26,'Validation Lists'!U26),"No output",'Validation Lists'!BH26)</x:f>
        <x:v>No output</x:v>
      </x:c>
      <x:c r="BX26" s="59" t="str">
        <x:f>IF(OR('Validation Lists'!T26,'Validation Lists'!U26),"No output",IF(OR('Validation Lists'!W26,'Validation Lists'!X26,'Validation Lists'!Y26),"No completed output",'Validation Lists'!BI26))</x:f>
        <x:v>No output</x:v>
      </x:c>
      <x:c r="BY26" s="59" t="str">
        <x:f>IF('Validation Lists'!T26,"No substantive wording.",IF('Validation Lists'!U26,"Assessment is incomplete.",IF('Validation Lists'!W26,"Review is required before handoff.",IF('Validation Lists'!Y26,"Defined additional evidence is missing.",IF('Validation Lists'!X26,"A specific reopen condition is missing.",'Validation Lists'!BJ26)))))</x:f>
        <x:v>Assessment is incomplete.</x:v>
      </x:c>
      <x:c r="BZ26" s="59" t="str">
        <x:f>IF('Validation Lists'!T26,"Any adjudication result.",IF('Validation Lists'!U26,"Any substantive conclusion.",IF('Validation Lists'!W26,"Completed/approved claim.",IF('Validation Lists'!Y26,"Undefined evidence request.",IF('Validation Lists'!X26,"Permanent closed decision.",'Validation Lists'!BK26)))))</x:f>
        <x:v>Any substantive conclusion.</x:v>
      </x:c>
      <x:c r="CA26" s="59" t="str">
        <x:f>IF('Validation Lists'!T26,"Correct invalid value.",IF('Validation Lists'!U26,"Complete required fields.",IF('Validation Lists'!W26,"Do not hand off.",IF('Validation Lists'!Y26,"Specify the evidence before handoff.",IF('Validation Lists'!X26,"Do not complete handoff.",'Validation Lists'!BL26)))))</x:f>
        <x:v>Complete required fields.</x:v>
      </x:c>
      <x:c r="CB26" s="59" t="str">
        <x:f>IF(OR('Validation Lists'!T26,'Validation Lists'!U26),"Not evaluated.",IF('Validation Lists'!W26,"Reviewer must be supplied.",'Validation Lists'!BM26))</x:f>
        <x:v>Not evaluated.</x:v>
      </x:c>
      <x:c r="CC26" s="59" t="str">
        <x:f>IF(OR('Validation Lists'!T26,'Validation Lists'!U26),"Not evaluated.",IF('Validation Lists'!W26,IF(AND(BT26&lt;&gt;"",BT26&lt;&gt;"None",BT26&lt;&gt;"Not applicable"),"Specific condition already required.","Supply a specific trigger."),IF('Validation Lists'!Y26,"Supply a specific evidence request.",IF('Validation Lists'!X26,"Supply a specific trigger.",'Validation Lists'!BN26))))</x:f>
        <x:v>Not evaluated.</x:v>
      </x:c>
      <x:c r="CD26" s="59" t="str">
        <x:f>IF(BU26="Complete","Ready","Not ready")</x:f>
        <x:v>Not ready</x:v>
      </x:c>
      <x:c r="CE26" s="59" t="str">
        <x:f>IF(CD26&lt;&gt;"Ready","No completed handoff","Claim: "&amp;B26&amp;" | Decision use: "&amp;C26&amp;" | Record A: "&amp;H26&amp;" | Record B: "&amp;AA26&amp;" | Conflict: "&amp;BV26&amp;" | Materiality: "&amp;BN26&amp;" | Disposition: "&amp;BW26&amp;" | Confidence impact: "&amp;BX26&amp;" | Strongest wording: "&amp;BY26&amp;" | Prohibited wording: "&amp;BZ26&amp;" | Permitted action: "&amp;CA26&amp;" | Owner: "&amp;D26&amp;" | Review: "&amp;CB26&amp;" | Reopen: "&amp;CC26)</x:f>
        <x:v>No completed handoff</x:v>
      </x:c>
    </x:row>
    <x:row r="27" ht="42" customHeight="1">
      <x:c r="A27" s="51"/>
      <x:c r="B27" s="51"/>
      <x:c r="C27" s="51"/>
      <x:c r="D27" s="51"/>
      <x:c r="E27" s="51"/>
      <x:c r="F27" s="51"/>
      <x:c r="G27" s="51"/>
      <x:c r="H27" s="51"/>
      <x:c r="I27" s="51"/>
      <x:c r="J27" s="51"/>
      <x:c r="K27" s="51"/>
      <x:c r="L27" s="51"/>
      <x:c r="M27" s="51"/>
      <x:c r="N27" s="51"/>
      <x:c r="O27" s="51"/>
      <x:c r="P27" s="51"/>
      <x:c r="Q27" s="51"/>
      <x:c r="R27" s="51"/>
      <x:c r="S27" s="51"/>
      <x:c r="T27" s="51"/>
      <x:c r="U27" s="51"/>
      <x:c r="V27" s="51"/>
      <x:c r="W27" s="51"/>
      <x:c r="X27" s="51"/>
      <x:c r="Y27" s="51"/>
      <x:c r="Z27" s="51"/>
      <x:c r="AA27" s="51"/>
      <x:c r="AB27" s="51"/>
      <x:c r="AC27" s="51"/>
      <x:c r="AD27" s="51"/>
      <x:c r="AE27" s="51"/>
      <x:c r="AF27" s="51"/>
      <x:c r="AG27" s="51"/>
      <x:c r="AH27" s="51"/>
      <x:c r="AI27" s="51"/>
      <x:c r="AJ27" s="51"/>
      <x:c r="AK27" s="51"/>
      <x:c r="AL27" s="51"/>
      <x:c r="AM27" s="51"/>
      <x:c r="AN27" s="51"/>
      <x:c r="AO27" s="51"/>
      <x:c r="AP27" s="51"/>
      <x:c r="AQ27" s="51"/>
      <x:c r="AR27" s="51"/>
      <x:c r="AS27" s="51"/>
      <x:c r="AT27" s="51"/>
      <x:c r="AU27" s="51"/>
      <x:c r="AV27" s="51"/>
      <x:c r="AW27" s="51"/>
      <x:c r="AX27" s="51"/>
      <x:c r="AY27" s="51"/>
      <x:c r="AZ27" s="51"/>
      <x:c r="BA27" s="51"/>
      <x:c r="BB27" s="51"/>
      <x:c r="BC27" s="51"/>
      <x:c r="BD27" s="51"/>
      <x:c r="BE27" s="51"/>
      <x:c r="BF27" s="51"/>
      <x:c r="BG27" s="51"/>
      <x:c r="BH27" s="51"/>
      <x:c r="BI27" s="51"/>
      <x:c r="BJ27" s="51"/>
      <x:c r="BK27" s="51"/>
      <x:c r="BL27" s="51"/>
      <x:c r="BM27" s="51"/>
      <x:c r="BN27" s="51"/>
      <x:c r="BO27" s="51"/>
      <x:c r="BP27" s="51"/>
      <x:c r="BQ27" s="51"/>
      <x:c r="BR27" s="51"/>
      <x:c r="BS27" s="51"/>
      <x:c r="BT27" s="59"/>
      <x:c r="BU27" s="59" t="str">
        <x:f>IF('Validation Lists'!T27,"Invalid",IF('Validation Lists'!U27,"Incomplete",IF('Validation Lists'!W27,"Review required — incomplete",IF('Validation Lists'!Y27,"Incomplete",IF('Validation Lists'!X27,"Incomplete","Complete")))))</x:f>
        <x:v>Incomplete</x:v>
      </x:c>
      <x:c r="BV27" s="59" t="str">
        <x:f>IF(OR('Validation Lists'!T27,'Validation Lists'!U27),"No output",'Validation Lists'!AL27)</x:f>
        <x:v>No output</x:v>
      </x:c>
      <x:c r="BW27" s="59" t="str">
        <x:f>IF(OR('Validation Lists'!T27,'Validation Lists'!U27),"No output",'Validation Lists'!BH27)</x:f>
        <x:v>No output</x:v>
      </x:c>
      <x:c r="BX27" s="59" t="str">
        <x:f>IF(OR('Validation Lists'!T27,'Validation Lists'!U27),"No output",IF(OR('Validation Lists'!W27,'Validation Lists'!X27,'Validation Lists'!Y27),"No completed output",'Validation Lists'!BI27))</x:f>
        <x:v>No output</x:v>
      </x:c>
      <x:c r="BY27" s="59" t="str">
        <x:f>IF('Validation Lists'!T27,"No substantive wording.",IF('Validation Lists'!U27,"Assessment is incomplete.",IF('Validation Lists'!W27,"Review is required before handoff.",IF('Validation Lists'!Y27,"Defined additional evidence is missing.",IF('Validation Lists'!X27,"A specific reopen condition is missing.",'Validation Lists'!BJ27)))))</x:f>
        <x:v>Assessment is incomplete.</x:v>
      </x:c>
      <x:c r="BZ27" s="59" t="str">
        <x:f>IF('Validation Lists'!T27,"Any adjudication result.",IF('Validation Lists'!U27,"Any substantive conclusion.",IF('Validation Lists'!W27,"Completed/approved claim.",IF('Validation Lists'!Y27,"Undefined evidence request.",IF('Validation Lists'!X27,"Permanent closed decision.",'Validation Lists'!BK27)))))</x:f>
        <x:v>Any substantive conclusion.</x:v>
      </x:c>
      <x:c r="CA27" s="59" t="str">
        <x:f>IF('Validation Lists'!T27,"Correct invalid value.",IF('Validation Lists'!U27,"Complete required fields.",IF('Validation Lists'!W27,"Do not hand off.",IF('Validation Lists'!Y27,"Specify the evidence before handoff.",IF('Validation Lists'!X27,"Do not complete handoff.",'Validation Lists'!BL27)))))</x:f>
        <x:v>Complete required fields.</x:v>
      </x:c>
      <x:c r="CB27" s="59" t="str">
        <x:f>IF(OR('Validation Lists'!T27,'Validation Lists'!U27),"Not evaluated.",IF('Validation Lists'!W27,"Reviewer must be supplied.",'Validation Lists'!BM27))</x:f>
        <x:v>Not evaluated.</x:v>
      </x:c>
      <x:c r="CC27" s="59" t="str">
        <x:f>IF(OR('Validation Lists'!T27,'Validation Lists'!U27),"Not evaluated.",IF('Validation Lists'!W27,IF(AND(BT27&lt;&gt;"",BT27&lt;&gt;"None",BT27&lt;&gt;"Not applicable"),"Specific condition already required.","Supply a specific trigger."),IF('Validation Lists'!Y27,"Supply a specific evidence request.",IF('Validation Lists'!X27,"Supply a specific trigger.",'Validation Lists'!BN27))))</x:f>
        <x:v>Not evaluated.</x:v>
      </x:c>
      <x:c r="CD27" s="59" t="str">
        <x:f>IF(BU27="Complete","Ready","Not ready")</x:f>
        <x:v>Not ready</x:v>
      </x:c>
      <x:c r="CE27" s="59" t="str">
        <x:f>IF(CD27&lt;&gt;"Ready","No completed handoff","Claim: "&amp;B27&amp;" | Decision use: "&amp;C27&amp;" | Record A: "&amp;H27&amp;" | Record B: "&amp;AA27&amp;" | Conflict: "&amp;BV27&amp;" | Materiality: "&amp;BN27&amp;" | Disposition: "&amp;BW27&amp;" | Confidence impact: "&amp;BX27&amp;" | Strongest wording: "&amp;BY27&amp;" | Prohibited wording: "&amp;BZ27&amp;" | Permitted action: "&amp;CA27&amp;" | Owner: "&amp;D27&amp;" | Review: "&amp;CB27&amp;" | Reopen: "&amp;CC27)</x:f>
        <x:v>No completed handoff</x:v>
      </x:c>
    </x:row>
    <x:row r="28" ht="42" customHeight="1">
      <x:c r="A28" s="51"/>
      <x:c r="B28" s="51"/>
      <x:c r="C28" s="51"/>
      <x:c r="D28" s="51"/>
      <x:c r="E28" s="51"/>
      <x:c r="F28" s="51"/>
      <x:c r="G28" s="51"/>
      <x:c r="H28" s="51"/>
      <x:c r="I28" s="51"/>
      <x:c r="J28" s="51"/>
      <x:c r="K28" s="51"/>
      <x:c r="L28" s="51"/>
      <x:c r="M28" s="51"/>
      <x:c r="N28" s="51"/>
      <x:c r="O28" s="51"/>
      <x:c r="P28" s="51"/>
      <x:c r="Q28" s="51"/>
      <x:c r="R28" s="51"/>
      <x:c r="S28" s="51"/>
      <x:c r="T28" s="51"/>
      <x:c r="U28" s="51"/>
      <x:c r="V28" s="51"/>
      <x:c r="W28" s="51"/>
      <x:c r="X28" s="51"/>
      <x:c r="Y28" s="51"/>
      <x:c r="Z28" s="51"/>
      <x:c r="AA28" s="51"/>
      <x:c r="AB28" s="51"/>
      <x:c r="AC28" s="51"/>
      <x:c r="AD28" s="51"/>
      <x:c r="AE28" s="51"/>
      <x:c r="AF28" s="51"/>
      <x:c r="AG28" s="51"/>
      <x:c r="AH28" s="51"/>
      <x:c r="AI28" s="51"/>
      <x:c r="AJ28" s="51"/>
      <x:c r="AK28" s="51"/>
      <x:c r="AL28" s="51"/>
      <x:c r="AM28" s="51"/>
      <x:c r="AN28" s="51"/>
      <x:c r="AO28" s="51"/>
      <x:c r="AP28" s="51"/>
      <x:c r="AQ28" s="51"/>
      <x:c r="AR28" s="51"/>
      <x:c r="AS28" s="51"/>
      <x:c r="AT28" s="51"/>
      <x:c r="AU28" s="51"/>
      <x:c r="AV28" s="51"/>
      <x:c r="AW28" s="51"/>
      <x:c r="AX28" s="51"/>
      <x:c r="AY28" s="51"/>
      <x:c r="AZ28" s="51"/>
      <x:c r="BA28" s="51"/>
      <x:c r="BB28" s="51"/>
      <x:c r="BC28" s="51"/>
      <x:c r="BD28" s="51"/>
      <x:c r="BE28" s="51"/>
      <x:c r="BF28" s="51"/>
      <x:c r="BG28" s="51"/>
      <x:c r="BH28" s="51"/>
      <x:c r="BI28" s="51"/>
      <x:c r="BJ28" s="51"/>
      <x:c r="BK28" s="51"/>
      <x:c r="BL28" s="51"/>
      <x:c r="BM28" s="51"/>
      <x:c r="BN28" s="51"/>
      <x:c r="BO28" s="51"/>
      <x:c r="BP28" s="51"/>
      <x:c r="BQ28" s="51"/>
      <x:c r="BR28" s="51"/>
      <x:c r="BS28" s="51"/>
      <x:c r="BT28" s="59"/>
      <x:c r="BU28" s="59" t="str">
        <x:f>IF('Validation Lists'!T28,"Invalid",IF('Validation Lists'!U28,"Incomplete",IF('Validation Lists'!W28,"Review required — incomplete",IF('Validation Lists'!Y28,"Incomplete",IF('Validation Lists'!X28,"Incomplete","Complete")))))</x:f>
        <x:v>Incomplete</x:v>
      </x:c>
      <x:c r="BV28" s="59" t="str">
        <x:f>IF(OR('Validation Lists'!T28,'Validation Lists'!U28),"No output",'Validation Lists'!AL28)</x:f>
        <x:v>No output</x:v>
      </x:c>
      <x:c r="BW28" s="59" t="str">
        <x:f>IF(OR('Validation Lists'!T28,'Validation Lists'!U28),"No output",'Validation Lists'!BH28)</x:f>
        <x:v>No output</x:v>
      </x:c>
      <x:c r="BX28" s="59" t="str">
        <x:f>IF(OR('Validation Lists'!T28,'Validation Lists'!U28),"No output",IF(OR('Validation Lists'!W28,'Validation Lists'!X28,'Validation Lists'!Y28),"No completed output",'Validation Lists'!BI28))</x:f>
        <x:v>No output</x:v>
      </x:c>
      <x:c r="BY28" s="59" t="str">
        <x:f>IF('Validation Lists'!T28,"No substantive wording.",IF('Validation Lists'!U28,"Assessment is incomplete.",IF('Validation Lists'!W28,"Review is required before handoff.",IF('Validation Lists'!Y28,"Defined additional evidence is missing.",IF('Validation Lists'!X28,"A specific reopen condition is missing.",'Validation Lists'!BJ28)))))</x:f>
        <x:v>Assessment is incomplete.</x:v>
      </x:c>
      <x:c r="BZ28" s="59" t="str">
        <x:f>IF('Validation Lists'!T28,"Any adjudication result.",IF('Validation Lists'!U28,"Any substantive conclusion.",IF('Validation Lists'!W28,"Completed/approved claim.",IF('Validation Lists'!Y28,"Undefined evidence request.",IF('Validation Lists'!X28,"Permanent closed decision.",'Validation Lists'!BK28)))))</x:f>
        <x:v>Any substantive conclusion.</x:v>
      </x:c>
      <x:c r="CA28" s="59" t="str">
        <x:f>IF('Validation Lists'!T28,"Correct invalid value.",IF('Validation Lists'!U28,"Complete required fields.",IF('Validation Lists'!W28,"Do not hand off.",IF('Validation Lists'!Y28,"Specify the evidence before handoff.",IF('Validation Lists'!X28,"Do not complete handoff.",'Validation Lists'!BL28)))))</x:f>
        <x:v>Complete required fields.</x:v>
      </x:c>
      <x:c r="CB28" s="59" t="str">
        <x:f>IF(OR('Validation Lists'!T28,'Validation Lists'!U28),"Not evaluated.",IF('Validation Lists'!W28,"Reviewer must be supplied.",'Validation Lists'!BM28))</x:f>
        <x:v>Not evaluated.</x:v>
      </x:c>
      <x:c r="CC28" s="59" t="str">
        <x:f>IF(OR('Validation Lists'!T28,'Validation Lists'!U28),"Not evaluated.",IF('Validation Lists'!W28,IF(AND(BT28&lt;&gt;"",BT28&lt;&gt;"None",BT28&lt;&gt;"Not applicable"),"Specific condition already required.","Supply a specific trigger."),IF('Validation Lists'!Y28,"Supply a specific evidence request.",IF('Validation Lists'!X28,"Supply a specific trigger.",'Validation Lists'!BN28))))</x:f>
        <x:v>Not evaluated.</x:v>
      </x:c>
      <x:c r="CD28" s="59" t="str">
        <x:f>IF(BU28="Complete","Ready","Not ready")</x:f>
        <x:v>Not ready</x:v>
      </x:c>
      <x:c r="CE28" s="59" t="str">
        <x:f>IF(CD28&lt;&gt;"Ready","No completed handoff","Claim: "&amp;B28&amp;" | Decision use: "&amp;C28&amp;" | Record A: "&amp;H28&amp;" | Record B: "&amp;AA28&amp;" | Conflict: "&amp;BV28&amp;" | Materiality: "&amp;BN28&amp;" | Disposition: "&amp;BW28&amp;" | Confidence impact: "&amp;BX28&amp;" | Strongest wording: "&amp;BY28&amp;" | Prohibited wording: "&amp;BZ28&amp;" | Permitted action: "&amp;CA28&amp;" | Owner: "&amp;D28&amp;" | Review: "&amp;CB28&amp;" | Reopen: "&amp;CC28)</x:f>
        <x:v>No completed handoff</x:v>
      </x:c>
    </x:row>
    <x:row r="29" ht="42" customHeight="1">
      <x:c r="A29" s="51"/>
      <x:c r="B29" s="51"/>
      <x:c r="C29" s="51"/>
      <x:c r="D29" s="51"/>
      <x:c r="E29" s="51"/>
      <x:c r="F29" s="51"/>
      <x:c r="G29" s="51"/>
      <x:c r="H29" s="51"/>
      <x:c r="I29" s="51"/>
      <x:c r="J29" s="51"/>
      <x:c r="K29" s="51"/>
      <x:c r="L29" s="51"/>
      <x:c r="M29" s="51"/>
      <x:c r="N29" s="51"/>
      <x:c r="O29" s="51"/>
      <x:c r="P29" s="51"/>
      <x:c r="Q29" s="51"/>
      <x:c r="R29" s="51"/>
      <x:c r="S29" s="51"/>
      <x:c r="T29" s="51"/>
      <x:c r="U29" s="51"/>
      <x:c r="V29" s="51"/>
      <x:c r="W29" s="51"/>
      <x:c r="X29" s="51"/>
      <x:c r="Y29" s="51"/>
      <x:c r="Z29" s="51"/>
      <x:c r="AA29" s="51"/>
      <x:c r="AB29" s="51"/>
      <x:c r="AC29" s="51"/>
      <x:c r="AD29" s="51"/>
      <x:c r="AE29" s="51"/>
      <x:c r="AF29" s="51"/>
      <x:c r="AG29" s="51"/>
      <x:c r="AH29" s="51"/>
      <x:c r="AI29" s="51"/>
      <x:c r="AJ29" s="51"/>
      <x:c r="AK29" s="51"/>
      <x:c r="AL29" s="51"/>
      <x:c r="AM29" s="51"/>
      <x:c r="AN29" s="51"/>
      <x:c r="AO29" s="51"/>
      <x:c r="AP29" s="51"/>
      <x:c r="AQ29" s="51"/>
      <x:c r="AR29" s="51"/>
      <x:c r="AS29" s="51"/>
      <x:c r="AT29" s="51"/>
      <x:c r="AU29" s="51"/>
      <x:c r="AV29" s="51"/>
      <x:c r="AW29" s="51"/>
      <x:c r="AX29" s="51"/>
      <x:c r="AY29" s="51"/>
      <x:c r="AZ29" s="51"/>
      <x:c r="BA29" s="51"/>
      <x:c r="BB29" s="51"/>
      <x:c r="BC29" s="51"/>
      <x:c r="BD29" s="51"/>
      <x:c r="BE29" s="51"/>
      <x:c r="BF29" s="51"/>
      <x:c r="BG29" s="51"/>
      <x:c r="BH29" s="51"/>
      <x:c r="BI29" s="51"/>
      <x:c r="BJ29" s="51"/>
      <x:c r="BK29" s="51"/>
      <x:c r="BL29" s="51"/>
      <x:c r="BM29" s="51"/>
      <x:c r="BN29" s="51"/>
      <x:c r="BO29" s="51"/>
      <x:c r="BP29" s="51"/>
      <x:c r="BQ29" s="51"/>
      <x:c r="BR29" s="51"/>
      <x:c r="BS29" s="51"/>
      <x:c r="BT29" s="59"/>
      <x:c r="BU29" s="59" t="str">
        <x:f>IF('Validation Lists'!T29,"Invalid",IF('Validation Lists'!U29,"Incomplete",IF('Validation Lists'!W29,"Review required — incomplete",IF('Validation Lists'!Y29,"Incomplete",IF('Validation Lists'!X29,"Incomplete","Complete")))))</x:f>
        <x:v>Incomplete</x:v>
      </x:c>
      <x:c r="BV29" s="59" t="str">
        <x:f>IF(OR('Validation Lists'!T29,'Validation Lists'!U29),"No output",'Validation Lists'!AL29)</x:f>
        <x:v>No output</x:v>
      </x:c>
      <x:c r="BW29" s="59" t="str">
        <x:f>IF(OR('Validation Lists'!T29,'Validation Lists'!U29),"No output",'Validation Lists'!BH29)</x:f>
        <x:v>No output</x:v>
      </x:c>
      <x:c r="BX29" s="59" t="str">
        <x:f>IF(OR('Validation Lists'!T29,'Validation Lists'!U29),"No output",IF(OR('Validation Lists'!W29,'Validation Lists'!X29,'Validation Lists'!Y29),"No completed output",'Validation Lists'!BI29))</x:f>
        <x:v>No output</x:v>
      </x:c>
      <x:c r="BY29" s="59" t="str">
        <x:f>IF('Validation Lists'!T29,"No substantive wording.",IF('Validation Lists'!U29,"Assessment is incomplete.",IF('Validation Lists'!W29,"Review is required before handoff.",IF('Validation Lists'!Y29,"Defined additional evidence is missing.",IF('Validation Lists'!X29,"A specific reopen condition is missing.",'Validation Lists'!BJ29)))))</x:f>
        <x:v>Assessment is incomplete.</x:v>
      </x:c>
      <x:c r="BZ29" s="59" t="str">
        <x:f>IF('Validation Lists'!T29,"Any adjudication result.",IF('Validation Lists'!U29,"Any substantive conclusion.",IF('Validation Lists'!W29,"Completed/approved claim.",IF('Validation Lists'!Y29,"Undefined evidence request.",IF('Validation Lists'!X29,"Permanent closed decision.",'Validation Lists'!BK29)))))</x:f>
        <x:v>Any substantive conclusion.</x:v>
      </x:c>
      <x:c r="CA29" s="59" t="str">
        <x:f>IF('Validation Lists'!T29,"Correct invalid value.",IF('Validation Lists'!U29,"Complete required fields.",IF('Validation Lists'!W29,"Do not hand off.",IF('Validation Lists'!Y29,"Specify the evidence before handoff.",IF('Validation Lists'!X29,"Do not complete handoff.",'Validation Lists'!BL29)))))</x:f>
        <x:v>Complete required fields.</x:v>
      </x:c>
      <x:c r="CB29" s="59" t="str">
        <x:f>IF(OR('Validation Lists'!T29,'Validation Lists'!U29),"Not evaluated.",IF('Validation Lists'!W29,"Reviewer must be supplied.",'Validation Lists'!BM29))</x:f>
        <x:v>Not evaluated.</x:v>
      </x:c>
      <x:c r="CC29" s="59" t="str">
        <x:f>IF(OR('Validation Lists'!T29,'Validation Lists'!U29),"Not evaluated.",IF('Validation Lists'!W29,IF(AND(BT29&lt;&gt;"",BT29&lt;&gt;"None",BT29&lt;&gt;"Not applicable"),"Specific condition already required.","Supply a specific trigger."),IF('Validation Lists'!Y29,"Supply a specific evidence request.",IF('Validation Lists'!X29,"Supply a specific trigger.",'Validation Lists'!BN29))))</x:f>
        <x:v>Not evaluated.</x:v>
      </x:c>
      <x:c r="CD29" s="59" t="str">
        <x:f>IF(BU29="Complete","Ready","Not ready")</x:f>
        <x:v>Not ready</x:v>
      </x:c>
      <x:c r="CE29" s="59" t="str">
        <x:f>IF(CD29&lt;&gt;"Ready","No completed handoff","Claim: "&amp;B29&amp;" | Decision use: "&amp;C29&amp;" | Record A: "&amp;H29&amp;" | Record B: "&amp;AA29&amp;" | Conflict: "&amp;BV29&amp;" | Materiality: "&amp;BN29&amp;" | Disposition: "&amp;BW29&amp;" | Confidence impact: "&amp;BX29&amp;" | Strongest wording: "&amp;BY29&amp;" | Prohibited wording: "&amp;BZ29&amp;" | Permitted action: "&amp;CA29&amp;" | Owner: "&amp;D29&amp;" | Review: "&amp;CB29&amp;" | Reopen: "&amp;CC29)</x:f>
        <x:v>No completed handoff</x:v>
      </x:c>
    </x:row>
    <x:row r="30" ht="42" customHeight="1">
      <x:c r="A30" s="51"/>
      <x:c r="B30" s="51"/>
      <x:c r="C30" s="51"/>
      <x:c r="D30" s="51"/>
      <x:c r="E30" s="51"/>
      <x:c r="F30" s="51"/>
      <x:c r="G30" s="51"/>
      <x:c r="H30" s="51"/>
      <x:c r="I30" s="51"/>
      <x:c r="J30" s="51"/>
      <x:c r="K30" s="51"/>
      <x:c r="L30" s="51"/>
      <x:c r="M30" s="51"/>
      <x:c r="N30" s="51"/>
      <x:c r="O30" s="51"/>
      <x:c r="P30" s="51"/>
      <x:c r="Q30" s="51"/>
      <x:c r="R30" s="51"/>
      <x:c r="S30" s="51"/>
      <x:c r="T30" s="51"/>
      <x:c r="U30" s="51"/>
      <x:c r="V30" s="51"/>
      <x:c r="W30" s="51"/>
      <x:c r="X30" s="51"/>
      <x:c r="Y30" s="51"/>
      <x:c r="Z30" s="51"/>
      <x:c r="AA30" s="51"/>
      <x:c r="AB30" s="51"/>
      <x:c r="AC30" s="51"/>
      <x:c r="AD30" s="51"/>
      <x:c r="AE30" s="51"/>
      <x:c r="AF30" s="51"/>
      <x:c r="AG30" s="51"/>
      <x:c r="AH30" s="51"/>
      <x:c r="AI30" s="51"/>
      <x:c r="AJ30" s="51"/>
      <x:c r="AK30" s="51"/>
      <x:c r="AL30" s="51"/>
      <x:c r="AM30" s="51"/>
      <x:c r="AN30" s="51"/>
      <x:c r="AO30" s="51"/>
      <x:c r="AP30" s="51"/>
      <x:c r="AQ30" s="51"/>
      <x:c r="AR30" s="51"/>
      <x:c r="AS30" s="51"/>
      <x:c r="AT30" s="51"/>
      <x:c r="AU30" s="51"/>
      <x:c r="AV30" s="51"/>
      <x:c r="AW30" s="51"/>
      <x:c r="AX30" s="51"/>
      <x:c r="AY30" s="51"/>
      <x:c r="AZ30" s="51"/>
      <x:c r="BA30" s="51"/>
      <x:c r="BB30" s="51"/>
      <x:c r="BC30" s="51"/>
      <x:c r="BD30" s="51"/>
      <x:c r="BE30" s="51"/>
      <x:c r="BF30" s="51"/>
      <x:c r="BG30" s="51"/>
      <x:c r="BH30" s="51"/>
      <x:c r="BI30" s="51"/>
      <x:c r="BJ30" s="51"/>
      <x:c r="BK30" s="51"/>
      <x:c r="BL30" s="51"/>
      <x:c r="BM30" s="51"/>
      <x:c r="BN30" s="51"/>
      <x:c r="BO30" s="51"/>
      <x:c r="BP30" s="51"/>
      <x:c r="BQ30" s="51"/>
      <x:c r="BR30" s="51"/>
      <x:c r="BS30" s="51"/>
      <x:c r="BT30" s="59"/>
      <x:c r="BU30" s="59" t="str">
        <x:f>IF('Validation Lists'!T30,"Invalid",IF('Validation Lists'!U30,"Incomplete",IF('Validation Lists'!W30,"Review required — incomplete",IF('Validation Lists'!Y30,"Incomplete",IF('Validation Lists'!X30,"Incomplete","Complete")))))</x:f>
        <x:v>Incomplete</x:v>
      </x:c>
      <x:c r="BV30" s="59" t="str">
        <x:f>IF(OR('Validation Lists'!T30,'Validation Lists'!U30),"No output",'Validation Lists'!AL30)</x:f>
        <x:v>No output</x:v>
      </x:c>
      <x:c r="BW30" s="59" t="str">
        <x:f>IF(OR('Validation Lists'!T30,'Validation Lists'!U30),"No output",'Validation Lists'!BH30)</x:f>
        <x:v>No output</x:v>
      </x:c>
      <x:c r="BX30" s="59" t="str">
        <x:f>IF(OR('Validation Lists'!T30,'Validation Lists'!U30),"No output",IF(OR('Validation Lists'!W30,'Validation Lists'!X30,'Validation Lists'!Y30),"No completed output",'Validation Lists'!BI30))</x:f>
        <x:v>No output</x:v>
      </x:c>
      <x:c r="BY30" s="59" t="str">
        <x:f>IF('Validation Lists'!T30,"No substantive wording.",IF('Validation Lists'!U30,"Assessment is incomplete.",IF('Validation Lists'!W30,"Review is required before handoff.",IF('Validation Lists'!Y30,"Defined additional evidence is missing.",IF('Validation Lists'!X30,"A specific reopen condition is missing.",'Validation Lists'!BJ30)))))</x:f>
        <x:v>Assessment is incomplete.</x:v>
      </x:c>
      <x:c r="BZ30" s="59" t="str">
        <x:f>IF('Validation Lists'!T30,"Any adjudication result.",IF('Validation Lists'!U30,"Any substantive conclusion.",IF('Validation Lists'!W30,"Completed/approved claim.",IF('Validation Lists'!Y30,"Undefined evidence request.",IF('Validation Lists'!X30,"Permanent closed decision.",'Validation Lists'!BK30)))))</x:f>
        <x:v>Any substantive conclusion.</x:v>
      </x:c>
      <x:c r="CA30" s="59" t="str">
        <x:f>IF('Validation Lists'!T30,"Correct invalid value.",IF('Validation Lists'!U30,"Complete required fields.",IF('Validation Lists'!W30,"Do not hand off.",IF('Validation Lists'!Y30,"Specify the evidence before handoff.",IF('Validation Lists'!X30,"Do not complete handoff.",'Validation Lists'!BL30)))))</x:f>
        <x:v>Complete required fields.</x:v>
      </x:c>
      <x:c r="CB30" s="59" t="str">
        <x:f>IF(OR('Validation Lists'!T30,'Validation Lists'!U30),"Not evaluated.",IF('Validation Lists'!W30,"Reviewer must be supplied.",'Validation Lists'!BM30))</x:f>
        <x:v>Not evaluated.</x:v>
      </x:c>
      <x:c r="CC30" s="59" t="str">
        <x:f>IF(OR('Validation Lists'!T30,'Validation Lists'!U30),"Not evaluated.",IF('Validation Lists'!W30,IF(AND(BT30&lt;&gt;"",BT30&lt;&gt;"None",BT30&lt;&gt;"Not applicable"),"Specific condition already required.","Supply a specific trigger."),IF('Validation Lists'!Y30,"Supply a specific evidence request.",IF('Validation Lists'!X30,"Supply a specific trigger.",'Validation Lists'!BN30))))</x:f>
        <x:v>Not evaluated.</x:v>
      </x:c>
      <x:c r="CD30" s="59" t="str">
        <x:f>IF(BU30="Complete","Ready","Not ready")</x:f>
        <x:v>Not ready</x:v>
      </x:c>
      <x:c r="CE30" s="59" t="str">
        <x:f>IF(CD30&lt;&gt;"Ready","No completed handoff","Claim: "&amp;B30&amp;" | Decision use: "&amp;C30&amp;" | Record A: "&amp;H30&amp;" | Record B: "&amp;AA30&amp;" | Conflict: "&amp;BV30&amp;" | Materiality: "&amp;BN30&amp;" | Disposition: "&amp;BW30&amp;" | Confidence impact: "&amp;BX30&amp;" | Strongest wording: "&amp;BY30&amp;" | Prohibited wording: "&amp;BZ30&amp;" | Permitted action: "&amp;CA30&amp;" | Owner: "&amp;D30&amp;" | Review: "&amp;CB30&amp;" | Reopen: "&amp;CC30)</x:f>
        <x:v>No completed handoff</x:v>
      </x:c>
    </x:row>
    <x:row r="31" ht="42" customHeight="1">
      <x:c r="A31" s="51"/>
      <x:c r="B31" s="51"/>
      <x:c r="C31" s="51"/>
      <x:c r="D31" s="51"/>
      <x:c r="E31" s="51"/>
      <x:c r="F31" s="51"/>
      <x:c r="G31" s="51"/>
      <x:c r="H31" s="51"/>
      <x:c r="I31" s="51"/>
      <x:c r="J31" s="51"/>
      <x:c r="K31" s="51"/>
      <x:c r="L31" s="51"/>
      <x:c r="M31" s="51"/>
      <x:c r="N31" s="51"/>
      <x:c r="O31" s="51"/>
      <x:c r="P31" s="51"/>
      <x:c r="Q31" s="51"/>
      <x:c r="R31" s="51"/>
      <x:c r="S31" s="51"/>
      <x:c r="T31" s="51"/>
      <x:c r="U31" s="51"/>
      <x:c r="V31" s="51"/>
      <x:c r="W31" s="51"/>
      <x:c r="X31" s="51"/>
      <x:c r="Y31" s="51"/>
      <x:c r="Z31" s="51"/>
      <x:c r="AA31" s="51"/>
      <x:c r="AB31" s="51"/>
      <x:c r="AC31" s="51"/>
      <x:c r="AD31" s="51"/>
      <x:c r="AE31" s="51"/>
      <x:c r="AF31" s="51"/>
      <x:c r="AG31" s="51"/>
      <x:c r="AH31" s="51"/>
      <x:c r="AI31" s="51"/>
      <x:c r="AJ31" s="51"/>
      <x:c r="AK31" s="51"/>
      <x:c r="AL31" s="51"/>
      <x:c r="AM31" s="51"/>
      <x:c r="AN31" s="51"/>
      <x:c r="AO31" s="51"/>
      <x:c r="AP31" s="51"/>
      <x:c r="AQ31" s="51"/>
      <x:c r="AR31" s="51"/>
      <x:c r="AS31" s="51"/>
      <x:c r="AT31" s="51"/>
      <x:c r="AU31" s="51"/>
      <x:c r="AV31" s="51"/>
      <x:c r="AW31" s="51"/>
      <x:c r="AX31" s="51"/>
      <x:c r="AY31" s="51"/>
      <x:c r="AZ31" s="51"/>
      <x:c r="BA31" s="51"/>
      <x:c r="BB31" s="51"/>
      <x:c r="BC31" s="51"/>
      <x:c r="BD31" s="51"/>
      <x:c r="BE31" s="51"/>
      <x:c r="BF31" s="51"/>
      <x:c r="BG31" s="51"/>
      <x:c r="BH31" s="51"/>
      <x:c r="BI31" s="51"/>
      <x:c r="BJ31" s="51"/>
      <x:c r="BK31" s="51"/>
      <x:c r="BL31" s="51"/>
      <x:c r="BM31" s="51"/>
      <x:c r="BN31" s="51"/>
      <x:c r="BO31" s="51"/>
      <x:c r="BP31" s="51"/>
      <x:c r="BQ31" s="51"/>
      <x:c r="BR31" s="51"/>
      <x:c r="BS31" s="51"/>
      <x:c r="BT31" s="59"/>
      <x:c r="BU31" s="59" t="str">
        <x:f>IF('Validation Lists'!T31,"Invalid",IF('Validation Lists'!U31,"Incomplete",IF('Validation Lists'!W31,"Review required — incomplete",IF('Validation Lists'!Y31,"Incomplete",IF('Validation Lists'!X31,"Incomplete","Complete")))))</x:f>
        <x:v>Incomplete</x:v>
      </x:c>
      <x:c r="BV31" s="59" t="str">
        <x:f>IF(OR('Validation Lists'!T31,'Validation Lists'!U31),"No output",'Validation Lists'!AL31)</x:f>
        <x:v>No output</x:v>
      </x:c>
      <x:c r="BW31" s="59" t="str">
        <x:f>IF(OR('Validation Lists'!T31,'Validation Lists'!U31),"No output",'Validation Lists'!BH31)</x:f>
        <x:v>No output</x:v>
      </x:c>
      <x:c r="BX31" s="59" t="str">
        <x:f>IF(OR('Validation Lists'!T31,'Validation Lists'!U31),"No output",IF(OR('Validation Lists'!W31,'Validation Lists'!X31,'Validation Lists'!Y31),"No completed output",'Validation Lists'!BI31))</x:f>
        <x:v>No output</x:v>
      </x:c>
      <x:c r="BY31" s="59" t="str">
        <x:f>IF('Validation Lists'!T31,"No substantive wording.",IF('Validation Lists'!U31,"Assessment is incomplete.",IF('Validation Lists'!W31,"Review is required before handoff.",IF('Validation Lists'!Y31,"Defined additional evidence is missing.",IF('Validation Lists'!X31,"A specific reopen condition is missing.",'Validation Lists'!BJ31)))))</x:f>
        <x:v>Assessment is incomplete.</x:v>
      </x:c>
      <x:c r="BZ31" s="59" t="str">
        <x:f>IF('Validation Lists'!T31,"Any adjudication result.",IF('Validation Lists'!U31,"Any substantive conclusion.",IF('Validation Lists'!W31,"Completed/approved claim.",IF('Validation Lists'!Y31,"Undefined evidence request.",IF('Validation Lists'!X31,"Permanent closed decision.",'Validation Lists'!BK31)))))</x:f>
        <x:v>Any substantive conclusion.</x:v>
      </x:c>
      <x:c r="CA31" s="59" t="str">
        <x:f>IF('Validation Lists'!T31,"Correct invalid value.",IF('Validation Lists'!U31,"Complete required fields.",IF('Validation Lists'!W31,"Do not hand off.",IF('Validation Lists'!Y31,"Specify the evidence before handoff.",IF('Validation Lists'!X31,"Do not complete handoff.",'Validation Lists'!BL31)))))</x:f>
        <x:v>Complete required fields.</x:v>
      </x:c>
      <x:c r="CB31" s="59" t="str">
        <x:f>IF(OR('Validation Lists'!T31,'Validation Lists'!U31),"Not evaluated.",IF('Validation Lists'!W31,"Reviewer must be supplied.",'Validation Lists'!BM31))</x:f>
        <x:v>Not evaluated.</x:v>
      </x:c>
      <x:c r="CC31" s="59" t="str">
        <x:f>IF(OR('Validation Lists'!T31,'Validation Lists'!U31),"Not evaluated.",IF('Validation Lists'!W31,IF(AND(BT31&lt;&gt;"",BT31&lt;&gt;"None",BT31&lt;&gt;"Not applicable"),"Specific condition already required.","Supply a specific trigger."),IF('Validation Lists'!Y31,"Supply a specific evidence request.",IF('Validation Lists'!X31,"Supply a specific trigger.",'Validation Lists'!BN31))))</x:f>
        <x:v>Not evaluated.</x:v>
      </x:c>
      <x:c r="CD31" s="59" t="str">
        <x:f>IF(BU31="Complete","Ready","Not ready")</x:f>
        <x:v>Not ready</x:v>
      </x:c>
      <x:c r="CE31" s="59" t="str">
        <x:f>IF(CD31&lt;&gt;"Ready","No completed handoff","Claim: "&amp;B31&amp;" | Decision use: "&amp;C31&amp;" | Record A: "&amp;H31&amp;" | Record B: "&amp;AA31&amp;" | Conflict: "&amp;BV31&amp;" | Materiality: "&amp;BN31&amp;" | Disposition: "&amp;BW31&amp;" | Confidence impact: "&amp;BX31&amp;" | Strongest wording: "&amp;BY31&amp;" | Prohibited wording: "&amp;BZ31&amp;" | Permitted action: "&amp;CA31&amp;" | Owner: "&amp;D31&amp;" | Review: "&amp;CB31&amp;" | Reopen: "&amp;CC31)</x:f>
        <x:v>No completed handoff</x:v>
      </x:c>
    </x:row>
    <x:row r="32" ht="42" customHeight="1">
      <x:c r="A32" s="51"/>
      <x:c r="B32" s="51"/>
      <x:c r="C32" s="51"/>
      <x:c r="D32" s="51"/>
      <x:c r="E32" s="51"/>
      <x:c r="F32" s="51"/>
      <x:c r="G32" s="51"/>
      <x:c r="H32" s="51"/>
      <x:c r="I32" s="51"/>
      <x:c r="J32" s="51"/>
      <x:c r="K32" s="51"/>
      <x:c r="L32" s="51"/>
      <x:c r="M32" s="51"/>
      <x:c r="N32" s="51"/>
      <x:c r="O32" s="51"/>
      <x:c r="P32" s="51"/>
      <x:c r="Q32" s="51"/>
      <x:c r="R32" s="51"/>
      <x:c r="S32" s="51"/>
      <x:c r="T32" s="51"/>
      <x:c r="U32" s="51"/>
      <x:c r="V32" s="51"/>
      <x:c r="W32" s="51"/>
      <x:c r="X32" s="51"/>
      <x:c r="Y32" s="51"/>
      <x:c r="Z32" s="51"/>
      <x:c r="AA32" s="51"/>
      <x:c r="AB32" s="51"/>
      <x:c r="AC32" s="51"/>
      <x:c r="AD32" s="51"/>
      <x:c r="AE32" s="51"/>
      <x:c r="AF32" s="51"/>
      <x:c r="AG32" s="51"/>
      <x:c r="AH32" s="51"/>
      <x:c r="AI32" s="51"/>
      <x:c r="AJ32" s="51"/>
      <x:c r="AK32" s="51"/>
      <x:c r="AL32" s="51"/>
      <x:c r="AM32" s="51"/>
      <x:c r="AN32" s="51"/>
      <x:c r="AO32" s="51"/>
      <x:c r="AP32" s="51"/>
      <x:c r="AQ32" s="51"/>
      <x:c r="AR32" s="51"/>
      <x:c r="AS32" s="51"/>
      <x:c r="AT32" s="51"/>
      <x:c r="AU32" s="51"/>
      <x:c r="AV32" s="51"/>
      <x:c r="AW32" s="51"/>
      <x:c r="AX32" s="51"/>
      <x:c r="AY32" s="51"/>
      <x:c r="AZ32" s="51"/>
      <x:c r="BA32" s="51"/>
      <x:c r="BB32" s="51"/>
      <x:c r="BC32" s="51"/>
      <x:c r="BD32" s="51"/>
      <x:c r="BE32" s="51"/>
      <x:c r="BF32" s="51"/>
      <x:c r="BG32" s="51"/>
      <x:c r="BH32" s="51"/>
      <x:c r="BI32" s="51"/>
      <x:c r="BJ32" s="51"/>
      <x:c r="BK32" s="51"/>
      <x:c r="BL32" s="51"/>
      <x:c r="BM32" s="51"/>
      <x:c r="BN32" s="51"/>
      <x:c r="BO32" s="51"/>
      <x:c r="BP32" s="51"/>
      <x:c r="BQ32" s="51"/>
      <x:c r="BR32" s="51"/>
      <x:c r="BS32" s="51"/>
      <x:c r="BT32" s="59"/>
      <x:c r="BU32" s="59" t="str">
        <x:f>IF('Validation Lists'!T32,"Invalid",IF('Validation Lists'!U32,"Incomplete",IF('Validation Lists'!W32,"Review required — incomplete",IF('Validation Lists'!Y32,"Incomplete",IF('Validation Lists'!X32,"Incomplete","Complete")))))</x:f>
        <x:v>Incomplete</x:v>
      </x:c>
      <x:c r="BV32" s="59" t="str">
        <x:f>IF(OR('Validation Lists'!T32,'Validation Lists'!U32),"No output",'Validation Lists'!AL32)</x:f>
        <x:v>No output</x:v>
      </x:c>
      <x:c r="BW32" s="59" t="str">
        <x:f>IF(OR('Validation Lists'!T32,'Validation Lists'!U32),"No output",'Validation Lists'!BH32)</x:f>
        <x:v>No output</x:v>
      </x:c>
      <x:c r="BX32" s="59" t="str">
        <x:f>IF(OR('Validation Lists'!T32,'Validation Lists'!U32),"No output",IF(OR('Validation Lists'!W32,'Validation Lists'!X32,'Validation Lists'!Y32),"No completed output",'Validation Lists'!BI32))</x:f>
        <x:v>No output</x:v>
      </x:c>
      <x:c r="BY32" s="59" t="str">
        <x:f>IF('Validation Lists'!T32,"No substantive wording.",IF('Validation Lists'!U32,"Assessment is incomplete.",IF('Validation Lists'!W32,"Review is required before handoff.",IF('Validation Lists'!Y32,"Defined additional evidence is missing.",IF('Validation Lists'!X32,"A specific reopen condition is missing.",'Validation Lists'!BJ32)))))</x:f>
        <x:v>Assessment is incomplete.</x:v>
      </x:c>
      <x:c r="BZ32" s="59" t="str">
        <x:f>IF('Validation Lists'!T32,"Any adjudication result.",IF('Validation Lists'!U32,"Any substantive conclusion.",IF('Validation Lists'!W32,"Completed/approved claim.",IF('Validation Lists'!Y32,"Undefined evidence request.",IF('Validation Lists'!X32,"Permanent closed decision.",'Validation Lists'!BK32)))))</x:f>
        <x:v>Any substantive conclusion.</x:v>
      </x:c>
      <x:c r="CA32" s="59" t="str">
        <x:f>IF('Validation Lists'!T32,"Correct invalid value.",IF('Validation Lists'!U32,"Complete required fields.",IF('Validation Lists'!W32,"Do not hand off.",IF('Validation Lists'!Y32,"Specify the evidence before handoff.",IF('Validation Lists'!X32,"Do not complete handoff.",'Validation Lists'!BL32)))))</x:f>
        <x:v>Complete required fields.</x:v>
      </x:c>
      <x:c r="CB32" s="59" t="str">
        <x:f>IF(OR('Validation Lists'!T32,'Validation Lists'!U32),"Not evaluated.",IF('Validation Lists'!W32,"Reviewer must be supplied.",'Validation Lists'!BM32))</x:f>
        <x:v>Not evaluated.</x:v>
      </x:c>
      <x:c r="CC32" s="59" t="str">
        <x:f>IF(OR('Validation Lists'!T32,'Validation Lists'!U32),"Not evaluated.",IF('Validation Lists'!W32,IF(AND(BT32&lt;&gt;"",BT32&lt;&gt;"None",BT32&lt;&gt;"Not applicable"),"Specific condition already required.","Supply a specific trigger."),IF('Validation Lists'!Y32,"Supply a specific evidence request.",IF('Validation Lists'!X32,"Supply a specific trigger.",'Validation Lists'!BN32))))</x:f>
        <x:v>Not evaluated.</x:v>
      </x:c>
      <x:c r="CD32" s="59" t="str">
        <x:f>IF(BU32="Complete","Ready","Not ready")</x:f>
        <x:v>Not ready</x:v>
      </x:c>
      <x:c r="CE32" s="59" t="str">
        <x:f>IF(CD32&lt;&gt;"Ready","No completed handoff","Claim: "&amp;B32&amp;" | Decision use: "&amp;C32&amp;" | Record A: "&amp;H32&amp;" | Record B: "&amp;AA32&amp;" | Conflict: "&amp;BV32&amp;" | Materiality: "&amp;BN32&amp;" | Disposition: "&amp;BW32&amp;" | Confidence impact: "&amp;BX32&amp;" | Strongest wording: "&amp;BY32&amp;" | Prohibited wording: "&amp;BZ32&amp;" | Permitted action: "&amp;CA32&amp;" | Owner: "&amp;D32&amp;" | Review: "&amp;CB32&amp;" | Reopen: "&amp;CC32)</x:f>
        <x:v>No completed handoff</x:v>
      </x:c>
    </x:row>
    <x:row r="33" ht="42" customHeight="1">
      <x:c r="A33" s="51"/>
      <x:c r="B33" s="51"/>
      <x:c r="C33" s="51"/>
      <x:c r="D33" s="51"/>
      <x:c r="E33" s="51"/>
      <x:c r="F33" s="51"/>
      <x:c r="G33" s="51"/>
      <x:c r="H33" s="51"/>
      <x:c r="I33" s="51"/>
      <x:c r="J33" s="51"/>
      <x:c r="K33" s="51"/>
      <x:c r="L33" s="51"/>
      <x:c r="M33" s="51"/>
      <x:c r="N33" s="51"/>
      <x:c r="O33" s="51"/>
      <x:c r="P33" s="51"/>
      <x:c r="Q33" s="51"/>
      <x:c r="R33" s="51"/>
      <x:c r="S33" s="51"/>
      <x:c r="T33" s="51"/>
      <x:c r="U33" s="51"/>
      <x:c r="V33" s="51"/>
      <x:c r="W33" s="51"/>
      <x:c r="X33" s="51"/>
      <x:c r="Y33" s="51"/>
      <x:c r="Z33" s="51"/>
      <x:c r="AA33" s="51"/>
      <x:c r="AB33" s="51"/>
      <x:c r="AC33" s="51"/>
      <x:c r="AD33" s="51"/>
      <x:c r="AE33" s="51"/>
      <x:c r="AF33" s="51"/>
      <x:c r="AG33" s="51"/>
      <x:c r="AH33" s="51"/>
      <x:c r="AI33" s="51"/>
      <x:c r="AJ33" s="51"/>
      <x:c r="AK33" s="51"/>
      <x:c r="AL33" s="51"/>
      <x:c r="AM33" s="51"/>
      <x:c r="AN33" s="51"/>
      <x:c r="AO33" s="51"/>
      <x:c r="AP33" s="51"/>
      <x:c r="AQ33" s="51"/>
      <x:c r="AR33" s="51"/>
      <x:c r="AS33" s="51"/>
      <x:c r="AT33" s="51"/>
      <x:c r="AU33" s="51"/>
      <x:c r="AV33" s="51"/>
      <x:c r="AW33" s="51"/>
      <x:c r="AX33" s="51"/>
      <x:c r="AY33" s="51"/>
      <x:c r="AZ33" s="51"/>
      <x:c r="BA33" s="51"/>
      <x:c r="BB33" s="51"/>
      <x:c r="BC33" s="51"/>
      <x:c r="BD33" s="51"/>
      <x:c r="BE33" s="51"/>
      <x:c r="BF33" s="51"/>
      <x:c r="BG33" s="51"/>
      <x:c r="BH33" s="51"/>
      <x:c r="BI33" s="51"/>
      <x:c r="BJ33" s="51"/>
      <x:c r="BK33" s="51"/>
      <x:c r="BL33" s="51"/>
      <x:c r="BM33" s="51"/>
      <x:c r="BN33" s="51"/>
      <x:c r="BO33" s="51"/>
      <x:c r="BP33" s="51"/>
      <x:c r="BQ33" s="51"/>
      <x:c r="BR33" s="51"/>
      <x:c r="BS33" s="51"/>
      <x:c r="BT33" s="59"/>
      <x:c r="BU33" s="59" t="str">
        <x:f>IF('Validation Lists'!T33,"Invalid",IF('Validation Lists'!U33,"Incomplete",IF('Validation Lists'!W33,"Review required — incomplete",IF('Validation Lists'!Y33,"Incomplete",IF('Validation Lists'!X33,"Incomplete","Complete")))))</x:f>
        <x:v>Incomplete</x:v>
      </x:c>
      <x:c r="BV33" s="59" t="str">
        <x:f>IF(OR('Validation Lists'!T33,'Validation Lists'!U33),"No output",'Validation Lists'!AL33)</x:f>
        <x:v>No output</x:v>
      </x:c>
      <x:c r="BW33" s="59" t="str">
        <x:f>IF(OR('Validation Lists'!T33,'Validation Lists'!U33),"No output",'Validation Lists'!BH33)</x:f>
        <x:v>No output</x:v>
      </x:c>
      <x:c r="BX33" s="59" t="str">
        <x:f>IF(OR('Validation Lists'!T33,'Validation Lists'!U33),"No output",IF(OR('Validation Lists'!W33,'Validation Lists'!X33,'Validation Lists'!Y33),"No completed output",'Validation Lists'!BI33))</x:f>
        <x:v>No output</x:v>
      </x:c>
      <x:c r="BY33" s="59" t="str">
        <x:f>IF('Validation Lists'!T33,"No substantive wording.",IF('Validation Lists'!U33,"Assessment is incomplete.",IF('Validation Lists'!W33,"Review is required before handoff.",IF('Validation Lists'!Y33,"Defined additional evidence is missing.",IF('Validation Lists'!X33,"A specific reopen condition is missing.",'Validation Lists'!BJ33)))))</x:f>
        <x:v>Assessment is incomplete.</x:v>
      </x:c>
      <x:c r="BZ33" s="59" t="str">
        <x:f>IF('Validation Lists'!T33,"Any adjudication result.",IF('Validation Lists'!U33,"Any substantive conclusion.",IF('Validation Lists'!W33,"Completed/approved claim.",IF('Validation Lists'!Y33,"Undefined evidence request.",IF('Validation Lists'!X33,"Permanent closed decision.",'Validation Lists'!BK33)))))</x:f>
        <x:v>Any substantive conclusion.</x:v>
      </x:c>
      <x:c r="CA33" s="59" t="str">
        <x:f>IF('Validation Lists'!T33,"Correct invalid value.",IF('Validation Lists'!U33,"Complete required fields.",IF('Validation Lists'!W33,"Do not hand off.",IF('Validation Lists'!Y33,"Specify the evidence before handoff.",IF('Validation Lists'!X33,"Do not complete handoff.",'Validation Lists'!BL33)))))</x:f>
        <x:v>Complete required fields.</x:v>
      </x:c>
      <x:c r="CB33" s="59" t="str">
        <x:f>IF(OR('Validation Lists'!T33,'Validation Lists'!U33),"Not evaluated.",IF('Validation Lists'!W33,"Reviewer must be supplied.",'Validation Lists'!BM33))</x:f>
        <x:v>Not evaluated.</x:v>
      </x:c>
      <x:c r="CC33" s="59" t="str">
        <x:f>IF(OR('Validation Lists'!T33,'Validation Lists'!U33),"Not evaluated.",IF('Validation Lists'!W33,IF(AND(BT33&lt;&gt;"",BT33&lt;&gt;"None",BT33&lt;&gt;"Not applicable"),"Specific condition already required.","Supply a specific trigger."),IF('Validation Lists'!Y33,"Supply a specific evidence request.",IF('Validation Lists'!X33,"Supply a specific trigger.",'Validation Lists'!BN33))))</x:f>
        <x:v>Not evaluated.</x:v>
      </x:c>
      <x:c r="CD33" s="59" t="str">
        <x:f>IF(BU33="Complete","Ready","Not ready")</x:f>
        <x:v>Not ready</x:v>
      </x:c>
      <x:c r="CE33" s="59" t="str">
        <x:f>IF(CD33&lt;&gt;"Ready","No completed handoff","Claim: "&amp;B33&amp;" | Decision use: "&amp;C33&amp;" | Record A: "&amp;H33&amp;" | Record B: "&amp;AA33&amp;" | Conflict: "&amp;BV33&amp;" | Materiality: "&amp;BN33&amp;" | Disposition: "&amp;BW33&amp;" | Confidence impact: "&amp;BX33&amp;" | Strongest wording: "&amp;BY33&amp;" | Prohibited wording: "&amp;BZ33&amp;" | Permitted action: "&amp;CA33&amp;" | Owner: "&amp;D33&amp;" | Review: "&amp;CB33&amp;" | Reopen: "&amp;CC33)</x:f>
        <x:v>No completed handoff</x:v>
      </x:c>
    </x:row>
    <x:row r="34" ht="42" customHeight="1">
      <x:c r="A34" s="51"/>
      <x:c r="B34" s="51"/>
      <x:c r="C34" s="51"/>
      <x:c r="D34" s="51"/>
      <x:c r="E34" s="51"/>
      <x:c r="F34" s="51"/>
      <x:c r="G34" s="51"/>
      <x:c r="H34" s="51"/>
      <x:c r="I34" s="51"/>
      <x:c r="J34" s="51"/>
      <x:c r="K34" s="51"/>
      <x:c r="L34" s="51"/>
      <x:c r="M34" s="51"/>
      <x:c r="N34" s="51"/>
      <x:c r="O34" s="51"/>
      <x:c r="P34" s="51"/>
      <x:c r="Q34" s="51"/>
      <x:c r="R34" s="51"/>
      <x:c r="S34" s="51"/>
      <x:c r="T34" s="51"/>
      <x:c r="U34" s="51"/>
      <x:c r="V34" s="51"/>
      <x:c r="W34" s="51"/>
      <x:c r="X34" s="51"/>
      <x:c r="Y34" s="51"/>
      <x:c r="Z34" s="51"/>
      <x:c r="AA34" s="51"/>
      <x:c r="AB34" s="51"/>
      <x:c r="AC34" s="51"/>
      <x:c r="AD34" s="51"/>
      <x:c r="AE34" s="51"/>
      <x:c r="AF34" s="51"/>
      <x:c r="AG34" s="51"/>
      <x:c r="AH34" s="51"/>
      <x:c r="AI34" s="51"/>
      <x:c r="AJ34" s="51"/>
      <x:c r="AK34" s="51"/>
      <x:c r="AL34" s="51"/>
      <x:c r="AM34" s="51"/>
      <x:c r="AN34" s="51"/>
      <x:c r="AO34" s="51"/>
      <x:c r="AP34" s="51"/>
      <x:c r="AQ34" s="51"/>
      <x:c r="AR34" s="51"/>
      <x:c r="AS34" s="51"/>
      <x:c r="AT34" s="51"/>
      <x:c r="AU34" s="51"/>
      <x:c r="AV34" s="51"/>
      <x:c r="AW34" s="51"/>
      <x:c r="AX34" s="51"/>
      <x:c r="AY34" s="51"/>
      <x:c r="AZ34" s="51"/>
      <x:c r="BA34" s="51"/>
      <x:c r="BB34" s="51"/>
      <x:c r="BC34" s="51"/>
      <x:c r="BD34" s="51"/>
      <x:c r="BE34" s="51"/>
      <x:c r="BF34" s="51"/>
      <x:c r="BG34" s="51"/>
      <x:c r="BH34" s="51"/>
      <x:c r="BI34" s="51"/>
      <x:c r="BJ34" s="51"/>
      <x:c r="BK34" s="51"/>
      <x:c r="BL34" s="51"/>
      <x:c r="BM34" s="51"/>
      <x:c r="BN34" s="51"/>
      <x:c r="BO34" s="51"/>
      <x:c r="BP34" s="51"/>
      <x:c r="BQ34" s="51"/>
      <x:c r="BR34" s="51"/>
      <x:c r="BS34" s="51"/>
      <x:c r="BT34" s="59"/>
      <x:c r="BU34" s="59" t="str">
        <x:f>IF('Validation Lists'!T34,"Invalid",IF('Validation Lists'!U34,"Incomplete",IF('Validation Lists'!W34,"Review required — incomplete",IF('Validation Lists'!Y34,"Incomplete",IF('Validation Lists'!X34,"Incomplete","Complete")))))</x:f>
        <x:v>Incomplete</x:v>
      </x:c>
      <x:c r="BV34" s="59" t="str">
        <x:f>IF(OR('Validation Lists'!T34,'Validation Lists'!U34),"No output",'Validation Lists'!AL34)</x:f>
        <x:v>No output</x:v>
      </x:c>
      <x:c r="BW34" s="59" t="str">
        <x:f>IF(OR('Validation Lists'!T34,'Validation Lists'!U34),"No output",'Validation Lists'!BH34)</x:f>
        <x:v>No output</x:v>
      </x:c>
      <x:c r="BX34" s="59" t="str">
        <x:f>IF(OR('Validation Lists'!T34,'Validation Lists'!U34),"No output",IF(OR('Validation Lists'!W34,'Validation Lists'!X34,'Validation Lists'!Y34),"No completed output",'Validation Lists'!BI34))</x:f>
        <x:v>No output</x:v>
      </x:c>
      <x:c r="BY34" s="59" t="str">
        <x:f>IF('Validation Lists'!T34,"No substantive wording.",IF('Validation Lists'!U34,"Assessment is incomplete.",IF('Validation Lists'!W34,"Review is required before handoff.",IF('Validation Lists'!Y34,"Defined additional evidence is missing.",IF('Validation Lists'!X34,"A specific reopen condition is missing.",'Validation Lists'!BJ34)))))</x:f>
        <x:v>Assessment is incomplete.</x:v>
      </x:c>
      <x:c r="BZ34" s="59" t="str">
        <x:f>IF('Validation Lists'!T34,"Any adjudication result.",IF('Validation Lists'!U34,"Any substantive conclusion.",IF('Validation Lists'!W34,"Completed/approved claim.",IF('Validation Lists'!Y34,"Undefined evidence request.",IF('Validation Lists'!X34,"Permanent closed decision.",'Validation Lists'!BK34)))))</x:f>
        <x:v>Any substantive conclusion.</x:v>
      </x:c>
      <x:c r="CA34" s="59" t="str">
        <x:f>IF('Validation Lists'!T34,"Correct invalid value.",IF('Validation Lists'!U34,"Complete required fields.",IF('Validation Lists'!W34,"Do not hand off.",IF('Validation Lists'!Y34,"Specify the evidence before handoff.",IF('Validation Lists'!X34,"Do not complete handoff.",'Validation Lists'!BL34)))))</x:f>
        <x:v>Complete required fields.</x:v>
      </x:c>
      <x:c r="CB34" s="59" t="str">
        <x:f>IF(OR('Validation Lists'!T34,'Validation Lists'!U34),"Not evaluated.",IF('Validation Lists'!W34,"Reviewer must be supplied.",'Validation Lists'!BM34))</x:f>
        <x:v>Not evaluated.</x:v>
      </x:c>
      <x:c r="CC34" s="59" t="str">
        <x:f>IF(OR('Validation Lists'!T34,'Validation Lists'!U34),"Not evaluated.",IF('Validation Lists'!W34,IF(AND(BT34&lt;&gt;"",BT34&lt;&gt;"None",BT34&lt;&gt;"Not applicable"),"Specific condition already required.","Supply a specific trigger."),IF('Validation Lists'!Y34,"Supply a specific evidence request.",IF('Validation Lists'!X34,"Supply a specific trigger.",'Validation Lists'!BN34))))</x:f>
        <x:v>Not evaluated.</x:v>
      </x:c>
      <x:c r="CD34" s="59" t="str">
        <x:f>IF(BU34="Complete","Ready","Not ready")</x:f>
        <x:v>Not ready</x:v>
      </x:c>
      <x:c r="CE34" s="59" t="str">
        <x:f>IF(CD34&lt;&gt;"Ready","No completed handoff","Claim: "&amp;B34&amp;" | Decision use: "&amp;C34&amp;" | Record A: "&amp;H34&amp;" | Record B: "&amp;AA34&amp;" | Conflict: "&amp;BV34&amp;" | Materiality: "&amp;BN34&amp;" | Disposition: "&amp;BW34&amp;" | Confidence impact: "&amp;BX34&amp;" | Strongest wording: "&amp;BY34&amp;" | Prohibited wording: "&amp;BZ34&amp;" | Permitted action: "&amp;CA34&amp;" | Owner: "&amp;D34&amp;" | Review: "&amp;CB34&amp;" | Reopen: "&amp;CC34)</x:f>
        <x:v>No completed handoff</x:v>
      </x:c>
    </x:row>
    <x:row r="35" ht="42" customHeight="1">
      <x:c r="A35" s="51"/>
      <x:c r="B35" s="51"/>
      <x:c r="C35" s="51"/>
      <x:c r="D35" s="51"/>
      <x:c r="E35" s="51"/>
      <x:c r="F35" s="51"/>
      <x:c r="G35" s="51"/>
      <x:c r="H35" s="51"/>
      <x:c r="I35" s="51"/>
      <x:c r="J35" s="51"/>
      <x:c r="K35" s="51"/>
      <x:c r="L35" s="51"/>
      <x:c r="M35" s="51"/>
      <x:c r="N35" s="51"/>
      <x:c r="O35" s="51"/>
      <x:c r="P35" s="51"/>
      <x:c r="Q35" s="51"/>
      <x:c r="R35" s="51"/>
      <x:c r="S35" s="51"/>
      <x:c r="T35" s="51"/>
      <x:c r="U35" s="51"/>
      <x:c r="V35" s="51"/>
      <x:c r="W35" s="51"/>
      <x:c r="X35" s="51"/>
      <x:c r="Y35" s="51"/>
      <x:c r="Z35" s="51"/>
      <x:c r="AA35" s="51"/>
      <x:c r="AB35" s="51"/>
      <x:c r="AC35" s="51"/>
      <x:c r="AD35" s="51"/>
      <x:c r="AE35" s="51"/>
      <x:c r="AF35" s="51"/>
      <x:c r="AG35" s="51"/>
      <x:c r="AH35" s="51"/>
      <x:c r="AI35" s="51"/>
      <x:c r="AJ35" s="51"/>
      <x:c r="AK35" s="51"/>
      <x:c r="AL35" s="51"/>
      <x:c r="AM35" s="51"/>
      <x:c r="AN35" s="51"/>
      <x:c r="AO35" s="51"/>
      <x:c r="AP35" s="51"/>
      <x:c r="AQ35" s="51"/>
      <x:c r="AR35" s="51"/>
      <x:c r="AS35" s="51"/>
      <x:c r="AT35" s="51"/>
      <x:c r="AU35" s="51"/>
      <x:c r="AV35" s="51"/>
      <x:c r="AW35" s="51"/>
      <x:c r="AX35" s="51"/>
      <x:c r="AY35" s="51"/>
      <x:c r="AZ35" s="51"/>
      <x:c r="BA35" s="51"/>
      <x:c r="BB35" s="51"/>
      <x:c r="BC35" s="51"/>
      <x:c r="BD35" s="51"/>
      <x:c r="BE35" s="51"/>
      <x:c r="BF35" s="51"/>
      <x:c r="BG35" s="51"/>
      <x:c r="BH35" s="51"/>
      <x:c r="BI35" s="51"/>
      <x:c r="BJ35" s="51"/>
      <x:c r="BK35" s="51"/>
      <x:c r="BL35" s="51"/>
      <x:c r="BM35" s="51"/>
      <x:c r="BN35" s="51"/>
      <x:c r="BO35" s="51"/>
      <x:c r="BP35" s="51"/>
      <x:c r="BQ35" s="51"/>
      <x:c r="BR35" s="51"/>
      <x:c r="BS35" s="51"/>
      <x:c r="BT35" s="59"/>
      <x:c r="BU35" s="59" t="str">
        <x:f>IF('Validation Lists'!T35,"Invalid",IF('Validation Lists'!U35,"Incomplete",IF('Validation Lists'!W35,"Review required — incomplete",IF('Validation Lists'!Y35,"Incomplete",IF('Validation Lists'!X35,"Incomplete","Complete")))))</x:f>
        <x:v>Incomplete</x:v>
      </x:c>
      <x:c r="BV35" s="59" t="str">
        <x:f>IF(OR('Validation Lists'!T35,'Validation Lists'!U35),"No output",'Validation Lists'!AL35)</x:f>
        <x:v>No output</x:v>
      </x:c>
      <x:c r="BW35" s="59" t="str">
        <x:f>IF(OR('Validation Lists'!T35,'Validation Lists'!U35),"No output",'Validation Lists'!BH35)</x:f>
        <x:v>No output</x:v>
      </x:c>
      <x:c r="BX35" s="59" t="str">
        <x:f>IF(OR('Validation Lists'!T35,'Validation Lists'!U35),"No output",IF(OR('Validation Lists'!W35,'Validation Lists'!X35,'Validation Lists'!Y35),"No completed output",'Validation Lists'!BI35))</x:f>
        <x:v>No output</x:v>
      </x:c>
      <x:c r="BY35" s="59" t="str">
        <x:f>IF('Validation Lists'!T35,"No substantive wording.",IF('Validation Lists'!U35,"Assessment is incomplete.",IF('Validation Lists'!W35,"Review is required before handoff.",IF('Validation Lists'!Y35,"Defined additional evidence is missing.",IF('Validation Lists'!X35,"A specific reopen condition is missing.",'Validation Lists'!BJ35)))))</x:f>
        <x:v>Assessment is incomplete.</x:v>
      </x:c>
      <x:c r="BZ35" s="59" t="str">
        <x:f>IF('Validation Lists'!T35,"Any adjudication result.",IF('Validation Lists'!U35,"Any substantive conclusion.",IF('Validation Lists'!W35,"Completed/approved claim.",IF('Validation Lists'!Y35,"Undefined evidence request.",IF('Validation Lists'!X35,"Permanent closed decision.",'Validation Lists'!BK35)))))</x:f>
        <x:v>Any substantive conclusion.</x:v>
      </x:c>
      <x:c r="CA35" s="59" t="str">
        <x:f>IF('Validation Lists'!T35,"Correct invalid value.",IF('Validation Lists'!U35,"Complete required fields.",IF('Validation Lists'!W35,"Do not hand off.",IF('Validation Lists'!Y35,"Specify the evidence before handoff.",IF('Validation Lists'!X35,"Do not complete handoff.",'Validation Lists'!BL35)))))</x:f>
        <x:v>Complete required fields.</x:v>
      </x:c>
      <x:c r="CB35" s="59" t="str">
        <x:f>IF(OR('Validation Lists'!T35,'Validation Lists'!U35),"Not evaluated.",IF('Validation Lists'!W35,"Reviewer must be supplied.",'Validation Lists'!BM35))</x:f>
        <x:v>Not evaluated.</x:v>
      </x:c>
      <x:c r="CC35" s="59" t="str">
        <x:f>IF(OR('Validation Lists'!T35,'Validation Lists'!U35),"Not evaluated.",IF('Validation Lists'!W35,IF(AND(BT35&lt;&gt;"",BT35&lt;&gt;"None",BT35&lt;&gt;"Not applicable"),"Specific condition already required.","Supply a specific trigger."),IF('Validation Lists'!Y35,"Supply a specific evidence request.",IF('Validation Lists'!X35,"Supply a specific trigger.",'Validation Lists'!BN35))))</x:f>
        <x:v>Not evaluated.</x:v>
      </x:c>
      <x:c r="CD35" s="59" t="str">
        <x:f>IF(BU35="Complete","Ready","Not ready")</x:f>
        <x:v>Not ready</x:v>
      </x:c>
      <x:c r="CE35" s="59" t="str">
        <x:f>IF(CD35&lt;&gt;"Ready","No completed handoff","Claim: "&amp;B35&amp;" | Decision use: "&amp;C35&amp;" | Record A: "&amp;H35&amp;" | Record B: "&amp;AA35&amp;" | Conflict: "&amp;BV35&amp;" | Materiality: "&amp;BN35&amp;" | Disposition: "&amp;BW35&amp;" | Confidence impact: "&amp;BX35&amp;" | Strongest wording: "&amp;BY35&amp;" | Prohibited wording: "&amp;BZ35&amp;" | Permitted action: "&amp;CA35&amp;" | Owner: "&amp;D35&amp;" | Review: "&amp;CB35&amp;" | Reopen: "&amp;CC35)</x:f>
        <x:v>No completed handoff</x:v>
      </x:c>
    </x:row>
    <x:row r="36" ht="42" customHeight="1">
      <x:c r="A36" s="51"/>
      <x:c r="B36" s="51"/>
      <x:c r="C36" s="51"/>
      <x:c r="D36" s="51"/>
      <x:c r="E36" s="51"/>
      <x:c r="F36" s="51"/>
      <x:c r="G36" s="51"/>
      <x:c r="H36" s="51"/>
      <x:c r="I36" s="51"/>
      <x:c r="J36" s="51"/>
      <x:c r="K36" s="51"/>
      <x:c r="L36" s="51"/>
      <x:c r="M36" s="51"/>
      <x:c r="N36" s="51"/>
      <x:c r="O36" s="51"/>
      <x:c r="P36" s="51"/>
      <x:c r="Q36" s="51"/>
      <x:c r="R36" s="51"/>
      <x:c r="S36" s="51"/>
      <x:c r="T36" s="51"/>
      <x:c r="U36" s="51"/>
      <x:c r="V36" s="51"/>
      <x:c r="W36" s="51"/>
      <x:c r="X36" s="51"/>
      <x:c r="Y36" s="51"/>
      <x:c r="Z36" s="51"/>
      <x:c r="AA36" s="51"/>
      <x:c r="AB36" s="51"/>
      <x:c r="AC36" s="51"/>
      <x:c r="AD36" s="51"/>
      <x:c r="AE36" s="51"/>
      <x:c r="AF36" s="51"/>
      <x:c r="AG36" s="51"/>
      <x:c r="AH36" s="51"/>
      <x:c r="AI36" s="51"/>
      <x:c r="AJ36" s="51"/>
      <x:c r="AK36" s="51"/>
      <x:c r="AL36" s="51"/>
      <x:c r="AM36" s="51"/>
      <x:c r="AN36" s="51"/>
      <x:c r="AO36" s="51"/>
      <x:c r="AP36" s="51"/>
      <x:c r="AQ36" s="51"/>
      <x:c r="AR36" s="51"/>
      <x:c r="AS36" s="51"/>
      <x:c r="AT36" s="51"/>
      <x:c r="AU36" s="51"/>
      <x:c r="AV36" s="51"/>
      <x:c r="AW36" s="51"/>
      <x:c r="AX36" s="51"/>
      <x:c r="AY36" s="51"/>
      <x:c r="AZ36" s="51"/>
      <x:c r="BA36" s="51"/>
      <x:c r="BB36" s="51"/>
      <x:c r="BC36" s="51"/>
      <x:c r="BD36" s="51"/>
      <x:c r="BE36" s="51"/>
      <x:c r="BF36" s="51"/>
      <x:c r="BG36" s="51"/>
      <x:c r="BH36" s="51"/>
      <x:c r="BI36" s="51"/>
      <x:c r="BJ36" s="51"/>
      <x:c r="BK36" s="51"/>
      <x:c r="BL36" s="51"/>
      <x:c r="BM36" s="51"/>
      <x:c r="BN36" s="51"/>
      <x:c r="BO36" s="51"/>
      <x:c r="BP36" s="51"/>
      <x:c r="BQ36" s="51"/>
      <x:c r="BR36" s="51"/>
      <x:c r="BS36" s="51"/>
      <x:c r="BT36" s="59"/>
      <x:c r="BU36" s="59" t="str">
        <x:f>IF('Validation Lists'!T36,"Invalid",IF('Validation Lists'!U36,"Incomplete",IF('Validation Lists'!W36,"Review required — incomplete",IF('Validation Lists'!Y36,"Incomplete",IF('Validation Lists'!X36,"Incomplete","Complete")))))</x:f>
        <x:v>Incomplete</x:v>
      </x:c>
      <x:c r="BV36" s="59" t="str">
        <x:f>IF(OR('Validation Lists'!T36,'Validation Lists'!U36),"No output",'Validation Lists'!AL36)</x:f>
        <x:v>No output</x:v>
      </x:c>
      <x:c r="BW36" s="59" t="str">
        <x:f>IF(OR('Validation Lists'!T36,'Validation Lists'!U36),"No output",'Validation Lists'!BH36)</x:f>
        <x:v>No output</x:v>
      </x:c>
      <x:c r="BX36" s="59" t="str">
        <x:f>IF(OR('Validation Lists'!T36,'Validation Lists'!U36),"No output",IF(OR('Validation Lists'!W36,'Validation Lists'!X36,'Validation Lists'!Y36),"No completed output",'Validation Lists'!BI36))</x:f>
        <x:v>No output</x:v>
      </x:c>
      <x:c r="BY36" s="59" t="str">
        <x:f>IF('Validation Lists'!T36,"No substantive wording.",IF('Validation Lists'!U36,"Assessment is incomplete.",IF('Validation Lists'!W36,"Review is required before handoff.",IF('Validation Lists'!Y36,"Defined additional evidence is missing.",IF('Validation Lists'!X36,"A specific reopen condition is missing.",'Validation Lists'!BJ36)))))</x:f>
        <x:v>Assessment is incomplete.</x:v>
      </x:c>
      <x:c r="BZ36" s="59" t="str">
        <x:f>IF('Validation Lists'!T36,"Any adjudication result.",IF('Validation Lists'!U36,"Any substantive conclusion.",IF('Validation Lists'!W36,"Completed/approved claim.",IF('Validation Lists'!Y36,"Undefined evidence request.",IF('Validation Lists'!X36,"Permanent closed decision.",'Validation Lists'!BK36)))))</x:f>
        <x:v>Any substantive conclusion.</x:v>
      </x:c>
      <x:c r="CA36" s="59" t="str">
        <x:f>IF('Validation Lists'!T36,"Correct invalid value.",IF('Validation Lists'!U36,"Complete required fields.",IF('Validation Lists'!W36,"Do not hand off.",IF('Validation Lists'!Y36,"Specify the evidence before handoff.",IF('Validation Lists'!X36,"Do not complete handoff.",'Validation Lists'!BL36)))))</x:f>
        <x:v>Complete required fields.</x:v>
      </x:c>
      <x:c r="CB36" s="59" t="str">
        <x:f>IF(OR('Validation Lists'!T36,'Validation Lists'!U36),"Not evaluated.",IF('Validation Lists'!W36,"Reviewer must be supplied.",'Validation Lists'!BM36))</x:f>
        <x:v>Not evaluated.</x:v>
      </x:c>
      <x:c r="CC36" s="59" t="str">
        <x:f>IF(OR('Validation Lists'!T36,'Validation Lists'!U36),"Not evaluated.",IF('Validation Lists'!W36,IF(AND(BT36&lt;&gt;"",BT36&lt;&gt;"None",BT36&lt;&gt;"Not applicable"),"Specific condition already required.","Supply a specific trigger."),IF('Validation Lists'!Y36,"Supply a specific evidence request.",IF('Validation Lists'!X36,"Supply a specific trigger.",'Validation Lists'!BN36))))</x:f>
        <x:v>Not evaluated.</x:v>
      </x:c>
      <x:c r="CD36" s="59" t="str">
        <x:f>IF(BU36="Complete","Ready","Not ready")</x:f>
        <x:v>Not ready</x:v>
      </x:c>
      <x:c r="CE36" s="59" t="str">
        <x:f>IF(CD36&lt;&gt;"Ready","No completed handoff","Claim: "&amp;B36&amp;" | Decision use: "&amp;C36&amp;" | Record A: "&amp;H36&amp;" | Record B: "&amp;AA36&amp;" | Conflict: "&amp;BV36&amp;" | Materiality: "&amp;BN36&amp;" | Disposition: "&amp;BW36&amp;" | Confidence impact: "&amp;BX36&amp;" | Strongest wording: "&amp;BY36&amp;" | Prohibited wording: "&amp;BZ36&amp;" | Permitted action: "&amp;CA36&amp;" | Owner: "&amp;D36&amp;" | Review: "&amp;CB36&amp;" | Reopen: "&amp;CC36)</x:f>
        <x:v>No completed handoff</x:v>
      </x:c>
    </x:row>
    <x:row r="37" ht="42" customHeight="1">
      <x:c r="A37" s="51"/>
      <x:c r="B37" s="51"/>
      <x:c r="C37" s="51"/>
      <x:c r="D37" s="51"/>
      <x:c r="E37" s="51"/>
      <x:c r="F37" s="51"/>
      <x:c r="G37" s="51"/>
      <x:c r="H37" s="51"/>
      <x:c r="I37" s="51"/>
      <x:c r="J37" s="51"/>
      <x:c r="K37" s="51"/>
      <x:c r="L37" s="51"/>
      <x:c r="M37" s="51"/>
      <x:c r="N37" s="51"/>
      <x:c r="O37" s="51"/>
      <x:c r="P37" s="51"/>
      <x:c r="Q37" s="51"/>
      <x:c r="R37" s="51"/>
      <x:c r="S37" s="51"/>
      <x:c r="T37" s="51"/>
      <x:c r="U37" s="51"/>
      <x:c r="V37" s="51"/>
      <x:c r="W37" s="51"/>
      <x:c r="X37" s="51"/>
      <x:c r="Y37" s="51"/>
      <x:c r="Z37" s="51"/>
      <x:c r="AA37" s="51"/>
      <x:c r="AB37" s="51"/>
      <x:c r="AC37" s="51"/>
      <x:c r="AD37" s="51"/>
      <x:c r="AE37" s="51"/>
      <x:c r="AF37" s="51"/>
      <x:c r="AG37" s="51"/>
      <x:c r="AH37" s="51"/>
      <x:c r="AI37" s="51"/>
      <x:c r="AJ37" s="51"/>
      <x:c r="AK37" s="51"/>
      <x:c r="AL37" s="51"/>
      <x:c r="AM37" s="51"/>
      <x:c r="AN37" s="51"/>
      <x:c r="AO37" s="51"/>
      <x:c r="AP37" s="51"/>
      <x:c r="AQ37" s="51"/>
      <x:c r="AR37" s="51"/>
      <x:c r="AS37" s="51"/>
      <x:c r="AT37" s="51"/>
      <x:c r="AU37" s="51"/>
      <x:c r="AV37" s="51"/>
      <x:c r="AW37" s="51"/>
      <x:c r="AX37" s="51"/>
      <x:c r="AY37" s="51"/>
      <x:c r="AZ37" s="51"/>
      <x:c r="BA37" s="51"/>
      <x:c r="BB37" s="51"/>
      <x:c r="BC37" s="51"/>
      <x:c r="BD37" s="51"/>
      <x:c r="BE37" s="51"/>
      <x:c r="BF37" s="51"/>
      <x:c r="BG37" s="51"/>
      <x:c r="BH37" s="51"/>
      <x:c r="BI37" s="51"/>
      <x:c r="BJ37" s="51"/>
      <x:c r="BK37" s="51"/>
      <x:c r="BL37" s="51"/>
      <x:c r="BM37" s="51"/>
      <x:c r="BN37" s="51"/>
      <x:c r="BO37" s="51"/>
      <x:c r="BP37" s="51"/>
      <x:c r="BQ37" s="51"/>
      <x:c r="BR37" s="51"/>
      <x:c r="BS37" s="51"/>
      <x:c r="BT37" s="59"/>
      <x:c r="BU37" s="59" t="str">
        <x:f>IF('Validation Lists'!T37,"Invalid",IF('Validation Lists'!U37,"Incomplete",IF('Validation Lists'!W37,"Review required — incomplete",IF('Validation Lists'!Y37,"Incomplete",IF('Validation Lists'!X37,"Incomplete","Complete")))))</x:f>
        <x:v>Incomplete</x:v>
      </x:c>
      <x:c r="BV37" s="59" t="str">
        <x:f>IF(OR('Validation Lists'!T37,'Validation Lists'!U37),"No output",'Validation Lists'!AL37)</x:f>
        <x:v>No output</x:v>
      </x:c>
      <x:c r="BW37" s="59" t="str">
        <x:f>IF(OR('Validation Lists'!T37,'Validation Lists'!U37),"No output",'Validation Lists'!BH37)</x:f>
        <x:v>No output</x:v>
      </x:c>
      <x:c r="BX37" s="59" t="str">
        <x:f>IF(OR('Validation Lists'!T37,'Validation Lists'!U37),"No output",IF(OR('Validation Lists'!W37,'Validation Lists'!X37,'Validation Lists'!Y37),"No completed output",'Validation Lists'!BI37))</x:f>
        <x:v>No output</x:v>
      </x:c>
      <x:c r="BY37" s="59" t="str">
        <x:f>IF('Validation Lists'!T37,"No substantive wording.",IF('Validation Lists'!U37,"Assessment is incomplete.",IF('Validation Lists'!W37,"Review is required before handoff.",IF('Validation Lists'!Y37,"Defined additional evidence is missing.",IF('Validation Lists'!X37,"A specific reopen condition is missing.",'Validation Lists'!BJ37)))))</x:f>
        <x:v>Assessment is incomplete.</x:v>
      </x:c>
      <x:c r="BZ37" s="59" t="str">
        <x:f>IF('Validation Lists'!T37,"Any adjudication result.",IF('Validation Lists'!U37,"Any substantive conclusion.",IF('Validation Lists'!W37,"Completed/approved claim.",IF('Validation Lists'!Y37,"Undefined evidence request.",IF('Validation Lists'!X37,"Permanent closed decision.",'Validation Lists'!BK37)))))</x:f>
        <x:v>Any substantive conclusion.</x:v>
      </x:c>
      <x:c r="CA37" s="59" t="str">
        <x:f>IF('Validation Lists'!T37,"Correct invalid value.",IF('Validation Lists'!U37,"Complete required fields.",IF('Validation Lists'!W37,"Do not hand off.",IF('Validation Lists'!Y37,"Specify the evidence before handoff.",IF('Validation Lists'!X37,"Do not complete handoff.",'Validation Lists'!BL37)))))</x:f>
        <x:v>Complete required fields.</x:v>
      </x:c>
      <x:c r="CB37" s="59" t="str">
        <x:f>IF(OR('Validation Lists'!T37,'Validation Lists'!U37),"Not evaluated.",IF('Validation Lists'!W37,"Reviewer must be supplied.",'Validation Lists'!BM37))</x:f>
        <x:v>Not evaluated.</x:v>
      </x:c>
      <x:c r="CC37" s="59" t="str">
        <x:f>IF(OR('Validation Lists'!T37,'Validation Lists'!U37),"Not evaluated.",IF('Validation Lists'!W37,IF(AND(BT37&lt;&gt;"",BT37&lt;&gt;"None",BT37&lt;&gt;"Not applicable"),"Specific condition already required.","Supply a specific trigger."),IF('Validation Lists'!Y37,"Supply a specific evidence request.",IF('Validation Lists'!X37,"Supply a specific trigger.",'Validation Lists'!BN37))))</x:f>
        <x:v>Not evaluated.</x:v>
      </x:c>
      <x:c r="CD37" s="59" t="str">
        <x:f>IF(BU37="Complete","Ready","Not ready")</x:f>
        <x:v>Not ready</x:v>
      </x:c>
      <x:c r="CE37" s="59" t="str">
        <x:f>IF(CD37&lt;&gt;"Ready","No completed handoff","Claim: "&amp;B37&amp;" | Decision use: "&amp;C37&amp;" | Record A: "&amp;H37&amp;" | Record B: "&amp;AA37&amp;" | Conflict: "&amp;BV37&amp;" | Materiality: "&amp;BN37&amp;" | Disposition: "&amp;BW37&amp;" | Confidence impact: "&amp;BX37&amp;" | Strongest wording: "&amp;BY37&amp;" | Prohibited wording: "&amp;BZ37&amp;" | Permitted action: "&amp;CA37&amp;" | Owner: "&amp;D37&amp;" | Review: "&amp;CB37&amp;" | Reopen: "&amp;CC37)</x:f>
        <x:v>No completed handoff</x:v>
      </x:c>
    </x:row>
    <x:row r="38" ht="42" customHeight="1">
      <x:c r="A38" s="51"/>
      <x:c r="B38" s="51"/>
      <x:c r="C38" s="51"/>
      <x:c r="D38" s="51"/>
      <x:c r="E38" s="51"/>
      <x:c r="F38" s="51"/>
      <x:c r="G38" s="51"/>
      <x:c r="H38" s="51"/>
      <x:c r="I38" s="51"/>
      <x:c r="J38" s="51"/>
      <x:c r="K38" s="51"/>
      <x:c r="L38" s="51"/>
      <x:c r="M38" s="51"/>
      <x:c r="N38" s="51"/>
      <x:c r="O38" s="51"/>
      <x:c r="P38" s="51"/>
      <x:c r="Q38" s="51"/>
      <x:c r="R38" s="51"/>
      <x:c r="S38" s="51"/>
      <x:c r="T38" s="51"/>
      <x:c r="U38" s="51"/>
      <x:c r="V38" s="51"/>
      <x:c r="W38" s="51"/>
      <x:c r="X38" s="51"/>
      <x:c r="Y38" s="51"/>
      <x:c r="Z38" s="51"/>
      <x:c r="AA38" s="51"/>
      <x:c r="AB38" s="51"/>
      <x:c r="AC38" s="51"/>
      <x:c r="AD38" s="51"/>
      <x:c r="AE38" s="51"/>
      <x:c r="AF38" s="51"/>
      <x:c r="AG38" s="51"/>
      <x:c r="AH38" s="51"/>
      <x:c r="AI38" s="51"/>
      <x:c r="AJ38" s="51"/>
      <x:c r="AK38" s="51"/>
      <x:c r="AL38" s="51"/>
      <x:c r="AM38" s="51"/>
      <x:c r="AN38" s="51"/>
      <x:c r="AO38" s="51"/>
      <x:c r="AP38" s="51"/>
      <x:c r="AQ38" s="51"/>
      <x:c r="AR38" s="51"/>
      <x:c r="AS38" s="51"/>
      <x:c r="AT38" s="51"/>
      <x:c r="AU38" s="51"/>
      <x:c r="AV38" s="51"/>
      <x:c r="AW38" s="51"/>
      <x:c r="AX38" s="51"/>
      <x:c r="AY38" s="51"/>
      <x:c r="AZ38" s="51"/>
      <x:c r="BA38" s="51"/>
      <x:c r="BB38" s="51"/>
      <x:c r="BC38" s="51"/>
      <x:c r="BD38" s="51"/>
      <x:c r="BE38" s="51"/>
      <x:c r="BF38" s="51"/>
      <x:c r="BG38" s="51"/>
      <x:c r="BH38" s="51"/>
      <x:c r="BI38" s="51"/>
      <x:c r="BJ38" s="51"/>
      <x:c r="BK38" s="51"/>
      <x:c r="BL38" s="51"/>
      <x:c r="BM38" s="51"/>
      <x:c r="BN38" s="51"/>
      <x:c r="BO38" s="51"/>
      <x:c r="BP38" s="51"/>
      <x:c r="BQ38" s="51"/>
      <x:c r="BR38" s="51"/>
      <x:c r="BS38" s="51"/>
      <x:c r="BT38" s="59"/>
      <x:c r="BU38" s="59" t="str">
        <x:f>IF('Validation Lists'!T38,"Invalid",IF('Validation Lists'!U38,"Incomplete",IF('Validation Lists'!W38,"Review required — incomplete",IF('Validation Lists'!Y38,"Incomplete",IF('Validation Lists'!X38,"Incomplete","Complete")))))</x:f>
        <x:v>Incomplete</x:v>
      </x:c>
      <x:c r="BV38" s="59" t="str">
        <x:f>IF(OR('Validation Lists'!T38,'Validation Lists'!U38),"No output",'Validation Lists'!AL38)</x:f>
        <x:v>No output</x:v>
      </x:c>
      <x:c r="BW38" s="59" t="str">
        <x:f>IF(OR('Validation Lists'!T38,'Validation Lists'!U38),"No output",'Validation Lists'!BH38)</x:f>
        <x:v>No output</x:v>
      </x:c>
      <x:c r="BX38" s="59" t="str">
        <x:f>IF(OR('Validation Lists'!T38,'Validation Lists'!U38),"No output",IF(OR('Validation Lists'!W38,'Validation Lists'!X38,'Validation Lists'!Y38),"No completed output",'Validation Lists'!BI38))</x:f>
        <x:v>No output</x:v>
      </x:c>
      <x:c r="BY38" s="59" t="str">
        <x:f>IF('Validation Lists'!T38,"No substantive wording.",IF('Validation Lists'!U38,"Assessment is incomplete.",IF('Validation Lists'!W38,"Review is required before handoff.",IF('Validation Lists'!Y38,"Defined additional evidence is missing.",IF('Validation Lists'!X38,"A specific reopen condition is missing.",'Validation Lists'!BJ38)))))</x:f>
        <x:v>Assessment is incomplete.</x:v>
      </x:c>
      <x:c r="BZ38" s="59" t="str">
        <x:f>IF('Validation Lists'!T38,"Any adjudication result.",IF('Validation Lists'!U38,"Any substantive conclusion.",IF('Validation Lists'!W38,"Completed/approved claim.",IF('Validation Lists'!Y38,"Undefined evidence request.",IF('Validation Lists'!X38,"Permanent closed decision.",'Validation Lists'!BK38)))))</x:f>
        <x:v>Any substantive conclusion.</x:v>
      </x:c>
      <x:c r="CA38" s="59" t="str">
        <x:f>IF('Validation Lists'!T38,"Correct invalid value.",IF('Validation Lists'!U38,"Complete required fields.",IF('Validation Lists'!W38,"Do not hand off.",IF('Validation Lists'!Y38,"Specify the evidence before handoff.",IF('Validation Lists'!X38,"Do not complete handoff.",'Validation Lists'!BL38)))))</x:f>
        <x:v>Complete required fields.</x:v>
      </x:c>
      <x:c r="CB38" s="59" t="str">
        <x:f>IF(OR('Validation Lists'!T38,'Validation Lists'!U38),"Not evaluated.",IF('Validation Lists'!W38,"Reviewer must be supplied.",'Validation Lists'!BM38))</x:f>
        <x:v>Not evaluated.</x:v>
      </x:c>
      <x:c r="CC38" s="59" t="str">
        <x:f>IF(OR('Validation Lists'!T38,'Validation Lists'!U38),"Not evaluated.",IF('Validation Lists'!W38,IF(AND(BT38&lt;&gt;"",BT38&lt;&gt;"None",BT38&lt;&gt;"Not applicable"),"Specific condition already required.","Supply a specific trigger."),IF('Validation Lists'!Y38,"Supply a specific evidence request.",IF('Validation Lists'!X38,"Supply a specific trigger.",'Validation Lists'!BN38))))</x:f>
        <x:v>Not evaluated.</x:v>
      </x:c>
      <x:c r="CD38" s="59" t="str">
        <x:f>IF(BU38="Complete","Ready","Not ready")</x:f>
        <x:v>Not ready</x:v>
      </x:c>
      <x:c r="CE38" s="59" t="str">
        <x:f>IF(CD38&lt;&gt;"Ready","No completed handoff","Claim: "&amp;B38&amp;" | Decision use: "&amp;C38&amp;" | Record A: "&amp;H38&amp;" | Record B: "&amp;AA38&amp;" | Conflict: "&amp;BV38&amp;" | Materiality: "&amp;BN38&amp;" | Disposition: "&amp;BW38&amp;" | Confidence impact: "&amp;BX38&amp;" | Strongest wording: "&amp;BY38&amp;" | Prohibited wording: "&amp;BZ38&amp;" | Permitted action: "&amp;CA38&amp;" | Owner: "&amp;D38&amp;" | Review: "&amp;CB38&amp;" | Reopen: "&amp;CC38)</x:f>
        <x:v>No completed handoff</x:v>
      </x:c>
    </x:row>
    <x:row r="39" ht="42" customHeight="1">
      <x:c r="A39" s="51"/>
      <x:c r="B39" s="51"/>
      <x:c r="C39" s="51"/>
      <x:c r="D39" s="51"/>
      <x:c r="E39" s="51"/>
      <x:c r="F39" s="51"/>
      <x:c r="G39" s="51"/>
      <x:c r="H39" s="51"/>
      <x:c r="I39" s="51"/>
      <x:c r="J39" s="51"/>
      <x:c r="K39" s="51"/>
      <x:c r="L39" s="51"/>
      <x:c r="M39" s="51"/>
      <x:c r="N39" s="51"/>
      <x:c r="O39" s="51"/>
      <x:c r="P39" s="51"/>
      <x:c r="Q39" s="51"/>
      <x:c r="R39" s="51"/>
      <x:c r="S39" s="51"/>
      <x:c r="T39" s="51"/>
      <x:c r="U39" s="51"/>
      <x:c r="V39" s="51"/>
      <x:c r="W39" s="51"/>
      <x:c r="X39" s="51"/>
      <x:c r="Y39" s="51"/>
      <x:c r="Z39" s="51"/>
      <x:c r="AA39" s="51"/>
      <x:c r="AB39" s="51"/>
      <x:c r="AC39" s="51"/>
      <x:c r="AD39" s="51"/>
      <x:c r="AE39" s="51"/>
      <x:c r="AF39" s="51"/>
      <x:c r="AG39" s="51"/>
      <x:c r="AH39" s="51"/>
      <x:c r="AI39" s="51"/>
      <x:c r="AJ39" s="51"/>
      <x:c r="AK39" s="51"/>
      <x:c r="AL39" s="51"/>
      <x:c r="AM39" s="51"/>
      <x:c r="AN39" s="51"/>
      <x:c r="AO39" s="51"/>
      <x:c r="AP39" s="51"/>
      <x:c r="AQ39" s="51"/>
      <x:c r="AR39" s="51"/>
      <x:c r="AS39" s="51"/>
      <x:c r="AT39" s="51"/>
      <x:c r="AU39" s="51"/>
      <x:c r="AV39" s="51"/>
      <x:c r="AW39" s="51"/>
      <x:c r="AX39" s="51"/>
      <x:c r="AY39" s="51"/>
      <x:c r="AZ39" s="51"/>
      <x:c r="BA39" s="51"/>
      <x:c r="BB39" s="51"/>
      <x:c r="BC39" s="51"/>
      <x:c r="BD39" s="51"/>
      <x:c r="BE39" s="51"/>
      <x:c r="BF39" s="51"/>
      <x:c r="BG39" s="51"/>
      <x:c r="BH39" s="51"/>
      <x:c r="BI39" s="51"/>
      <x:c r="BJ39" s="51"/>
      <x:c r="BK39" s="51"/>
      <x:c r="BL39" s="51"/>
      <x:c r="BM39" s="51"/>
      <x:c r="BN39" s="51"/>
      <x:c r="BO39" s="51"/>
      <x:c r="BP39" s="51"/>
      <x:c r="BQ39" s="51"/>
      <x:c r="BR39" s="51"/>
      <x:c r="BS39" s="51"/>
      <x:c r="BT39" s="59"/>
      <x:c r="BU39" s="59" t="str">
        <x:f>IF('Validation Lists'!T39,"Invalid",IF('Validation Lists'!U39,"Incomplete",IF('Validation Lists'!W39,"Review required — incomplete",IF('Validation Lists'!Y39,"Incomplete",IF('Validation Lists'!X39,"Incomplete","Complete")))))</x:f>
        <x:v>Incomplete</x:v>
      </x:c>
      <x:c r="BV39" s="59" t="str">
        <x:f>IF(OR('Validation Lists'!T39,'Validation Lists'!U39),"No output",'Validation Lists'!AL39)</x:f>
        <x:v>No output</x:v>
      </x:c>
      <x:c r="BW39" s="59" t="str">
        <x:f>IF(OR('Validation Lists'!T39,'Validation Lists'!U39),"No output",'Validation Lists'!BH39)</x:f>
        <x:v>No output</x:v>
      </x:c>
      <x:c r="BX39" s="59" t="str">
        <x:f>IF(OR('Validation Lists'!T39,'Validation Lists'!U39),"No output",IF(OR('Validation Lists'!W39,'Validation Lists'!X39,'Validation Lists'!Y39),"No completed output",'Validation Lists'!BI39))</x:f>
        <x:v>No output</x:v>
      </x:c>
      <x:c r="BY39" s="59" t="str">
        <x:f>IF('Validation Lists'!T39,"No substantive wording.",IF('Validation Lists'!U39,"Assessment is incomplete.",IF('Validation Lists'!W39,"Review is required before handoff.",IF('Validation Lists'!Y39,"Defined additional evidence is missing.",IF('Validation Lists'!X39,"A specific reopen condition is missing.",'Validation Lists'!BJ39)))))</x:f>
        <x:v>Assessment is incomplete.</x:v>
      </x:c>
      <x:c r="BZ39" s="59" t="str">
        <x:f>IF('Validation Lists'!T39,"Any adjudication result.",IF('Validation Lists'!U39,"Any substantive conclusion.",IF('Validation Lists'!W39,"Completed/approved claim.",IF('Validation Lists'!Y39,"Undefined evidence request.",IF('Validation Lists'!X39,"Permanent closed decision.",'Validation Lists'!BK39)))))</x:f>
        <x:v>Any substantive conclusion.</x:v>
      </x:c>
      <x:c r="CA39" s="59" t="str">
        <x:f>IF('Validation Lists'!T39,"Correct invalid value.",IF('Validation Lists'!U39,"Complete required fields.",IF('Validation Lists'!W39,"Do not hand off.",IF('Validation Lists'!Y39,"Specify the evidence before handoff.",IF('Validation Lists'!X39,"Do not complete handoff.",'Validation Lists'!BL39)))))</x:f>
        <x:v>Complete required fields.</x:v>
      </x:c>
      <x:c r="CB39" s="59" t="str">
        <x:f>IF(OR('Validation Lists'!T39,'Validation Lists'!U39),"Not evaluated.",IF('Validation Lists'!W39,"Reviewer must be supplied.",'Validation Lists'!BM39))</x:f>
        <x:v>Not evaluated.</x:v>
      </x:c>
      <x:c r="CC39" s="59" t="str">
        <x:f>IF(OR('Validation Lists'!T39,'Validation Lists'!U39),"Not evaluated.",IF('Validation Lists'!W39,IF(AND(BT39&lt;&gt;"",BT39&lt;&gt;"None",BT39&lt;&gt;"Not applicable"),"Specific condition already required.","Supply a specific trigger."),IF('Validation Lists'!Y39,"Supply a specific evidence request.",IF('Validation Lists'!X39,"Supply a specific trigger.",'Validation Lists'!BN39))))</x:f>
        <x:v>Not evaluated.</x:v>
      </x:c>
      <x:c r="CD39" s="59" t="str">
        <x:f>IF(BU39="Complete","Ready","Not ready")</x:f>
        <x:v>Not ready</x:v>
      </x:c>
      <x:c r="CE39" s="59" t="str">
        <x:f>IF(CD39&lt;&gt;"Ready","No completed handoff","Claim: "&amp;B39&amp;" | Decision use: "&amp;C39&amp;" | Record A: "&amp;H39&amp;" | Record B: "&amp;AA39&amp;" | Conflict: "&amp;BV39&amp;" | Materiality: "&amp;BN39&amp;" | Disposition: "&amp;BW39&amp;" | Confidence impact: "&amp;BX39&amp;" | Strongest wording: "&amp;BY39&amp;" | Prohibited wording: "&amp;BZ39&amp;" | Permitted action: "&amp;CA39&amp;" | Owner: "&amp;D39&amp;" | Review: "&amp;CB39&amp;" | Reopen: "&amp;CC39)</x:f>
        <x:v>No completed handoff</x:v>
      </x:c>
    </x:row>
    <x:row r="40" ht="42" customHeight="1">
      <x:c r="A40" s="51"/>
      <x:c r="B40" s="51"/>
      <x:c r="C40" s="51"/>
      <x:c r="D40" s="51"/>
      <x:c r="E40" s="51"/>
      <x:c r="F40" s="51"/>
      <x:c r="G40" s="51"/>
      <x:c r="H40" s="51"/>
      <x:c r="I40" s="51"/>
      <x:c r="J40" s="51"/>
      <x:c r="K40" s="51"/>
      <x:c r="L40" s="51"/>
      <x:c r="M40" s="51"/>
      <x:c r="N40" s="51"/>
      <x:c r="O40" s="51"/>
      <x:c r="P40" s="51"/>
      <x:c r="Q40" s="51"/>
      <x:c r="R40" s="51"/>
      <x:c r="S40" s="51"/>
      <x:c r="T40" s="51"/>
      <x:c r="U40" s="51"/>
      <x:c r="V40" s="51"/>
      <x:c r="W40" s="51"/>
      <x:c r="X40" s="51"/>
      <x:c r="Y40" s="51"/>
      <x:c r="Z40" s="51"/>
      <x:c r="AA40" s="51"/>
      <x:c r="AB40" s="51"/>
      <x:c r="AC40" s="51"/>
      <x:c r="AD40" s="51"/>
      <x:c r="AE40" s="51"/>
      <x:c r="AF40" s="51"/>
      <x:c r="AG40" s="51"/>
      <x:c r="AH40" s="51"/>
      <x:c r="AI40" s="51"/>
      <x:c r="AJ40" s="51"/>
      <x:c r="AK40" s="51"/>
      <x:c r="AL40" s="51"/>
      <x:c r="AM40" s="51"/>
      <x:c r="AN40" s="51"/>
      <x:c r="AO40" s="51"/>
      <x:c r="AP40" s="51"/>
      <x:c r="AQ40" s="51"/>
      <x:c r="AR40" s="51"/>
      <x:c r="AS40" s="51"/>
      <x:c r="AT40" s="51"/>
      <x:c r="AU40" s="51"/>
      <x:c r="AV40" s="51"/>
      <x:c r="AW40" s="51"/>
      <x:c r="AX40" s="51"/>
      <x:c r="AY40" s="51"/>
      <x:c r="AZ40" s="51"/>
      <x:c r="BA40" s="51"/>
      <x:c r="BB40" s="51"/>
      <x:c r="BC40" s="51"/>
      <x:c r="BD40" s="51"/>
      <x:c r="BE40" s="51"/>
      <x:c r="BF40" s="51"/>
      <x:c r="BG40" s="51"/>
      <x:c r="BH40" s="51"/>
      <x:c r="BI40" s="51"/>
      <x:c r="BJ40" s="51"/>
      <x:c r="BK40" s="51"/>
      <x:c r="BL40" s="51"/>
      <x:c r="BM40" s="51"/>
      <x:c r="BN40" s="51"/>
      <x:c r="BO40" s="51"/>
      <x:c r="BP40" s="51"/>
      <x:c r="BQ40" s="51"/>
      <x:c r="BR40" s="51"/>
      <x:c r="BS40" s="51"/>
      <x:c r="BT40" s="59"/>
      <x:c r="BU40" s="59" t="str">
        <x:f>IF('Validation Lists'!T40,"Invalid",IF('Validation Lists'!U40,"Incomplete",IF('Validation Lists'!W40,"Review required — incomplete",IF('Validation Lists'!Y40,"Incomplete",IF('Validation Lists'!X40,"Incomplete","Complete")))))</x:f>
        <x:v>Incomplete</x:v>
      </x:c>
      <x:c r="BV40" s="59" t="str">
        <x:f>IF(OR('Validation Lists'!T40,'Validation Lists'!U40),"No output",'Validation Lists'!AL40)</x:f>
        <x:v>No output</x:v>
      </x:c>
      <x:c r="BW40" s="59" t="str">
        <x:f>IF(OR('Validation Lists'!T40,'Validation Lists'!U40),"No output",'Validation Lists'!BH40)</x:f>
        <x:v>No output</x:v>
      </x:c>
      <x:c r="BX40" s="59" t="str">
        <x:f>IF(OR('Validation Lists'!T40,'Validation Lists'!U40),"No output",IF(OR('Validation Lists'!W40,'Validation Lists'!X40,'Validation Lists'!Y40),"No completed output",'Validation Lists'!BI40))</x:f>
        <x:v>No output</x:v>
      </x:c>
      <x:c r="BY40" s="59" t="str">
        <x:f>IF('Validation Lists'!T40,"No substantive wording.",IF('Validation Lists'!U40,"Assessment is incomplete.",IF('Validation Lists'!W40,"Review is required before handoff.",IF('Validation Lists'!Y40,"Defined additional evidence is missing.",IF('Validation Lists'!X40,"A specific reopen condition is missing.",'Validation Lists'!BJ40)))))</x:f>
        <x:v>Assessment is incomplete.</x:v>
      </x:c>
      <x:c r="BZ40" s="59" t="str">
        <x:f>IF('Validation Lists'!T40,"Any adjudication result.",IF('Validation Lists'!U40,"Any substantive conclusion.",IF('Validation Lists'!W40,"Completed/approved claim.",IF('Validation Lists'!Y40,"Undefined evidence request.",IF('Validation Lists'!X40,"Permanent closed decision.",'Validation Lists'!BK40)))))</x:f>
        <x:v>Any substantive conclusion.</x:v>
      </x:c>
      <x:c r="CA40" s="59" t="str">
        <x:f>IF('Validation Lists'!T40,"Correct invalid value.",IF('Validation Lists'!U40,"Complete required fields.",IF('Validation Lists'!W40,"Do not hand off.",IF('Validation Lists'!Y40,"Specify the evidence before handoff.",IF('Validation Lists'!X40,"Do not complete handoff.",'Validation Lists'!BL40)))))</x:f>
        <x:v>Complete required fields.</x:v>
      </x:c>
      <x:c r="CB40" s="59" t="str">
        <x:f>IF(OR('Validation Lists'!T40,'Validation Lists'!U40),"Not evaluated.",IF('Validation Lists'!W40,"Reviewer must be supplied.",'Validation Lists'!BM40))</x:f>
        <x:v>Not evaluated.</x:v>
      </x:c>
      <x:c r="CC40" s="59" t="str">
        <x:f>IF(OR('Validation Lists'!T40,'Validation Lists'!U40),"Not evaluated.",IF('Validation Lists'!W40,IF(AND(BT40&lt;&gt;"",BT40&lt;&gt;"None",BT40&lt;&gt;"Not applicable"),"Specific condition already required.","Supply a specific trigger."),IF('Validation Lists'!Y40,"Supply a specific evidence request.",IF('Validation Lists'!X40,"Supply a specific trigger.",'Validation Lists'!BN40))))</x:f>
        <x:v>Not evaluated.</x:v>
      </x:c>
      <x:c r="CD40" s="59" t="str">
        <x:f>IF(BU40="Complete","Ready","Not ready")</x:f>
        <x:v>Not ready</x:v>
      </x:c>
      <x:c r="CE40" s="59" t="str">
        <x:f>IF(CD40&lt;&gt;"Ready","No completed handoff","Claim: "&amp;B40&amp;" | Decision use: "&amp;C40&amp;" | Record A: "&amp;H40&amp;" | Record B: "&amp;AA40&amp;" | Conflict: "&amp;BV40&amp;" | Materiality: "&amp;BN40&amp;" | Disposition: "&amp;BW40&amp;" | Confidence impact: "&amp;BX40&amp;" | Strongest wording: "&amp;BY40&amp;" | Prohibited wording: "&amp;BZ40&amp;" | Permitted action: "&amp;CA40&amp;" | Owner: "&amp;D40&amp;" | Review: "&amp;CB40&amp;" | Reopen: "&amp;CC40)</x:f>
        <x:v>No completed handoff</x:v>
      </x:c>
    </x:row>
    <x:row r="41" ht="42" customHeight="1">
      <x:c r="A41" s="51"/>
      <x:c r="B41" s="51"/>
      <x:c r="C41" s="51"/>
      <x:c r="D41" s="51"/>
      <x:c r="E41" s="51"/>
      <x:c r="F41" s="51"/>
      <x:c r="G41" s="51"/>
      <x:c r="H41" s="51"/>
      <x:c r="I41" s="51"/>
      <x:c r="J41" s="51"/>
      <x:c r="K41" s="51"/>
      <x:c r="L41" s="51"/>
      <x:c r="M41" s="51"/>
      <x:c r="N41" s="51"/>
      <x:c r="O41" s="51"/>
      <x:c r="P41" s="51"/>
      <x:c r="Q41" s="51"/>
      <x:c r="R41" s="51"/>
      <x:c r="S41" s="51"/>
      <x:c r="T41" s="51"/>
      <x:c r="U41" s="51"/>
      <x:c r="V41" s="51"/>
      <x:c r="W41" s="51"/>
      <x:c r="X41" s="51"/>
      <x:c r="Y41" s="51"/>
      <x:c r="Z41" s="51"/>
      <x:c r="AA41" s="51"/>
      <x:c r="AB41" s="51"/>
      <x:c r="AC41" s="51"/>
      <x:c r="AD41" s="51"/>
      <x:c r="AE41" s="51"/>
      <x:c r="AF41" s="51"/>
      <x:c r="AG41" s="51"/>
      <x:c r="AH41" s="51"/>
      <x:c r="AI41" s="51"/>
      <x:c r="AJ41" s="51"/>
      <x:c r="AK41" s="51"/>
      <x:c r="AL41" s="51"/>
      <x:c r="AM41" s="51"/>
      <x:c r="AN41" s="51"/>
      <x:c r="AO41" s="51"/>
      <x:c r="AP41" s="51"/>
      <x:c r="AQ41" s="51"/>
      <x:c r="AR41" s="51"/>
      <x:c r="AS41" s="51"/>
      <x:c r="AT41" s="51"/>
      <x:c r="AU41" s="51"/>
      <x:c r="AV41" s="51"/>
      <x:c r="AW41" s="51"/>
      <x:c r="AX41" s="51"/>
      <x:c r="AY41" s="51"/>
      <x:c r="AZ41" s="51"/>
      <x:c r="BA41" s="51"/>
      <x:c r="BB41" s="51"/>
      <x:c r="BC41" s="51"/>
      <x:c r="BD41" s="51"/>
      <x:c r="BE41" s="51"/>
      <x:c r="BF41" s="51"/>
      <x:c r="BG41" s="51"/>
      <x:c r="BH41" s="51"/>
      <x:c r="BI41" s="51"/>
      <x:c r="BJ41" s="51"/>
      <x:c r="BK41" s="51"/>
      <x:c r="BL41" s="51"/>
      <x:c r="BM41" s="51"/>
      <x:c r="BN41" s="51"/>
      <x:c r="BO41" s="51"/>
      <x:c r="BP41" s="51"/>
      <x:c r="BQ41" s="51"/>
      <x:c r="BR41" s="51"/>
      <x:c r="BS41" s="51"/>
      <x:c r="BT41" s="59"/>
      <x:c r="BU41" s="59" t="str">
        <x:f>IF('Validation Lists'!T41,"Invalid",IF('Validation Lists'!U41,"Incomplete",IF('Validation Lists'!W41,"Review required — incomplete",IF('Validation Lists'!Y41,"Incomplete",IF('Validation Lists'!X41,"Incomplete","Complete")))))</x:f>
        <x:v>Incomplete</x:v>
      </x:c>
      <x:c r="BV41" s="59" t="str">
        <x:f>IF(OR('Validation Lists'!T41,'Validation Lists'!U41),"No output",'Validation Lists'!AL41)</x:f>
        <x:v>No output</x:v>
      </x:c>
      <x:c r="BW41" s="59" t="str">
        <x:f>IF(OR('Validation Lists'!T41,'Validation Lists'!U41),"No output",'Validation Lists'!BH41)</x:f>
        <x:v>No output</x:v>
      </x:c>
      <x:c r="BX41" s="59" t="str">
        <x:f>IF(OR('Validation Lists'!T41,'Validation Lists'!U41),"No output",IF(OR('Validation Lists'!W41,'Validation Lists'!X41,'Validation Lists'!Y41),"No completed output",'Validation Lists'!BI41))</x:f>
        <x:v>No output</x:v>
      </x:c>
      <x:c r="BY41" s="59" t="str">
        <x:f>IF('Validation Lists'!T41,"No substantive wording.",IF('Validation Lists'!U41,"Assessment is incomplete.",IF('Validation Lists'!W41,"Review is required before handoff.",IF('Validation Lists'!Y41,"Defined additional evidence is missing.",IF('Validation Lists'!X41,"A specific reopen condition is missing.",'Validation Lists'!BJ41)))))</x:f>
        <x:v>Assessment is incomplete.</x:v>
      </x:c>
      <x:c r="BZ41" s="59" t="str">
        <x:f>IF('Validation Lists'!T41,"Any adjudication result.",IF('Validation Lists'!U41,"Any substantive conclusion.",IF('Validation Lists'!W41,"Completed/approved claim.",IF('Validation Lists'!Y41,"Undefined evidence request.",IF('Validation Lists'!X41,"Permanent closed decision.",'Validation Lists'!BK41)))))</x:f>
        <x:v>Any substantive conclusion.</x:v>
      </x:c>
      <x:c r="CA41" s="59" t="str">
        <x:f>IF('Validation Lists'!T41,"Correct invalid value.",IF('Validation Lists'!U41,"Complete required fields.",IF('Validation Lists'!W41,"Do not hand off.",IF('Validation Lists'!Y41,"Specify the evidence before handoff.",IF('Validation Lists'!X41,"Do not complete handoff.",'Validation Lists'!BL41)))))</x:f>
        <x:v>Complete required fields.</x:v>
      </x:c>
      <x:c r="CB41" s="59" t="str">
        <x:f>IF(OR('Validation Lists'!T41,'Validation Lists'!U41),"Not evaluated.",IF('Validation Lists'!W41,"Reviewer must be supplied.",'Validation Lists'!BM41))</x:f>
        <x:v>Not evaluated.</x:v>
      </x:c>
      <x:c r="CC41" s="59" t="str">
        <x:f>IF(OR('Validation Lists'!T41,'Validation Lists'!U41),"Not evaluated.",IF('Validation Lists'!W41,IF(AND(BT41&lt;&gt;"",BT41&lt;&gt;"None",BT41&lt;&gt;"Not applicable"),"Specific condition already required.","Supply a specific trigger."),IF('Validation Lists'!Y41,"Supply a specific evidence request.",IF('Validation Lists'!X41,"Supply a specific trigger.",'Validation Lists'!BN41))))</x:f>
        <x:v>Not evaluated.</x:v>
      </x:c>
      <x:c r="CD41" s="59" t="str">
        <x:f>IF(BU41="Complete","Ready","Not ready")</x:f>
        <x:v>Not ready</x:v>
      </x:c>
      <x:c r="CE41" s="59" t="str">
        <x:f>IF(CD41&lt;&gt;"Ready","No completed handoff","Claim: "&amp;B41&amp;" | Decision use: "&amp;C41&amp;" | Record A: "&amp;H41&amp;" | Record B: "&amp;AA41&amp;" | Conflict: "&amp;BV41&amp;" | Materiality: "&amp;BN41&amp;" | Disposition: "&amp;BW41&amp;" | Confidence impact: "&amp;BX41&amp;" | Strongest wording: "&amp;BY41&amp;" | Prohibited wording: "&amp;BZ41&amp;" | Permitted action: "&amp;CA41&amp;" | Owner: "&amp;D41&amp;" | Review: "&amp;CB41&amp;" | Reopen: "&amp;CC41)</x:f>
        <x:v>No completed handoff</x:v>
      </x:c>
    </x:row>
    <x:row r="42" ht="42" customHeight="1">
      <x:c r="A42" s="51"/>
      <x:c r="B42" s="51"/>
      <x:c r="C42" s="51"/>
      <x:c r="D42" s="51"/>
      <x:c r="E42" s="51"/>
      <x:c r="F42" s="51"/>
      <x:c r="G42" s="51"/>
      <x:c r="H42" s="51"/>
      <x:c r="I42" s="51"/>
      <x:c r="J42" s="51"/>
      <x:c r="K42" s="51"/>
      <x:c r="L42" s="51"/>
      <x:c r="M42" s="51"/>
      <x:c r="N42" s="51"/>
      <x:c r="O42" s="51"/>
      <x:c r="P42" s="51"/>
      <x:c r="Q42" s="51"/>
      <x:c r="R42" s="51"/>
      <x:c r="S42" s="51"/>
      <x:c r="T42" s="51"/>
      <x:c r="U42" s="51"/>
      <x:c r="V42" s="51"/>
      <x:c r="W42" s="51"/>
      <x:c r="X42" s="51"/>
      <x:c r="Y42" s="51"/>
      <x:c r="Z42" s="51"/>
      <x:c r="AA42" s="51"/>
      <x:c r="AB42" s="51"/>
      <x:c r="AC42" s="51"/>
      <x:c r="AD42" s="51"/>
      <x:c r="AE42" s="51"/>
      <x:c r="AF42" s="51"/>
      <x:c r="AG42" s="51"/>
      <x:c r="AH42" s="51"/>
      <x:c r="AI42" s="51"/>
      <x:c r="AJ42" s="51"/>
      <x:c r="AK42" s="51"/>
      <x:c r="AL42" s="51"/>
      <x:c r="AM42" s="51"/>
      <x:c r="AN42" s="51"/>
      <x:c r="AO42" s="51"/>
      <x:c r="AP42" s="51"/>
      <x:c r="AQ42" s="51"/>
      <x:c r="AR42" s="51"/>
      <x:c r="AS42" s="51"/>
      <x:c r="AT42" s="51"/>
      <x:c r="AU42" s="51"/>
      <x:c r="AV42" s="51"/>
      <x:c r="AW42" s="51"/>
      <x:c r="AX42" s="51"/>
      <x:c r="AY42" s="51"/>
      <x:c r="AZ42" s="51"/>
      <x:c r="BA42" s="51"/>
      <x:c r="BB42" s="51"/>
      <x:c r="BC42" s="51"/>
      <x:c r="BD42" s="51"/>
      <x:c r="BE42" s="51"/>
      <x:c r="BF42" s="51"/>
      <x:c r="BG42" s="51"/>
      <x:c r="BH42" s="51"/>
      <x:c r="BI42" s="51"/>
      <x:c r="BJ42" s="51"/>
      <x:c r="BK42" s="51"/>
      <x:c r="BL42" s="51"/>
      <x:c r="BM42" s="51"/>
      <x:c r="BN42" s="51"/>
      <x:c r="BO42" s="51"/>
      <x:c r="BP42" s="51"/>
      <x:c r="BQ42" s="51"/>
      <x:c r="BR42" s="51"/>
      <x:c r="BS42" s="51"/>
      <x:c r="BT42" s="59"/>
      <x:c r="BU42" s="59" t="str">
        <x:f>IF('Validation Lists'!T42,"Invalid",IF('Validation Lists'!U42,"Incomplete",IF('Validation Lists'!W42,"Review required — incomplete",IF('Validation Lists'!Y42,"Incomplete",IF('Validation Lists'!X42,"Incomplete","Complete")))))</x:f>
        <x:v>Incomplete</x:v>
      </x:c>
      <x:c r="BV42" s="59" t="str">
        <x:f>IF(OR('Validation Lists'!T42,'Validation Lists'!U42),"No output",'Validation Lists'!AL42)</x:f>
        <x:v>No output</x:v>
      </x:c>
      <x:c r="BW42" s="59" t="str">
        <x:f>IF(OR('Validation Lists'!T42,'Validation Lists'!U42),"No output",'Validation Lists'!BH42)</x:f>
        <x:v>No output</x:v>
      </x:c>
      <x:c r="BX42" s="59" t="str">
        <x:f>IF(OR('Validation Lists'!T42,'Validation Lists'!U42),"No output",IF(OR('Validation Lists'!W42,'Validation Lists'!X42,'Validation Lists'!Y42),"No completed output",'Validation Lists'!BI42))</x:f>
        <x:v>No output</x:v>
      </x:c>
      <x:c r="BY42" s="59" t="str">
        <x:f>IF('Validation Lists'!T42,"No substantive wording.",IF('Validation Lists'!U42,"Assessment is incomplete.",IF('Validation Lists'!W42,"Review is required before handoff.",IF('Validation Lists'!Y42,"Defined additional evidence is missing.",IF('Validation Lists'!X42,"A specific reopen condition is missing.",'Validation Lists'!BJ42)))))</x:f>
        <x:v>Assessment is incomplete.</x:v>
      </x:c>
      <x:c r="BZ42" s="59" t="str">
        <x:f>IF('Validation Lists'!T42,"Any adjudication result.",IF('Validation Lists'!U42,"Any substantive conclusion.",IF('Validation Lists'!W42,"Completed/approved claim.",IF('Validation Lists'!Y42,"Undefined evidence request.",IF('Validation Lists'!X42,"Permanent closed decision.",'Validation Lists'!BK42)))))</x:f>
        <x:v>Any substantive conclusion.</x:v>
      </x:c>
      <x:c r="CA42" s="59" t="str">
        <x:f>IF('Validation Lists'!T42,"Correct invalid value.",IF('Validation Lists'!U42,"Complete required fields.",IF('Validation Lists'!W42,"Do not hand off.",IF('Validation Lists'!Y42,"Specify the evidence before handoff.",IF('Validation Lists'!X42,"Do not complete handoff.",'Validation Lists'!BL42)))))</x:f>
        <x:v>Complete required fields.</x:v>
      </x:c>
      <x:c r="CB42" s="59" t="str">
        <x:f>IF(OR('Validation Lists'!T42,'Validation Lists'!U42),"Not evaluated.",IF('Validation Lists'!W42,"Reviewer must be supplied.",'Validation Lists'!BM42))</x:f>
        <x:v>Not evaluated.</x:v>
      </x:c>
      <x:c r="CC42" s="59" t="str">
        <x:f>IF(OR('Validation Lists'!T42,'Validation Lists'!U42),"Not evaluated.",IF('Validation Lists'!W42,IF(AND(BT42&lt;&gt;"",BT42&lt;&gt;"None",BT42&lt;&gt;"Not applicable"),"Specific condition already required.","Supply a specific trigger."),IF('Validation Lists'!Y42,"Supply a specific evidence request.",IF('Validation Lists'!X42,"Supply a specific trigger.",'Validation Lists'!BN42))))</x:f>
        <x:v>Not evaluated.</x:v>
      </x:c>
      <x:c r="CD42" s="59" t="str">
        <x:f>IF(BU42="Complete","Ready","Not ready")</x:f>
        <x:v>Not ready</x:v>
      </x:c>
      <x:c r="CE42" s="59" t="str">
        <x:f>IF(CD42&lt;&gt;"Ready","No completed handoff","Claim: "&amp;B42&amp;" | Decision use: "&amp;C42&amp;" | Record A: "&amp;H42&amp;" | Record B: "&amp;AA42&amp;" | Conflict: "&amp;BV42&amp;" | Materiality: "&amp;BN42&amp;" | Disposition: "&amp;BW42&amp;" | Confidence impact: "&amp;BX42&amp;" | Strongest wording: "&amp;BY42&amp;" | Prohibited wording: "&amp;BZ42&amp;" | Permitted action: "&amp;CA42&amp;" | Owner: "&amp;D42&amp;" | Review: "&amp;CB42&amp;" | Reopen: "&amp;CC42)</x:f>
        <x:v>No completed handoff</x:v>
      </x:c>
    </x:row>
    <x:row r="43" ht="42" customHeight="1">
      <x:c r="A43" s="51"/>
      <x:c r="B43" s="51"/>
      <x:c r="C43" s="51"/>
      <x:c r="D43" s="51"/>
      <x:c r="E43" s="51"/>
      <x:c r="F43" s="51"/>
      <x:c r="G43" s="51"/>
      <x:c r="H43" s="51"/>
      <x:c r="I43" s="51"/>
      <x:c r="J43" s="51"/>
      <x:c r="K43" s="51"/>
      <x:c r="L43" s="51"/>
      <x:c r="M43" s="51"/>
      <x:c r="N43" s="51"/>
      <x:c r="O43" s="51"/>
      <x:c r="P43" s="51"/>
      <x:c r="Q43" s="51"/>
      <x:c r="R43" s="51"/>
      <x:c r="S43" s="51"/>
      <x:c r="T43" s="51"/>
      <x:c r="U43" s="51"/>
      <x:c r="V43" s="51"/>
      <x:c r="W43" s="51"/>
      <x:c r="X43" s="51"/>
      <x:c r="Y43" s="51"/>
      <x:c r="Z43" s="51"/>
      <x:c r="AA43" s="51"/>
      <x:c r="AB43" s="51"/>
      <x:c r="AC43" s="51"/>
      <x:c r="AD43" s="51"/>
      <x:c r="AE43" s="51"/>
      <x:c r="AF43" s="51"/>
      <x:c r="AG43" s="51"/>
      <x:c r="AH43" s="51"/>
      <x:c r="AI43" s="51"/>
      <x:c r="AJ43" s="51"/>
      <x:c r="AK43" s="51"/>
      <x:c r="AL43" s="51"/>
      <x:c r="AM43" s="51"/>
      <x:c r="AN43" s="51"/>
      <x:c r="AO43" s="51"/>
      <x:c r="AP43" s="51"/>
      <x:c r="AQ43" s="51"/>
      <x:c r="AR43" s="51"/>
      <x:c r="AS43" s="51"/>
      <x:c r="AT43" s="51"/>
      <x:c r="AU43" s="51"/>
      <x:c r="AV43" s="51"/>
      <x:c r="AW43" s="51"/>
      <x:c r="AX43" s="51"/>
      <x:c r="AY43" s="51"/>
      <x:c r="AZ43" s="51"/>
      <x:c r="BA43" s="51"/>
      <x:c r="BB43" s="51"/>
      <x:c r="BC43" s="51"/>
      <x:c r="BD43" s="51"/>
      <x:c r="BE43" s="51"/>
      <x:c r="BF43" s="51"/>
      <x:c r="BG43" s="51"/>
      <x:c r="BH43" s="51"/>
      <x:c r="BI43" s="51"/>
      <x:c r="BJ43" s="51"/>
      <x:c r="BK43" s="51"/>
      <x:c r="BL43" s="51"/>
      <x:c r="BM43" s="51"/>
      <x:c r="BN43" s="51"/>
      <x:c r="BO43" s="51"/>
      <x:c r="BP43" s="51"/>
      <x:c r="BQ43" s="51"/>
      <x:c r="BR43" s="51"/>
      <x:c r="BS43" s="51"/>
      <x:c r="BT43" s="59"/>
      <x:c r="BU43" s="59" t="str">
        <x:f>IF('Validation Lists'!T43,"Invalid",IF('Validation Lists'!U43,"Incomplete",IF('Validation Lists'!W43,"Review required — incomplete",IF('Validation Lists'!Y43,"Incomplete",IF('Validation Lists'!X43,"Incomplete","Complete")))))</x:f>
        <x:v>Incomplete</x:v>
      </x:c>
      <x:c r="BV43" s="59" t="str">
        <x:f>IF(OR('Validation Lists'!T43,'Validation Lists'!U43),"No output",'Validation Lists'!AL43)</x:f>
        <x:v>No output</x:v>
      </x:c>
      <x:c r="BW43" s="59" t="str">
        <x:f>IF(OR('Validation Lists'!T43,'Validation Lists'!U43),"No output",'Validation Lists'!BH43)</x:f>
        <x:v>No output</x:v>
      </x:c>
      <x:c r="BX43" s="59" t="str">
        <x:f>IF(OR('Validation Lists'!T43,'Validation Lists'!U43),"No output",IF(OR('Validation Lists'!W43,'Validation Lists'!X43,'Validation Lists'!Y43),"No completed output",'Validation Lists'!BI43))</x:f>
        <x:v>No output</x:v>
      </x:c>
      <x:c r="BY43" s="59" t="str">
        <x:f>IF('Validation Lists'!T43,"No substantive wording.",IF('Validation Lists'!U43,"Assessment is incomplete.",IF('Validation Lists'!W43,"Review is required before handoff.",IF('Validation Lists'!Y43,"Defined additional evidence is missing.",IF('Validation Lists'!X43,"A specific reopen condition is missing.",'Validation Lists'!BJ43)))))</x:f>
        <x:v>Assessment is incomplete.</x:v>
      </x:c>
      <x:c r="BZ43" s="59" t="str">
        <x:f>IF('Validation Lists'!T43,"Any adjudication result.",IF('Validation Lists'!U43,"Any substantive conclusion.",IF('Validation Lists'!W43,"Completed/approved claim.",IF('Validation Lists'!Y43,"Undefined evidence request.",IF('Validation Lists'!X43,"Permanent closed decision.",'Validation Lists'!BK43)))))</x:f>
        <x:v>Any substantive conclusion.</x:v>
      </x:c>
      <x:c r="CA43" s="59" t="str">
        <x:f>IF('Validation Lists'!T43,"Correct invalid value.",IF('Validation Lists'!U43,"Complete required fields.",IF('Validation Lists'!W43,"Do not hand off.",IF('Validation Lists'!Y43,"Specify the evidence before handoff.",IF('Validation Lists'!X43,"Do not complete handoff.",'Validation Lists'!BL43)))))</x:f>
        <x:v>Complete required fields.</x:v>
      </x:c>
      <x:c r="CB43" s="59" t="str">
        <x:f>IF(OR('Validation Lists'!T43,'Validation Lists'!U43),"Not evaluated.",IF('Validation Lists'!W43,"Reviewer must be supplied.",'Validation Lists'!BM43))</x:f>
        <x:v>Not evaluated.</x:v>
      </x:c>
      <x:c r="CC43" s="59" t="str">
        <x:f>IF(OR('Validation Lists'!T43,'Validation Lists'!U43),"Not evaluated.",IF('Validation Lists'!W43,IF(AND(BT43&lt;&gt;"",BT43&lt;&gt;"None",BT43&lt;&gt;"Not applicable"),"Specific condition already required.","Supply a specific trigger."),IF('Validation Lists'!Y43,"Supply a specific evidence request.",IF('Validation Lists'!X43,"Supply a specific trigger.",'Validation Lists'!BN43))))</x:f>
        <x:v>Not evaluated.</x:v>
      </x:c>
      <x:c r="CD43" s="59" t="str">
        <x:f>IF(BU43="Complete","Ready","Not ready")</x:f>
        <x:v>Not ready</x:v>
      </x:c>
      <x:c r="CE43" s="59" t="str">
        <x:f>IF(CD43&lt;&gt;"Ready","No completed handoff","Claim: "&amp;B43&amp;" | Decision use: "&amp;C43&amp;" | Record A: "&amp;H43&amp;" | Record B: "&amp;AA43&amp;" | Conflict: "&amp;BV43&amp;" | Materiality: "&amp;BN43&amp;" | Disposition: "&amp;BW43&amp;" | Confidence impact: "&amp;BX43&amp;" | Strongest wording: "&amp;BY43&amp;" | Prohibited wording: "&amp;BZ43&amp;" | Permitted action: "&amp;CA43&amp;" | Owner: "&amp;D43&amp;" | Review: "&amp;CB43&amp;" | Reopen: "&amp;CC43)</x:f>
        <x:v>No completed handoff</x:v>
      </x:c>
    </x:row>
    <x:row r="44" ht="42" customHeight="1">
      <x:c r="A44" s="51"/>
      <x:c r="B44" s="51"/>
      <x:c r="C44" s="51"/>
      <x:c r="D44" s="51"/>
      <x:c r="E44" s="51"/>
      <x:c r="F44" s="51"/>
      <x:c r="G44" s="51"/>
      <x:c r="H44" s="51"/>
      <x:c r="I44" s="51"/>
      <x:c r="J44" s="51"/>
      <x:c r="K44" s="51"/>
      <x:c r="L44" s="51"/>
      <x:c r="M44" s="51"/>
      <x:c r="N44" s="51"/>
      <x:c r="O44" s="51"/>
      <x:c r="P44" s="51"/>
      <x:c r="Q44" s="51"/>
      <x:c r="R44" s="51"/>
      <x:c r="S44" s="51"/>
      <x:c r="T44" s="51"/>
      <x:c r="U44" s="51"/>
      <x:c r="V44" s="51"/>
      <x:c r="W44" s="51"/>
      <x:c r="X44" s="51"/>
      <x:c r="Y44" s="51"/>
      <x:c r="Z44" s="51"/>
      <x:c r="AA44" s="51"/>
      <x:c r="AB44" s="51"/>
      <x:c r="AC44" s="51"/>
      <x:c r="AD44" s="51"/>
      <x:c r="AE44" s="51"/>
      <x:c r="AF44" s="51"/>
      <x:c r="AG44" s="51"/>
      <x:c r="AH44" s="51"/>
      <x:c r="AI44" s="51"/>
      <x:c r="AJ44" s="51"/>
      <x:c r="AK44" s="51"/>
      <x:c r="AL44" s="51"/>
      <x:c r="AM44" s="51"/>
      <x:c r="AN44" s="51"/>
      <x:c r="AO44" s="51"/>
      <x:c r="AP44" s="51"/>
      <x:c r="AQ44" s="51"/>
      <x:c r="AR44" s="51"/>
      <x:c r="AS44" s="51"/>
      <x:c r="AT44" s="51"/>
      <x:c r="AU44" s="51"/>
      <x:c r="AV44" s="51"/>
      <x:c r="AW44" s="51"/>
      <x:c r="AX44" s="51"/>
      <x:c r="AY44" s="51"/>
      <x:c r="AZ44" s="51"/>
      <x:c r="BA44" s="51"/>
      <x:c r="BB44" s="51"/>
      <x:c r="BC44" s="51"/>
      <x:c r="BD44" s="51"/>
      <x:c r="BE44" s="51"/>
      <x:c r="BF44" s="51"/>
      <x:c r="BG44" s="51"/>
      <x:c r="BH44" s="51"/>
      <x:c r="BI44" s="51"/>
      <x:c r="BJ44" s="51"/>
      <x:c r="BK44" s="51"/>
      <x:c r="BL44" s="51"/>
      <x:c r="BM44" s="51"/>
      <x:c r="BN44" s="51"/>
      <x:c r="BO44" s="51"/>
      <x:c r="BP44" s="51"/>
      <x:c r="BQ44" s="51"/>
      <x:c r="BR44" s="51"/>
      <x:c r="BS44" s="51"/>
      <x:c r="BT44" s="59"/>
      <x:c r="BU44" s="59" t="str">
        <x:f>IF('Validation Lists'!T44,"Invalid",IF('Validation Lists'!U44,"Incomplete",IF('Validation Lists'!W44,"Review required — incomplete",IF('Validation Lists'!Y44,"Incomplete",IF('Validation Lists'!X44,"Incomplete","Complete")))))</x:f>
        <x:v>Incomplete</x:v>
      </x:c>
      <x:c r="BV44" s="59" t="str">
        <x:f>IF(OR('Validation Lists'!T44,'Validation Lists'!U44),"No output",'Validation Lists'!AL44)</x:f>
        <x:v>No output</x:v>
      </x:c>
      <x:c r="BW44" s="59" t="str">
        <x:f>IF(OR('Validation Lists'!T44,'Validation Lists'!U44),"No output",'Validation Lists'!BH44)</x:f>
        <x:v>No output</x:v>
      </x:c>
      <x:c r="BX44" s="59" t="str">
        <x:f>IF(OR('Validation Lists'!T44,'Validation Lists'!U44),"No output",IF(OR('Validation Lists'!W44,'Validation Lists'!X44,'Validation Lists'!Y44),"No completed output",'Validation Lists'!BI44))</x:f>
        <x:v>No output</x:v>
      </x:c>
      <x:c r="BY44" s="59" t="str">
        <x:f>IF('Validation Lists'!T44,"No substantive wording.",IF('Validation Lists'!U44,"Assessment is incomplete.",IF('Validation Lists'!W44,"Review is required before handoff.",IF('Validation Lists'!Y44,"Defined additional evidence is missing.",IF('Validation Lists'!X44,"A specific reopen condition is missing.",'Validation Lists'!BJ44)))))</x:f>
        <x:v>Assessment is incomplete.</x:v>
      </x:c>
      <x:c r="BZ44" s="59" t="str">
        <x:f>IF('Validation Lists'!T44,"Any adjudication result.",IF('Validation Lists'!U44,"Any substantive conclusion.",IF('Validation Lists'!W44,"Completed/approved claim.",IF('Validation Lists'!Y44,"Undefined evidence request.",IF('Validation Lists'!X44,"Permanent closed decision.",'Validation Lists'!BK44)))))</x:f>
        <x:v>Any substantive conclusion.</x:v>
      </x:c>
      <x:c r="CA44" s="59" t="str">
        <x:f>IF('Validation Lists'!T44,"Correct invalid value.",IF('Validation Lists'!U44,"Complete required fields.",IF('Validation Lists'!W44,"Do not hand off.",IF('Validation Lists'!Y44,"Specify the evidence before handoff.",IF('Validation Lists'!X44,"Do not complete handoff.",'Validation Lists'!BL44)))))</x:f>
        <x:v>Complete required fields.</x:v>
      </x:c>
      <x:c r="CB44" s="59" t="str">
        <x:f>IF(OR('Validation Lists'!T44,'Validation Lists'!U44),"Not evaluated.",IF('Validation Lists'!W44,"Reviewer must be supplied.",'Validation Lists'!BM44))</x:f>
        <x:v>Not evaluated.</x:v>
      </x:c>
      <x:c r="CC44" s="59" t="str">
        <x:f>IF(OR('Validation Lists'!T44,'Validation Lists'!U44),"Not evaluated.",IF('Validation Lists'!W44,IF(AND(BT44&lt;&gt;"",BT44&lt;&gt;"None",BT44&lt;&gt;"Not applicable"),"Specific condition already required.","Supply a specific trigger."),IF('Validation Lists'!Y44,"Supply a specific evidence request.",IF('Validation Lists'!X44,"Supply a specific trigger.",'Validation Lists'!BN44))))</x:f>
        <x:v>Not evaluated.</x:v>
      </x:c>
      <x:c r="CD44" s="59" t="str">
        <x:f>IF(BU44="Complete","Ready","Not ready")</x:f>
        <x:v>Not ready</x:v>
      </x:c>
      <x:c r="CE44" s="59" t="str">
        <x:f>IF(CD44&lt;&gt;"Ready","No completed handoff","Claim: "&amp;B44&amp;" | Decision use: "&amp;C44&amp;" | Record A: "&amp;H44&amp;" | Record B: "&amp;AA44&amp;" | Conflict: "&amp;BV44&amp;" | Materiality: "&amp;BN44&amp;" | Disposition: "&amp;BW44&amp;" | Confidence impact: "&amp;BX44&amp;" | Strongest wording: "&amp;BY44&amp;" | Prohibited wording: "&amp;BZ44&amp;" | Permitted action: "&amp;CA44&amp;" | Owner: "&amp;D44&amp;" | Review: "&amp;CB44&amp;" | Reopen: "&amp;CC44)</x:f>
        <x:v>No completed handoff</x:v>
      </x:c>
    </x:row>
    <x:row r="45" ht="42" customHeight="1">
      <x:c r="A45" s="51"/>
      <x:c r="B45" s="51"/>
      <x:c r="C45" s="51"/>
      <x:c r="D45" s="51"/>
      <x:c r="E45" s="51"/>
      <x:c r="F45" s="51"/>
      <x:c r="G45" s="51"/>
      <x:c r="H45" s="51"/>
      <x:c r="I45" s="51"/>
      <x:c r="J45" s="51"/>
      <x:c r="K45" s="51"/>
      <x:c r="L45" s="51"/>
      <x:c r="M45" s="51"/>
      <x:c r="N45" s="51"/>
      <x:c r="O45" s="51"/>
      <x:c r="P45" s="51"/>
      <x:c r="Q45" s="51"/>
      <x:c r="R45" s="51"/>
      <x:c r="S45" s="51"/>
      <x:c r="T45" s="51"/>
      <x:c r="U45" s="51"/>
      <x:c r="V45" s="51"/>
      <x:c r="W45" s="51"/>
      <x:c r="X45" s="51"/>
      <x:c r="Y45" s="51"/>
      <x:c r="Z45" s="51"/>
      <x:c r="AA45" s="51"/>
      <x:c r="AB45" s="51"/>
      <x:c r="AC45" s="51"/>
      <x:c r="AD45" s="51"/>
      <x:c r="AE45" s="51"/>
      <x:c r="AF45" s="51"/>
      <x:c r="AG45" s="51"/>
      <x:c r="AH45" s="51"/>
      <x:c r="AI45" s="51"/>
      <x:c r="AJ45" s="51"/>
      <x:c r="AK45" s="51"/>
      <x:c r="AL45" s="51"/>
      <x:c r="AM45" s="51"/>
      <x:c r="AN45" s="51"/>
      <x:c r="AO45" s="51"/>
      <x:c r="AP45" s="51"/>
      <x:c r="AQ45" s="51"/>
      <x:c r="AR45" s="51"/>
      <x:c r="AS45" s="51"/>
      <x:c r="AT45" s="51"/>
      <x:c r="AU45" s="51"/>
      <x:c r="AV45" s="51"/>
      <x:c r="AW45" s="51"/>
      <x:c r="AX45" s="51"/>
      <x:c r="AY45" s="51"/>
      <x:c r="AZ45" s="51"/>
      <x:c r="BA45" s="51"/>
      <x:c r="BB45" s="51"/>
      <x:c r="BC45" s="51"/>
      <x:c r="BD45" s="51"/>
      <x:c r="BE45" s="51"/>
      <x:c r="BF45" s="51"/>
      <x:c r="BG45" s="51"/>
      <x:c r="BH45" s="51"/>
      <x:c r="BI45" s="51"/>
      <x:c r="BJ45" s="51"/>
      <x:c r="BK45" s="51"/>
      <x:c r="BL45" s="51"/>
      <x:c r="BM45" s="51"/>
      <x:c r="BN45" s="51"/>
      <x:c r="BO45" s="51"/>
      <x:c r="BP45" s="51"/>
      <x:c r="BQ45" s="51"/>
      <x:c r="BR45" s="51"/>
      <x:c r="BS45" s="51"/>
      <x:c r="BT45" s="59"/>
      <x:c r="BU45" s="59" t="str">
        <x:f>IF('Validation Lists'!T45,"Invalid",IF('Validation Lists'!U45,"Incomplete",IF('Validation Lists'!W45,"Review required — incomplete",IF('Validation Lists'!Y45,"Incomplete",IF('Validation Lists'!X45,"Incomplete","Complete")))))</x:f>
        <x:v>Incomplete</x:v>
      </x:c>
      <x:c r="BV45" s="59" t="str">
        <x:f>IF(OR('Validation Lists'!T45,'Validation Lists'!U45),"No output",'Validation Lists'!AL45)</x:f>
        <x:v>No output</x:v>
      </x:c>
      <x:c r="BW45" s="59" t="str">
        <x:f>IF(OR('Validation Lists'!T45,'Validation Lists'!U45),"No output",'Validation Lists'!BH45)</x:f>
        <x:v>No output</x:v>
      </x:c>
      <x:c r="BX45" s="59" t="str">
        <x:f>IF(OR('Validation Lists'!T45,'Validation Lists'!U45),"No output",IF(OR('Validation Lists'!W45,'Validation Lists'!X45,'Validation Lists'!Y45),"No completed output",'Validation Lists'!BI45))</x:f>
        <x:v>No output</x:v>
      </x:c>
      <x:c r="BY45" s="59" t="str">
        <x:f>IF('Validation Lists'!T45,"No substantive wording.",IF('Validation Lists'!U45,"Assessment is incomplete.",IF('Validation Lists'!W45,"Review is required before handoff.",IF('Validation Lists'!Y45,"Defined additional evidence is missing.",IF('Validation Lists'!X45,"A specific reopen condition is missing.",'Validation Lists'!BJ45)))))</x:f>
        <x:v>Assessment is incomplete.</x:v>
      </x:c>
      <x:c r="BZ45" s="59" t="str">
        <x:f>IF('Validation Lists'!T45,"Any adjudication result.",IF('Validation Lists'!U45,"Any substantive conclusion.",IF('Validation Lists'!W45,"Completed/approved claim.",IF('Validation Lists'!Y45,"Undefined evidence request.",IF('Validation Lists'!X45,"Permanent closed decision.",'Validation Lists'!BK45)))))</x:f>
        <x:v>Any substantive conclusion.</x:v>
      </x:c>
      <x:c r="CA45" s="59" t="str">
        <x:f>IF('Validation Lists'!T45,"Correct invalid value.",IF('Validation Lists'!U45,"Complete required fields.",IF('Validation Lists'!W45,"Do not hand off.",IF('Validation Lists'!Y45,"Specify the evidence before handoff.",IF('Validation Lists'!X45,"Do not complete handoff.",'Validation Lists'!BL45)))))</x:f>
        <x:v>Complete required fields.</x:v>
      </x:c>
      <x:c r="CB45" s="59" t="str">
        <x:f>IF(OR('Validation Lists'!T45,'Validation Lists'!U45),"Not evaluated.",IF('Validation Lists'!W45,"Reviewer must be supplied.",'Validation Lists'!BM45))</x:f>
        <x:v>Not evaluated.</x:v>
      </x:c>
      <x:c r="CC45" s="59" t="str">
        <x:f>IF(OR('Validation Lists'!T45,'Validation Lists'!U45),"Not evaluated.",IF('Validation Lists'!W45,IF(AND(BT45&lt;&gt;"",BT45&lt;&gt;"None",BT45&lt;&gt;"Not applicable"),"Specific condition already required.","Supply a specific trigger."),IF('Validation Lists'!Y45,"Supply a specific evidence request.",IF('Validation Lists'!X45,"Supply a specific trigger.",'Validation Lists'!BN45))))</x:f>
        <x:v>Not evaluated.</x:v>
      </x:c>
      <x:c r="CD45" s="59" t="str">
        <x:f>IF(BU45="Complete","Ready","Not ready")</x:f>
        <x:v>Not ready</x:v>
      </x:c>
      <x:c r="CE45" s="59" t="str">
        <x:f>IF(CD45&lt;&gt;"Ready","No completed handoff","Claim: "&amp;B45&amp;" | Decision use: "&amp;C45&amp;" | Record A: "&amp;H45&amp;" | Record B: "&amp;AA45&amp;" | Conflict: "&amp;BV45&amp;" | Materiality: "&amp;BN45&amp;" | Disposition: "&amp;BW45&amp;" | Confidence impact: "&amp;BX45&amp;" | Strongest wording: "&amp;BY45&amp;" | Prohibited wording: "&amp;BZ45&amp;" | Permitted action: "&amp;CA45&amp;" | Owner: "&amp;D45&amp;" | Review: "&amp;CB45&amp;" | Reopen: "&amp;CC45)</x:f>
        <x:v>No completed handoff</x:v>
      </x:c>
    </x:row>
    <x:row r="46" ht="42" customHeight="1">
      <x:c r="A46" s="51"/>
      <x:c r="B46" s="51"/>
      <x:c r="C46" s="51"/>
      <x:c r="D46" s="51"/>
      <x:c r="E46" s="51"/>
      <x:c r="F46" s="51"/>
      <x:c r="G46" s="51"/>
      <x:c r="H46" s="51"/>
      <x:c r="I46" s="51"/>
      <x:c r="J46" s="51"/>
      <x:c r="K46" s="51"/>
      <x:c r="L46" s="51"/>
      <x:c r="M46" s="51"/>
      <x:c r="N46" s="51"/>
      <x:c r="O46" s="51"/>
      <x:c r="P46" s="51"/>
      <x:c r="Q46" s="51"/>
      <x:c r="R46" s="51"/>
      <x:c r="S46" s="51"/>
      <x:c r="T46" s="51"/>
      <x:c r="U46" s="51"/>
      <x:c r="V46" s="51"/>
      <x:c r="W46" s="51"/>
      <x:c r="X46" s="51"/>
      <x:c r="Y46" s="51"/>
      <x:c r="Z46" s="51"/>
      <x:c r="AA46" s="51"/>
      <x:c r="AB46" s="51"/>
      <x:c r="AC46" s="51"/>
      <x:c r="AD46" s="51"/>
      <x:c r="AE46" s="51"/>
      <x:c r="AF46" s="51"/>
      <x:c r="AG46" s="51"/>
      <x:c r="AH46" s="51"/>
      <x:c r="AI46" s="51"/>
      <x:c r="AJ46" s="51"/>
      <x:c r="AK46" s="51"/>
      <x:c r="AL46" s="51"/>
      <x:c r="AM46" s="51"/>
      <x:c r="AN46" s="51"/>
      <x:c r="AO46" s="51"/>
      <x:c r="AP46" s="51"/>
      <x:c r="AQ46" s="51"/>
      <x:c r="AR46" s="51"/>
      <x:c r="AS46" s="51"/>
      <x:c r="AT46" s="51"/>
      <x:c r="AU46" s="51"/>
      <x:c r="AV46" s="51"/>
      <x:c r="AW46" s="51"/>
      <x:c r="AX46" s="51"/>
      <x:c r="AY46" s="51"/>
      <x:c r="AZ46" s="51"/>
      <x:c r="BA46" s="51"/>
      <x:c r="BB46" s="51"/>
      <x:c r="BC46" s="51"/>
      <x:c r="BD46" s="51"/>
      <x:c r="BE46" s="51"/>
      <x:c r="BF46" s="51"/>
      <x:c r="BG46" s="51"/>
      <x:c r="BH46" s="51"/>
      <x:c r="BI46" s="51"/>
      <x:c r="BJ46" s="51"/>
      <x:c r="BK46" s="51"/>
      <x:c r="BL46" s="51"/>
      <x:c r="BM46" s="51"/>
      <x:c r="BN46" s="51"/>
      <x:c r="BO46" s="51"/>
      <x:c r="BP46" s="51"/>
      <x:c r="BQ46" s="51"/>
      <x:c r="BR46" s="51"/>
      <x:c r="BS46" s="51"/>
      <x:c r="BT46" s="59"/>
      <x:c r="BU46" s="59" t="str">
        <x:f>IF('Validation Lists'!T46,"Invalid",IF('Validation Lists'!U46,"Incomplete",IF('Validation Lists'!W46,"Review required — incomplete",IF('Validation Lists'!Y46,"Incomplete",IF('Validation Lists'!X46,"Incomplete","Complete")))))</x:f>
        <x:v>Incomplete</x:v>
      </x:c>
      <x:c r="BV46" s="59" t="str">
        <x:f>IF(OR('Validation Lists'!T46,'Validation Lists'!U46),"No output",'Validation Lists'!AL46)</x:f>
        <x:v>No output</x:v>
      </x:c>
      <x:c r="BW46" s="59" t="str">
        <x:f>IF(OR('Validation Lists'!T46,'Validation Lists'!U46),"No output",'Validation Lists'!BH46)</x:f>
        <x:v>No output</x:v>
      </x:c>
      <x:c r="BX46" s="59" t="str">
        <x:f>IF(OR('Validation Lists'!T46,'Validation Lists'!U46),"No output",IF(OR('Validation Lists'!W46,'Validation Lists'!X46,'Validation Lists'!Y46),"No completed output",'Validation Lists'!BI46))</x:f>
        <x:v>No output</x:v>
      </x:c>
      <x:c r="BY46" s="59" t="str">
        <x:f>IF('Validation Lists'!T46,"No substantive wording.",IF('Validation Lists'!U46,"Assessment is incomplete.",IF('Validation Lists'!W46,"Review is required before handoff.",IF('Validation Lists'!Y46,"Defined additional evidence is missing.",IF('Validation Lists'!X46,"A specific reopen condition is missing.",'Validation Lists'!BJ46)))))</x:f>
        <x:v>Assessment is incomplete.</x:v>
      </x:c>
      <x:c r="BZ46" s="59" t="str">
        <x:f>IF('Validation Lists'!T46,"Any adjudication result.",IF('Validation Lists'!U46,"Any substantive conclusion.",IF('Validation Lists'!W46,"Completed/approved claim.",IF('Validation Lists'!Y46,"Undefined evidence request.",IF('Validation Lists'!X46,"Permanent closed decision.",'Validation Lists'!BK46)))))</x:f>
        <x:v>Any substantive conclusion.</x:v>
      </x:c>
      <x:c r="CA46" s="59" t="str">
        <x:f>IF('Validation Lists'!T46,"Correct invalid value.",IF('Validation Lists'!U46,"Complete required fields.",IF('Validation Lists'!W46,"Do not hand off.",IF('Validation Lists'!Y46,"Specify the evidence before handoff.",IF('Validation Lists'!X46,"Do not complete handoff.",'Validation Lists'!BL46)))))</x:f>
        <x:v>Complete required fields.</x:v>
      </x:c>
      <x:c r="CB46" s="59" t="str">
        <x:f>IF(OR('Validation Lists'!T46,'Validation Lists'!U46),"Not evaluated.",IF('Validation Lists'!W46,"Reviewer must be supplied.",'Validation Lists'!BM46))</x:f>
        <x:v>Not evaluated.</x:v>
      </x:c>
      <x:c r="CC46" s="59" t="str">
        <x:f>IF(OR('Validation Lists'!T46,'Validation Lists'!U46),"Not evaluated.",IF('Validation Lists'!W46,IF(AND(BT46&lt;&gt;"",BT46&lt;&gt;"None",BT46&lt;&gt;"Not applicable"),"Specific condition already required.","Supply a specific trigger."),IF('Validation Lists'!Y46,"Supply a specific evidence request.",IF('Validation Lists'!X46,"Supply a specific trigger.",'Validation Lists'!BN46))))</x:f>
        <x:v>Not evaluated.</x:v>
      </x:c>
      <x:c r="CD46" s="59" t="str">
        <x:f>IF(BU46="Complete","Ready","Not ready")</x:f>
        <x:v>Not ready</x:v>
      </x:c>
      <x:c r="CE46" s="59" t="str">
        <x:f>IF(CD46&lt;&gt;"Ready","No completed handoff","Claim: "&amp;B46&amp;" | Decision use: "&amp;C46&amp;" | Record A: "&amp;H46&amp;" | Record B: "&amp;AA46&amp;" | Conflict: "&amp;BV46&amp;" | Materiality: "&amp;BN46&amp;" | Disposition: "&amp;BW46&amp;" | Confidence impact: "&amp;BX46&amp;" | Strongest wording: "&amp;BY46&amp;" | Prohibited wording: "&amp;BZ46&amp;" | Permitted action: "&amp;CA46&amp;" | Owner: "&amp;D46&amp;" | Review: "&amp;CB46&amp;" | Reopen: "&amp;CC46)</x:f>
        <x:v>No completed handoff</x:v>
      </x:c>
    </x:row>
    <x:row r="47" ht="42" customHeight="1">
      <x:c r="A47" s="51"/>
      <x:c r="B47" s="51"/>
      <x:c r="C47" s="51"/>
      <x:c r="D47" s="51"/>
      <x:c r="E47" s="51"/>
      <x:c r="F47" s="51"/>
      <x:c r="G47" s="51"/>
      <x:c r="H47" s="51"/>
      <x:c r="I47" s="51"/>
      <x:c r="J47" s="51"/>
      <x:c r="K47" s="51"/>
      <x:c r="L47" s="51"/>
      <x:c r="M47" s="51"/>
      <x:c r="N47" s="51"/>
      <x:c r="O47" s="51"/>
      <x:c r="P47" s="51"/>
      <x:c r="Q47" s="51"/>
      <x:c r="R47" s="51"/>
      <x:c r="S47" s="51"/>
      <x:c r="T47" s="51"/>
      <x:c r="U47" s="51"/>
      <x:c r="V47" s="51"/>
      <x:c r="W47" s="51"/>
      <x:c r="X47" s="51"/>
      <x:c r="Y47" s="51"/>
      <x:c r="Z47" s="51"/>
      <x:c r="AA47" s="51"/>
      <x:c r="AB47" s="51"/>
      <x:c r="AC47" s="51"/>
      <x:c r="AD47" s="51"/>
      <x:c r="AE47" s="51"/>
      <x:c r="AF47" s="51"/>
      <x:c r="AG47" s="51"/>
      <x:c r="AH47" s="51"/>
      <x:c r="AI47" s="51"/>
      <x:c r="AJ47" s="51"/>
      <x:c r="AK47" s="51"/>
      <x:c r="AL47" s="51"/>
      <x:c r="AM47" s="51"/>
      <x:c r="AN47" s="51"/>
      <x:c r="AO47" s="51"/>
      <x:c r="AP47" s="51"/>
      <x:c r="AQ47" s="51"/>
      <x:c r="AR47" s="51"/>
      <x:c r="AS47" s="51"/>
      <x:c r="AT47" s="51"/>
      <x:c r="AU47" s="51"/>
      <x:c r="AV47" s="51"/>
      <x:c r="AW47" s="51"/>
      <x:c r="AX47" s="51"/>
      <x:c r="AY47" s="51"/>
      <x:c r="AZ47" s="51"/>
      <x:c r="BA47" s="51"/>
      <x:c r="BB47" s="51"/>
      <x:c r="BC47" s="51"/>
      <x:c r="BD47" s="51"/>
      <x:c r="BE47" s="51"/>
      <x:c r="BF47" s="51"/>
      <x:c r="BG47" s="51"/>
      <x:c r="BH47" s="51"/>
      <x:c r="BI47" s="51"/>
      <x:c r="BJ47" s="51"/>
      <x:c r="BK47" s="51"/>
      <x:c r="BL47" s="51"/>
      <x:c r="BM47" s="51"/>
      <x:c r="BN47" s="51"/>
      <x:c r="BO47" s="51"/>
      <x:c r="BP47" s="51"/>
      <x:c r="BQ47" s="51"/>
      <x:c r="BR47" s="51"/>
      <x:c r="BS47" s="51"/>
      <x:c r="BT47" s="59"/>
      <x:c r="BU47" s="59" t="str">
        <x:f>IF('Validation Lists'!T47,"Invalid",IF('Validation Lists'!U47,"Incomplete",IF('Validation Lists'!W47,"Review required — incomplete",IF('Validation Lists'!Y47,"Incomplete",IF('Validation Lists'!X47,"Incomplete","Complete")))))</x:f>
        <x:v>Incomplete</x:v>
      </x:c>
      <x:c r="BV47" s="59" t="str">
        <x:f>IF(OR('Validation Lists'!T47,'Validation Lists'!U47),"No output",'Validation Lists'!AL47)</x:f>
        <x:v>No output</x:v>
      </x:c>
      <x:c r="BW47" s="59" t="str">
        <x:f>IF(OR('Validation Lists'!T47,'Validation Lists'!U47),"No output",'Validation Lists'!BH47)</x:f>
        <x:v>No output</x:v>
      </x:c>
      <x:c r="BX47" s="59" t="str">
        <x:f>IF(OR('Validation Lists'!T47,'Validation Lists'!U47),"No output",IF(OR('Validation Lists'!W47,'Validation Lists'!X47,'Validation Lists'!Y47),"No completed output",'Validation Lists'!BI47))</x:f>
        <x:v>No output</x:v>
      </x:c>
      <x:c r="BY47" s="59" t="str">
        <x:f>IF('Validation Lists'!T47,"No substantive wording.",IF('Validation Lists'!U47,"Assessment is incomplete.",IF('Validation Lists'!W47,"Review is required before handoff.",IF('Validation Lists'!Y47,"Defined additional evidence is missing.",IF('Validation Lists'!X47,"A specific reopen condition is missing.",'Validation Lists'!BJ47)))))</x:f>
        <x:v>Assessment is incomplete.</x:v>
      </x:c>
      <x:c r="BZ47" s="59" t="str">
        <x:f>IF('Validation Lists'!T47,"Any adjudication result.",IF('Validation Lists'!U47,"Any substantive conclusion.",IF('Validation Lists'!W47,"Completed/approved claim.",IF('Validation Lists'!Y47,"Undefined evidence request.",IF('Validation Lists'!X47,"Permanent closed decision.",'Validation Lists'!BK47)))))</x:f>
        <x:v>Any substantive conclusion.</x:v>
      </x:c>
      <x:c r="CA47" s="59" t="str">
        <x:f>IF('Validation Lists'!T47,"Correct invalid value.",IF('Validation Lists'!U47,"Complete required fields.",IF('Validation Lists'!W47,"Do not hand off.",IF('Validation Lists'!Y47,"Specify the evidence before handoff.",IF('Validation Lists'!X47,"Do not complete handoff.",'Validation Lists'!BL47)))))</x:f>
        <x:v>Complete required fields.</x:v>
      </x:c>
      <x:c r="CB47" s="59" t="str">
        <x:f>IF(OR('Validation Lists'!T47,'Validation Lists'!U47),"Not evaluated.",IF('Validation Lists'!W47,"Reviewer must be supplied.",'Validation Lists'!BM47))</x:f>
        <x:v>Not evaluated.</x:v>
      </x:c>
      <x:c r="CC47" s="59" t="str">
        <x:f>IF(OR('Validation Lists'!T47,'Validation Lists'!U47),"Not evaluated.",IF('Validation Lists'!W47,IF(AND(BT47&lt;&gt;"",BT47&lt;&gt;"None",BT47&lt;&gt;"Not applicable"),"Specific condition already required.","Supply a specific trigger."),IF('Validation Lists'!Y47,"Supply a specific evidence request.",IF('Validation Lists'!X47,"Supply a specific trigger.",'Validation Lists'!BN47))))</x:f>
        <x:v>Not evaluated.</x:v>
      </x:c>
      <x:c r="CD47" s="59" t="str">
        <x:f>IF(BU47="Complete","Ready","Not ready")</x:f>
        <x:v>Not ready</x:v>
      </x:c>
      <x:c r="CE47" s="59" t="str">
        <x:f>IF(CD47&lt;&gt;"Ready","No completed handoff","Claim: "&amp;B47&amp;" | Decision use: "&amp;C47&amp;" | Record A: "&amp;H47&amp;" | Record B: "&amp;AA47&amp;" | Conflict: "&amp;BV47&amp;" | Materiality: "&amp;BN47&amp;" | Disposition: "&amp;BW47&amp;" | Confidence impact: "&amp;BX47&amp;" | Strongest wording: "&amp;BY47&amp;" | Prohibited wording: "&amp;BZ47&amp;" | Permitted action: "&amp;CA47&amp;" | Owner: "&amp;D47&amp;" | Review: "&amp;CB47&amp;" | Reopen: "&amp;CC47)</x:f>
        <x:v>No completed handoff</x:v>
      </x:c>
    </x:row>
    <x:row r="48" ht="42" customHeight="1">
      <x:c r="A48" s="51"/>
      <x:c r="B48" s="51"/>
      <x:c r="C48" s="51"/>
      <x:c r="D48" s="51"/>
      <x:c r="E48" s="51"/>
      <x:c r="F48" s="51"/>
      <x:c r="G48" s="51"/>
      <x:c r="H48" s="51"/>
      <x:c r="I48" s="51"/>
      <x:c r="J48" s="51"/>
      <x:c r="K48" s="51"/>
      <x:c r="L48" s="51"/>
      <x:c r="M48" s="51"/>
      <x:c r="N48" s="51"/>
      <x:c r="O48" s="51"/>
      <x:c r="P48" s="51"/>
      <x:c r="Q48" s="51"/>
      <x:c r="R48" s="51"/>
      <x:c r="S48" s="51"/>
      <x:c r="T48" s="51"/>
      <x:c r="U48" s="51"/>
      <x:c r="V48" s="51"/>
      <x:c r="W48" s="51"/>
      <x:c r="X48" s="51"/>
      <x:c r="Y48" s="51"/>
      <x:c r="Z48" s="51"/>
      <x:c r="AA48" s="51"/>
      <x:c r="AB48" s="51"/>
      <x:c r="AC48" s="51"/>
      <x:c r="AD48" s="51"/>
      <x:c r="AE48" s="51"/>
      <x:c r="AF48" s="51"/>
      <x:c r="AG48" s="51"/>
      <x:c r="AH48" s="51"/>
      <x:c r="AI48" s="51"/>
      <x:c r="AJ48" s="51"/>
      <x:c r="AK48" s="51"/>
      <x:c r="AL48" s="51"/>
      <x:c r="AM48" s="51"/>
      <x:c r="AN48" s="51"/>
      <x:c r="AO48" s="51"/>
      <x:c r="AP48" s="51"/>
      <x:c r="AQ48" s="51"/>
      <x:c r="AR48" s="51"/>
      <x:c r="AS48" s="51"/>
      <x:c r="AT48" s="51"/>
      <x:c r="AU48" s="51"/>
      <x:c r="AV48" s="51"/>
      <x:c r="AW48" s="51"/>
      <x:c r="AX48" s="51"/>
      <x:c r="AY48" s="51"/>
      <x:c r="AZ48" s="51"/>
      <x:c r="BA48" s="51"/>
      <x:c r="BB48" s="51"/>
      <x:c r="BC48" s="51"/>
      <x:c r="BD48" s="51"/>
      <x:c r="BE48" s="51"/>
      <x:c r="BF48" s="51"/>
      <x:c r="BG48" s="51"/>
      <x:c r="BH48" s="51"/>
      <x:c r="BI48" s="51"/>
      <x:c r="BJ48" s="51"/>
      <x:c r="BK48" s="51"/>
      <x:c r="BL48" s="51"/>
      <x:c r="BM48" s="51"/>
      <x:c r="BN48" s="51"/>
      <x:c r="BO48" s="51"/>
      <x:c r="BP48" s="51"/>
      <x:c r="BQ48" s="51"/>
      <x:c r="BR48" s="51"/>
      <x:c r="BS48" s="51"/>
      <x:c r="BT48" s="59"/>
      <x:c r="BU48" s="59" t="str">
        <x:f>IF('Validation Lists'!T48,"Invalid",IF('Validation Lists'!U48,"Incomplete",IF('Validation Lists'!W48,"Review required — incomplete",IF('Validation Lists'!Y48,"Incomplete",IF('Validation Lists'!X48,"Incomplete","Complete")))))</x:f>
        <x:v>Incomplete</x:v>
      </x:c>
      <x:c r="BV48" s="59" t="str">
        <x:f>IF(OR('Validation Lists'!T48,'Validation Lists'!U48),"No output",'Validation Lists'!AL48)</x:f>
        <x:v>No output</x:v>
      </x:c>
      <x:c r="BW48" s="59" t="str">
        <x:f>IF(OR('Validation Lists'!T48,'Validation Lists'!U48),"No output",'Validation Lists'!BH48)</x:f>
        <x:v>No output</x:v>
      </x:c>
      <x:c r="BX48" s="59" t="str">
        <x:f>IF(OR('Validation Lists'!T48,'Validation Lists'!U48),"No output",IF(OR('Validation Lists'!W48,'Validation Lists'!X48,'Validation Lists'!Y48),"No completed output",'Validation Lists'!BI48))</x:f>
        <x:v>No output</x:v>
      </x:c>
      <x:c r="BY48" s="59" t="str">
        <x:f>IF('Validation Lists'!T48,"No substantive wording.",IF('Validation Lists'!U48,"Assessment is incomplete.",IF('Validation Lists'!W48,"Review is required before handoff.",IF('Validation Lists'!Y48,"Defined additional evidence is missing.",IF('Validation Lists'!X48,"A specific reopen condition is missing.",'Validation Lists'!BJ48)))))</x:f>
        <x:v>Assessment is incomplete.</x:v>
      </x:c>
      <x:c r="BZ48" s="59" t="str">
        <x:f>IF('Validation Lists'!T48,"Any adjudication result.",IF('Validation Lists'!U48,"Any substantive conclusion.",IF('Validation Lists'!W48,"Completed/approved claim.",IF('Validation Lists'!Y48,"Undefined evidence request.",IF('Validation Lists'!X48,"Permanent closed decision.",'Validation Lists'!BK48)))))</x:f>
        <x:v>Any substantive conclusion.</x:v>
      </x:c>
      <x:c r="CA48" s="59" t="str">
        <x:f>IF('Validation Lists'!T48,"Correct invalid value.",IF('Validation Lists'!U48,"Complete required fields.",IF('Validation Lists'!W48,"Do not hand off.",IF('Validation Lists'!Y48,"Specify the evidence before handoff.",IF('Validation Lists'!X48,"Do not complete handoff.",'Validation Lists'!BL48)))))</x:f>
        <x:v>Complete required fields.</x:v>
      </x:c>
      <x:c r="CB48" s="59" t="str">
        <x:f>IF(OR('Validation Lists'!T48,'Validation Lists'!U48),"Not evaluated.",IF('Validation Lists'!W48,"Reviewer must be supplied.",'Validation Lists'!BM48))</x:f>
        <x:v>Not evaluated.</x:v>
      </x:c>
      <x:c r="CC48" s="59" t="str">
        <x:f>IF(OR('Validation Lists'!T48,'Validation Lists'!U48),"Not evaluated.",IF('Validation Lists'!W48,IF(AND(BT48&lt;&gt;"",BT48&lt;&gt;"None",BT48&lt;&gt;"Not applicable"),"Specific condition already required.","Supply a specific trigger."),IF('Validation Lists'!Y48,"Supply a specific evidence request.",IF('Validation Lists'!X48,"Supply a specific trigger.",'Validation Lists'!BN48))))</x:f>
        <x:v>Not evaluated.</x:v>
      </x:c>
      <x:c r="CD48" s="59" t="str">
        <x:f>IF(BU48="Complete","Ready","Not ready")</x:f>
        <x:v>Not ready</x:v>
      </x:c>
      <x:c r="CE48" s="59" t="str">
        <x:f>IF(CD48&lt;&gt;"Ready","No completed handoff","Claim: "&amp;B48&amp;" | Decision use: "&amp;C48&amp;" | Record A: "&amp;H48&amp;" | Record B: "&amp;AA48&amp;" | Conflict: "&amp;BV48&amp;" | Materiality: "&amp;BN48&amp;" | Disposition: "&amp;BW48&amp;" | Confidence impact: "&amp;BX48&amp;" | Strongest wording: "&amp;BY48&amp;" | Prohibited wording: "&amp;BZ48&amp;" | Permitted action: "&amp;CA48&amp;" | Owner: "&amp;D48&amp;" | Review: "&amp;CB48&amp;" | Reopen: "&amp;CC48)</x:f>
        <x:v>No completed handoff</x:v>
      </x:c>
    </x:row>
    <x:row r="49" ht="42" customHeight="1">
      <x:c r="A49" s="51"/>
      <x:c r="B49" s="51"/>
      <x:c r="C49" s="51"/>
      <x:c r="D49" s="51"/>
      <x:c r="E49" s="51"/>
      <x:c r="F49" s="51"/>
      <x:c r="G49" s="51"/>
      <x:c r="H49" s="51"/>
      <x:c r="I49" s="51"/>
      <x:c r="J49" s="51"/>
      <x:c r="K49" s="51"/>
      <x:c r="L49" s="51"/>
      <x:c r="M49" s="51"/>
      <x:c r="N49" s="51"/>
      <x:c r="O49" s="51"/>
      <x:c r="P49" s="51"/>
      <x:c r="Q49" s="51"/>
      <x:c r="R49" s="51"/>
      <x:c r="S49" s="51"/>
      <x:c r="T49" s="51"/>
      <x:c r="U49" s="51"/>
      <x:c r="V49" s="51"/>
      <x:c r="W49" s="51"/>
      <x:c r="X49" s="51"/>
      <x:c r="Y49" s="51"/>
      <x:c r="Z49" s="51"/>
      <x:c r="AA49" s="51"/>
      <x:c r="AB49" s="51"/>
      <x:c r="AC49" s="51"/>
      <x:c r="AD49" s="51"/>
      <x:c r="AE49" s="51"/>
      <x:c r="AF49" s="51"/>
      <x:c r="AG49" s="51"/>
      <x:c r="AH49" s="51"/>
      <x:c r="AI49" s="51"/>
      <x:c r="AJ49" s="51"/>
      <x:c r="AK49" s="51"/>
      <x:c r="AL49" s="51"/>
      <x:c r="AM49" s="51"/>
      <x:c r="AN49" s="51"/>
      <x:c r="AO49" s="51"/>
      <x:c r="AP49" s="51"/>
      <x:c r="AQ49" s="51"/>
      <x:c r="AR49" s="51"/>
      <x:c r="AS49" s="51"/>
      <x:c r="AT49" s="51"/>
      <x:c r="AU49" s="51"/>
      <x:c r="AV49" s="51"/>
      <x:c r="AW49" s="51"/>
      <x:c r="AX49" s="51"/>
      <x:c r="AY49" s="51"/>
      <x:c r="AZ49" s="51"/>
      <x:c r="BA49" s="51"/>
      <x:c r="BB49" s="51"/>
      <x:c r="BC49" s="51"/>
      <x:c r="BD49" s="51"/>
      <x:c r="BE49" s="51"/>
      <x:c r="BF49" s="51"/>
      <x:c r="BG49" s="51"/>
      <x:c r="BH49" s="51"/>
      <x:c r="BI49" s="51"/>
      <x:c r="BJ49" s="51"/>
      <x:c r="BK49" s="51"/>
      <x:c r="BL49" s="51"/>
      <x:c r="BM49" s="51"/>
      <x:c r="BN49" s="51"/>
      <x:c r="BO49" s="51"/>
      <x:c r="BP49" s="51"/>
      <x:c r="BQ49" s="51"/>
      <x:c r="BR49" s="51"/>
      <x:c r="BS49" s="51"/>
      <x:c r="BT49" s="59"/>
      <x:c r="BU49" s="59" t="str">
        <x:f>IF('Validation Lists'!T49,"Invalid",IF('Validation Lists'!U49,"Incomplete",IF('Validation Lists'!W49,"Review required — incomplete",IF('Validation Lists'!Y49,"Incomplete",IF('Validation Lists'!X49,"Incomplete","Complete")))))</x:f>
        <x:v>Incomplete</x:v>
      </x:c>
      <x:c r="BV49" s="59" t="str">
        <x:f>IF(OR('Validation Lists'!T49,'Validation Lists'!U49),"No output",'Validation Lists'!AL49)</x:f>
        <x:v>No output</x:v>
      </x:c>
      <x:c r="BW49" s="59" t="str">
        <x:f>IF(OR('Validation Lists'!T49,'Validation Lists'!U49),"No output",'Validation Lists'!BH49)</x:f>
        <x:v>No output</x:v>
      </x:c>
      <x:c r="BX49" s="59" t="str">
        <x:f>IF(OR('Validation Lists'!T49,'Validation Lists'!U49),"No output",IF(OR('Validation Lists'!W49,'Validation Lists'!X49,'Validation Lists'!Y49),"No completed output",'Validation Lists'!BI49))</x:f>
        <x:v>No output</x:v>
      </x:c>
      <x:c r="BY49" s="59" t="str">
        <x:f>IF('Validation Lists'!T49,"No substantive wording.",IF('Validation Lists'!U49,"Assessment is incomplete.",IF('Validation Lists'!W49,"Review is required before handoff.",IF('Validation Lists'!Y49,"Defined additional evidence is missing.",IF('Validation Lists'!X49,"A specific reopen condition is missing.",'Validation Lists'!BJ49)))))</x:f>
        <x:v>Assessment is incomplete.</x:v>
      </x:c>
      <x:c r="BZ49" s="59" t="str">
        <x:f>IF('Validation Lists'!T49,"Any adjudication result.",IF('Validation Lists'!U49,"Any substantive conclusion.",IF('Validation Lists'!W49,"Completed/approved claim.",IF('Validation Lists'!Y49,"Undefined evidence request.",IF('Validation Lists'!X49,"Permanent closed decision.",'Validation Lists'!BK49)))))</x:f>
        <x:v>Any substantive conclusion.</x:v>
      </x:c>
      <x:c r="CA49" s="59" t="str">
        <x:f>IF('Validation Lists'!T49,"Correct invalid value.",IF('Validation Lists'!U49,"Complete required fields.",IF('Validation Lists'!W49,"Do not hand off.",IF('Validation Lists'!Y49,"Specify the evidence before handoff.",IF('Validation Lists'!X49,"Do not complete handoff.",'Validation Lists'!BL49)))))</x:f>
        <x:v>Complete required fields.</x:v>
      </x:c>
      <x:c r="CB49" s="59" t="str">
        <x:f>IF(OR('Validation Lists'!T49,'Validation Lists'!U49),"Not evaluated.",IF('Validation Lists'!W49,"Reviewer must be supplied.",'Validation Lists'!BM49))</x:f>
        <x:v>Not evaluated.</x:v>
      </x:c>
      <x:c r="CC49" s="59" t="str">
        <x:f>IF(OR('Validation Lists'!T49,'Validation Lists'!U49),"Not evaluated.",IF('Validation Lists'!W49,IF(AND(BT49&lt;&gt;"",BT49&lt;&gt;"None",BT49&lt;&gt;"Not applicable"),"Specific condition already required.","Supply a specific trigger."),IF('Validation Lists'!Y49,"Supply a specific evidence request.",IF('Validation Lists'!X49,"Supply a specific trigger.",'Validation Lists'!BN49))))</x:f>
        <x:v>Not evaluated.</x:v>
      </x:c>
      <x:c r="CD49" s="59" t="str">
        <x:f>IF(BU49="Complete","Ready","Not ready")</x:f>
        <x:v>Not ready</x:v>
      </x:c>
      <x:c r="CE49" s="59" t="str">
        <x:f>IF(CD49&lt;&gt;"Ready","No completed handoff","Claim: "&amp;B49&amp;" | Decision use: "&amp;C49&amp;" | Record A: "&amp;H49&amp;" | Record B: "&amp;AA49&amp;" | Conflict: "&amp;BV49&amp;" | Materiality: "&amp;BN49&amp;" | Disposition: "&amp;BW49&amp;" | Confidence impact: "&amp;BX49&amp;" | Strongest wording: "&amp;BY49&amp;" | Prohibited wording: "&amp;BZ49&amp;" | Permitted action: "&amp;CA49&amp;" | Owner: "&amp;D49&amp;" | Review: "&amp;CB49&amp;" | Reopen: "&amp;CC49)</x:f>
        <x:v>No completed handoff</x:v>
      </x:c>
    </x:row>
    <x:row r="50" ht="42" customHeight="1">
      <x:c r="A50" s="51"/>
      <x:c r="B50" s="51"/>
      <x:c r="C50" s="51"/>
      <x:c r="D50" s="51"/>
      <x:c r="E50" s="51"/>
      <x:c r="F50" s="51"/>
      <x:c r="G50" s="51"/>
      <x:c r="H50" s="51"/>
      <x:c r="I50" s="51"/>
      <x:c r="J50" s="51"/>
      <x:c r="K50" s="51"/>
      <x:c r="L50" s="51"/>
      <x:c r="M50" s="51"/>
      <x:c r="N50" s="51"/>
      <x:c r="O50" s="51"/>
      <x:c r="P50" s="51"/>
      <x:c r="Q50" s="51"/>
      <x:c r="R50" s="51"/>
      <x:c r="S50" s="51"/>
      <x:c r="T50" s="51"/>
      <x:c r="U50" s="51"/>
      <x:c r="V50" s="51"/>
      <x:c r="W50" s="51"/>
      <x:c r="X50" s="51"/>
      <x:c r="Y50" s="51"/>
      <x:c r="Z50" s="51"/>
      <x:c r="AA50" s="51"/>
      <x:c r="AB50" s="51"/>
      <x:c r="AC50" s="51"/>
      <x:c r="AD50" s="51"/>
      <x:c r="AE50" s="51"/>
      <x:c r="AF50" s="51"/>
      <x:c r="AG50" s="51"/>
      <x:c r="AH50" s="51"/>
      <x:c r="AI50" s="51"/>
      <x:c r="AJ50" s="51"/>
      <x:c r="AK50" s="51"/>
      <x:c r="AL50" s="51"/>
      <x:c r="AM50" s="51"/>
      <x:c r="AN50" s="51"/>
      <x:c r="AO50" s="51"/>
      <x:c r="AP50" s="51"/>
      <x:c r="AQ50" s="51"/>
      <x:c r="AR50" s="51"/>
      <x:c r="AS50" s="51"/>
      <x:c r="AT50" s="51"/>
      <x:c r="AU50" s="51"/>
      <x:c r="AV50" s="51"/>
      <x:c r="AW50" s="51"/>
      <x:c r="AX50" s="51"/>
      <x:c r="AY50" s="51"/>
      <x:c r="AZ50" s="51"/>
      <x:c r="BA50" s="51"/>
      <x:c r="BB50" s="51"/>
      <x:c r="BC50" s="51"/>
      <x:c r="BD50" s="51"/>
      <x:c r="BE50" s="51"/>
      <x:c r="BF50" s="51"/>
      <x:c r="BG50" s="51"/>
      <x:c r="BH50" s="51"/>
      <x:c r="BI50" s="51"/>
      <x:c r="BJ50" s="51"/>
      <x:c r="BK50" s="51"/>
      <x:c r="BL50" s="51"/>
      <x:c r="BM50" s="51"/>
      <x:c r="BN50" s="51"/>
      <x:c r="BO50" s="51"/>
      <x:c r="BP50" s="51"/>
      <x:c r="BQ50" s="51"/>
      <x:c r="BR50" s="51"/>
      <x:c r="BS50" s="51"/>
      <x:c r="BT50" s="59"/>
      <x:c r="BU50" s="59" t="str">
        <x:f>IF('Validation Lists'!T50,"Invalid",IF('Validation Lists'!U50,"Incomplete",IF('Validation Lists'!W50,"Review required — incomplete",IF('Validation Lists'!Y50,"Incomplete",IF('Validation Lists'!X50,"Incomplete","Complete")))))</x:f>
        <x:v>Incomplete</x:v>
      </x:c>
      <x:c r="BV50" s="59" t="str">
        <x:f>IF(OR('Validation Lists'!T50,'Validation Lists'!U50),"No output",'Validation Lists'!AL50)</x:f>
        <x:v>No output</x:v>
      </x:c>
      <x:c r="BW50" s="59" t="str">
        <x:f>IF(OR('Validation Lists'!T50,'Validation Lists'!U50),"No output",'Validation Lists'!BH50)</x:f>
        <x:v>No output</x:v>
      </x:c>
      <x:c r="BX50" s="59" t="str">
        <x:f>IF(OR('Validation Lists'!T50,'Validation Lists'!U50),"No output",IF(OR('Validation Lists'!W50,'Validation Lists'!X50,'Validation Lists'!Y50),"No completed output",'Validation Lists'!BI50))</x:f>
        <x:v>No output</x:v>
      </x:c>
      <x:c r="BY50" s="59" t="str">
        <x:f>IF('Validation Lists'!T50,"No substantive wording.",IF('Validation Lists'!U50,"Assessment is incomplete.",IF('Validation Lists'!W50,"Review is required before handoff.",IF('Validation Lists'!Y50,"Defined additional evidence is missing.",IF('Validation Lists'!X50,"A specific reopen condition is missing.",'Validation Lists'!BJ50)))))</x:f>
        <x:v>Assessment is incomplete.</x:v>
      </x:c>
      <x:c r="BZ50" s="59" t="str">
        <x:f>IF('Validation Lists'!T50,"Any adjudication result.",IF('Validation Lists'!U50,"Any substantive conclusion.",IF('Validation Lists'!W50,"Completed/approved claim.",IF('Validation Lists'!Y50,"Undefined evidence request.",IF('Validation Lists'!X50,"Permanent closed decision.",'Validation Lists'!BK50)))))</x:f>
        <x:v>Any substantive conclusion.</x:v>
      </x:c>
      <x:c r="CA50" s="59" t="str">
        <x:f>IF('Validation Lists'!T50,"Correct invalid value.",IF('Validation Lists'!U50,"Complete required fields.",IF('Validation Lists'!W50,"Do not hand off.",IF('Validation Lists'!Y50,"Specify the evidence before handoff.",IF('Validation Lists'!X50,"Do not complete handoff.",'Validation Lists'!BL50)))))</x:f>
        <x:v>Complete required fields.</x:v>
      </x:c>
      <x:c r="CB50" s="59" t="str">
        <x:f>IF(OR('Validation Lists'!T50,'Validation Lists'!U50),"Not evaluated.",IF('Validation Lists'!W50,"Reviewer must be supplied.",'Validation Lists'!BM50))</x:f>
        <x:v>Not evaluated.</x:v>
      </x:c>
      <x:c r="CC50" s="59" t="str">
        <x:f>IF(OR('Validation Lists'!T50,'Validation Lists'!U50),"Not evaluated.",IF('Validation Lists'!W50,IF(AND(BT50&lt;&gt;"",BT50&lt;&gt;"None",BT50&lt;&gt;"Not applicable"),"Specific condition already required.","Supply a specific trigger."),IF('Validation Lists'!Y50,"Supply a specific evidence request.",IF('Validation Lists'!X50,"Supply a specific trigger.",'Validation Lists'!BN50))))</x:f>
        <x:v>Not evaluated.</x:v>
      </x:c>
      <x:c r="CD50" s="59" t="str">
        <x:f>IF(BU50="Complete","Ready","Not ready")</x:f>
        <x:v>Not ready</x:v>
      </x:c>
      <x:c r="CE50" s="59" t="str">
        <x:f>IF(CD50&lt;&gt;"Ready","No completed handoff","Claim: "&amp;B50&amp;" | Decision use: "&amp;C50&amp;" | Record A: "&amp;H50&amp;" | Record B: "&amp;AA50&amp;" | Conflict: "&amp;BV50&amp;" | Materiality: "&amp;BN50&amp;" | Disposition: "&amp;BW50&amp;" | Confidence impact: "&amp;BX50&amp;" | Strongest wording: "&amp;BY50&amp;" | Prohibited wording: "&amp;BZ50&amp;" | Permitted action: "&amp;CA50&amp;" | Owner: "&amp;D50&amp;" | Review: "&amp;CB50&amp;" | Reopen: "&amp;CC50)</x:f>
        <x:v>No completed handoff</x:v>
      </x:c>
    </x:row>
    <x:row r="51" ht="42" customHeight="1">
      <x:c r="A51" s="51"/>
      <x:c r="B51" s="51"/>
      <x:c r="C51" s="51"/>
      <x:c r="D51" s="51"/>
      <x:c r="E51" s="51"/>
      <x:c r="F51" s="51"/>
      <x:c r="G51" s="51"/>
      <x:c r="H51" s="51"/>
      <x:c r="I51" s="51"/>
      <x:c r="J51" s="51"/>
      <x:c r="K51" s="51"/>
      <x:c r="L51" s="51"/>
      <x:c r="M51" s="51"/>
      <x:c r="N51" s="51"/>
      <x:c r="O51" s="51"/>
      <x:c r="P51" s="51"/>
      <x:c r="Q51" s="51"/>
      <x:c r="R51" s="51"/>
      <x:c r="S51" s="51"/>
      <x:c r="T51" s="51"/>
      <x:c r="U51" s="51"/>
      <x:c r="V51" s="51"/>
      <x:c r="W51" s="51"/>
      <x:c r="X51" s="51"/>
      <x:c r="Y51" s="51"/>
      <x:c r="Z51" s="51"/>
      <x:c r="AA51" s="51"/>
      <x:c r="AB51" s="51"/>
      <x:c r="AC51" s="51"/>
      <x:c r="AD51" s="51"/>
      <x:c r="AE51" s="51"/>
      <x:c r="AF51" s="51"/>
      <x:c r="AG51" s="51"/>
      <x:c r="AH51" s="51"/>
      <x:c r="AI51" s="51"/>
      <x:c r="AJ51" s="51"/>
      <x:c r="AK51" s="51"/>
      <x:c r="AL51" s="51"/>
      <x:c r="AM51" s="51"/>
      <x:c r="AN51" s="51"/>
      <x:c r="AO51" s="51"/>
      <x:c r="AP51" s="51"/>
      <x:c r="AQ51" s="51"/>
      <x:c r="AR51" s="51"/>
      <x:c r="AS51" s="51"/>
      <x:c r="AT51" s="51"/>
      <x:c r="AU51" s="51"/>
      <x:c r="AV51" s="51"/>
      <x:c r="AW51" s="51"/>
      <x:c r="AX51" s="51"/>
      <x:c r="AY51" s="51"/>
      <x:c r="AZ51" s="51"/>
      <x:c r="BA51" s="51"/>
      <x:c r="BB51" s="51"/>
      <x:c r="BC51" s="51"/>
      <x:c r="BD51" s="51"/>
      <x:c r="BE51" s="51"/>
      <x:c r="BF51" s="51"/>
      <x:c r="BG51" s="51"/>
      <x:c r="BH51" s="51"/>
      <x:c r="BI51" s="51"/>
      <x:c r="BJ51" s="51"/>
      <x:c r="BK51" s="51"/>
      <x:c r="BL51" s="51"/>
      <x:c r="BM51" s="51"/>
      <x:c r="BN51" s="51"/>
      <x:c r="BO51" s="51"/>
      <x:c r="BP51" s="51"/>
      <x:c r="BQ51" s="51"/>
      <x:c r="BR51" s="51"/>
      <x:c r="BS51" s="51"/>
      <x:c r="BT51" s="59"/>
      <x:c r="BU51" s="59" t="str">
        <x:f>IF('Validation Lists'!T51,"Invalid",IF('Validation Lists'!U51,"Incomplete",IF('Validation Lists'!W51,"Review required — incomplete",IF('Validation Lists'!Y51,"Incomplete",IF('Validation Lists'!X51,"Incomplete","Complete")))))</x:f>
        <x:v>Incomplete</x:v>
      </x:c>
      <x:c r="BV51" s="59" t="str">
        <x:f>IF(OR('Validation Lists'!T51,'Validation Lists'!U51),"No output",'Validation Lists'!AL51)</x:f>
        <x:v>No output</x:v>
      </x:c>
      <x:c r="BW51" s="59" t="str">
        <x:f>IF(OR('Validation Lists'!T51,'Validation Lists'!U51),"No output",'Validation Lists'!BH51)</x:f>
        <x:v>No output</x:v>
      </x:c>
      <x:c r="BX51" s="59" t="str">
        <x:f>IF(OR('Validation Lists'!T51,'Validation Lists'!U51),"No output",IF(OR('Validation Lists'!W51,'Validation Lists'!X51,'Validation Lists'!Y51),"No completed output",'Validation Lists'!BI51))</x:f>
        <x:v>No output</x:v>
      </x:c>
      <x:c r="BY51" s="59" t="str">
        <x:f>IF('Validation Lists'!T51,"No substantive wording.",IF('Validation Lists'!U51,"Assessment is incomplete.",IF('Validation Lists'!W51,"Review is required before handoff.",IF('Validation Lists'!Y51,"Defined additional evidence is missing.",IF('Validation Lists'!X51,"A specific reopen condition is missing.",'Validation Lists'!BJ51)))))</x:f>
        <x:v>Assessment is incomplete.</x:v>
      </x:c>
      <x:c r="BZ51" s="59" t="str">
        <x:f>IF('Validation Lists'!T51,"Any adjudication result.",IF('Validation Lists'!U51,"Any substantive conclusion.",IF('Validation Lists'!W51,"Completed/approved claim.",IF('Validation Lists'!Y51,"Undefined evidence request.",IF('Validation Lists'!X51,"Permanent closed decision.",'Validation Lists'!BK51)))))</x:f>
        <x:v>Any substantive conclusion.</x:v>
      </x:c>
      <x:c r="CA51" s="59" t="str">
        <x:f>IF('Validation Lists'!T51,"Correct invalid value.",IF('Validation Lists'!U51,"Complete required fields.",IF('Validation Lists'!W51,"Do not hand off.",IF('Validation Lists'!Y51,"Specify the evidence before handoff.",IF('Validation Lists'!X51,"Do not complete handoff.",'Validation Lists'!BL51)))))</x:f>
        <x:v>Complete required fields.</x:v>
      </x:c>
      <x:c r="CB51" s="59" t="str">
        <x:f>IF(OR('Validation Lists'!T51,'Validation Lists'!U51),"Not evaluated.",IF('Validation Lists'!W51,"Reviewer must be supplied.",'Validation Lists'!BM51))</x:f>
        <x:v>Not evaluated.</x:v>
      </x:c>
      <x:c r="CC51" s="59" t="str">
        <x:f>IF(OR('Validation Lists'!T51,'Validation Lists'!U51),"Not evaluated.",IF('Validation Lists'!W51,IF(AND(BT51&lt;&gt;"",BT51&lt;&gt;"None",BT51&lt;&gt;"Not applicable"),"Specific condition already required.","Supply a specific trigger."),IF('Validation Lists'!Y51,"Supply a specific evidence request.",IF('Validation Lists'!X51,"Supply a specific trigger.",'Validation Lists'!BN51))))</x:f>
        <x:v>Not evaluated.</x:v>
      </x:c>
      <x:c r="CD51" s="59" t="str">
        <x:f>IF(BU51="Complete","Ready","Not ready")</x:f>
        <x:v>Not ready</x:v>
      </x:c>
      <x:c r="CE51" s="59" t="str">
        <x:f>IF(CD51&lt;&gt;"Ready","No completed handoff","Claim: "&amp;B51&amp;" | Decision use: "&amp;C51&amp;" | Record A: "&amp;H51&amp;" | Record B: "&amp;AA51&amp;" | Conflict: "&amp;BV51&amp;" | Materiality: "&amp;BN51&amp;" | Disposition: "&amp;BW51&amp;" | Confidence impact: "&amp;BX51&amp;" | Strongest wording: "&amp;BY51&amp;" | Prohibited wording: "&amp;BZ51&amp;" | Permitted action: "&amp;CA51&amp;" | Owner: "&amp;D51&amp;" | Review: "&amp;CB51&amp;" | Reopen: "&amp;CC51)</x:f>
        <x:v>No completed handoff</x:v>
      </x:c>
    </x:row>
    <x:row r="52" ht="42" customHeight="1">
      <x:c r="A52" s="51"/>
      <x:c r="B52" s="51"/>
      <x:c r="C52" s="51"/>
      <x:c r="D52" s="51"/>
      <x:c r="E52" s="51"/>
      <x:c r="F52" s="51"/>
      <x:c r="G52" s="51"/>
      <x:c r="H52" s="51"/>
      <x:c r="I52" s="51"/>
      <x:c r="J52" s="51"/>
      <x:c r="K52" s="51"/>
      <x:c r="L52" s="51"/>
      <x:c r="M52" s="51"/>
      <x:c r="N52" s="51"/>
      <x:c r="O52" s="51"/>
      <x:c r="P52" s="51"/>
      <x:c r="Q52" s="51"/>
      <x:c r="R52" s="51"/>
      <x:c r="S52" s="51"/>
      <x:c r="T52" s="51"/>
      <x:c r="U52" s="51"/>
      <x:c r="V52" s="51"/>
      <x:c r="W52" s="51"/>
      <x:c r="X52" s="51"/>
      <x:c r="Y52" s="51"/>
      <x:c r="Z52" s="51"/>
      <x:c r="AA52" s="51"/>
      <x:c r="AB52" s="51"/>
      <x:c r="AC52" s="51"/>
      <x:c r="AD52" s="51"/>
      <x:c r="AE52" s="51"/>
      <x:c r="AF52" s="51"/>
      <x:c r="AG52" s="51"/>
      <x:c r="AH52" s="51"/>
      <x:c r="AI52" s="51"/>
      <x:c r="AJ52" s="51"/>
      <x:c r="AK52" s="51"/>
      <x:c r="AL52" s="51"/>
      <x:c r="AM52" s="51"/>
      <x:c r="AN52" s="51"/>
      <x:c r="AO52" s="51"/>
      <x:c r="AP52" s="51"/>
      <x:c r="AQ52" s="51"/>
      <x:c r="AR52" s="51"/>
      <x:c r="AS52" s="51"/>
      <x:c r="AT52" s="51"/>
      <x:c r="AU52" s="51"/>
      <x:c r="AV52" s="51"/>
      <x:c r="AW52" s="51"/>
      <x:c r="AX52" s="51"/>
      <x:c r="AY52" s="51"/>
      <x:c r="AZ52" s="51"/>
      <x:c r="BA52" s="51"/>
      <x:c r="BB52" s="51"/>
      <x:c r="BC52" s="51"/>
      <x:c r="BD52" s="51"/>
      <x:c r="BE52" s="51"/>
      <x:c r="BF52" s="51"/>
      <x:c r="BG52" s="51"/>
      <x:c r="BH52" s="51"/>
      <x:c r="BI52" s="51"/>
      <x:c r="BJ52" s="51"/>
      <x:c r="BK52" s="51"/>
      <x:c r="BL52" s="51"/>
      <x:c r="BM52" s="51"/>
      <x:c r="BN52" s="51"/>
      <x:c r="BO52" s="51"/>
      <x:c r="BP52" s="51"/>
      <x:c r="BQ52" s="51"/>
      <x:c r="BR52" s="51"/>
      <x:c r="BS52" s="51"/>
      <x:c r="BT52" s="59"/>
      <x:c r="BU52" s="59" t="str">
        <x:f>IF('Validation Lists'!T52,"Invalid",IF('Validation Lists'!U52,"Incomplete",IF('Validation Lists'!W52,"Review required — incomplete",IF('Validation Lists'!Y52,"Incomplete",IF('Validation Lists'!X52,"Incomplete","Complete")))))</x:f>
        <x:v>Incomplete</x:v>
      </x:c>
      <x:c r="BV52" s="59" t="str">
        <x:f>IF(OR('Validation Lists'!T52,'Validation Lists'!U52),"No output",'Validation Lists'!AL52)</x:f>
        <x:v>No output</x:v>
      </x:c>
      <x:c r="BW52" s="59" t="str">
        <x:f>IF(OR('Validation Lists'!T52,'Validation Lists'!U52),"No output",'Validation Lists'!BH52)</x:f>
        <x:v>No output</x:v>
      </x:c>
      <x:c r="BX52" s="59" t="str">
        <x:f>IF(OR('Validation Lists'!T52,'Validation Lists'!U52),"No output",IF(OR('Validation Lists'!W52,'Validation Lists'!X52,'Validation Lists'!Y52),"No completed output",'Validation Lists'!BI52))</x:f>
        <x:v>No output</x:v>
      </x:c>
      <x:c r="BY52" s="59" t="str">
        <x:f>IF('Validation Lists'!T52,"No substantive wording.",IF('Validation Lists'!U52,"Assessment is incomplete.",IF('Validation Lists'!W52,"Review is required before handoff.",IF('Validation Lists'!Y52,"Defined additional evidence is missing.",IF('Validation Lists'!X52,"A specific reopen condition is missing.",'Validation Lists'!BJ52)))))</x:f>
        <x:v>Assessment is incomplete.</x:v>
      </x:c>
      <x:c r="BZ52" s="59" t="str">
        <x:f>IF('Validation Lists'!T52,"Any adjudication result.",IF('Validation Lists'!U52,"Any substantive conclusion.",IF('Validation Lists'!W52,"Completed/approved claim.",IF('Validation Lists'!Y52,"Undefined evidence request.",IF('Validation Lists'!X52,"Permanent closed decision.",'Validation Lists'!BK52)))))</x:f>
        <x:v>Any substantive conclusion.</x:v>
      </x:c>
      <x:c r="CA52" s="59" t="str">
        <x:f>IF('Validation Lists'!T52,"Correct invalid value.",IF('Validation Lists'!U52,"Complete required fields.",IF('Validation Lists'!W52,"Do not hand off.",IF('Validation Lists'!Y52,"Specify the evidence before handoff.",IF('Validation Lists'!X52,"Do not complete handoff.",'Validation Lists'!BL52)))))</x:f>
        <x:v>Complete required fields.</x:v>
      </x:c>
      <x:c r="CB52" s="59" t="str">
        <x:f>IF(OR('Validation Lists'!T52,'Validation Lists'!U52),"Not evaluated.",IF('Validation Lists'!W52,"Reviewer must be supplied.",'Validation Lists'!BM52))</x:f>
        <x:v>Not evaluated.</x:v>
      </x:c>
      <x:c r="CC52" s="59" t="str">
        <x:f>IF(OR('Validation Lists'!T52,'Validation Lists'!U52),"Not evaluated.",IF('Validation Lists'!W52,IF(AND(BT52&lt;&gt;"",BT52&lt;&gt;"None",BT52&lt;&gt;"Not applicable"),"Specific condition already required.","Supply a specific trigger."),IF('Validation Lists'!Y52,"Supply a specific evidence request.",IF('Validation Lists'!X52,"Supply a specific trigger.",'Validation Lists'!BN52))))</x:f>
        <x:v>Not evaluated.</x:v>
      </x:c>
      <x:c r="CD52" s="59" t="str">
        <x:f>IF(BU52="Complete","Ready","Not ready")</x:f>
        <x:v>Not ready</x:v>
      </x:c>
      <x:c r="CE52" s="59" t="str">
        <x:f>IF(CD52&lt;&gt;"Ready","No completed handoff","Claim: "&amp;B52&amp;" | Decision use: "&amp;C52&amp;" | Record A: "&amp;H52&amp;" | Record B: "&amp;AA52&amp;" | Conflict: "&amp;BV52&amp;" | Materiality: "&amp;BN52&amp;" | Disposition: "&amp;BW52&amp;" | Confidence impact: "&amp;BX52&amp;" | Strongest wording: "&amp;BY52&amp;" | Prohibited wording: "&amp;BZ52&amp;" | Permitted action: "&amp;CA52&amp;" | Owner: "&amp;D52&amp;" | Review: "&amp;CB52&amp;" | Reopen: "&amp;CC52)</x:f>
        <x:v>No completed handoff</x:v>
      </x:c>
    </x:row>
    <x:row r="53" ht="42" customHeight="1">
      <x:c r="A53" s="51"/>
      <x:c r="B53" s="51"/>
      <x:c r="C53" s="51"/>
      <x:c r="D53" s="51"/>
      <x:c r="E53" s="51"/>
      <x:c r="F53" s="51"/>
      <x:c r="G53" s="51"/>
      <x:c r="H53" s="51"/>
      <x:c r="I53" s="51"/>
      <x:c r="J53" s="51"/>
      <x:c r="K53" s="51"/>
      <x:c r="L53" s="51"/>
      <x:c r="M53" s="51"/>
      <x:c r="N53" s="51"/>
      <x:c r="O53" s="51"/>
      <x:c r="P53" s="51"/>
      <x:c r="Q53" s="51"/>
      <x:c r="R53" s="51"/>
      <x:c r="S53" s="51"/>
      <x:c r="T53" s="51"/>
      <x:c r="U53" s="51"/>
      <x:c r="V53" s="51"/>
      <x:c r="W53" s="51"/>
      <x:c r="X53" s="51"/>
      <x:c r="Y53" s="51"/>
      <x:c r="Z53" s="51"/>
      <x:c r="AA53" s="51"/>
      <x:c r="AB53" s="51"/>
      <x:c r="AC53" s="51"/>
      <x:c r="AD53" s="51"/>
      <x:c r="AE53" s="51"/>
      <x:c r="AF53" s="51"/>
      <x:c r="AG53" s="51"/>
      <x:c r="AH53" s="51"/>
      <x:c r="AI53" s="51"/>
      <x:c r="AJ53" s="51"/>
      <x:c r="AK53" s="51"/>
      <x:c r="AL53" s="51"/>
      <x:c r="AM53" s="51"/>
      <x:c r="AN53" s="51"/>
      <x:c r="AO53" s="51"/>
      <x:c r="AP53" s="51"/>
      <x:c r="AQ53" s="51"/>
      <x:c r="AR53" s="51"/>
      <x:c r="AS53" s="51"/>
      <x:c r="AT53" s="51"/>
      <x:c r="AU53" s="51"/>
      <x:c r="AV53" s="51"/>
      <x:c r="AW53" s="51"/>
      <x:c r="AX53" s="51"/>
      <x:c r="AY53" s="51"/>
      <x:c r="AZ53" s="51"/>
      <x:c r="BA53" s="51"/>
      <x:c r="BB53" s="51"/>
      <x:c r="BC53" s="51"/>
      <x:c r="BD53" s="51"/>
      <x:c r="BE53" s="51"/>
      <x:c r="BF53" s="51"/>
      <x:c r="BG53" s="51"/>
      <x:c r="BH53" s="51"/>
      <x:c r="BI53" s="51"/>
      <x:c r="BJ53" s="51"/>
      <x:c r="BK53" s="51"/>
      <x:c r="BL53" s="51"/>
      <x:c r="BM53" s="51"/>
      <x:c r="BN53" s="51"/>
      <x:c r="BO53" s="51"/>
      <x:c r="BP53" s="51"/>
      <x:c r="BQ53" s="51"/>
      <x:c r="BR53" s="51"/>
      <x:c r="BS53" s="51"/>
      <x:c r="BT53" s="59"/>
      <x:c r="BU53" s="59" t="str">
        <x:f>IF('Validation Lists'!T53,"Invalid",IF('Validation Lists'!U53,"Incomplete",IF('Validation Lists'!W53,"Review required — incomplete",IF('Validation Lists'!Y53,"Incomplete",IF('Validation Lists'!X53,"Incomplete","Complete")))))</x:f>
        <x:v>Incomplete</x:v>
      </x:c>
      <x:c r="BV53" s="59" t="str">
        <x:f>IF(OR('Validation Lists'!T53,'Validation Lists'!U53),"No output",'Validation Lists'!AL53)</x:f>
        <x:v>No output</x:v>
      </x:c>
      <x:c r="BW53" s="59" t="str">
        <x:f>IF(OR('Validation Lists'!T53,'Validation Lists'!U53),"No output",'Validation Lists'!BH53)</x:f>
        <x:v>No output</x:v>
      </x:c>
      <x:c r="BX53" s="59" t="str">
        <x:f>IF(OR('Validation Lists'!T53,'Validation Lists'!U53),"No output",IF(OR('Validation Lists'!W53,'Validation Lists'!X53,'Validation Lists'!Y53),"No completed output",'Validation Lists'!BI53))</x:f>
        <x:v>No output</x:v>
      </x:c>
      <x:c r="BY53" s="59" t="str">
        <x:f>IF('Validation Lists'!T53,"No substantive wording.",IF('Validation Lists'!U53,"Assessment is incomplete.",IF('Validation Lists'!W53,"Review is required before handoff.",IF('Validation Lists'!Y53,"Defined additional evidence is missing.",IF('Validation Lists'!X53,"A specific reopen condition is missing.",'Validation Lists'!BJ53)))))</x:f>
        <x:v>Assessment is incomplete.</x:v>
      </x:c>
      <x:c r="BZ53" s="59" t="str">
        <x:f>IF('Validation Lists'!T53,"Any adjudication result.",IF('Validation Lists'!U53,"Any substantive conclusion.",IF('Validation Lists'!W53,"Completed/approved claim.",IF('Validation Lists'!Y53,"Undefined evidence request.",IF('Validation Lists'!X53,"Permanent closed decision.",'Validation Lists'!BK53)))))</x:f>
        <x:v>Any substantive conclusion.</x:v>
      </x:c>
      <x:c r="CA53" s="59" t="str">
        <x:f>IF('Validation Lists'!T53,"Correct invalid value.",IF('Validation Lists'!U53,"Complete required fields.",IF('Validation Lists'!W53,"Do not hand off.",IF('Validation Lists'!Y53,"Specify the evidence before handoff.",IF('Validation Lists'!X53,"Do not complete handoff.",'Validation Lists'!BL53)))))</x:f>
        <x:v>Complete required fields.</x:v>
      </x:c>
      <x:c r="CB53" s="59" t="str">
        <x:f>IF(OR('Validation Lists'!T53,'Validation Lists'!U53),"Not evaluated.",IF('Validation Lists'!W53,"Reviewer must be supplied.",'Validation Lists'!BM53))</x:f>
        <x:v>Not evaluated.</x:v>
      </x:c>
      <x:c r="CC53" s="59" t="str">
        <x:f>IF(OR('Validation Lists'!T53,'Validation Lists'!U53),"Not evaluated.",IF('Validation Lists'!W53,IF(AND(BT53&lt;&gt;"",BT53&lt;&gt;"None",BT53&lt;&gt;"Not applicable"),"Specific condition already required.","Supply a specific trigger."),IF('Validation Lists'!Y53,"Supply a specific evidence request.",IF('Validation Lists'!X53,"Supply a specific trigger.",'Validation Lists'!BN53))))</x:f>
        <x:v>Not evaluated.</x:v>
      </x:c>
      <x:c r="CD53" s="59" t="str">
        <x:f>IF(BU53="Complete","Ready","Not ready")</x:f>
        <x:v>Not ready</x:v>
      </x:c>
      <x:c r="CE53" s="59" t="str">
        <x:f>IF(CD53&lt;&gt;"Ready","No completed handoff","Claim: "&amp;B53&amp;" | Decision use: "&amp;C53&amp;" | Record A: "&amp;H53&amp;" | Record B: "&amp;AA53&amp;" | Conflict: "&amp;BV53&amp;" | Materiality: "&amp;BN53&amp;" | Disposition: "&amp;BW53&amp;" | Confidence impact: "&amp;BX53&amp;" | Strongest wording: "&amp;BY53&amp;" | Prohibited wording: "&amp;BZ53&amp;" | Permitted action: "&amp;CA53&amp;" | Owner: "&amp;D53&amp;" | Review: "&amp;CB53&amp;" | Reopen: "&amp;CC53)</x:f>
        <x:v>No completed handoff</x:v>
      </x:c>
    </x:row>
    <x:row r="54" ht="42" customHeight="1">
      <x:c r="A54" s="51"/>
      <x:c r="B54" s="51"/>
      <x:c r="C54" s="51"/>
      <x:c r="D54" s="51"/>
      <x:c r="E54" s="51"/>
      <x:c r="F54" s="51"/>
      <x:c r="G54" s="51"/>
      <x:c r="H54" s="51"/>
      <x:c r="I54" s="51"/>
      <x:c r="J54" s="51"/>
      <x:c r="K54" s="51"/>
      <x:c r="L54" s="51"/>
      <x:c r="M54" s="51"/>
      <x:c r="N54" s="51"/>
      <x:c r="O54" s="51"/>
      <x:c r="P54" s="51"/>
      <x:c r="Q54" s="51"/>
      <x:c r="R54" s="51"/>
      <x:c r="S54" s="51"/>
      <x:c r="T54" s="51"/>
      <x:c r="U54" s="51"/>
      <x:c r="V54" s="51"/>
      <x:c r="W54" s="51"/>
      <x:c r="X54" s="51"/>
      <x:c r="Y54" s="51"/>
      <x:c r="Z54" s="51"/>
      <x:c r="AA54" s="51"/>
      <x:c r="AB54" s="51"/>
      <x:c r="AC54" s="51"/>
      <x:c r="AD54" s="51"/>
      <x:c r="AE54" s="51"/>
      <x:c r="AF54" s="51"/>
      <x:c r="AG54" s="51"/>
      <x:c r="AH54" s="51"/>
      <x:c r="AI54" s="51"/>
      <x:c r="AJ54" s="51"/>
      <x:c r="AK54" s="51"/>
      <x:c r="AL54" s="51"/>
      <x:c r="AM54" s="51"/>
      <x:c r="AN54" s="51"/>
      <x:c r="AO54" s="51"/>
      <x:c r="AP54" s="51"/>
      <x:c r="AQ54" s="51"/>
      <x:c r="AR54" s="51"/>
      <x:c r="AS54" s="51"/>
      <x:c r="AT54" s="51"/>
      <x:c r="AU54" s="51"/>
      <x:c r="AV54" s="51"/>
      <x:c r="AW54" s="51"/>
      <x:c r="AX54" s="51"/>
      <x:c r="AY54" s="51"/>
      <x:c r="AZ54" s="51"/>
      <x:c r="BA54" s="51"/>
      <x:c r="BB54" s="51"/>
      <x:c r="BC54" s="51"/>
      <x:c r="BD54" s="51"/>
      <x:c r="BE54" s="51"/>
      <x:c r="BF54" s="51"/>
      <x:c r="BG54" s="51"/>
      <x:c r="BH54" s="51"/>
      <x:c r="BI54" s="51"/>
      <x:c r="BJ54" s="51"/>
      <x:c r="BK54" s="51"/>
      <x:c r="BL54" s="51"/>
      <x:c r="BM54" s="51"/>
      <x:c r="BN54" s="51"/>
      <x:c r="BO54" s="51"/>
      <x:c r="BP54" s="51"/>
      <x:c r="BQ54" s="51"/>
      <x:c r="BR54" s="51"/>
      <x:c r="BS54" s="51"/>
      <x:c r="BT54" s="59"/>
      <x:c r="BU54" s="59" t="str">
        <x:f>IF('Validation Lists'!T54,"Invalid",IF('Validation Lists'!U54,"Incomplete",IF('Validation Lists'!W54,"Review required — incomplete",IF('Validation Lists'!Y54,"Incomplete",IF('Validation Lists'!X54,"Incomplete","Complete")))))</x:f>
        <x:v>Incomplete</x:v>
      </x:c>
      <x:c r="BV54" s="59" t="str">
        <x:f>IF(OR('Validation Lists'!T54,'Validation Lists'!U54),"No output",'Validation Lists'!AL54)</x:f>
        <x:v>No output</x:v>
      </x:c>
      <x:c r="BW54" s="59" t="str">
        <x:f>IF(OR('Validation Lists'!T54,'Validation Lists'!U54),"No output",'Validation Lists'!BH54)</x:f>
        <x:v>No output</x:v>
      </x:c>
      <x:c r="BX54" s="59" t="str">
        <x:f>IF(OR('Validation Lists'!T54,'Validation Lists'!U54),"No output",IF(OR('Validation Lists'!W54,'Validation Lists'!X54,'Validation Lists'!Y54),"No completed output",'Validation Lists'!BI54))</x:f>
        <x:v>No output</x:v>
      </x:c>
      <x:c r="BY54" s="59" t="str">
        <x:f>IF('Validation Lists'!T54,"No substantive wording.",IF('Validation Lists'!U54,"Assessment is incomplete.",IF('Validation Lists'!W54,"Review is required before handoff.",IF('Validation Lists'!Y54,"Defined additional evidence is missing.",IF('Validation Lists'!X54,"A specific reopen condition is missing.",'Validation Lists'!BJ54)))))</x:f>
        <x:v>Assessment is incomplete.</x:v>
      </x:c>
      <x:c r="BZ54" s="59" t="str">
        <x:f>IF('Validation Lists'!T54,"Any adjudication result.",IF('Validation Lists'!U54,"Any substantive conclusion.",IF('Validation Lists'!W54,"Completed/approved claim.",IF('Validation Lists'!Y54,"Undefined evidence request.",IF('Validation Lists'!X54,"Permanent closed decision.",'Validation Lists'!BK54)))))</x:f>
        <x:v>Any substantive conclusion.</x:v>
      </x:c>
      <x:c r="CA54" s="59" t="str">
        <x:f>IF('Validation Lists'!T54,"Correct invalid value.",IF('Validation Lists'!U54,"Complete required fields.",IF('Validation Lists'!W54,"Do not hand off.",IF('Validation Lists'!Y54,"Specify the evidence before handoff.",IF('Validation Lists'!X54,"Do not complete handoff.",'Validation Lists'!BL54)))))</x:f>
        <x:v>Complete required fields.</x:v>
      </x:c>
      <x:c r="CB54" s="59" t="str">
        <x:f>IF(OR('Validation Lists'!T54,'Validation Lists'!U54),"Not evaluated.",IF('Validation Lists'!W54,"Reviewer must be supplied.",'Validation Lists'!BM54))</x:f>
        <x:v>Not evaluated.</x:v>
      </x:c>
      <x:c r="CC54" s="59" t="str">
        <x:f>IF(OR('Validation Lists'!T54,'Validation Lists'!U54),"Not evaluated.",IF('Validation Lists'!W54,IF(AND(BT54&lt;&gt;"",BT54&lt;&gt;"None",BT54&lt;&gt;"Not applicable"),"Specific condition already required.","Supply a specific trigger."),IF('Validation Lists'!Y54,"Supply a specific evidence request.",IF('Validation Lists'!X54,"Supply a specific trigger.",'Validation Lists'!BN54))))</x:f>
        <x:v>Not evaluated.</x:v>
      </x:c>
      <x:c r="CD54" s="59" t="str">
        <x:f>IF(BU54="Complete","Ready","Not ready")</x:f>
        <x:v>Not ready</x:v>
      </x:c>
      <x:c r="CE54" s="59" t="str">
        <x:f>IF(CD54&lt;&gt;"Ready","No completed handoff","Claim: "&amp;B54&amp;" | Decision use: "&amp;C54&amp;" | Record A: "&amp;H54&amp;" | Record B: "&amp;AA54&amp;" | Conflict: "&amp;BV54&amp;" | Materiality: "&amp;BN54&amp;" | Disposition: "&amp;BW54&amp;" | Confidence impact: "&amp;BX54&amp;" | Strongest wording: "&amp;BY54&amp;" | Prohibited wording: "&amp;BZ54&amp;" | Permitted action: "&amp;CA54&amp;" | Owner: "&amp;D54&amp;" | Review: "&amp;CB54&amp;" | Reopen: "&amp;CC54)</x:f>
        <x:v>No completed handoff</x:v>
      </x:c>
    </x:row>
    <x:row r="55" ht="42" customHeight="1">
      <x:c r="A55" s="51"/>
      <x:c r="B55" s="51"/>
      <x:c r="C55" s="51"/>
      <x:c r="D55" s="51"/>
      <x:c r="E55" s="51"/>
      <x:c r="F55" s="51"/>
      <x:c r="G55" s="51"/>
      <x:c r="H55" s="51"/>
      <x:c r="I55" s="51"/>
      <x:c r="J55" s="51"/>
      <x:c r="K55" s="51"/>
      <x:c r="L55" s="51"/>
      <x:c r="M55" s="51"/>
      <x:c r="N55" s="51"/>
      <x:c r="O55" s="51"/>
      <x:c r="P55" s="51"/>
      <x:c r="Q55" s="51"/>
      <x:c r="R55" s="51"/>
      <x:c r="S55" s="51"/>
      <x:c r="T55" s="51"/>
      <x:c r="U55" s="51"/>
      <x:c r="V55" s="51"/>
      <x:c r="W55" s="51"/>
      <x:c r="X55" s="51"/>
      <x:c r="Y55" s="51"/>
      <x:c r="Z55" s="51"/>
      <x:c r="AA55" s="51"/>
      <x:c r="AB55" s="51"/>
      <x:c r="AC55" s="51"/>
      <x:c r="AD55" s="51"/>
      <x:c r="AE55" s="51"/>
      <x:c r="AF55" s="51"/>
      <x:c r="AG55" s="51"/>
      <x:c r="AH55" s="51"/>
      <x:c r="AI55" s="51"/>
      <x:c r="AJ55" s="51"/>
      <x:c r="AK55" s="51"/>
      <x:c r="AL55" s="51"/>
      <x:c r="AM55" s="51"/>
      <x:c r="AN55" s="51"/>
      <x:c r="AO55" s="51"/>
      <x:c r="AP55" s="51"/>
      <x:c r="AQ55" s="51"/>
      <x:c r="AR55" s="51"/>
      <x:c r="AS55" s="51"/>
      <x:c r="AT55" s="51"/>
      <x:c r="AU55" s="51"/>
      <x:c r="AV55" s="51"/>
      <x:c r="AW55" s="51"/>
      <x:c r="AX55" s="51"/>
      <x:c r="AY55" s="51"/>
      <x:c r="AZ55" s="51"/>
      <x:c r="BA55" s="51"/>
      <x:c r="BB55" s="51"/>
      <x:c r="BC55" s="51"/>
      <x:c r="BD55" s="51"/>
      <x:c r="BE55" s="51"/>
      <x:c r="BF55" s="51"/>
      <x:c r="BG55" s="51"/>
      <x:c r="BH55" s="51"/>
      <x:c r="BI55" s="51"/>
      <x:c r="BJ55" s="51"/>
      <x:c r="BK55" s="51"/>
      <x:c r="BL55" s="51"/>
      <x:c r="BM55" s="51"/>
      <x:c r="BN55" s="51"/>
      <x:c r="BO55" s="51"/>
      <x:c r="BP55" s="51"/>
      <x:c r="BQ55" s="51"/>
      <x:c r="BR55" s="51"/>
      <x:c r="BS55" s="51"/>
      <x:c r="BT55" s="59"/>
      <x:c r="BU55" s="59" t="str">
        <x:f>IF('Validation Lists'!T55,"Invalid",IF('Validation Lists'!U55,"Incomplete",IF('Validation Lists'!W55,"Review required — incomplete",IF('Validation Lists'!Y55,"Incomplete",IF('Validation Lists'!X55,"Incomplete","Complete")))))</x:f>
        <x:v>Incomplete</x:v>
      </x:c>
      <x:c r="BV55" s="59" t="str">
        <x:f>IF(OR('Validation Lists'!T55,'Validation Lists'!U55),"No output",'Validation Lists'!AL55)</x:f>
        <x:v>No output</x:v>
      </x:c>
      <x:c r="BW55" s="59" t="str">
        <x:f>IF(OR('Validation Lists'!T55,'Validation Lists'!U55),"No output",'Validation Lists'!BH55)</x:f>
        <x:v>No output</x:v>
      </x:c>
      <x:c r="BX55" s="59" t="str">
        <x:f>IF(OR('Validation Lists'!T55,'Validation Lists'!U55),"No output",IF(OR('Validation Lists'!W55,'Validation Lists'!X55,'Validation Lists'!Y55),"No completed output",'Validation Lists'!BI55))</x:f>
        <x:v>No output</x:v>
      </x:c>
      <x:c r="BY55" s="59" t="str">
        <x:f>IF('Validation Lists'!T55,"No substantive wording.",IF('Validation Lists'!U55,"Assessment is incomplete.",IF('Validation Lists'!W55,"Review is required before handoff.",IF('Validation Lists'!Y55,"Defined additional evidence is missing.",IF('Validation Lists'!X55,"A specific reopen condition is missing.",'Validation Lists'!BJ55)))))</x:f>
        <x:v>Assessment is incomplete.</x:v>
      </x:c>
      <x:c r="BZ55" s="59" t="str">
        <x:f>IF('Validation Lists'!T55,"Any adjudication result.",IF('Validation Lists'!U55,"Any substantive conclusion.",IF('Validation Lists'!W55,"Completed/approved claim.",IF('Validation Lists'!Y55,"Undefined evidence request.",IF('Validation Lists'!X55,"Permanent closed decision.",'Validation Lists'!BK55)))))</x:f>
        <x:v>Any substantive conclusion.</x:v>
      </x:c>
      <x:c r="CA55" s="59" t="str">
        <x:f>IF('Validation Lists'!T55,"Correct invalid value.",IF('Validation Lists'!U55,"Complete required fields.",IF('Validation Lists'!W55,"Do not hand off.",IF('Validation Lists'!Y55,"Specify the evidence before handoff.",IF('Validation Lists'!X55,"Do not complete handoff.",'Validation Lists'!BL55)))))</x:f>
        <x:v>Complete required fields.</x:v>
      </x:c>
      <x:c r="CB55" s="59" t="str">
        <x:f>IF(OR('Validation Lists'!T55,'Validation Lists'!U55),"Not evaluated.",IF('Validation Lists'!W55,"Reviewer must be supplied.",'Validation Lists'!BM55))</x:f>
        <x:v>Not evaluated.</x:v>
      </x:c>
      <x:c r="CC55" s="59" t="str">
        <x:f>IF(OR('Validation Lists'!T55,'Validation Lists'!U55),"Not evaluated.",IF('Validation Lists'!W55,IF(AND(BT55&lt;&gt;"",BT55&lt;&gt;"None",BT55&lt;&gt;"Not applicable"),"Specific condition already required.","Supply a specific trigger."),IF('Validation Lists'!Y55,"Supply a specific evidence request.",IF('Validation Lists'!X55,"Supply a specific trigger.",'Validation Lists'!BN55))))</x:f>
        <x:v>Not evaluated.</x:v>
      </x:c>
      <x:c r="CD55" s="59" t="str">
        <x:f>IF(BU55="Complete","Ready","Not ready")</x:f>
        <x:v>Not ready</x:v>
      </x:c>
      <x:c r="CE55" s="59" t="str">
        <x:f>IF(CD55&lt;&gt;"Ready","No completed handoff","Claim: "&amp;B55&amp;" | Decision use: "&amp;C55&amp;" | Record A: "&amp;H55&amp;" | Record B: "&amp;AA55&amp;" | Conflict: "&amp;BV55&amp;" | Materiality: "&amp;BN55&amp;" | Disposition: "&amp;BW55&amp;" | Confidence impact: "&amp;BX55&amp;" | Strongest wording: "&amp;BY55&amp;" | Prohibited wording: "&amp;BZ55&amp;" | Permitted action: "&amp;CA55&amp;" | Owner: "&amp;D55&amp;" | Review: "&amp;CB55&amp;" | Reopen: "&amp;CC55)</x:f>
        <x:v>No completed handoff</x:v>
      </x:c>
    </x:row>
    <x:row r="56" ht="42" customHeight="1">
      <x:c r="A56" s="51"/>
      <x:c r="B56" s="51"/>
      <x:c r="C56" s="51"/>
      <x:c r="D56" s="51"/>
      <x:c r="E56" s="51"/>
      <x:c r="F56" s="51"/>
      <x:c r="G56" s="51"/>
      <x:c r="H56" s="51"/>
      <x:c r="I56" s="51"/>
      <x:c r="J56" s="51"/>
      <x:c r="K56" s="51"/>
      <x:c r="L56" s="51"/>
      <x:c r="M56" s="51"/>
      <x:c r="N56" s="51"/>
      <x:c r="O56" s="51"/>
      <x:c r="P56" s="51"/>
      <x:c r="Q56" s="51"/>
      <x:c r="R56" s="51"/>
      <x:c r="S56" s="51"/>
      <x:c r="T56" s="51"/>
      <x:c r="U56" s="51"/>
      <x:c r="V56" s="51"/>
      <x:c r="W56" s="51"/>
      <x:c r="X56" s="51"/>
      <x:c r="Y56" s="51"/>
      <x:c r="Z56" s="51"/>
      <x:c r="AA56" s="51"/>
      <x:c r="AB56" s="51"/>
      <x:c r="AC56" s="51"/>
      <x:c r="AD56" s="51"/>
      <x:c r="AE56" s="51"/>
      <x:c r="AF56" s="51"/>
      <x:c r="AG56" s="51"/>
      <x:c r="AH56" s="51"/>
      <x:c r="AI56" s="51"/>
      <x:c r="AJ56" s="51"/>
      <x:c r="AK56" s="51"/>
      <x:c r="AL56" s="51"/>
      <x:c r="AM56" s="51"/>
      <x:c r="AN56" s="51"/>
      <x:c r="AO56" s="51"/>
      <x:c r="AP56" s="51"/>
      <x:c r="AQ56" s="51"/>
      <x:c r="AR56" s="51"/>
      <x:c r="AS56" s="51"/>
      <x:c r="AT56" s="51"/>
      <x:c r="AU56" s="51"/>
      <x:c r="AV56" s="51"/>
      <x:c r="AW56" s="51"/>
      <x:c r="AX56" s="51"/>
      <x:c r="AY56" s="51"/>
      <x:c r="AZ56" s="51"/>
      <x:c r="BA56" s="51"/>
      <x:c r="BB56" s="51"/>
      <x:c r="BC56" s="51"/>
      <x:c r="BD56" s="51"/>
      <x:c r="BE56" s="51"/>
      <x:c r="BF56" s="51"/>
      <x:c r="BG56" s="51"/>
      <x:c r="BH56" s="51"/>
      <x:c r="BI56" s="51"/>
      <x:c r="BJ56" s="51"/>
      <x:c r="BK56" s="51"/>
      <x:c r="BL56" s="51"/>
      <x:c r="BM56" s="51"/>
      <x:c r="BN56" s="51"/>
      <x:c r="BO56" s="51"/>
      <x:c r="BP56" s="51"/>
      <x:c r="BQ56" s="51"/>
      <x:c r="BR56" s="51"/>
      <x:c r="BS56" s="51"/>
      <x:c r="BT56" s="59"/>
      <x:c r="BU56" s="59" t="str">
        <x:f>IF('Validation Lists'!T56,"Invalid",IF('Validation Lists'!U56,"Incomplete",IF('Validation Lists'!W56,"Review required — incomplete",IF('Validation Lists'!Y56,"Incomplete",IF('Validation Lists'!X56,"Incomplete","Complete")))))</x:f>
        <x:v>Incomplete</x:v>
      </x:c>
      <x:c r="BV56" s="59" t="str">
        <x:f>IF(OR('Validation Lists'!T56,'Validation Lists'!U56),"No output",'Validation Lists'!AL56)</x:f>
        <x:v>No output</x:v>
      </x:c>
      <x:c r="BW56" s="59" t="str">
        <x:f>IF(OR('Validation Lists'!T56,'Validation Lists'!U56),"No output",'Validation Lists'!BH56)</x:f>
        <x:v>No output</x:v>
      </x:c>
      <x:c r="BX56" s="59" t="str">
        <x:f>IF(OR('Validation Lists'!T56,'Validation Lists'!U56),"No output",IF(OR('Validation Lists'!W56,'Validation Lists'!X56,'Validation Lists'!Y56),"No completed output",'Validation Lists'!BI56))</x:f>
        <x:v>No output</x:v>
      </x:c>
      <x:c r="BY56" s="59" t="str">
        <x:f>IF('Validation Lists'!T56,"No substantive wording.",IF('Validation Lists'!U56,"Assessment is incomplete.",IF('Validation Lists'!W56,"Review is required before handoff.",IF('Validation Lists'!Y56,"Defined additional evidence is missing.",IF('Validation Lists'!X56,"A specific reopen condition is missing.",'Validation Lists'!BJ56)))))</x:f>
        <x:v>Assessment is incomplete.</x:v>
      </x:c>
      <x:c r="BZ56" s="59" t="str">
        <x:f>IF('Validation Lists'!T56,"Any adjudication result.",IF('Validation Lists'!U56,"Any substantive conclusion.",IF('Validation Lists'!W56,"Completed/approved claim.",IF('Validation Lists'!Y56,"Undefined evidence request.",IF('Validation Lists'!X56,"Permanent closed decision.",'Validation Lists'!BK56)))))</x:f>
        <x:v>Any substantive conclusion.</x:v>
      </x:c>
      <x:c r="CA56" s="59" t="str">
        <x:f>IF('Validation Lists'!T56,"Correct invalid value.",IF('Validation Lists'!U56,"Complete required fields.",IF('Validation Lists'!W56,"Do not hand off.",IF('Validation Lists'!Y56,"Specify the evidence before handoff.",IF('Validation Lists'!X56,"Do not complete handoff.",'Validation Lists'!BL56)))))</x:f>
        <x:v>Complete required fields.</x:v>
      </x:c>
      <x:c r="CB56" s="59" t="str">
        <x:f>IF(OR('Validation Lists'!T56,'Validation Lists'!U56),"Not evaluated.",IF('Validation Lists'!W56,"Reviewer must be supplied.",'Validation Lists'!BM56))</x:f>
        <x:v>Not evaluated.</x:v>
      </x:c>
      <x:c r="CC56" s="59" t="str">
        <x:f>IF(OR('Validation Lists'!T56,'Validation Lists'!U56),"Not evaluated.",IF('Validation Lists'!W56,IF(AND(BT56&lt;&gt;"",BT56&lt;&gt;"None",BT56&lt;&gt;"Not applicable"),"Specific condition already required.","Supply a specific trigger."),IF('Validation Lists'!Y56,"Supply a specific evidence request.",IF('Validation Lists'!X56,"Supply a specific trigger.",'Validation Lists'!BN56))))</x:f>
        <x:v>Not evaluated.</x:v>
      </x:c>
      <x:c r="CD56" s="59" t="str">
        <x:f>IF(BU56="Complete","Ready","Not ready")</x:f>
        <x:v>Not ready</x:v>
      </x:c>
      <x:c r="CE56" s="59" t="str">
        <x:f>IF(CD56&lt;&gt;"Ready","No completed handoff","Claim: "&amp;B56&amp;" | Decision use: "&amp;C56&amp;" | Record A: "&amp;H56&amp;" | Record B: "&amp;AA56&amp;" | Conflict: "&amp;BV56&amp;" | Materiality: "&amp;BN56&amp;" | Disposition: "&amp;BW56&amp;" | Confidence impact: "&amp;BX56&amp;" | Strongest wording: "&amp;BY56&amp;" | Prohibited wording: "&amp;BZ56&amp;" | Permitted action: "&amp;CA56&amp;" | Owner: "&amp;D56&amp;" | Review: "&amp;CB56&amp;" | Reopen: "&amp;CC56)</x:f>
        <x:v>No completed handoff</x:v>
      </x:c>
    </x:row>
    <x:row r="57" ht="42" customHeight="1">
      <x:c r="A57" s="51"/>
      <x:c r="B57" s="51"/>
      <x:c r="C57" s="51"/>
      <x:c r="D57" s="51"/>
      <x:c r="E57" s="51"/>
      <x:c r="F57" s="51"/>
      <x:c r="G57" s="51"/>
      <x:c r="H57" s="51"/>
      <x:c r="I57" s="51"/>
      <x:c r="J57" s="51"/>
      <x:c r="K57" s="51"/>
      <x:c r="L57" s="51"/>
      <x:c r="M57" s="51"/>
      <x:c r="N57" s="51"/>
      <x:c r="O57" s="51"/>
      <x:c r="P57" s="51"/>
      <x:c r="Q57" s="51"/>
      <x:c r="R57" s="51"/>
      <x:c r="S57" s="51"/>
      <x:c r="T57" s="51"/>
      <x:c r="U57" s="51"/>
      <x:c r="V57" s="51"/>
      <x:c r="W57" s="51"/>
      <x:c r="X57" s="51"/>
      <x:c r="Y57" s="51"/>
      <x:c r="Z57" s="51"/>
      <x:c r="AA57" s="51"/>
      <x:c r="AB57" s="51"/>
      <x:c r="AC57" s="51"/>
      <x:c r="AD57" s="51"/>
      <x:c r="AE57" s="51"/>
      <x:c r="AF57" s="51"/>
      <x:c r="AG57" s="51"/>
      <x:c r="AH57" s="51"/>
      <x:c r="AI57" s="51"/>
      <x:c r="AJ57" s="51"/>
      <x:c r="AK57" s="51"/>
      <x:c r="AL57" s="51"/>
      <x:c r="AM57" s="51"/>
      <x:c r="AN57" s="51"/>
      <x:c r="AO57" s="51"/>
      <x:c r="AP57" s="51"/>
      <x:c r="AQ57" s="51"/>
      <x:c r="AR57" s="51"/>
      <x:c r="AS57" s="51"/>
      <x:c r="AT57" s="51"/>
      <x:c r="AU57" s="51"/>
      <x:c r="AV57" s="51"/>
      <x:c r="AW57" s="51"/>
      <x:c r="AX57" s="51"/>
      <x:c r="AY57" s="51"/>
      <x:c r="AZ57" s="51"/>
      <x:c r="BA57" s="51"/>
      <x:c r="BB57" s="51"/>
      <x:c r="BC57" s="51"/>
      <x:c r="BD57" s="51"/>
      <x:c r="BE57" s="51"/>
      <x:c r="BF57" s="51"/>
      <x:c r="BG57" s="51"/>
      <x:c r="BH57" s="51"/>
      <x:c r="BI57" s="51"/>
      <x:c r="BJ57" s="51"/>
      <x:c r="BK57" s="51"/>
      <x:c r="BL57" s="51"/>
      <x:c r="BM57" s="51"/>
      <x:c r="BN57" s="51"/>
      <x:c r="BO57" s="51"/>
      <x:c r="BP57" s="51"/>
      <x:c r="BQ57" s="51"/>
      <x:c r="BR57" s="51"/>
      <x:c r="BS57" s="51"/>
      <x:c r="BT57" s="59"/>
      <x:c r="BU57" s="59" t="str">
        <x:f>IF('Validation Lists'!T57,"Invalid",IF('Validation Lists'!U57,"Incomplete",IF('Validation Lists'!W57,"Review required — incomplete",IF('Validation Lists'!Y57,"Incomplete",IF('Validation Lists'!X57,"Incomplete","Complete")))))</x:f>
        <x:v>Incomplete</x:v>
      </x:c>
      <x:c r="BV57" s="59" t="str">
        <x:f>IF(OR('Validation Lists'!T57,'Validation Lists'!U57),"No output",'Validation Lists'!AL57)</x:f>
        <x:v>No output</x:v>
      </x:c>
      <x:c r="BW57" s="59" t="str">
        <x:f>IF(OR('Validation Lists'!T57,'Validation Lists'!U57),"No output",'Validation Lists'!BH57)</x:f>
        <x:v>No output</x:v>
      </x:c>
      <x:c r="BX57" s="59" t="str">
        <x:f>IF(OR('Validation Lists'!T57,'Validation Lists'!U57),"No output",IF(OR('Validation Lists'!W57,'Validation Lists'!X57,'Validation Lists'!Y57),"No completed output",'Validation Lists'!BI57))</x:f>
        <x:v>No output</x:v>
      </x:c>
      <x:c r="BY57" s="59" t="str">
        <x:f>IF('Validation Lists'!T57,"No substantive wording.",IF('Validation Lists'!U57,"Assessment is incomplete.",IF('Validation Lists'!W57,"Review is required before handoff.",IF('Validation Lists'!Y57,"Defined additional evidence is missing.",IF('Validation Lists'!X57,"A specific reopen condition is missing.",'Validation Lists'!BJ57)))))</x:f>
        <x:v>Assessment is incomplete.</x:v>
      </x:c>
      <x:c r="BZ57" s="59" t="str">
        <x:f>IF('Validation Lists'!T57,"Any adjudication result.",IF('Validation Lists'!U57,"Any substantive conclusion.",IF('Validation Lists'!W57,"Completed/approved claim.",IF('Validation Lists'!Y57,"Undefined evidence request.",IF('Validation Lists'!X57,"Permanent closed decision.",'Validation Lists'!BK57)))))</x:f>
        <x:v>Any substantive conclusion.</x:v>
      </x:c>
      <x:c r="CA57" s="59" t="str">
        <x:f>IF('Validation Lists'!T57,"Correct invalid value.",IF('Validation Lists'!U57,"Complete required fields.",IF('Validation Lists'!W57,"Do not hand off.",IF('Validation Lists'!Y57,"Specify the evidence before handoff.",IF('Validation Lists'!X57,"Do not complete handoff.",'Validation Lists'!BL57)))))</x:f>
        <x:v>Complete required fields.</x:v>
      </x:c>
      <x:c r="CB57" s="59" t="str">
        <x:f>IF(OR('Validation Lists'!T57,'Validation Lists'!U57),"Not evaluated.",IF('Validation Lists'!W57,"Reviewer must be supplied.",'Validation Lists'!BM57))</x:f>
        <x:v>Not evaluated.</x:v>
      </x:c>
      <x:c r="CC57" s="59" t="str">
        <x:f>IF(OR('Validation Lists'!T57,'Validation Lists'!U57),"Not evaluated.",IF('Validation Lists'!W57,IF(AND(BT57&lt;&gt;"",BT57&lt;&gt;"None",BT57&lt;&gt;"Not applicable"),"Specific condition already required.","Supply a specific trigger."),IF('Validation Lists'!Y57,"Supply a specific evidence request.",IF('Validation Lists'!X57,"Supply a specific trigger.",'Validation Lists'!BN57))))</x:f>
        <x:v>Not evaluated.</x:v>
      </x:c>
      <x:c r="CD57" s="59" t="str">
        <x:f>IF(BU57="Complete","Ready","Not ready")</x:f>
        <x:v>Not ready</x:v>
      </x:c>
      <x:c r="CE57" s="59" t="str">
        <x:f>IF(CD57&lt;&gt;"Ready","No completed handoff","Claim: "&amp;B57&amp;" | Decision use: "&amp;C57&amp;" | Record A: "&amp;H57&amp;" | Record B: "&amp;AA57&amp;" | Conflict: "&amp;BV57&amp;" | Materiality: "&amp;BN57&amp;" | Disposition: "&amp;BW57&amp;" | Confidence impact: "&amp;BX57&amp;" | Strongest wording: "&amp;BY57&amp;" | Prohibited wording: "&amp;BZ57&amp;" | Permitted action: "&amp;CA57&amp;" | Owner: "&amp;D57&amp;" | Review: "&amp;CB57&amp;" | Reopen: "&amp;CC57)</x:f>
        <x:v>No completed handoff</x:v>
      </x:c>
    </x:row>
    <x:row r="58" ht="42" customHeight="1">
      <x:c r="A58" s="51"/>
      <x:c r="B58" s="51"/>
      <x:c r="C58" s="51"/>
      <x:c r="D58" s="51"/>
      <x:c r="E58" s="51"/>
      <x:c r="F58" s="51"/>
      <x:c r="G58" s="51"/>
      <x:c r="H58" s="51"/>
      <x:c r="I58" s="51"/>
      <x:c r="J58" s="51"/>
      <x:c r="K58" s="51"/>
      <x:c r="L58" s="51"/>
      <x:c r="M58" s="51"/>
      <x:c r="N58" s="51"/>
      <x:c r="O58" s="51"/>
      <x:c r="P58" s="51"/>
      <x:c r="Q58" s="51"/>
      <x:c r="R58" s="51"/>
      <x:c r="S58" s="51"/>
      <x:c r="T58" s="51"/>
      <x:c r="U58" s="51"/>
      <x:c r="V58" s="51"/>
      <x:c r="W58" s="51"/>
      <x:c r="X58" s="51"/>
      <x:c r="Y58" s="51"/>
      <x:c r="Z58" s="51"/>
      <x:c r="AA58" s="51"/>
      <x:c r="AB58" s="51"/>
      <x:c r="AC58" s="51"/>
      <x:c r="AD58" s="51"/>
      <x:c r="AE58" s="51"/>
      <x:c r="AF58" s="51"/>
      <x:c r="AG58" s="51"/>
      <x:c r="AH58" s="51"/>
      <x:c r="AI58" s="51"/>
      <x:c r="AJ58" s="51"/>
      <x:c r="AK58" s="51"/>
      <x:c r="AL58" s="51"/>
      <x:c r="AM58" s="51"/>
      <x:c r="AN58" s="51"/>
      <x:c r="AO58" s="51"/>
      <x:c r="AP58" s="51"/>
      <x:c r="AQ58" s="51"/>
      <x:c r="AR58" s="51"/>
      <x:c r="AS58" s="51"/>
      <x:c r="AT58" s="51"/>
      <x:c r="AU58" s="51"/>
      <x:c r="AV58" s="51"/>
      <x:c r="AW58" s="51"/>
      <x:c r="AX58" s="51"/>
      <x:c r="AY58" s="51"/>
      <x:c r="AZ58" s="51"/>
      <x:c r="BA58" s="51"/>
      <x:c r="BB58" s="51"/>
      <x:c r="BC58" s="51"/>
      <x:c r="BD58" s="51"/>
      <x:c r="BE58" s="51"/>
      <x:c r="BF58" s="51"/>
      <x:c r="BG58" s="51"/>
      <x:c r="BH58" s="51"/>
      <x:c r="BI58" s="51"/>
      <x:c r="BJ58" s="51"/>
      <x:c r="BK58" s="51"/>
      <x:c r="BL58" s="51"/>
      <x:c r="BM58" s="51"/>
      <x:c r="BN58" s="51"/>
      <x:c r="BO58" s="51"/>
      <x:c r="BP58" s="51"/>
      <x:c r="BQ58" s="51"/>
      <x:c r="BR58" s="51"/>
      <x:c r="BS58" s="51"/>
      <x:c r="BT58" s="59"/>
      <x:c r="BU58" s="59" t="str">
        <x:f>IF('Validation Lists'!T58,"Invalid",IF('Validation Lists'!U58,"Incomplete",IF('Validation Lists'!W58,"Review required — incomplete",IF('Validation Lists'!Y58,"Incomplete",IF('Validation Lists'!X58,"Incomplete","Complete")))))</x:f>
        <x:v>Incomplete</x:v>
      </x:c>
      <x:c r="BV58" s="59" t="str">
        <x:f>IF(OR('Validation Lists'!T58,'Validation Lists'!U58),"No output",'Validation Lists'!AL58)</x:f>
        <x:v>No output</x:v>
      </x:c>
      <x:c r="BW58" s="59" t="str">
        <x:f>IF(OR('Validation Lists'!T58,'Validation Lists'!U58),"No output",'Validation Lists'!BH58)</x:f>
        <x:v>No output</x:v>
      </x:c>
      <x:c r="BX58" s="59" t="str">
        <x:f>IF(OR('Validation Lists'!T58,'Validation Lists'!U58),"No output",IF(OR('Validation Lists'!W58,'Validation Lists'!X58,'Validation Lists'!Y58),"No completed output",'Validation Lists'!BI58))</x:f>
        <x:v>No output</x:v>
      </x:c>
      <x:c r="BY58" s="59" t="str">
        <x:f>IF('Validation Lists'!T58,"No substantive wording.",IF('Validation Lists'!U58,"Assessment is incomplete.",IF('Validation Lists'!W58,"Review is required before handoff.",IF('Validation Lists'!Y58,"Defined additional evidence is missing.",IF('Validation Lists'!X58,"A specific reopen condition is missing.",'Validation Lists'!BJ58)))))</x:f>
        <x:v>Assessment is incomplete.</x:v>
      </x:c>
      <x:c r="BZ58" s="59" t="str">
        <x:f>IF('Validation Lists'!T58,"Any adjudication result.",IF('Validation Lists'!U58,"Any substantive conclusion.",IF('Validation Lists'!W58,"Completed/approved claim.",IF('Validation Lists'!Y58,"Undefined evidence request.",IF('Validation Lists'!X58,"Permanent closed decision.",'Validation Lists'!BK58)))))</x:f>
        <x:v>Any substantive conclusion.</x:v>
      </x:c>
      <x:c r="CA58" s="59" t="str">
        <x:f>IF('Validation Lists'!T58,"Correct invalid value.",IF('Validation Lists'!U58,"Complete required fields.",IF('Validation Lists'!W58,"Do not hand off.",IF('Validation Lists'!Y58,"Specify the evidence before handoff.",IF('Validation Lists'!X58,"Do not complete handoff.",'Validation Lists'!BL58)))))</x:f>
        <x:v>Complete required fields.</x:v>
      </x:c>
      <x:c r="CB58" s="59" t="str">
        <x:f>IF(OR('Validation Lists'!T58,'Validation Lists'!U58),"Not evaluated.",IF('Validation Lists'!W58,"Reviewer must be supplied.",'Validation Lists'!BM58))</x:f>
        <x:v>Not evaluated.</x:v>
      </x:c>
      <x:c r="CC58" s="59" t="str">
        <x:f>IF(OR('Validation Lists'!T58,'Validation Lists'!U58),"Not evaluated.",IF('Validation Lists'!W58,IF(AND(BT58&lt;&gt;"",BT58&lt;&gt;"None",BT58&lt;&gt;"Not applicable"),"Specific condition already required.","Supply a specific trigger."),IF('Validation Lists'!Y58,"Supply a specific evidence request.",IF('Validation Lists'!X58,"Supply a specific trigger.",'Validation Lists'!BN58))))</x:f>
        <x:v>Not evaluated.</x:v>
      </x:c>
      <x:c r="CD58" s="59" t="str">
        <x:f>IF(BU58="Complete","Ready","Not ready")</x:f>
        <x:v>Not ready</x:v>
      </x:c>
      <x:c r="CE58" s="59" t="str">
        <x:f>IF(CD58&lt;&gt;"Ready","No completed handoff","Claim: "&amp;B58&amp;" | Decision use: "&amp;C58&amp;" | Record A: "&amp;H58&amp;" | Record B: "&amp;AA58&amp;" | Conflict: "&amp;BV58&amp;" | Materiality: "&amp;BN58&amp;" | Disposition: "&amp;BW58&amp;" | Confidence impact: "&amp;BX58&amp;" | Strongest wording: "&amp;BY58&amp;" | Prohibited wording: "&amp;BZ58&amp;" | Permitted action: "&amp;CA58&amp;" | Owner: "&amp;D58&amp;" | Review: "&amp;CB58&amp;" | Reopen: "&amp;CC58)</x:f>
        <x:v>No completed handoff</x:v>
      </x:c>
    </x:row>
    <x:row r="59" ht="42" customHeight="1">
      <x:c r="A59" s="51"/>
      <x:c r="B59" s="51"/>
      <x:c r="C59" s="51"/>
      <x:c r="D59" s="51"/>
      <x:c r="E59" s="51"/>
      <x:c r="F59" s="51"/>
      <x:c r="G59" s="51"/>
      <x:c r="H59" s="51"/>
      <x:c r="I59" s="51"/>
      <x:c r="J59" s="51"/>
      <x:c r="K59" s="51"/>
      <x:c r="L59" s="51"/>
      <x:c r="M59" s="51"/>
      <x:c r="N59" s="51"/>
      <x:c r="O59" s="51"/>
      <x:c r="P59" s="51"/>
      <x:c r="Q59" s="51"/>
      <x:c r="R59" s="51"/>
      <x:c r="S59" s="51"/>
      <x:c r="T59" s="51"/>
      <x:c r="U59" s="51"/>
      <x:c r="V59" s="51"/>
      <x:c r="W59" s="51"/>
      <x:c r="X59" s="51"/>
      <x:c r="Y59" s="51"/>
      <x:c r="Z59" s="51"/>
      <x:c r="AA59" s="51"/>
      <x:c r="AB59" s="51"/>
      <x:c r="AC59" s="51"/>
      <x:c r="AD59" s="51"/>
      <x:c r="AE59" s="51"/>
      <x:c r="AF59" s="51"/>
      <x:c r="AG59" s="51"/>
      <x:c r="AH59" s="51"/>
      <x:c r="AI59" s="51"/>
      <x:c r="AJ59" s="51"/>
      <x:c r="AK59" s="51"/>
      <x:c r="AL59" s="51"/>
      <x:c r="AM59" s="51"/>
      <x:c r="AN59" s="51"/>
      <x:c r="AO59" s="51"/>
      <x:c r="AP59" s="51"/>
      <x:c r="AQ59" s="51"/>
      <x:c r="AR59" s="51"/>
      <x:c r="AS59" s="51"/>
      <x:c r="AT59" s="51"/>
      <x:c r="AU59" s="51"/>
      <x:c r="AV59" s="51"/>
      <x:c r="AW59" s="51"/>
      <x:c r="AX59" s="51"/>
      <x:c r="AY59" s="51"/>
      <x:c r="AZ59" s="51"/>
      <x:c r="BA59" s="51"/>
      <x:c r="BB59" s="51"/>
      <x:c r="BC59" s="51"/>
      <x:c r="BD59" s="51"/>
      <x:c r="BE59" s="51"/>
      <x:c r="BF59" s="51"/>
      <x:c r="BG59" s="51"/>
      <x:c r="BH59" s="51"/>
      <x:c r="BI59" s="51"/>
      <x:c r="BJ59" s="51"/>
      <x:c r="BK59" s="51"/>
      <x:c r="BL59" s="51"/>
      <x:c r="BM59" s="51"/>
      <x:c r="BN59" s="51"/>
      <x:c r="BO59" s="51"/>
      <x:c r="BP59" s="51"/>
      <x:c r="BQ59" s="51"/>
      <x:c r="BR59" s="51"/>
      <x:c r="BS59" s="51"/>
      <x:c r="BT59" s="59"/>
      <x:c r="BU59" s="59" t="str">
        <x:f>IF('Validation Lists'!T59,"Invalid",IF('Validation Lists'!U59,"Incomplete",IF('Validation Lists'!W59,"Review required — incomplete",IF('Validation Lists'!Y59,"Incomplete",IF('Validation Lists'!X59,"Incomplete","Complete")))))</x:f>
        <x:v>Incomplete</x:v>
      </x:c>
      <x:c r="BV59" s="59" t="str">
        <x:f>IF(OR('Validation Lists'!T59,'Validation Lists'!U59),"No output",'Validation Lists'!AL59)</x:f>
        <x:v>No output</x:v>
      </x:c>
      <x:c r="BW59" s="59" t="str">
        <x:f>IF(OR('Validation Lists'!T59,'Validation Lists'!U59),"No output",'Validation Lists'!BH59)</x:f>
        <x:v>No output</x:v>
      </x:c>
      <x:c r="BX59" s="59" t="str">
        <x:f>IF(OR('Validation Lists'!T59,'Validation Lists'!U59),"No output",IF(OR('Validation Lists'!W59,'Validation Lists'!X59,'Validation Lists'!Y59),"No completed output",'Validation Lists'!BI59))</x:f>
        <x:v>No output</x:v>
      </x:c>
      <x:c r="BY59" s="59" t="str">
        <x:f>IF('Validation Lists'!T59,"No substantive wording.",IF('Validation Lists'!U59,"Assessment is incomplete.",IF('Validation Lists'!W59,"Review is required before handoff.",IF('Validation Lists'!Y59,"Defined additional evidence is missing.",IF('Validation Lists'!X59,"A specific reopen condition is missing.",'Validation Lists'!BJ59)))))</x:f>
        <x:v>Assessment is incomplete.</x:v>
      </x:c>
      <x:c r="BZ59" s="59" t="str">
        <x:f>IF('Validation Lists'!T59,"Any adjudication result.",IF('Validation Lists'!U59,"Any substantive conclusion.",IF('Validation Lists'!W59,"Completed/approved claim.",IF('Validation Lists'!Y59,"Undefined evidence request.",IF('Validation Lists'!X59,"Permanent closed decision.",'Validation Lists'!BK59)))))</x:f>
        <x:v>Any substantive conclusion.</x:v>
      </x:c>
      <x:c r="CA59" s="59" t="str">
        <x:f>IF('Validation Lists'!T59,"Correct invalid value.",IF('Validation Lists'!U59,"Complete required fields.",IF('Validation Lists'!W59,"Do not hand off.",IF('Validation Lists'!Y59,"Specify the evidence before handoff.",IF('Validation Lists'!X59,"Do not complete handoff.",'Validation Lists'!BL59)))))</x:f>
        <x:v>Complete required fields.</x:v>
      </x:c>
      <x:c r="CB59" s="59" t="str">
        <x:f>IF(OR('Validation Lists'!T59,'Validation Lists'!U59),"Not evaluated.",IF('Validation Lists'!W59,"Reviewer must be supplied.",'Validation Lists'!BM59))</x:f>
        <x:v>Not evaluated.</x:v>
      </x:c>
      <x:c r="CC59" s="59" t="str">
        <x:f>IF(OR('Validation Lists'!T59,'Validation Lists'!U59),"Not evaluated.",IF('Validation Lists'!W59,IF(AND(BT59&lt;&gt;"",BT59&lt;&gt;"None",BT59&lt;&gt;"Not applicable"),"Specific condition already required.","Supply a specific trigger."),IF('Validation Lists'!Y59,"Supply a specific evidence request.",IF('Validation Lists'!X59,"Supply a specific trigger.",'Validation Lists'!BN59))))</x:f>
        <x:v>Not evaluated.</x:v>
      </x:c>
      <x:c r="CD59" s="59" t="str">
        <x:f>IF(BU59="Complete","Ready","Not ready")</x:f>
        <x:v>Not ready</x:v>
      </x:c>
      <x:c r="CE59" s="59" t="str">
        <x:f>IF(CD59&lt;&gt;"Ready","No completed handoff","Claim: "&amp;B59&amp;" | Decision use: "&amp;C59&amp;" | Record A: "&amp;H59&amp;" | Record B: "&amp;AA59&amp;" | Conflict: "&amp;BV59&amp;" | Materiality: "&amp;BN59&amp;" | Disposition: "&amp;BW59&amp;" | Confidence impact: "&amp;BX59&amp;" | Strongest wording: "&amp;BY59&amp;" | Prohibited wording: "&amp;BZ59&amp;" | Permitted action: "&amp;CA59&amp;" | Owner: "&amp;D59&amp;" | Review: "&amp;CB59&amp;" | Reopen: "&amp;CC59)</x:f>
        <x:v>No completed handoff</x:v>
      </x:c>
    </x:row>
    <x:row r="60" ht="42" customHeight="1">
      <x:c r="A60" s="51"/>
      <x:c r="B60" s="51"/>
      <x:c r="C60" s="51"/>
      <x:c r="D60" s="51"/>
      <x:c r="E60" s="51"/>
      <x:c r="F60" s="51"/>
      <x:c r="G60" s="51"/>
      <x:c r="H60" s="51"/>
      <x:c r="I60" s="51"/>
      <x:c r="J60" s="51"/>
      <x:c r="K60" s="51"/>
      <x:c r="L60" s="51"/>
      <x:c r="M60" s="51"/>
      <x:c r="N60" s="51"/>
      <x:c r="O60" s="51"/>
      <x:c r="P60" s="51"/>
      <x:c r="Q60" s="51"/>
      <x:c r="R60" s="51"/>
      <x:c r="S60" s="51"/>
      <x:c r="T60" s="51"/>
      <x:c r="U60" s="51"/>
      <x:c r="V60" s="51"/>
      <x:c r="W60" s="51"/>
      <x:c r="X60" s="51"/>
      <x:c r="Y60" s="51"/>
      <x:c r="Z60" s="51"/>
      <x:c r="AA60" s="51"/>
      <x:c r="AB60" s="51"/>
      <x:c r="AC60" s="51"/>
      <x:c r="AD60" s="51"/>
      <x:c r="AE60" s="51"/>
      <x:c r="AF60" s="51"/>
      <x:c r="AG60" s="51"/>
      <x:c r="AH60" s="51"/>
      <x:c r="AI60" s="51"/>
      <x:c r="AJ60" s="51"/>
      <x:c r="AK60" s="51"/>
      <x:c r="AL60" s="51"/>
      <x:c r="AM60" s="51"/>
      <x:c r="AN60" s="51"/>
      <x:c r="AO60" s="51"/>
      <x:c r="AP60" s="51"/>
      <x:c r="AQ60" s="51"/>
      <x:c r="AR60" s="51"/>
      <x:c r="AS60" s="51"/>
      <x:c r="AT60" s="51"/>
      <x:c r="AU60" s="51"/>
      <x:c r="AV60" s="51"/>
      <x:c r="AW60" s="51"/>
      <x:c r="AX60" s="51"/>
      <x:c r="AY60" s="51"/>
      <x:c r="AZ60" s="51"/>
      <x:c r="BA60" s="51"/>
      <x:c r="BB60" s="51"/>
      <x:c r="BC60" s="51"/>
      <x:c r="BD60" s="51"/>
      <x:c r="BE60" s="51"/>
      <x:c r="BF60" s="51"/>
      <x:c r="BG60" s="51"/>
      <x:c r="BH60" s="51"/>
      <x:c r="BI60" s="51"/>
      <x:c r="BJ60" s="51"/>
      <x:c r="BK60" s="51"/>
      <x:c r="BL60" s="51"/>
      <x:c r="BM60" s="51"/>
      <x:c r="BN60" s="51"/>
      <x:c r="BO60" s="51"/>
      <x:c r="BP60" s="51"/>
      <x:c r="BQ60" s="51"/>
      <x:c r="BR60" s="51"/>
      <x:c r="BS60" s="51"/>
      <x:c r="BT60" s="59"/>
      <x:c r="BU60" s="59" t="str">
        <x:f>IF('Validation Lists'!T60,"Invalid",IF('Validation Lists'!U60,"Incomplete",IF('Validation Lists'!W60,"Review required — incomplete",IF('Validation Lists'!Y60,"Incomplete",IF('Validation Lists'!X60,"Incomplete","Complete")))))</x:f>
        <x:v>Incomplete</x:v>
      </x:c>
      <x:c r="BV60" s="59" t="str">
        <x:f>IF(OR('Validation Lists'!T60,'Validation Lists'!U60),"No output",'Validation Lists'!AL60)</x:f>
        <x:v>No output</x:v>
      </x:c>
      <x:c r="BW60" s="59" t="str">
        <x:f>IF(OR('Validation Lists'!T60,'Validation Lists'!U60),"No output",'Validation Lists'!BH60)</x:f>
        <x:v>No output</x:v>
      </x:c>
      <x:c r="BX60" s="59" t="str">
        <x:f>IF(OR('Validation Lists'!T60,'Validation Lists'!U60),"No output",IF(OR('Validation Lists'!W60,'Validation Lists'!X60,'Validation Lists'!Y60),"No completed output",'Validation Lists'!BI60))</x:f>
        <x:v>No output</x:v>
      </x:c>
      <x:c r="BY60" s="59" t="str">
        <x:f>IF('Validation Lists'!T60,"No substantive wording.",IF('Validation Lists'!U60,"Assessment is incomplete.",IF('Validation Lists'!W60,"Review is required before handoff.",IF('Validation Lists'!Y60,"Defined additional evidence is missing.",IF('Validation Lists'!X60,"A specific reopen condition is missing.",'Validation Lists'!BJ60)))))</x:f>
        <x:v>Assessment is incomplete.</x:v>
      </x:c>
      <x:c r="BZ60" s="59" t="str">
        <x:f>IF('Validation Lists'!T60,"Any adjudication result.",IF('Validation Lists'!U60,"Any substantive conclusion.",IF('Validation Lists'!W60,"Completed/approved claim.",IF('Validation Lists'!Y60,"Undefined evidence request.",IF('Validation Lists'!X60,"Permanent closed decision.",'Validation Lists'!BK60)))))</x:f>
        <x:v>Any substantive conclusion.</x:v>
      </x:c>
      <x:c r="CA60" s="59" t="str">
        <x:f>IF('Validation Lists'!T60,"Correct invalid value.",IF('Validation Lists'!U60,"Complete required fields.",IF('Validation Lists'!W60,"Do not hand off.",IF('Validation Lists'!Y60,"Specify the evidence before handoff.",IF('Validation Lists'!X60,"Do not complete handoff.",'Validation Lists'!BL60)))))</x:f>
        <x:v>Complete required fields.</x:v>
      </x:c>
      <x:c r="CB60" s="59" t="str">
        <x:f>IF(OR('Validation Lists'!T60,'Validation Lists'!U60),"Not evaluated.",IF('Validation Lists'!W60,"Reviewer must be supplied.",'Validation Lists'!BM60))</x:f>
        <x:v>Not evaluated.</x:v>
      </x:c>
      <x:c r="CC60" s="59" t="str">
        <x:f>IF(OR('Validation Lists'!T60,'Validation Lists'!U60),"Not evaluated.",IF('Validation Lists'!W60,IF(AND(BT60&lt;&gt;"",BT60&lt;&gt;"None",BT60&lt;&gt;"Not applicable"),"Specific condition already required.","Supply a specific trigger."),IF('Validation Lists'!Y60,"Supply a specific evidence request.",IF('Validation Lists'!X60,"Supply a specific trigger.",'Validation Lists'!BN60))))</x:f>
        <x:v>Not evaluated.</x:v>
      </x:c>
      <x:c r="CD60" s="59" t="str">
        <x:f>IF(BU60="Complete","Ready","Not ready")</x:f>
        <x:v>Not ready</x:v>
      </x:c>
      <x:c r="CE60" s="59" t="str">
        <x:f>IF(CD60&lt;&gt;"Ready","No completed handoff","Claim: "&amp;B60&amp;" | Decision use: "&amp;C60&amp;" | Record A: "&amp;H60&amp;" | Record B: "&amp;AA60&amp;" | Conflict: "&amp;BV60&amp;" | Materiality: "&amp;BN60&amp;" | Disposition: "&amp;BW60&amp;" | Confidence impact: "&amp;BX60&amp;" | Strongest wording: "&amp;BY60&amp;" | Prohibited wording: "&amp;BZ60&amp;" | Permitted action: "&amp;CA60&amp;" | Owner: "&amp;D60&amp;" | Review: "&amp;CB60&amp;" | Reopen: "&amp;CC60)</x:f>
        <x:v>No completed handoff</x:v>
      </x:c>
    </x:row>
    <x:row r="61" ht="42" customHeight="1">
      <x:c r="A61" s="51"/>
      <x:c r="B61" s="51"/>
      <x:c r="C61" s="51"/>
      <x:c r="D61" s="51"/>
      <x:c r="E61" s="51"/>
      <x:c r="F61" s="51"/>
      <x:c r="G61" s="51"/>
      <x:c r="H61" s="51"/>
      <x:c r="I61" s="51"/>
      <x:c r="J61" s="51"/>
      <x:c r="K61" s="51"/>
      <x:c r="L61" s="51"/>
      <x:c r="M61" s="51"/>
      <x:c r="N61" s="51"/>
      <x:c r="O61" s="51"/>
      <x:c r="P61" s="51"/>
      <x:c r="Q61" s="51"/>
      <x:c r="R61" s="51"/>
      <x:c r="S61" s="51"/>
      <x:c r="T61" s="51"/>
      <x:c r="U61" s="51"/>
      <x:c r="V61" s="51"/>
      <x:c r="W61" s="51"/>
      <x:c r="X61" s="51"/>
      <x:c r="Y61" s="51"/>
      <x:c r="Z61" s="51"/>
      <x:c r="AA61" s="51"/>
      <x:c r="AB61" s="51"/>
      <x:c r="AC61" s="51"/>
      <x:c r="AD61" s="51"/>
      <x:c r="AE61" s="51"/>
      <x:c r="AF61" s="51"/>
      <x:c r="AG61" s="51"/>
      <x:c r="AH61" s="51"/>
      <x:c r="AI61" s="51"/>
      <x:c r="AJ61" s="51"/>
      <x:c r="AK61" s="51"/>
      <x:c r="AL61" s="51"/>
      <x:c r="AM61" s="51"/>
      <x:c r="AN61" s="51"/>
      <x:c r="AO61" s="51"/>
      <x:c r="AP61" s="51"/>
      <x:c r="AQ61" s="51"/>
      <x:c r="AR61" s="51"/>
      <x:c r="AS61" s="51"/>
      <x:c r="AT61" s="51"/>
      <x:c r="AU61" s="51"/>
      <x:c r="AV61" s="51"/>
      <x:c r="AW61" s="51"/>
      <x:c r="AX61" s="51"/>
      <x:c r="AY61" s="51"/>
      <x:c r="AZ61" s="51"/>
      <x:c r="BA61" s="51"/>
      <x:c r="BB61" s="51"/>
      <x:c r="BC61" s="51"/>
      <x:c r="BD61" s="51"/>
      <x:c r="BE61" s="51"/>
      <x:c r="BF61" s="51"/>
      <x:c r="BG61" s="51"/>
      <x:c r="BH61" s="51"/>
      <x:c r="BI61" s="51"/>
      <x:c r="BJ61" s="51"/>
      <x:c r="BK61" s="51"/>
      <x:c r="BL61" s="51"/>
      <x:c r="BM61" s="51"/>
      <x:c r="BN61" s="51"/>
      <x:c r="BO61" s="51"/>
      <x:c r="BP61" s="51"/>
      <x:c r="BQ61" s="51"/>
      <x:c r="BR61" s="51"/>
      <x:c r="BS61" s="51"/>
      <x:c r="BT61" s="59"/>
      <x:c r="BU61" s="59" t="str">
        <x:f>IF('Validation Lists'!T61,"Invalid",IF('Validation Lists'!U61,"Incomplete",IF('Validation Lists'!W61,"Review required — incomplete",IF('Validation Lists'!Y61,"Incomplete",IF('Validation Lists'!X61,"Incomplete","Complete")))))</x:f>
        <x:v>Incomplete</x:v>
      </x:c>
      <x:c r="BV61" s="59" t="str">
        <x:f>IF(OR('Validation Lists'!T61,'Validation Lists'!U61),"No output",'Validation Lists'!AL61)</x:f>
        <x:v>No output</x:v>
      </x:c>
      <x:c r="BW61" s="59" t="str">
        <x:f>IF(OR('Validation Lists'!T61,'Validation Lists'!U61),"No output",'Validation Lists'!BH61)</x:f>
        <x:v>No output</x:v>
      </x:c>
      <x:c r="BX61" s="59" t="str">
        <x:f>IF(OR('Validation Lists'!T61,'Validation Lists'!U61),"No output",IF(OR('Validation Lists'!W61,'Validation Lists'!X61,'Validation Lists'!Y61),"No completed output",'Validation Lists'!BI61))</x:f>
        <x:v>No output</x:v>
      </x:c>
      <x:c r="BY61" s="59" t="str">
        <x:f>IF('Validation Lists'!T61,"No substantive wording.",IF('Validation Lists'!U61,"Assessment is incomplete.",IF('Validation Lists'!W61,"Review is required before handoff.",IF('Validation Lists'!Y61,"Defined additional evidence is missing.",IF('Validation Lists'!X61,"A specific reopen condition is missing.",'Validation Lists'!BJ61)))))</x:f>
        <x:v>Assessment is incomplete.</x:v>
      </x:c>
      <x:c r="BZ61" s="59" t="str">
        <x:f>IF('Validation Lists'!T61,"Any adjudication result.",IF('Validation Lists'!U61,"Any substantive conclusion.",IF('Validation Lists'!W61,"Completed/approved claim.",IF('Validation Lists'!Y61,"Undefined evidence request.",IF('Validation Lists'!X61,"Permanent closed decision.",'Validation Lists'!BK61)))))</x:f>
        <x:v>Any substantive conclusion.</x:v>
      </x:c>
      <x:c r="CA61" s="59" t="str">
        <x:f>IF('Validation Lists'!T61,"Correct invalid value.",IF('Validation Lists'!U61,"Complete required fields.",IF('Validation Lists'!W61,"Do not hand off.",IF('Validation Lists'!Y61,"Specify the evidence before handoff.",IF('Validation Lists'!X61,"Do not complete handoff.",'Validation Lists'!BL61)))))</x:f>
        <x:v>Complete required fields.</x:v>
      </x:c>
      <x:c r="CB61" s="59" t="str">
        <x:f>IF(OR('Validation Lists'!T61,'Validation Lists'!U61),"Not evaluated.",IF('Validation Lists'!W61,"Reviewer must be supplied.",'Validation Lists'!BM61))</x:f>
        <x:v>Not evaluated.</x:v>
      </x:c>
      <x:c r="CC61" s="59" t="str">
        <x:f>IF(OR('Validation Lists'!T61,'Validation Lists'!U61),"Not evaluated.",IF('Validation Lists'!W61,IF(AND(BT61&lt;&gt;"",BT61&lt;&gt;"None",BT61&lt;&gt;"Not applicable"),"Specific condition already required.","Supply a specific trigger."),IF('Validation Lists'!Y61,"Supply a specific evidence request.",IF('Validation Lists'!X61,"Supply a specific trigger.",'Validation Lists'!BN61))))</x:f>
        <x:v>Not evaluated.</x:v>
      </x:c>
      <x:c r="CD61" s="59" t="str">
        <x:f>IF(BU61="Complete","Ready","Not ready")</x:f>
        <x:v>Not ready</x:v>
      </x:c>
      <x:c r="CE61" s="59" t="str">
        <x:f>IF(CD61&lt;&gt;"Ready","No completed handoff","Claim: "&amp;B61&amp;" | Decision use: "&amp;C61&amp;" | Record A: "&amp;H61&amp;" | Record B: "&amp;AA61&amp;" | Conflict: "&amp;BV61&amp;" | Materiality: "&amp;BN61&amp;" | Disposition: "&amp;BW61&amp;" | Confidence impact: "&amp;BX61&amp;" | Strongest wording: "&amp;BY61&amp;" | Prohibited wording: "&amp;BZ61&amp;" | Permitted action: "&amp;CA61&amp;" | Owner: "&amp;D61&amp;" | Review: "&amp;CB61&amp;" | Reopen: "&amp;CC61)</x:f>
        <x:v>No completed handoff</x:v>
      </x:c>
    </x:row>
    <x:row r="62" ht="42" customHeight="1">
      <x:c r="A62" s="51"/>
      <x:c r="B62" s="51"/>
      <x:c r="C62" s="51"/>
      <x:c r="D62" s="51"/>
      <x:c r="E62" s="51"/>
      <x:c r="F62" s="51"/>
      <x:c r="G62" s="51"/>
      <x:c r="H62" s="51"/>
      <x:c r="I62" s="51"/>
      <x:c r="J62" s="51"/>
      <x:c r="K62" s="51"/>
      <x:c r="L62" s="51"/>
      <x:c r="M62" s="51"/>
      <x:c r="N62" s="51"/>
      <x:c r="O62" s="51"/>
      <x:c r="P62" s="51"/>
      <x:c r="Q62" s="51"/>
      <x:c r="R62" s="51"/>
      <x:c r="S62" s="51"/>
      <x:c r="T62" s="51"/>
      <x:c r="U62" s="51"/>
      <x:c r="V62" s="51"/>
      <x:c r="W62" s="51"/>
      <x:c r="X62" s="51"/>
      <x:c r="Y62" s="51"/>
      <x:c r="Z62" s="51"/>
      <x:c r="AA62" s="51"/>
      <x:c r="AB62" s="51"/>
      <x:c r="AC62" s="51"/>
      <x:c r="AD62" s="51"/>
      <x:c r="AE62" s="51"/>
      <x:c r="AF62" s="51"/>
      <x:c r="AG62" s="51"/>
      <x:c r="AH62" s="51"/>
      <x:c r="AI62" s="51"/>
      <x:c r="AJ62" s="51"/>
      <x:c r="AK62" s="51"/>
      <x:c r="AL62" s="51"/>
      <x:c r="AM62" s="51"/>
      <x:c r="AN62" s="51"/>
      <x:c r="AO62" s="51"/>
      <x:c r="AP62" s="51"/>
      <x:c r="AQ62" s="51"/>
      <x:c r="AR62" s="51"/>
      <x:c r="AS62" s="51"/>
      <x:c r="AT62" s="51"/>
      <x:c r="AU62" s="51"/>
      <x:c r="AV62" s="51"/>
      <x:c r="AW62" s="51"/>
      <x:c r="AX62" s="51"/>
      <x:c r="AY62" s="51"/>
      <x:c r="AZ62" s="51"/>
      <x:c r="BA62" s="51"/>
      <x:c r="BB62" s="51"/>
      <x:c r="BC62" s="51"/>
      <x:c r="BD62" s="51"/>
      <x:c r="BE62" s="51"/>
      <x:c r="BF62" s="51"/>
      <x:c r="BG62" s="51"/>
      <x:c r="BH62" s="51"/>
      <x:c r="BI62" s="51"/>
      <x:c r="BJ62" s="51"/>
      <x:c r="BK62" s="51"/>
      <x:c r="BL62" s="51"/>
      <x:c r="BM62" s="51"/>
      <x:c r="BN62" s="51"/>
      <x:c r="BO62" s="51"/>
      <x:c r="BP62" s="51"/>
      <x:c r="BQ62" s="51"/>
      <x:c r="BR62" s="51"/>
      <x:c r="BS62" s="51"/>
      <x:c r="BT62" s="59"/>
      <x:c r="BU62" s="59" t="str">
        <x:f>IF('Validation Lists'!T62,"Invalid",IF('Validation Lists'!U62,"Incomplete",IF('Validation Lists'!W62,"Review required — incomplete",IF('Validation Lists'!Y62,"Incomplete",IF('Validation Lists'!X62,"Incomplete","Complete")))))</x:f>
        <x:v>Incomplete</x:v>
      </x:c>
      <x:c r="BV62" s="59" t="str">
        <x:f>IF(OR('Validation Lists'!T62,'Validation Lists'!U62),"No output",'Validation Lists'!AL62)</x:f>
        <x:v>No output</x:v>
      </x:c>
      <x:c r="BW62" s="59" t="str">
        <x:f>IF(OR('Validation Lists'!T62,'Validation Lists'!U62),"No output",'Validation Lists'!BH62)</x:f>
        <x:v>No output</x:v>
      </x:c>
      <x:c r="BX62" s="59" t="str">
        <x:f>IF(OR('Validation Lists'!T62,'Validation Lists'!U62),"No output",IF(OR('Validation Lists'!W62,'Validation Lists'!X62,'Validation Lists'!Y62),"No completed output",'Validation Lists'!BI62))</x:f>
        <x:v>No output</x:v>
      </x:c>
      <x:c r="BY62" s="59" t="str">
        <x:f>IF('Validation Lists'!T62,"No substantive wording.",IF('Validation Lists'!U62,"Assessment is incomplete.",IF('Validation Lists'!W62,"Review is required before handoff.",IF('Validation Lists'!Y62,"Defined additional evidence is missing.",IF('Validation Lists'!X62,"A specific reopen condition is missing.",'Validation Lists'!BJ62)))))</x:f>
        <x:v>Assessment is incomplete.</x:v>
      </x:c>
      <x:c r="BZ62" s="59" t="str">
        <x:f>IF('Validation Lists'!T62,"Any adjudication result.",IF('Validation Lists'!U62,"Any substantive conclusion.",IF('Validation Lists'!W62,"Completed/approved claim.",IF('Validation Lists'!Y62,"Undefined evidence request.",IF('Validation Lists'!X62,"Permanent closed decision.",'Validation Lists'!BK62)))))</x:f>
        <x:v>Any substantive conclusion.</x:v>
      </x:c>
      <x:c r="CA62" s="59" t="str">
        <x:f>IF('Validation Lists'!T62,"Correct invalid value.",IF('Validation Lists'!U62,"Complete required fields.",IF('Validation Lists'!W62,"Do not hand off.",IF('Validation Lists'!Y62,"Specify the evidence before handoff.",IF('Validation Lists'!X62,"Do not complete handoff.",'Validation Lists'!BL62)))))</x:f>
        <x:v>Complete required fields.</x:v>
      </x:c>
      <x:c r="CB62" s="59" t="str">
        <x:f>IF(OR('Validation Lists'!T62,'Validation Lists'!U62),"Not evaluated.",IF('Validation Lists'!W62,"Reviewer must be supplied.",'Validation Lists'!BM62))</x:f>
        <x:v>Not evaluated.</x:v>
      </x:c>
      <x:c r="CC62" s="59" t="str">
        <x:f>IF(OR('Validation Lists'!T62,'Validation Lists'!U62),"Not evaluated.",IF('Validation Lists'!W62,IF(AND(BT62&lt;&gt;"",BT62&lt;&gt;"None",BT62&lt;&gt;"Not applicable"),"Specific condition already required.","Supply a specific trigger."),IF('Validation Lists'!Y62,"Supply a specific evidence request.",IF('Validation Lists'!X62,"Supply a specific trigger.",'Validation Lists'!BN62))))</x:f>
        <x:v>Not evaluated.</x:v>
      </x:c>
      <x:c r="CD62" s="59" t="str">
        <x:f>IF(BU62="Complete","Ready","Not ready")</x:f>
        <x:v>Not ready</x:v>
      </x:c>
      <x:c r="CE62" s="59" t="str">
        <x:f>IF(CD62&lt;&gt;"Ready","No completed handoff","Claim: "&amp;B62&amp;" | Decision use: "&amp;C62&amp;" | Record A: "&amp;H62&amp;" | Record B: "&amp;AA62&amp;" | Conflict: "&amp;BV62&amp;" | Materiality: "&amp;BN62&amp;" | Disposition: "&amp;BW62&amp;" | Confidence impact: "&amp;BX62&amp;" | Strongest wording: "&amp;BY62&amp;" | Prohibited wording: "&amp;BZ62&amp;" | Permitted action: "&amp;CA62&amp;" | Owner: "&amp;D62&amp;" | Review: "&amp;CB62&amp;" | Reopen: "&amp;CC62)</x:f>
        <x:v>No completed handoff</x:v>
      </x:c>
    </x:row>
    <x:row r="63" ht="42" customHeight="1">
      <x:c r="A63" s="51"/>
      <x:c r="B63" s="51"/>
      <x:c r="C63" s="51"/>
      <x:c r="D63" s="51"/>
      <x:c r="E63" s="51"/>
      <x:c r="F63" s="51"/>
      <x:c r="G63" s="51"/>
      <x:c r="H63" s="51"/>
      <x:c r="I63" s="51"/>
      <x:c r="J63" s="51"/>
      <x:c r="K63" s="51"/>
      <x:c r="L63" s="51"/>
      <x:c r="M63" s="51"/>
      <x:c r="N63" s="51"/>
      <x:c r="O63" s="51"/>
      <x:c r="P63" s="51"/>
      <x:c r="Q63" s="51"/>
      <x:c r="R63" s="51"/>
      <x:c r="S63" s="51"/>
      <x:c r="T63" s="51"/>
      <x:c r="U63" s="51"/>
      <x:c r="V63" s="51"/>
      <x:c r="W63" s="51"/>
      <x:c r="X63" s="51"/>
      <x:c r="Y63" s="51"/>
      <x:c r="Z63" s="51"/>
      <x:c r="AA63" s="51"/>
      <x:c r="AB63" s="51"/>
      <x:c r="AC63" s="51"/>
      <x:c r="AD63" s="51"/>
      <x:c r="AE63" s="51"/>
      <x:c r="AF63" s="51"/>
      <x:c r="AG63" s="51"/>
      <x:c r="AH63" s="51"/>
      <x:c r="AI63" s="51"/>
      <x:c r="AJ63" s="51"/>
      <x:c r="AK63" s="51"/>
      <x:c r="AL63" s="51"/>
      <x:c r="AM63" s="51"/>
      <x:c r="AN63" s="51"/>
      <x:c r="AO63" s="51"/>
      <x:c r="AP63" s="51"/>
      <x:c r="AQ63" s="51"/>
      <x:c r="AR63" s="51"/>
      <x:c r="AS63" s="51"/>
      <x:c r="AT63" s="51"/>
      <x:c r="AU63" s="51"/>
      <x:c r="AV63" s="51"/>
      <x:c r="AW63" s="51"/>
      <x:c r="AX63" s="51"/>
      <x:c r="AY63" s="51"/>
      <x:c r="AZ63" s="51"/>
      <x:c r="BA63" s="51"/>
      <x:c r="BB63" s="51"/>
      <x:c r="BC63" s="51"/>
      <x:c r="BD63" s="51"/>
      <x:c r="BE63" s="51"/>
      <x:c r="BF63" s="51"/>
      <x:c r="BG63" s="51"/>
      <x:c r="BH63" s="51"/>
      <x:c r="BI63" s="51"/>
      <x:c r="BJ63" s="51"/>
      <x:c r="BK63" s="51"/>
      <x:c r="BL63" s="51"/>
      <x:c r="BM63" s="51"/>
      <x:c r="BN63" s="51"/>
      <x:c r="BO63" s="51"/>
      <x:c r="BP63" s="51"/>
      <x:c r="BQ63" s="51"/>
      <x:c r="BR63" s="51"/>
      <x:c r="BS63" s="51"/>
      <x:c r="BT63" s="59"/>
      <x:c r="BU63" s="59" t="str">
        <x:f>IF('Validation Lists'!T63,"Invalid",IF('Validation Lists'!U63,"Incomplete",IF('Validation Lists'!W63,"Review required — incomplete",IF('Validation Lists'!Y63,"Incomplete",IF('Validation Lists'!X63,"Incomplete","Complete")))))</x:f>
        <x:v>Incomplete</x:v>
      </x:c>
      <x:c r="BV63" s="59" t="str">
        <x:f>IF(OR('Validation Lists'!T63,'Validation Lists'!U63),"No output",'Validation Lists'!AL63)</x:f>
        <x:v>No output</x:v>
      </x:c>
      <x:c r="BW63" s="59" t="str">
        <x:f>IF(OR('Validation Lists'!T63,'Validation Lists'!U63),"No output",'Validation Lists'!BH63)</x:f>
        <x:v>No output</x:v>
      </x:c>
      <x:c r="BX63" s="59" t="str">
        <x:f>IF(OR('Validation Lists'!T63,'Validation Lists'!U63),"No output",IF(OR('Validation Lists'!W63,'Validation Lists'!X63,'Validation Lists'!Y63),"No completed output",'Validation Lists'!BI63))</x:f>
        <x:v>No output</x:v>
      </x:c>
      <x:c r="BY63" s="59" t="str">
        <x:f>IF('Validation Lists'!T63,"No substantive wording.",IF('Validation Lists'!U63,"Assessment is incomplete.",IF('Validation Lists'!W63,"Review is required before handoff.",IF('Validation Lists'!Y63,"Defined additional evidence is missing.",IF('Validation Lists'!X63,"A specific reopen condition is missing.",'Validation Lists'!BJ63)))))</x:f>
        <x:v>Assessment is incomplete.</x:v>
      </x:c>
      <x:c r="BZ63" s="59" t="str">
        <x:f>IF('Validation Lists'!T63,"Any adjudication result.",IF('Validation Lists'!U63,"Any substantive conclusion.",IF('Validation Lists'!W63,"Completed/approved claim.",IF('Validation Lists'!Y63,"Undefined evidence request.",IF('Validation Lists'!X63,"Permanent closed decision.",'Validation Lists'!BK63)))))</x:f>
        <x:v>Any substantive conclusion.</x:v>
      </x:c>
      <x:c r="CA63" s="59" t="str">
        <x:f>IF('Validation Lists'!T63,"Correct invalid value.",IF('Validation Lists'!U63,"Complete required fields.",IF('Validation Lists'!W63,"Do not hand off.",IF('Validation Lists'!Y63,"Specify the evidence before handoff.",IF('Validation Lists'!X63,"Do not complete handoff.",'Validation Lists'!BL63)))))</x:f>
        <x:v>Complete required fields.</x:v>
      </x:c>
      <x:c r="CB63" s="59" t="str">
        <x:f>IF(OR('Validation Lists'!T63,'Validation Lists'!U63),"Not evaluated.",IF('Validation Lists'!W63,"Reviewer must be supplied.",'Validation Lists'!BM63))</x:f>
        <x:v>Not evaluated.</x:v>
      </x:c>
      <x:c r="CC63" s="59" t="str">
        <x:f>IF(OR('Validation Lists'!T63,'Validation Lists'!U63),"Not evaluated.",IF('Validation Lists'!W63,IF(AND(BT63&lt;&gt;"",BT63&lt;&gt;"None",BT63&lt;&gt;"Not applicable"),"Specific condition already required.","Supply a specific trigger."),IF('Validation Lists'!Y63,"Supply a specific evidence request.",IF('Validation Lists'!X63,"Supply a specific trigger.",'Validation Lists'!BN63))))</x:f>
        <x:v>Not evaluated.</x:v>
      </x:c>
      <x:c r="CD63" s="59" t="str">
        <x:f>IF(BU63="Complete","Ready","Not ready")</x:f>
        <x:v>Not ready</x:v>
      </x:c>
      <x:c r="CE63" s="59" t="str">
        <x:f>IF(CD63&lt;&gt;"Ready","No completed handoff","Claim: "&amp;B63&amp;" | Decision use: "&amp;C63&amp;" | Record A: "&amp;H63&amp;" | Record B: "&amp;AA63&amp;" | Conflict: "&amp;BV63&amp;" | Materiality: "&amp;BN63&amp;" | Disposition: "&amp;BW63&amp;" | Confidence impact: "&amp;BX63&amp;" | Strongest wording: "&amp;BY63&amp;" | Prohibited wording: "&amp;BZ63&amp;" | Permitted action: "&amp;CA63&amp;" | Owner: "&amp;D63&amp;" | Review: "&amp;CB63&amp;" | Reopen: "&amp;CC63)</x:f>
        <x:v>No completed handoff</x:v>
      </x:c>
    </x:row>
    <x:row r="64" ht="42" customHeight="1">
      <x:c r="A64" s="51"/>
      <x:c r="B64" s="51"/>
      <x:c r="C64" s="51"/>
      <x:c r="D64" s="51"/>
      <x:c r="E64" s="51"/>
      <x:c r="F64" s="51"/>
      <x:c r="G64" s="51"/>
      <x:c r="H64" s="51"/>
      <x:c r="I64" s="51"/>
      <x:c r="J64" s="51"/>
      <x:c r="K64" s="51"/>
      <x:c r="L64" s="51"/>
      <x:c r="M64" s="51"/>
      <x:c r="N64" s="51"/>
      <x:c r="O64" s="51"/>
      <x:c r="P64" s="51"/>
      <x:c r="Q64" s="51"/>
      <x:c r="R64" s="51"/>
      <x:c r="S64" s="51"/>
      <x:c r="T64" s="51"/>
      <x:c r="U64" s="51"/>
      <x:c r="V64" s="51"/>
      <x:c r="W64" s="51"/>
      <x:c r="X64" s="51"/>
      <x:c r="Y64" s="51"/>
      <x:c r="Z64" s="51"/>
      <x:c r="AA64" s="51"/>
      <x:c r="AB64" s="51"/>
      <x:c r="AC64" s="51"/>
      <x:c r="AD64" s="51"/>
      <x:c r="AE64" s="51"/>
      <x:c r="AF64" s="51"/>
      <x:c r="AG64" s="51"/>
      <x:c r="AH64" s="51"/>
      <x:c r="AI64" s="51"/>
      <x:c r="AJ64" s="51"/>
      <x:c r="AK64" s="51"/>
      <x:c r="AL64" s="51"/>
      <x:c r="AM64" s="51"/>
      <x:c r="AN64" s="51"/>
      <x:c r="AO64" s="51"/>
      <x:c r="AP64" s="51"/>
      <x:c r="AQ64" s="51"/>
      <x:c r="AR64" s="51"/>
      <x:c r="AS64" s="51"/>
      <x:c r="AT64" s="51"/>
      <x:c r="AU64" s="51"/>
      <x:c r="AV64" s="51"/>
      <x:c r="AW64" s="51"/>
      <x:c r="AX64" s="51"/>
      <x:c r="AY64" s="51"/>
      <x:c r="AZ64" s="51"/>
      <x:c r="BA64" s="51"/>
      <x:c r="BB64" s="51"/>
      <x:c r="BC64" s="51"/>
      <x:c r="BD64" s="51"/>
      <x:c r="BE64" s="51"/>
      <x:c r="BF64" s="51"/>
      <x:c r="BG64" s="51"/>
      <x:c r="BH64" s="51"/>
      <x:c r="BI64" s="51"/>
      <x:c r="BJ64" s="51"/>
      <x:c r="BK64" s="51"/>
      <x:c r="BL64" s="51"/>
      <x:c r="BM64" s="51"/>
      <x:c r="BN64" s="51"/>
      <x:c r="BO64" s="51"/>
      <x:c r="BP64" s="51"/>
      <x:c r="BQ64" s="51"/>
      <x:c r="BR64" s="51"/>
      <x:c r="BS64" s="51"/>
      <x:c r="BT64" s="59"/>
      <x:c r="BU64" s="59" t="str">
        <x:f>IF('Validation Lists'!T64,"Invalid",IF('Validation Lists'!U64,"Incomplete",IF('Validation Lists'!W64,"Review required — incomplete",IF('Validation Lists'!Y64,"Incomplete",IF('Validation Lists'!X64,"Incomplete","Complete")))))</x:f>
        <x:v>Incomplete</x:v>
      </x:c>
      <x:c r="BV64" s="59" t="str">
        <x:f>IF(OR('Validation Lists'!T64,'Validation Lists'!U64),"No output",'Validation Lists'!AL64)</x:f>
        <x:v>No output</x:v>
      </x:c>
      <x:c r="BW64" s="59" t="str">
        <x:f>IF(OR('Validation Lists'!T64,'Validation Lists'!U64),"No output",'Validation Lists'!BH64)</x:f>
        <x:v>No output</x:v>
      </x:c>
      <x:c r="BX64" s="59" t="str">
        <x:f>IF(OR('Validation Lists'!T64,'Validation Lists'!U64),"No output",IF(OR('Validation Lists'!W64,'Validation Lists'!X64,'Validation Lists'!Y64),"No completed output",'Validation Lists'!BI64))</x:f>
        <x:v>No output</x:v>
      </x:c>
      <x:c r="BY64" s="59" t="str">
        <x:f>IF('Validation Lists'!T64,"No substantive wording.",IF('Validation Lists'!U64,"Assessment is incomplete.",IF('Validation Lists'!W64,"Review is required before handoff.",IF('Validation Lists'!Y64,"Defined additional evidence is missing.",IF('Validation Lists'!X64,"A specific reopen condition is missing.",'Validation Lists'!BJ64)))))</x:f>
        <x:v>Assessment is incomplete.</x:v>
      </x:c>
      <x:c r="BZ64" s="59" t="str">
        <x:f>IF('Validation Lists'!T64,"Any adjudication result.",IF('Validation Lists'!U64,"Any substantive conclusion.",IF('Validation Lists'!W64,"Completed/approved claim.",IF('Validation Lists'!Y64,"Undefined evidence request.",IF('Validation Lists'!X64,"Permanent closed decision.",'Validation Lists'!BK64)))))</x:f>
        <x:v>Any substantive conclusion.</x:v>
      </x:c>
      <x:c r="CA64" s="59" t="str">
        <x:f>IF('Validation Lists'!T64,"Correct invalid value.",IF('Validation Lists'!U64,"Complete required fields.",IF('Validation Lists'!W64,"Do not hand off.",IF('Validation Lists'!Y64,"Specify the evidence before handoff.",IF('Validation Lists'!X64,"Do not complete handoff.",'Validation Lists'!BL64)))))</x:f>
        <x:v>Complete required fields.</x:v>
      </x:c>
      <x:c r="CB64" s="59" t="str">
        <x:f>IF(OR('Validation Lists'!T64,'Validation Lists'!U64),"Not evaluated.",IF('Validation Lists'!W64,"Reviewer must be supplied.",'Validation Lists'!BM64))</x:f>
        <x:v>Not evaluated.</x:v>
      </x:c>
      <x:c r="CC64" s="59" t="str">
        <x:f>IF(OR('Validation Lists'!T64,'Validation Lists'!U64),"Not evaluated.",IF('Validation Lists'!W64,IF(AND(BT64&lt;&gt;"",BT64&lt;&gt;"None",BT64&lt;&gt;"Not applicable"),"Specific condition already required.","Supply a specific trigger."),IF('Validation Lists'!Y64,"Supply a specific evidence request.",IF('Validation Lists'!X64,"Supply a specific trigger.",'Validation Lists'!BN64))))</x:f>
        <x:v>Not evaluated.</x:v>
      </x:c>
      <x:c r="CD64" s="59" t="str">
        <x:f>IF(BU64="Complete","Ready","Not ready")</x:f>
        <x:v>Not ready</x:v>
      </x:c>
      <x:c r="CE64" s="59" t="str">
        <x:f>IF(CD64&lt;&gt;"Ready","No completed handoff","Claim: "&amp;B64&amp;" | Decision use: "&amp;C64&amp;" | Record A: "&amp;H64&amp;" | Record B: "&amp;AA64&amp;" | Conflict: "&amp;BV64&amp;" | Materiality: "&amp;BN64&amp;" | Disposition: "&amp;BW64&amp;" | Confidence impact: "&amp;BX64&amp;" | Strongest wording: "&amp;BY64&amp;" | Prohibited wording: "&amp;BZ64&amp;" | Permitted action: "&amp;CA64&amp;" | Owner: "&amp;D64&amp;" | Review: "&amp;CB64&amp;" | Reopen: "&amp;CC64)</x:f>
        <x:v>No completed handoff</x:v>
      </x:c>
    </x:row>
    <x:row r="65" ht="42" customHeight="1">
      <x:c r="A65" s="51"/>
      <x:c r="B65" s="51"/>
      <x:c r="C65" s="51"/>
      <x:c r="D65" s="51"/>
      <x:c r="E65" s="51"/>
      <x:c r="F65" s="51"/>
      <x:c r="G65" s="51"/>
      <x:c r="H65" s="51"/>
      <x:c r="I65" s="51"/>
      <x:c r="J65" s="51"/>
      <x:c r="K65" s="51"/>
      <x:c r="L65" s="51"/>
      <x:c r="M65" s="51"/>
      <x:c r="N65" s="51"/>
      <x:c r="O65" s="51"/>
      <x:c r="P65" s="51"/>
      <x:c r="Q65" s="51"/>
      <x:c r="R65" s="51"/>
      <x:c r="S65" s="51"/>
      <x:c r="T65" s="51"/>
      <x:c r="U65" s="51"/>
      <x:c r="V65" s="51"/>
      <x:c r="W65" s="51"/>
      <x:c r="X65" s="51"/>
      <x:c r="Y65" s="51"/>
      <x:c r="Z65" s="51"/>
      <x:c r="AA65" s="51"/>
      <x:c r="AB65" s="51"/>
      <x:c r="AC65" s="51"/>
      <x:c r="AD65" s="51"/>
      <x:c r="AE65" s="51"/>
      <x:c r="AF65" s="51"/>
      <x:c r="AG65" s="51"/>
      <x:c r="AH65" s="51"/>
      <x:c r="AI65" s="51"/>
      <x:c r="AJ65" s="51"/>
      <x:c r="AK65" s="51"/>
      <x:c r="AL65" s="51"/>
      <x:c r="AM65" s="51"/>
      <x:c r="AN65" s="51"/>
      <x:c r="AO65" s="51"/>
      <x:c r="AP65" s="51"/>
      <x:c r="AQ65" s="51"/>
      <x:c r="AR65" s="51"/>
      <x:c r="AS65" s="51"/>
      <x:c r="AT65" s="51"/>
      <x:c r="AU65" s="51"/>
      <x:c r="AV65" s="51"/>
      <x:c r="AW65" s="51"/>
      <x:c r="AX65" s="51"/>
      <x:c r="AY65" s="51"/>
      <x:c r="AZ65" s="51"/>
      <x:c r="BA65" s="51"/>
      <x:c r="BB65" s="51"/>
      <x:c r="BC65" s="51"/>
      <x:c r="BD65" s="51"/>
      <x:c r="BE65" s="51"/>
      <x:c r="BF65" s="51"/>
      <x:c r="BG65" s="51"/>
      <x:c r="BH65" s="51"/>
      <x:c r="BI65" s="51"/>
      <x:c r="BJ65" s="51"/>
      <x:c r="BK65" s="51"/>
      <x:c r="BL65" s="51"/>
      <x:c r="BM65" s="51"/>
      <x:c r="BN65" s="51"/>
      <x:c r="BO65" s="51"/>
      <x:c r="BP65" s="51"/>
      <x:c r="BQ65" s="51"/>
      <x:c r="BR65" s="51"/>
      <x:c r="BS65" s="51"/>
      <x:c r="BT65" s="59"/>
      <x:c r="BU65" s="59" t="str">
        <x:f>IF('Validation Lists'!T65,"Invalid",IF('Validation Lists'!U65,"Incomplete",IF('Validation Lists'!W65,"Review required — incomplete",IF('Validation Lists'!Y65,"Incomplete",IF('Validation Lists'!X65,"Incomplete","Complete")))))</x:f>
        <x:v>Incomplete</x:v>
      </x:c>
      <x:c r="BV65" s="59" t="str">
        <x:f>IF(OR('Validation Lists'!T65,'Validation Lists'!U65),"No output",'Validation Lists'!AL65)</x:f>
        <x:v>No output</x:v>
      </x:c>
      <x:c r="BW65" s="59" t="str">
        <x:f>IF(OR('Validation Lists'!T65,'Validation Lists'!U65),"No output",'Validation Lists'!BH65)</x:f>
        <x:v>No output</x:v>
      </x:c>
      <x:c r="BX65" s="59" t="str">
        <x:f>IF(OR('Validation Lists'!T65,'Validation Lists'!U65),"No output",IF(OR('Validation Lists'!W65,'Validation Lists'!X65,'Validation Lists'!Y65),"No completed output",'Validation Lists'!BI65))</x:f>
        <x:v>No output</x:v>
      </x:c>
      <x:c r="BY65" s="59" t="str">
        <x:f>IF('Validation Lists'!T65,"No substantive wording.",IF('Validation Lists'!U65,"Assessment is incomplete.",IF('Validation Lists'!W65,"Review is required before handoff.",IF('Validation Lists'!Y65,"Defined additional evidence is missing.",IF('Validation Lists'!X65,"A specific reopen condition is missing.",'Validation Lists'!BJ65)))))</x:f>
        <x:v>Assessment is incomplete.</x:v>
      </x:c>
      <x:c r="BZ65" s="59" t="str">
        <x:f>IF('Validation Lists'!T65,"Any adjudication result.",IF('Validation Lists'!U65,"Any substantive conclusion.",IF('Validation Lists'!W65,"Completed/approved claim.",IF('Validation Lists'!Y65,"Undefined evidence request.",IF('Validation Lists'!X65,"Permanent closed decision.",'Validation Lists'!BK65)))))</x:f>
        <x:v>Any substantive conclusion.</x:v>
      </x:c>
      <x:c r="CA65" s="59" t="str">
        <x:f>IF('Validation Lists'!T65,"Correct invalid value.",IF('Validation Lists'!U65,"Complete required fields.",IF('Validation Lists'!W65,"Do not hand off.",IF('Validation Lists'!Y65,"Specify the evidence before handoff.",IF('Validation Lists'!X65,"Do not complete handoff.",'Validation Lists'!BL65)))))</x:f>
        <x:v>Complete required fields.</x:v>
      </x:c>
      <x:c r="CB65" s="59" t="str">
        <x:f>IF(OR('Validation Lists'!T65,'Validation Lists'!U65),"Not evaluated.",IF('Validation Lists'!W65,"Reviewer must be supplied.",'Validation Lists'!BM65))</x:f>
        <x:v>Not evaluated.</x:v>
      </x:c>
      <x:c r="CC65" s="59" t="str">
        <x:f>IF(OR('Validation Lists'!T65,'Validation Lists'!U65),"Not evaluated.",IF('Validation Lists'!W65,IF(AND(BT65&lt;&gt;"",BT65&lt;&gt;"None",BT65&lt;&gt;"Not applicable"),"Specific condition already required.","Supply a specific trigger."),IF('Validation Lists'!Y65,"Supply a specific evidence request.",IF('Validation Lists'!X65,"Supply a specific trigger.",'Validation Lists'!BN65))))</x:f>
        <x:v>Not evaluated.</x:v>
      </x:c>
      <x:c r="CD65" s="59" t="str">
        <x:f>IF(BU65="Complete","Ready","Not ready")</x:f>
        <x:v>Not ready</x:v>
      </x:c>
      <x:c r="CE65" s="59" t="str">
        <x:f>IF(CD65&lt;&gt;"Ready","No completed handoff","Claim: "&amp;B65&amp;" | Decision use: "&amp;C65&amp;" | Record A: "&amp;H65&amp;" | Record B: "&amp;AA65&amp;" | Conflict: "&amp;BV65&amp;" | Materiality: "&amp;BN65&amp;" | Disposition: "&amp;BW65&amp;" | Confidence impact: "&amp;BX65&amp;" | Strongest wording: "&amp;BY65&amp;" | Prohibited wording: "&amp;BZ65&amp;" | Permitted action: "&amp;CA65&amp;" | Owner: "&amp;D65&amp;" | Review: "&amp;CB65&amp;" | Reopen: "&amp;CC65)</x:f>
        <x:v>No completed handoff</x:v>
      </x:c>
    </x:row>
    <x:row r="66" ht="42" customHeight="1">
      <x:c r="A66" s="51"/>
      <x:c r="B66" s="51"/>
      <x:c r="C66" s="51"/>
      <x:c r="D66" s="51"/>
      <x:c r="E66" s="51"/>
      <x:c r="F66" s="51"/>
      <x:c r="G66" s="51"/>
      <x:c r="H66" s="51"/>
      <x:c r="I66" s="51"/>
      <x:c r="J66" s="51"/>
      <x:c r="K66" s="51"/>
      <x:c r="L66" s="51"/>
      <x:c r="M66" s="51"/>
      <x:c r="N66" s="51"/>
      <x:c r="O66" s="51"/>
      <x:c r="P66" s="51"/>
      <x:c r="Q66" s="51"/>
      <x:c r="R66" s="51"/>
      <x:c r="S66" s="51"/>
      <x:c r="T66" s="51"/>
      <x:c r="U66" s="51"/>
      <x:c r="V66" s="51"/>
      <x:c r="W66" s="51"/>
      <x:c r="X66" s="51"/>
      <x:c r="Y66" s="51"/>
      <x:c r="Z66" s="51"/>
      <x:c r="AA66" s="51"/>
      <x:c r="AB66" s="51"/>
      <x:c r="AC66" s="51"/>
      <x:c r="AD66" s="51"/>
      <x:c r="AE66" s="51"/>
      <x:c r="AF66" s="51"/>
      <x:c r="AG66" s="51"/>
      <x:c r="AH66" s="51"/>
      <x:c r="AI66" s="51"/>
      <x:c r="AJ66" s="51"/>
      <x:c r="AK66" s="51"/>
      <x:c r="AL66" s="51"/>
      <x:c r="AM66" s="51"/>
      <x:c r="AN66" s="51"/>
      <x:c r="AO66" s="51"/>
      <x:c r="AP66" s="51"/>
      <x:c r="AQ66" s="51"/>
      <x:c r="AR66" s="51"/>
      <x:c r="AS66" s="51"/>
      <x:c r="AT66" s="51"/>
      <x:c r="AU66" s="51"/>
      <x:c r="AV66" s="51"/>
      <x:c r="AW66" s="51"/>
      <x:c r="AX66" s="51"/>
      <x:c r="AY66" s="51"/>
      <x:c r="AZ66" s="51"/>
      <x:c r="BA66" s="51"/>
      <x:c r="BB66" s="51"/>
      <x:c r="BC66" s="51"/>
      <x:c r="BD66" s="51"/>
      <x:c r="BE66" s="51"/>
      <x:c r="BF66" s="51"/>
      <x:c r="BG66" s="51"/>
      <x:c r="BH66" s="51"/>
      <x:c r="BI66" s="51"/>
      <x:c r="BJ66" s="51"/>
      <x:c r="BK66" s="51"/>
      <x:c r="BL66" s="51"/>
      <x:c r="BM66" s="51"/>
      <x:c r="BN66" s="51"/>
      <x:c r="BO66" s="51"/>
      <x:c r="BP66" s="51"/>
      <x:c r="BQ66" s="51"/>
      <x:c r="BR66" s="51"/>
      <x:c r="BS66" s="51"/>
      <x:c r="BT66" s="59"/>
      <x:c r="BU66" s="59" t="str">
        <x:f>IF('Validation Lists'!T66,"Invalid",IF('Validation Lists'!U66,"Incomplete",IF('Validation Lists'!W66,"Review required — incomplete",IF('Validation Lists'!Y66,"Incomplete",IF('Validation Lists'!X66,"Incomplete","Complete")))))</x:f>
        <x:v>Incomplete</x:v>
      </x:c>
      <x:c r="BV66" s="59" t="str">
        <x:f>IF(OR('Validation Lists'!T66,'Validation Lists'!U66),"No output",'Validation Lists'!AL66)</x:f>
        <x:v>No output</x:v>
      </x:c>
      <x:c r="BW66" s="59" t="str">
        <x:f>IF(OR('Validation Lists'!T66,'Validation Lists'!U66),"No output",'Validation Lists'!BH66)</x:f>
        <x:v>No output</x:v>
      </x:c>
      <x:c r="BX66" s="59" t="str">
        <x:f>IF(OR('Validation Lists'!T66,'Validation Lists'!U66),"No output",IF(OR('Validation Lists'!W66,'Validation Lists'!X66,'Validation Lists'!Y66),"No completed output",'Validation Lists'!BI66))</x:f>
        <x:v>No output</x:v>
      </x:c>
      <x:c r="BY66" s="59" t="str">
        <x:f>IF('Validation Lists'!T66,"No substantive wording.",IF('Validation Lists'!U66,"Assessment is incomplete.",IF('Validation Lists'!W66,"Review is required before handoff.",IF('Validation Lists'!Y66,"Defined additional evidence is missing.",IF('Validation Lists'!X66,"A specific reopen condition is missing.",'Validation Lists'!BJ66)))))</x:f>
        <x:v>Assessment is incomplete.</x:v>
      </x:c>
      <x:c r="BZ66" s="59" t="str">
        <x:f>IF('Validation Lists'!T66,"Any adjudication result.",IF('Validation Lists'!U66,"Any substantive conclusion.",IF('Validation Lists'!W66,"Completed/approved claim.",IF('Validation Lists'!Y66,"Undefined evidence request.",IF('Validation Lists'!X66,"Permanent closed decision.",'Validation Lists'!BK66)))))</x:f>
        <x:v>Any substantive conclusion.</x:v>
      </x:c>
      <x:c r="CA66" s="59" t="str">
        <x:f>IF('Validation Lists'!T66,"Correct invalid value.",IF('Validation Lists'!U66,"Complete required fields.",IF('Validation Lists'!W66,"Do not hand off.",IF('Validation Lists'!Y66,"Specify the evidence before handoff.",IF('Validation Lists'!X66,"Do not complete handoff.",'Validation Lists'!BL66)))))</x:f>
        <x:v>Complete required fields.</x:v>
      </x:c>
      <x:c r="CB66" s="59" t="str">
        <x:f>IF(OR('Validation Lists'!T66,'Validation Lists'!U66),"Not evaluated.",IF('Validation Lists'!W66,"Reviewer must be supplied.",'Validation Lists'!BM66))</x:f>
        <x:v>Not evaluated.</x:v>
      </x:c>
      <x:c r="CC66" s="59" t="str">
        <x:f>IF(OR('Validation Lists'!T66,'Validation Lists'!U66),"Not evaluated.",IF('Validation Lists'!W66,IF(AND(BT66&lt;&gt;"",BT66&lt;&gt;"None",BT66&lt;&gt;"Not applicable"),"Specific condition already required.","Supply a specific trigger."),IF('Validation Lists'!Y66,"Supply a specific evidence request.",IF('Validation Lists'!X66,"Supply a specific trigger.",'Validation Lists'!BN66))))</x:f>
        <x:v>Not evaluated.</x:v>
      </x:c>
      <x:c r="CD66" s="59" t="str">
        <x:f>IF(BU66="Complete","Ready","Not ready")</x:f>
        <x:v>Not ready</x:v>
      </x:c>
      <x:c r="CE66" s="59" t="str">
        <x:f>IF(CD66&lt;&gt;"Ready","No completed handoff","Claim: "&amp;B66&amp;" | Decision use: "&amp;C66&amp;" | Record A: "&amp;H66&amp;" | Record B: "&amp;AA66&amp;" | Conflict: "&amp;BV66&amp;" | Materiality: "&amp;BN66&amp;" | Disposition: "&amp;BW66&amp;" | Confidence impact: "&amp;BX66&amp;" | Strongest wording: "&amp;BY66&amp;" | Prohibited wording: "&amp;BZ66&amp;" | Permitted action: "&amp;CA66&amp;" | Owner: "&amp;D66&amp;" | Review: "&amp;CB66&amp;" | Reopen: "&amp;CC66)</x:f>
        <x:v>No completed handoff</x:v>
      </x:c>
    </x:row>
    <x:row r="67" ht="42" customHeight="1">
      <x:c r="A67" s="51"/>
      <x:c r="B67" s="51"/>
      <x:c r="C67" s="51"/>
      <x:c r="D67" s="51"/>
      <x:c r="E67" s="51"/>
      <x:c r="F67" s="51"/>
      <x:c r="G67" s="51"/>
      <x:c r="H67" s="51"/>
      <x:c r="I67" s="51"/>
      <x:c r="J67" s="51"/>
      <x:c r="K67" s="51"/>
      <x:c r="L67" s="51"/>
      <x:c r="M67" s="51"/>
      <x:c r="N67" s="51"/>
      <x:c r="O67" s="51"/>
      <x:c r="P67" s="51"/>
      <x:c r="Q67" s="51"/>
      <x:c r="R67" s="51"/>
      <x:c r="S67" s="51"/>
      <x:c r="T67" s="51"/>
      <x:c r="U67" s="51"/>
      <x:c r="V67" s="51"/>
      <x:c r="W67" s="51"/>
      <x:c r="X67" s="51"/>
      <x:c r="Y67" s="51"/>
      <x:c r="Z67" s="51"/>
      <x:c r="AA67" s="51"/>
      <x:c r="AB67" s="51"/>
      <x:c r="AC67" s="51"/>
      <x:c r="AD67" s="51"/>
      <x:c r="AE67" s="51"/>
      <x:c r="AF67" s="51"/>
      <x:c r="AG67" s="51"/>
      <x:c r="AH67" s="51"/>
      <x:c r="AI67" s="51"/>
      <x:c r="AJ67" s="51"/>
      <x:c r="AK67" s="51"/>
      <x:c r="AL67" s="51"/>
      <x:c r="AM67" s="51"/>
      <x:c r="AN67" s="51"/>
      <x:c r="AO67" s="51"/>
      <x:c r="AP67" s="51"/>
      <x:c r="AQ67" s="51"/>
      <x:c r="AR67" s="51"/>
      <x:c r="AS67" s="51"/>
      <x:c r="AT67" s="51"/>
      <x:c r="AU67" s="51"/>
      <x:c r="AV67" s="51"/>
      <x:c r="AW67" s="51"/>
      <x:c r="AX67" s="51"/>
      <x:c r="AY67" s="51"/>
      <x:c r="AZ67" s="51"/>
      <x:c r="BA67" s="51"/>
      <x:c r="BB67" s="51"/>
      <x:c r="BC67" s="51"/>
      <x:c r="BD67" s="51"/>
      <x:c r="BE67" s="51"/>
      <x:c r="BF67" s="51"/>
      <x:c r="BG67" s="51"/>
      <x:c r="BH67" s="51"/>
      <x:c r="BI67" s="51"/>
      <x:c r="BJ67" s="51"/>
      <x:c r="BK67" s="51"/>
      <x:c r="BL67" s="51"/>
      <x:c r="BM67" s="51"/>
      <x:c r="BN67" s="51"/>
      <x:c r="BO67" s="51"/>
      <x:c r="BP67" s="51"/>
      <x:c r="BQ67" s="51"/>
      <x:c r="BR67" s="51"/>
      <x:c r="BS67" s="51"/>
      <x:c r="BT67" s="59"/>
      <x:c r="BU67" s="59" t="str">
        <x:f>IF('Validation Lists'!T67,"Invalid",IF('Validation Lists'!U67,"Incomplete",IF('Validation Lists'!W67,"Review required — incomplete",IF('Validation Lists'!Y67,"Incomplete",IF('Validation Lists'!X67,"Incomplete","Complete")))))</x:f>
        <x:v>Incomplete</x:v>
      </x:c>
      <x:c r="BV67" s="59" t="str">
        <x:f>IF(OR('Validation Lists'!T67,'Validation Lists'!U67),"No output",'Validation Lists'!AL67)</x:f>
        <x:v>No output</x:v>
      </x:c>
      <x:c r="BW67" s="59" t="str">
        <x:f>IF(OR('Validation Lists'!T67,'Validation Lists'!U67),"No output",'Validation Lists'!BH67)</x:f>
        <x:v>No output</x:v>
      </x:c>
      <x:c r="BX67" s="59" t="str">
        <x:f>IF(OR('Validation Lists'!T67,'Validation Lists'!U67),"No output",IF(OR('Validation Lists'!W67,'Validation Lists'!X67,'Validation Lists'!Y67),"No completed output",'Validation Lists'!BI67))</x:f>
        <x:v>No output</x:v>
      </x:c>
      <x:c r="BY67" s="59" t="str">
        <x:f>IF('Validation Lists'!T67,"No substantive wording.",IF('Validation Lists'!U67,"Assessment is incomplete.",IF('Validation Lists'!W67,"Review is required before handoff.",IF('Validation Lists'!Y67,"Defined additional evidence is missing.",IF('Validation Lists'!X67,"A specific reopen condition is missing.",'Validation Lists'!BJ67)))))</x:f>
        <x:v>Assessment is incomplete.</x:v>
      </x:c>
      <x:c r="BZ67" s="59" t="str">
        <x:f>IF('Validation Lists'!T67,"Any adjudication result.",IF('Validation Lists'!U67,"Any substantive conclusion.",IF('Validation Lists'!W67,"Completed/approved claim.",IF('Validation Lists'!Y67,"Undefined evidence request.",IF('Validation Lists'!X67,"Permanent closed decision.",'Validation Lists'!BK67)))))</x:f>
        <x:v>Any substantive conclusion.</x:v>
      </x:c>
      <x:c r="CA67" s="59" t="str">
        <x:f>IF('Validation Lists'!T67,"Correct invalid value.",IF('Validation Lists'!U67,"Complete required fields.",IF('Validation Lists'!W67,"Do not hand off.",IF('Validation Lists'!Y67,"Specify the evidence before handoff.",IF('Validation Lists'!X67,"Do not complete handoff.",'Validation Lists'!BL67)))))</x:f>
        <x:v>Complete required fields.</x:v>
      </x:c>
      <x:c r="CB67" s="59" t="str">
        <x:f>IF(OR('Validation Lists'!T67,'Validation Lists'!U67),"Not evaluated.",IF('Validation Lists'!W67,"Reviewer must be supplied.",'Validation Lists'!BM67))</x:f>
        <x:v>Not evaluated.</x:v>
      </x:c>
      <x:c r="CC67" s="59" t="str">
        <x:f>IF(OR('Validation Lists'!T67,'Validation Lists'!U67),"Not evaluated.",IF('Validation Lists'!W67,IF(AND(BT67&lt;&gt;"",BT67&lt;&gt;"None",BT67&lt;&gt;"Not applicable"),"Specific condition already required.","Supply a specific trigger."),IF('Validation Lists'!Y67,"Supply a specific evidence request.",IF('Validation Lists'!X67,"Supply a specific trigger.",'Validation Lists'!BN67))))</x:f>
        <x:v>Not evaluated.</x:v>
      </x:c>
      <x:c r="CD67" s="59" t="str">
        <x:f>IF(BU67="Complete","Ready","Not ready")</x:f>
        <x:v>Not ready</x:v>
      </x:c>
      <x:c r="CE67" s="59" t="str">
        <x:f>IF(CD67&lt;&gt;"Ready","No completed handoff","Claim: "&amp;B67&amp;" | Decision use: "&amp;C67&amp;" | Record A: "&amp;H67&amp;" | Record B: "&amp;AA67&amp;" | Conflict: "&amp;BV67&amp;" | Materiality: "&amp;BN67&amp;" | Disposition: "&amp;BW67&amp;" | Confidence impact: "&amp;BX67&amp;" | Strongest wording: "&amp;BY67&amp;" | Prohibited wording: "&amp;BZ67&amp;" | Permitted action: "&amp;CA67&amp;" | Owner: "&amp;D67&amp;" | Review: "&amp;CB67&amp;" | Reopen: "&amp;CC67)</x:f>
        <x:v>No completed handoff</x:v>
      </x:c>
    </x:row>
    <x:row r="68" ht="42" customHeight="1">
      <x:c r="A68" s="51"/>
      <x:c r="B68" s="51"/>
      <x:c r="C68" s="51"/>
      <x:c r="D68" s="51"/>
      <x:c r="E68" s="51"/>
      <x:c r="F68" s="51"/>
      <x:c r="G68" s="51"/>
      <x:c r="H68" s="51"/>
      <x:c r="I68" s="51"/>
      <x:c r="J68" s="51"/>
      <x:c r="K68" s="51"/>
      <x:c r="L68" s="51"/>
      <x:c r="M68" s="51"/>
      <x:c r="N68" s="51"/>
      <x:c r="O68" s="51"/>
      <x:c r="P68" s="51"/>
      <x:c r="Q68" s="51"/>
      <x:c r="R68" s="51"/>
      <x:c r="S68" s="51"/>
      <x:c r="T68" s="51"/>
      <x:c r="U68" s="51"/>
      <x:c r="V68" s="51"/>
      <x:c r="W68" s="51"/>
      <x:c r="X68" s="51"/>
      <x:c r="Y68" s="51"/>
      <x:c r="Z68" s="51"/>
      <x:c r="AA68" s="51"/>
      <x:c r="AB68" s="51"/>
      <x:c r="AC68" s="51"/>
      <x:c r="AD68" s="51"/>
      <x:c r="AE68" s="51"/>
      <x:c r="AF68" s="51"/>
      <x:c r="AG68" s="51"/>
      <x:c r="AH68" s="51"/>
      <x:c r="AI68" s="51"/>
      <x:c r="AJ68" s="51"/>
      <x:c r="AK68" s="51"/>
      <x:c r="AL68" s="51"/>
      <x:c r="AM68" s="51"/>
      <x:c r="AN68" s="51"/>
      <x:c r="AO68" s="51"/>
      <x:c r="AP68" s="51"/>
      <x:c r="AQ68" s="51"/>
      <x:c r="AR68" s="51"/>
      <x:c r="AS68" s="51"/>
      <x:c r="AT68" s="51"/>
      <x:c r="AU68" s="51"/>
      <x:c r="AV68" s="51"/>
      <x:c r="AW68" s="51"/>
      <x:c r="AX68" s="51"/>
      <x:c r="AY68" s="51"/>
      <x:c r="AZ68" s="51"/>
      <x:c r="BA68" s="51"/>
      <x:c r="BB68" s="51"/>
      <x:c r="BC68" s="51"/>
      <x:c r="BD68" s="51"/>
      <x:c r="BE68" s="51"/>
      <x:c r="BF68" s="51"/>
      <x:c r="BG68" s="51"/>
      <x:c r="BH68" s="51"/>
      <x:c r="BI68" s="51"/>
      <x:c r="BJ68" s="51"/>
      <x:c r="BK68" s="51"/>
      <x:c r="BL68" s="51"/>
      <x:c r="BM68" s="51"/>
      <x:c r="BN68" s="51"/>
      <x:c r="BO68" s="51"/>
      <x:c r="BP68" s="51"/>
      <x:c r="BQ68" s="51"/>
      <x:c r="BR68" s="51"/>
      <x:c r="BS68" s="51"/>
      <x:c r="BT68" s="59"/>
      <x:c r="BU68" s="59" t="str">
        <x:f>IF('Validation Lists'!T68,"Invalid",IF('Validation Lists'!U68,"Incomplete",IF('Validation Lists'!W68,"Review required — incomplete",IF('Validation Lists'!Y68,"Incomplete",IF('Validation Lists'!X68,"Incomplete","Complete")))))</x:f>
        <x:v>Incomplete</x:v>
      </x:c>
      <x:c r="BV68" s="59" t="str">
        <x:f>IF(OR('Validation Lists'!T68,'Validation Lists'!U68),"No output",'Validation Lists'!AL68)</x:f>
        <x:v>No output</x:v>
      </x:c>
      <x:c r="BW68" s="59" t="str">
        <x:f>IF(OR('Validation Lists'!T68,'Validation Lists'!U68),"No output",'Validation Lists'!BH68)</x:f>
        <x:v>No output</x:v>
      </x:c>
      <x:c r="BX68" s="59" t="str">
        <x:f>IF(OR('Validation Lists'!T68,'Validation Lists'!U68),"No output",IF(OR('Validation Lists'!W68,'Validation Lists'!X68,'Validation Lists'!Y68),"No completed output",'Validation Lists'!BI68))</x:f>
        <x:v>No output</x:v>
      </x:c>
      <x:c r="BY68" s="59" t="str">
        <x:f>IF('Validation Lists'!T68,"No substantive wording.",IF('Validation Lists'!U68,"Assessment is incomplete.",IF('Validation Lists'!W68,"Review is required before handoff.",IF('Validation Lists'!Y68,"Defined additional evidence is missing.",IF('Validation Lists'!X68,"A specific reopen condition is missing.",'Validation Lists'!BJ68)))))</x:f>
        <x:v>Assessment is incomplete.</x:v>
      </x:c>
      <x:c r="BZ68" s="59" t="str">
        <x:f>IF('Validation Lists'!T68,"Any adjudication result.",IF('Validation Lists'!U68,"Any substantive conclusion.",IF('Validation Lists'!W68,"Completed/approved claim.",IF('Validation Lists'!Y68,"Undefined evidence request.",IF('Validation Lists'!X68,"Permanent closed decision.",'Validation Lists'!BK68)))))</x:f>
        <x:v>Any substantive conclusion.</x:v>
      </x:c>
      <x:c r="CA68" s="59" t="str">
        <x:f>IF('Validation Lists'!T68,"Correct invalid value.",IF('Validation Lists'!U68,"Complete required fields.",IF('Validation Lists'!W68,"Do not hand off.",IF('Validation Lists'!Y68,"Specify the evidence before handoff.",IF('Validation Lists'!X68,"Do not complete handoff.",'Validation Lists'!BL68)))))</x:f>
        <x:v>Complete required fields.</x:v>
      </x:c>
      <x:c r="CB68" s="59" t="str">
        <x:f>IF(OR('Validation Lists'!T68,'Validation Lists'!U68),"Not evaluated.",IF('Validation Lists'!W68,"Reviewer must be supplied.",'Validation Lists'!BM68))</x:f>
        <x:v>Not evaluated.</x:v>
      </x:c>
      <x:c r="CC68" s="59" t="str">
        <x:f>IF(OR('Validation Lists'!T68,'Validation Lists'!U68),"Not evaluated.",IF('Validation Lists'!W68,IF(AND(BT68&lt;&gt;"",BT68&lt;&gt;"None",BT68&lt;&gt;"Not applicable"),"Specific condition already required.","Supply a specific trigger."),IF('Validation Lists'!Y68,"Supply a specific evidence request.",IF('Validation Lists'!X68,"Supply a specific trigger.",'Validation Lists'!BN68))))</x:f>
        <x:v>Not evaluated.</x:v>
      </x:c>
      <x:c r="CD68" s="59" t="str">
        <x:f>IF(BU68="Complete","Ready","Not ready")</x:f>
        <x:v>Not ready</x:v>
      </x:c>
      <x:c r="CE68" s="59" t="str">
        <x:f>IF(CD68&lt;&gt;"Ready","No completed handoff","Claim: "&amp;B68&amp;" | Decision use: "&amp;C68&amp;" | Record A: "&amp;H68&amp;" | Record B: "&amp;AA68&amp;" | Conflict: "&amp;BV68&amp;" | Materiality: "&amp;BN68&amp;" | Disposition: "&amp;BW68&amp;" | Confidence impact: "&amp;BX68&amp;" | Strongest wording: "&amp;BY68&amp;" | Prohibited wording: "&amp;BZ68&amp;" | Permitted action: "&amp;CA68&amp;" | Owner: "&amp;D68&amp;" | Review: "&amp;CB68&amp;" | Reopen: "&amp;CC68)</x:f>
        <x:v>No completed handoff</x:v>
      </x:c>
    </x:row>
    <x:row r="69" ht="42" customHeight="1">
      <x:c r="A69" s="51"/>
      <x:c r="B69" s="51"/>
      <x:c r="C69" s="51"/>
      <x:c r="D69" s="51"/>
      <x:c r="E69" s="51"/>
      <x:c r="F69" s="51"/>
      <x:c r="G69" s="51"/>
      <x:c r="H69" s="51"/>
      <x:c r="I69" s="51"/>
      <x:c r="J69" s="51"/>
      <x:c r="K69" s="51"/>
      <x:c r="L69" s="51"/>
      <x:c r="M69" s="51"/>
      <x:c r="N69" s="51"/>
      <x:c r="O69" s="51"/>
      <x:c r="P69" s="51"/>
      <x:c r="Q69" s="51"/>
      <x:c r="R69" s="51"/>
      <x:c r="S69" s="51"/>
      <x:c r="T69" s="51"/>
      <x:c r="U69" s="51"/>
      <x:c r="V69" s="51"/>
      <x:c r="W69" s="51"/>
      <x:c r="X69" s="51"/>
      <x:c r="Y69" s="51"/>
      <x:c r="Z69" s="51"/>
      <x:c r="AA69" s="51"/>
      <x:c r="AB69" s="51"/>
      <x:c r="AC69" s="51"/>
      <x:c r="AD69" s="51"/>
      <x:c r="AE69" s="51"/>
      <x:c r="AF69" s="51"/>
      <x:c r="AG69" s="51"/>
      <x:c r="AH69" s="51"/>
      <x:c r="AI69" s="51"/>
      <x:c r="AJ69" s="51"/>
      <x:c r="AK69" s="51"/>
      <x:c r="AL69" s="51"/>
      <x:c r="AM69" s="51"/>
      <x:c r="AN69" s="51"/>
      <x:c r="AO69" s="51"/>
      <x:c r="AP69" s="51"/>
      <x:c r="AQ69" s="51"/>
      <x:c r="AR69" s="51"/>
      <x:c r="AS69" s="51"/>
      <x:c r="AT69" s="51"/>
      <x:c r="AU69" s="51"/>
      <x:c r="AV69" s="51"/>
      <x:c r="AW69" s="51"/>
      <x:c r="AX69" s="51"/>
      <x:c r="AY69" s="51"/>
      <x:c r="AZ69" s="51"/>
      <x:c r="BA69" s="51"/>
      <x:c r="BB69" s="51"/>
      <x:c r="BC69" s="51"/>
      <x:c r="BD69" s="51"/>
      <x:c r="BE69" s="51"/>
      <x:c r="BF69" s="51"/>
      <x:c r="BG69" s="51"/>
      <x:c r="BH69" s="51"/>
      <x:c r="BI69" s="51"/>
      <x:c r="BJ69" s="51"/>
      <x:c r="BK69" s="51"/>
      <x:c r="BL69" s="51"/>
      <x:c r="BM69" s="51"/>
      <x:c r="BN69" s="51"/>
      <x:c r="BO69" s="51"/>
      <x:c r="BP69" s="51"/>
      <x:c r="BQ69" s="51"/>
      <x:c r="BR69" s="51"/>
      <x:c r="BS69" s="51"/>
      <x:c r="BT69" s="59"/>
      <x:c r="BU69" s="59" t="str">
        <x:f>IF('Validation Lists'!T69,"Invalid",IF('Validation Lists'!U69,"Incomplete",IF('Validation Lists'!W69,"Review required — incomplete",IF('Validation Lists'!Y69,"Incomplete",IF('Validation Lists'!X69,"Incomplete","Complete")))))</x:f>
        <x:v>Incomplete</x:v>
      </x:c>
      <x:c r="BV69" s="59" t="str">
        <x:f>IF(OR('Validation Lists'!T69,'Validation Lists'!U69),"No output",'Validation Lists'!AL69)</x:f>
        <x:v>No output</x:v>
      </x:c>
      <x:c r="BW69" s="59" t="str">
        <x:f>IF(OR('Validation Lists'!T69,'Validation Lists'!U69),"No output",'Validation Lists'!BH69)</x:f>
        <x:v>No output</x:v>
      </x:c>
      <x:c r="BX69" s="59" t="str">
        <x:f>IF(OR('Validation Lists'!T69,'Validation Lists'!U69),"No output",IF(OR('Validation Lists'!W69,'Validation Lists'!X69,'Validation Lists'!Y69),"No completed output",'Validation Lists'!BI69))</x:f>
        <x:v>No output</x:v>
      </x:c>
      <x:c r="BY69" s="59" t="str">
        <x:f>IF('Validation Lists'!T69,"No substantive wording.",IF('Validation Lists'!U69,"Assessment is incomplete.",IF('Validation Lists'!W69,"Review is required before handoff.",IF('Validation Lists'!Y69,"Defined additional evidence is missing.",IF('Validation Lists'!X69,"A specific reopen condition is missing.",'Validation Lists'!BJ69)))))</x:f>
        <x:v>Assessment is incomplete.</x:v>
      </x:c>
      <x:c r="BZ69" s="59" t="str">
        <x:f>IF('Validation Lists'!T69,"Any adjudication result.",IF('Validation Lists'!U69,"Any substantive conclusion.",IF('Validation Lists'!W69,"Completed/approved claim.",IF('Validation Lists'!Y69,"Undefined evidence request.",IF('Validation Lists'!X69,"Permanent closed decision.",'Validation Lists'!BK69)))))</x:f>
        <x:v>Any substantive conclusion.</x:v>
      </x:c>
      <x:c r="CA69" s="59" t="str">
        <x:f>IF('Validation Lists'!T69,"Correct invalid value.",IF('Validation Lists'!U69,"Complete required fields.",IF('Validation Lists'!W69,"Do not hand off.",IF('Validation Lists'!Y69,"Specify the evidence before handoff.",IF('Validation Lists'!X69,"Do not complete handoff.",'Validation Lists'!BL69)))))</x:f>
        <x:v>Complete required fields.</x:v>
      </x:c>
      <x:c r="CB69" s="59" t="str">
        <x:f>IF(OR('Validation Lists'!T69,'Validation Lists'!U69),"Not evaluated.",IF('Validation Lists'!W69,"Reviewer must be supplied.",'Validation Lists'!BM69))</x:f>
        <x:v>Not evaluated.</x:v>
      </x:c>
      <x:c r="CC69" s="59" t="str">
        <x:f>IF(OR('Validation Lists'!T69,'Validation Lists'!U69),"Not evaluated.",IF('Validation Lists'!W69,IF(AND(BT69&lt;&gt;"",BT69&lt;&gt;"None",BT69&lt;&gt;"Not applicable"),"Specific condition already required.","Supply a specific trigger."),IF('Validation Lists'!Y69,"Supply a specific evidence request.",IF('Validation Lists'!X69,"Supply a specific trigger.",'Validation Lists'!BN69))))</x:f>
        <x:v>Not evaluated.</x:v>
      </x:c>
      <x:c r="CD69" s="59" t="str">
        <x:f>IF(BU69="Complete","Ready","Not ready")</x:f>
        <x:v>Not ready</x:v>
      </x:c>
      <x:c r="CE69" s="59" t="str">
        <x:f>IF(CD69&lt;&gt;"Ready","No completed handoff","Claim: "&amp;B69&amp;" | Decision use: "&amp;C69&amp;" | Record A: "&amp;H69&amp;" | Record B: "&amp;AA69&amp;" | Conflict: "&amp;BV69&amp;" | Materiality: "&amp;BN69&amp;" | Disposition: "&amp;BW69&amp;" | Confidence impact: "&amp;BX69&amp;" | Strongest wording: "&amp;BY69&amp;" | Prohibited wording: "&amp;BZ69&amp;" | Permitted action: "&amp;CA69&amp;" | Owner: "&amp;D69&amp;" | Review: "&amp;CB69&amp;" | Reopen: "&amp;CC69)</x:f>
        <x:v>No completed handoff</x:v>
      </x:c>
    </x:row>
    <x:row r="70" ht="42" customHeight="1">
      <x:c r="A70" s="51"/>
      <x:c r="B70" s="51"/>
      <x:c r="C70" s="51"/>
      <x:c r="D70" s="51"/>
      <x:c r="E70" s="51"/>
      <x:c r="F70" s="51"/>
      <x:c r="G70" s="51"/>
      <x:c r="H70" s="51"/>
      <x:c r="I70" s="51"/>
      <x:c r="J70" s="51"/>
      <x:c r="K70" s="51"/>
      <x:c r="L70" s="51"/>
      <x:c r="M70" s="51"/>
      <x:c r="N70" s="51"/>
      <x:c r="O70" s="51"/>
      <x:c r="P70" s="51"/>
      <x:c r="Q70" s="51"/>
      <x:c r="R70" s="51"/>
      <x:c r="S70" s="51"/>
      <x:c r="T70" s="51"/>
      <x:c r="U70" s="51"/>
      <x:c r="V70" s="51"/>
      <x:c r="W70" s="51"/>
      <x:c r="X70" s="51"/>
      <x:c r="Y70" s="51"/>
      <x:c r="Z70" s="51"/>
      <x:c r="AA70" s="51"/>
      <x:c r="AB70" s="51"/>
      <x:c r="AC70" s="51"/>
      <x:c r="AD70" s="51"/>
      <x:c r="AE70" s="51"/>
      <x:c r="AF70" s="51"/>
      <x:c r="AG70" s="51"/>
      <x:c r="AH70" s="51"/>
      <x:c r="AI70" s="51"/>
      <x:c r="AJ70" s="51"/>
      <x:c r="AK70" s="51"/>
      <x:c r="AL70" s="51"/>
      <x:c r="AM70" s="51"/>
      <x:c r="AN70" s="51"/>
      <x:c r="AO70" s="51"/>
      <x:c r="AP70" s="51"/>
      <x:c r="AQ70" s="51"/>
      <x:c r="AR70" s="51"/>
      <x:c r="AS70" s="51"/>
      <x:c r="AT70" s="51"/>
      <x:c r="AU70" s="51"/>
      <x:c r="AV70" s="51"/>
      <x:c r="AW70" s="51"/>
      <x:c r="AX70" s="51"/>
      <x:c r="AY70" s="51"/>
      <x:c r="AZ70" s="51"/>
      <x:c r="BA70" s="51"/>
      <x:c r="BB70" s="51"/>
      <x:c r="BC70" s="51"/>
      <x:c r="BD70" s="51"/>
      <x:c r="BE70" s="51"/>
      <x:c r="BF70" s="51"/>
      <x:c r="BG70" s="51"/>
      <x:c r="BH70" s="51"/>
      <x:c r="BI70" s="51"/>
      <x:c r="BJ70" s="51"/>
      <x:c r="BK70" s="51"/>
      <x:c r="BL70" s="51"/>
      <x:c r="BM70" s="51"/>
      <x:c r="BN70" s="51"/>
      <x:c r="BO70" s="51"/>
      <x:c r="BP70" s="51"/>
      <x:c r="BQ70" s="51"/>
      <x:c r="BR70" s="51"/>
      <x:c r="BS70" s="51"/>
      <x:c r="BT70" s="59"/>
      <x:c r="BU70" s="59" t="str">
        <x:f>IF('Validation Lists'!T70,"Invalid",IF('Validation Lists'!U70,"Incomplete",IF('Validation Lists'!W70,"Review required — incomplete",IF('Validation Lists'!Y70,"Incomplete",IF('Validation Lists'!X70,"Incomplete","Complete")))))</x:f>
        <x:v>Incomplete</x:v>
      </x:c>
      <x:c r="BV70" s="59" t="str">
        <x:f>IF(OR('Validation Lists'!T70,'Validation Lists'!U70),"No output",'Validation Lists'!AL70)</x:f>
        <x:v>No output</x:v>
      </x:c>
      <x:c r="BW70" s="59" t="str">
        <x:f>IF(OR('Validation Lists'!T70,'Validation Lists'!U70),"No output",'Validation Lists'!BH70)</x:f>
        <x:v>No output</x:v>
      </x:c>
      <x:c r="BX70" s="59" t="str">
        <x:f>IF(OR('Validation Lists'!T70,'Validation Lists'!U70),"No output",IF(OR('Validation Lists'!W70,'Validation Lists'!X70,'Validation Lists'!Y70),"No completed output",'Validation Lists'!BI70))</x:f>
        <x:v>No output</x:v>
      </x:c>
      <x:c r="BY70" s="59" t="str">
        <x:f>IF('Validation Lists'!T70,"No substantive wording.",IF('Validation Lists'!U70,"Assessment is incomplete.",IF('Validation Lists'!W70,"Review is required before handoff.",IF('Validation Lists'!Y70,"Defined additional evidence is missing.",IF('Validation Lists'!X70,"A specific reopen condition is missing.",'Validation Lists'!BJ70)))))</x:f>
        <x:v>Assessment is incomplete.</x:v>
      </x:c>
      <x:c r="BZ70" s="59" t="str">
        <x:f>IF('Validation Lists'!T70,"Any adjudication result.",IF('Validation Lists'!U70,"Any substantive conclusion.",IF('Validation Lists'!W70,"Completed/approved claim.",IF('Validation Lists'!Y70,"Undefined evidence request.",IF('Validation Lists'!X70,"Permanent closed decision.",'Validation Lists'!BK70)))))</x:f>
        <x:v>Any substantive conclusion.</x:v>
      </x:c>
      <x:c r="CA70" s="59" t="str">
        <x:f>IF('Validation Lists'!T70,"Correct invalid value.",IF('Validation Lists'!U70,"Complete required fields.",IF('Validation Lists'!W70,"Do not hand off.",IF('Validation Lists'!Y70,"Specify the evidence before handoff.",IF('Validation Lists'!X70,"Do not complete handoff.",'Validation Lists'!BL70)))))</x:f>
        <x:v>Complete required fields.</x:v>
      </x:c>
      <x:c r="CB70" s="59" t="str">
        <x:f>IF(OR('Validation Lists'!T70,'Validation Lists'!U70),"Not evaluated.",IF('Validation Lists'!W70,"Reviewer must be supplied.",'Validation Lists'!BM70))</x:f>
        <x:v>Not evaluated.</x:v>
      </x:c>
      <x:c r="CC70" s="59" t="str">
        <x:f>IF(OR('Validation Lists'!T70,'Validation Lists'!U70),"Not evaluated.",IF('Validation Lists'!W70,IF(AND(BT70&lt;&gt;"",BT70&lt;&gt;"None",BT70&lt;&gt;"Not applicable"),"Specific condition already required.","Supply a specific trigger."),IF('Validation Lists'!Y70,"Supply a specific evidence request.",IF('Validation Lists'!X70,"Supply a specific trigger.",'Validation Lists'!BN70))))</x:f>
        <x:v>Not evaluated.</x:v>
      </x:c>
      <x:c r="CD70" s="59" t="str">
        <x:f>IF(BU70="Complete","Ready","Not ready")</x:f>
        <x:v>Not ready</x:v>
      </x:c>
      <x:c r="CE70" s="59" t="str">
        <x:f>IF(CD70&lt;&gt;"Ready","No completed handoff","Claim: "&amp;B70&amp;" | Decision use: "&amp;C70&amp;" | Record A: "&amp;H70&amp;" | Record B: "&amp;AA70&amp;" | Conflict: "&amp;BV70&amp;" | Materiality: "&amp;BN70&amp;" | Disposition: "&amp;BW70&amp;" | Confidence impact: "&amp;BX70&amp;" | Strongest wording: "&amp;BY70&amp;" | Prohibited wording: "&amp;BZ70&amp;" | Permitted action: "&amp;CA70&amp;" | Owner: "&amp;D70&amp;" | Review: "&amp;CB70&amp;" | Reopen: "&amp;CC70)</x:f>
        <x:v>No completed handoff</x:v>
      </x:c>
    </x:row>
    <x:row r="71" ht="42" customHeight="1">
      <x:c r="A71" s="51"/>
      <x:c r="B71" s="51"/>
      <x:c r="C71" s="51"/>
      <x:c r="D71" s="51"/>
      <x:c r="E71" s="51"/>
      <x:c r="F71" s="51"/>
      <x:c r="G71" s="51"/>
      <x:c r="H71" s="51"/>
      <x:c r="I71" s="51"/>
      <x:c r="J71" s="51"/>
      <x:c r="K71" s="51"/>
      <x:c r="L71" s="51"/>
      <x:c r="M71" s="51"/>
      <x:c r="N71" s="51"/>
      <x:c r="O71" s="51"/>
      <x:c r="P71" s="51"/>
      <x:c r="Q71" s="51"/>
      <x:c r="R71" s="51"/>
      <x:c r="S71" s="51"/>
      <x:c r="T71" s="51"/>
      <x:c r="U71" s="51"/>
      <x:c r="V71" s="51"/>
      <x:c r="W71" s="51"/>
      <x:c r="X71" s="51"/>
      <x:c r="Y71" s="51"/>
      <x:c r="Z71" s="51"/>
      <x:c r="AA71" s="51"/>
      <x:c r="AB71" s="51"/>
      <x:c r="AC71" s="51"/>
      <x:c r="AD71" s="51"/>
      <x:c r="AE71" s="51"/>
      <x:c r="AF71" s="51"/>
      <x:c r="AG71" s="51"/>
      <x:c r="AH71" s="51"/>
      <x:c r="AI71" s="51"/>
      <x:c r="AJ71" s="51"/>
      <x:c r="AK71" s="51"/>
      <x:c r="AL71" s="51"/>
      <x:c r="AM71" s="51"/>
      <x:c r="AN71" s="51"/>
      <x:c r="AO71" s="51"/>
      <x:c r="AP71" s="51"/>
      <x:c r="AQ71" s="51"/>
      <x:c r="AR71" s="51"/>
      <x:c r="AS71" s="51"/>
      <x:c r="AT71" s="51"/>
      <x:c r="AU71" s="51"/>
      <x:c r="AV71" s="51"/>
      <x:c r="AW71" s="51"/>
      <x:c r="AX71" s="51"/>
      <x:c r="AY71" s="51"/>
      <x:c r="AZ71" s="51"/>
      <x:c r="BA71" s="51"/>
      <x:c r="BB71" s="51"/>
      <x:c r="BC71" s="51"/>
      <x:c r="BD71" s="51"/>
      <x:c r="BE71" s="51"/>
      <x:c r="BF71" s="51"/>
      <x:c r="BG71" s="51"/>
      <x:c r="BH71" s="51"/>
      <x:c r="BI71" s="51"/>
      <x:c r="BJ71" s="51"/>
      <x:c r="BK71" s="51"/>
      <x:c r="BL71" s="51"/>
      <x:c r="BM71" s="51"/>
      <x:c r="BN71" s="51"/>
      <x:c r="BO71" s="51"/>
      <x:c r="BP71" s="51"/>
      <x:c r="BQ71" s="51"/>
      <x:c r="BR71" s="51"/>
      <x:c r="BS71" s="51"/>
      <x:c r="BT71" s="59"/>
      <x:c r="BU71" s="59" t="str">
        <x:f>IF('Validation Lists'!T71,"Invalid",IF('Validation Lists'!U71,"Incomplete",IF('Validation Lists'!W71,"Review required — incomplete",IF('Validation Lists'!Y71,"Incomplete",IF('Validation Lists'!X71,"Incomplete","Complete")))))</x:f>
        <x:v>Incomplete</x:v>
      </x:c>
      <x:c r="BV71" s="59" t="str">
        <x:f>IF(OR('Validation Lists'!T71,'Validation Lists'!U71),"No output",'Validation Lists'!AL71)</x:f>
        <x:v>No output</x:v>
      </x:c>
      <x:c r="BW71" s="59" t="str">
        <x:f>IF(OR('Validation Lists'!T71,'Validation Lists'!U71),"No output",'Validation Lists'!BH71)</x:f>
        <x:v>No output</x:v>
      </x:c>
      <x:c r="BX71" s="59" t="str">
        <x:f>IF(OR('Validation Lists'!T71,'Validation Lists'!U71),"No output",IF(OR('Validation Lists'!W71,'Validation Lists'!X71,'Validation Lists'!Y71),"No completed output",'Validation Lists'!BI71))</x:f>
        <x:v>No output</x:v>
      </x:c>
      <x:c r="BY71" s="59" t="str">
        <x:f>IF('Validation Lists'!T71,"No substantive wording.",IF('Validation Lists'!U71,"Assessment is incomplete.",IF('Validation Lists'!W71,"Review is required before handoff.",IF('Validation Lists'!Y71,"Defined additional evidence is missing.",IF('Validation Lists'!X71,"A specific reopen condition is missing.",'Validation Lists'!BJ71)))))</x:f>
        <x:v>Assessment is incomplete.</x:v>
      </x:c>
      <x:c r="BZ71" s="59" t="str">
        <x:f>IF('Validation Lists'!T71,"Any adjudication result.",IF('Validation Lists'!U71,"Any substantive conclusion.",IF('Validation Lists'!W71,"Completed/approved claim.",IF('Validation Lists'!Y71,"Undefined evidence request.",IF('Validation Lists'!X71,"Permanent closed decision.",'Validation Lists'!BK71)))))</x:f>
        <x:v>Any substantive conclusion.</x:v>
      </x:c>
      <x:c r="CA71" s="59" t="str">
        <x:f>IF('Validation Lists'!T71,"Correct invalid value.",IF('Validation Lists'!U71,"Complete required fields.",IF('Validation Lists'!W71,"Do not hand off.",IF('Validation Lists'!Y71,"Specify the evidence before handoff.",IF('Validation Lists'!X71,"Do not complete handoff.",'Validation Lists'!BL71)))))</x:f>
        <x:v>Complete required fields.</x:v>
      </x:c>
      <x:c r="CB71" s="59" t="str">
        <x:f>IF(OR('Validation Lists'!T71,'Validation Lists'!U71),"Not evaluated.",IF('Validation Lists'!W71,"Reviewer must be supplied.",'Validation Lists'!BM71))</x:f>
        <x:v>Not evaluated.</x:v>
      </x:c>
      <x:c r="CC71" s="59" t="str">
        <x:f>IF(OR('Validation Lists'!T71,'Validation Lists'!U71),"Not evaluated.",IF('Validation Lists'!W71,IF(AND(BT71&lt;&gt;"",BT71&lt;&gt;"None",BT71&lt;&gt;"Not applicable"),"Specific condition already required.","Supply a specific trigger."),IF('Validation Lists'!Y71,"Supply a specific evidence request.",IF('Validation Lists'!X71,"Supply a specific trigger.",'Validation Lists'!BN71))))</x:f>
        <x:v>Not evaluated.</x:v>
      </x:c>
      <x:c r="CD71" s="59" t="str">
        <x:f>IF(BU71="Complete","Ready","Not ready")</x:f>
        <x:v>Not ready</x:v>
      </x:c>
      <x:c r="CE71" s="59" t="str">
        <x:f>IF(CD71&lt;&gt;"Ready","No completed handoff","Claim: "&amp;B71&amp;" | Decision use: "&amp;C71&amp;" | Record A: "&amp;H71&amp;" | Record B: "&amp;AA71&amp;" | Conflict: "&amp;BV71&amp;" | Materiality: "&amp;BN71&amp;" | Disposition: "&amp;BW71&amp;" | Confidence impact: "&amp;BX71&amp;" | Strongest wording: "&amp;BY71&amp;" | Prohibited wording: "&amp;BZ71&amp;" | Permitted action: "&amp;CA71&amp;" | Owner: "&amp;D71&amp;" | Review: "&amp;CB71&amp;" | Reopen: "&amp;CC71)</x:f>
        <x:v>No completed handoff</x:v>
      </x:c>
    </x:row>
    <x:row r="72" ht="42" customHeight="1">
      <x:c r="A72" s="51"/>
      <x:c r="B72" s="51"/>
      <x:c r="C72" s="51"/>
      <x:c r="D72" s="51"/>
      <x:c r="E72" s="51"/>
      <x:c r="F72" s="51"/>
      <x:c r="G72" s="51"/>
      <x:c r="H72" s="51"/>
      <x:c r="I72" s="51"/>
      <x:c r="J72" s="51"/>
      <x:c r="K72" s="51"/>
      <x:c r="L72" s="51"/>
      <x:c r="M72" s="51"/>
      <x:c r="N72" s="51"/>
      <x:c r="O72" s="51"/>
      <x:c r="P72" s="51"/>
      <x:c r="Q72" s="51"/>
      <x:c r="R72" s="51"/>
      <x:c r="S72" s="51"/>
      <x:c r="T72" s="51"/>
      <x:c r="U72" s="51"/>
      <x:c r="V72" s="51"/>
      <x:c r="W72" s="51"/>
      <x:c r="X72" s="51"/>
      <x:c r="Y72" s="51"/>
      <x:c r="Z72" s="51"/>
      <x:c r="AA72" s="51"/>
      <x:c r="AB72" s="51"/>
      <x:c r="AC72" s="51"/>
      <x:c r="AD72" s="51"/>
      <x:c r="AE72" s="51"/>
      <x:c r="AF72" s="51"/>
      <x:c r="AG72" s="51"/>
      <x:c r="AH72" s="51"/>
      <x:c r="AI72" s="51"/>
      <x:c r="AJ72" s="51"/>
      <x:c r="AK72" s="51"/>
      <x:c r="AL72" s="51"/>
      <x:c r="AM72" s="51"/>
      <x:c r="AN72" s="51"/>
      <x:c r="AO72" s="51"/>
      <x:c r="AP72" s="51"/>
      <x:c r="AQ72" s="51"/>
      <x:c r="AR72" s="51"/>
      <x:c r="AS72" s="51"/>
      <x:c r="AT72" s="51"/>
      <x:c r="AU72" s="51"/>
      <x:c r="AV72" s="51"/>
      <x:c r="AW72" s="51"/>
      <x:c r="AX72" s="51"/>
      <x:c r="AY72" s="51"/>
      <x:c r="AZ72" s="51"/>
      <x:c r="BA72" s="51"/>
      <x:c r="BB72" s="51"/>
      <x:c r="BC72" s="51"/>
      <x:c r="BD72" s="51"/>
      <x:c r="BE72" s="51"/>
      <x:c r="BF72" s="51"/>
      <x:c r="BG72" s="51"/>
      <x:c r="BH72" s="51"/>
      <x:c r="BI72" s="51"/>
      <x:c r="BJ72" s="51"/>
      <x:c r="BK72" s="51"/>
      <x:c r="BL72" s="51"/>
      <x:c r="BM72" s="51"/>
      <x:c r="BN72" s="51"/>
      <x:c r="BO72" s="51"/>
      <x:c r="BP72" s="51"/>
      <x:c r="BQ72" s="51"/>
      <x:c r="BR72" s="51"/>
      <x:c r="BS72" s="51"/>
      <x:c r="BT72" s="59"/>
      <x:c r="BU72" s="59" t="str">
        <x:f>IF('Validation Lists'!T72,"Invalid",IF('Validation Lists'!U72,"Incomplete",IF('Validation Lists'!W72,"Review required — incomplete",IF('Validation Lists'!Y72,"Incomplete",IF('Validation Lists'!X72,"Incomplete","Complete")))))</x:f>
        <x:v>Incomplete</x:v>
      </x:c>
      <x:c r="BV72" s="59" t="str">
        <x:f>IF(OR('Validation Lists'!T72,'Validation Lists'!U72),"No output",'Validation Lists'!AL72)</x:f>
        <x:v>No output</x:v>
      </x:c>
      <x:c r="BW72" s="59" t="str">
        <x:f>IF(OR('Validation Lists'!T72,'Validation Lists'!U72),"No output",'Validation Lists'!BH72)</x:f>
        <x:v>No output</x:v>
      </x:c>
      <x:c r="BX72" s="59" t="str">
        <x:f>IF(OR('Validation Lists'!T72,'Validation Lists'!U72),"No output",IF(OR('Validation Lists'!W72,'Validation Lists'!X72,'Validation Lists'!Y72),"No completed output",'Validation Lists'!BI72))</x:f>
        <x:v>No output</x:v>
      </x:c>
      <x:c r="BY72" s="59" t="str">
        <x:f>IF('Validation Lists'!T72,"No substantive wording.",IF('Validation Lists'!U72,"Assessment is incomplete.",IF('Validation Lists'!W72,"Review is required before handoff.",IF('Validation Lists'!Y72,"Defined additional evidence is missing.",IF('Validation Lists'!X72,"A specific reopen condition is missing.",'Validation Lists'!BJ72)))))</x:f>
        <x:v>Assessment is incomplete.</x:v>
      </x:c>
      <x:c r="BZ72" s="59" t="str">
        <x:f>IF('Validation Lists'!T72,"Any adjudication result.",IF('Validation Lists'!U72,"Any substantive conclusion.",IF('Validation Lists'!W72,"Completed/approved claim.",IF('Validation Lists'!Y72,"Undefined evidence request.",IF('Validation Lists'!X72,"Permanent closed decision.",'Validation Lists'!BK72)))))</x:f>
        <x:v>Any substantive conclusion.</x:v>
      </x:c>
      <x:c r="CA72" s="59" t="str">
        <x:f>IF('Validation Lists'!T72,"Correct invalid value.",IF('Validation Lists'!U72,"Complete required fields.",IF('Validation Lists'!W72,"Do not hand off.",IF('Validation Lists'!Y72,"Specify the evidence before handoff.",IF('Validation Lists'!X72,"Do not complete handoff.",'Validation Lists'!BL72)))))</x:f>
        <x:v>Complete required fields.</x:v>
      </x:c>
      <x:c r="CB72" s="59" t="str">
        <x:f>IF(OR('Validation Lists'!T72,'Validation Lists'!U72),"Not evaluated.",IF('Validation Lists'!W72,"Reviewer must be supplied.",'Validation Lists'!BM72))</x:f>
        <x:v>Not evaluated.</x:v>
      </x:c>
      <x:c r="CC72" s="59" t="str">
        <x:f>IF(OR('Validation Lists'!T72,'Validation Lists'!U72),"Not evaluated.",IF('Validation Lists'!W72,IF(AND(BT72&lt;&gt;"",BT72&lt;&gt;"None",BT72&lt;&gt;"Not applicable"),"Specific condition already required.","Supply a specific trigger."),IF('Validation Lists'!Y72,"Supply a specific evidence request.",IF('Validation Lists'!X72,"Supply a specific trigger.",'Validation Lists'!BN72))))</x:f>
        <x:v>Not evaluated.</x:v>
      </x:c>
      <x:c r="CD72" s="59" t="str">
        <x:f>IF(BU72="Complete","Ready","Not ready")</x:f>
        <x:v>Not ready</x:v>
      </x:c>
      <x:c r="CE72" s="59" t="str">
        <x:f>IF(CD72&lt;&gt;"Ready","No completed handoff","Claim: "&amp;B72&amp;" | Decision use: "&amp;C72&amp;" | Record A: "&amp;H72&amp;" | Record B: "&amp;AA72&amp;" | Conflict: "&amp;BV72&amp;" | Materiality: "&amp;BN72&amp;" | Disposition: "&amp;BW72&amp;" | Confidence impact: "&amp;BX72&amp;" | Strongest wording: "&amp;BY72&amp;" | Prohibited wording: "&amp;BZ72&amp;" | Permitted action: "&amp;CA72&amp;" | Owner: "&amp;D72&amp;" | Review: "&amp;CB72&amp;" | Reopen: "&amp;CC72)</x:f>
        <x:v>No completed handoff</x:v>
      </x:c>
    </x:row>
    <x:row r="73" ht="42" customHeight="1">
      <x:c r="A73" s="51"/>
      <x:c r="B73" s="51"/>
      <x:c r="C73" s="51"/>
      <x:c r="D73" s="51"/>
      <x:c r="E73" s="51"/>
      <x:c r="F73" s="51"/>
      <x:c r="G73" s="51"/>
      <x:c r="H73" s="51"/>
      <x:c r="I73" s="51"/>
      <x:c r="J73" s="51"/>
      <x:c r="K73" s="51"/>
      <x:c r="L73" s="51"/>
      <x:c r="M73" s="51"/>
      <x:c r="N73" s="51"/>
      <x:c r="O73" s="51"/>
      <x:c r="P73" s="51"/>
      <x:c r="Q73" s="51"/>
      <x:c r="R73" s="51"/>
      <x:c r="S73" s="51"/>
      <x:c r="T73" s="51"/>
      <x:c r="U73" s="51"/>
      <x:c r="V73" s="51"/>
      <x:c r="W73" s="51"/>
      <x:c r="X73" s="51"/>
      <x:c r="Y73" s="51"/>
      <x:c r="Z73" s="51"/>
      <x:c r="AA73" s="51"/>
      <x:c r="AB73" s="51"/>
      <x:c r="AC73" s="51"/>
      <x:c r="AD73" s="51"/>
      <x:c r="AE73" s="51"/>
      <x:c r="AF73" s="51"/>
      <x:c r="AG73" s="51"/>
      <x:c r="AH73" s="51"/>
      <x:c r="AI73" s="51"/>
      <x:c r="AJ73" s="51"/>
      <x:c r="AK73" s="51"/>
      <x:c r="AL73" s="51"/>
      <x:c r="AM73" s="51"/>
      <x:c r="AN73" s="51"/>
      <x:c r="AO73" s="51"/>
      <x:c r="AP73" s="51"/>
      <x:c r="AQ73" s="51"/>
      <x:c r="AR73" s="51"/>
      <x:c r="AS73" s="51"/>
      <x:c r="AT73" s="51"/>
      <x:c r="AU73" s="51"/>
      <x:c r="AV73" s="51"/>
      <x:c r="AW73" s="51"/>
      <x:c r="AX73" s="51"/>
      <x:c r="AY73" s="51"/>
      <x:c r="AZ73" s="51"/>
      <x:c r="BA73" s="51"/>
      <x:c r="BB73" s="51"/>
      <x:c r="BC73" s="51"/>
      <x:c r="BD73" s="51"/>
      <x:c r="BE73" s="51"/>
      <x:c r="BF73" s="51"/>
      <x:c r="BG73" s="51"/>
      <x:c r="BH73" s="51"/>
      <x:c r="BI73" s="51"/>
      <x:c r="BJ73" s="51"/>
      <x:c r="BK73" s="51"/>
      <x:c r="BL73" s="51"/>
      <x:c r="BM73" s="51"/>
      <x:c r="BN73" s="51"/>
      <x:c r="BO73" s="51"/>
      <x:c r="BP73" s="51"/>
      <x:c r="BQ73" s="51"/>
      <x:c r="BR73" s="51"/>
      <x:c r="BS73" s="51"/>
      <x:c r="BT73" s="59"/>
      <x:c r="BU73" s="59" t="str">
        <x:f>IF('Validation Lists'!T73,"Invalid",IF('Validation Lists'!U73,"Incomplete",IF('Validation Lists'!W73,"Review required — incomplete",IF('Validation Lists'!Y73,"Incomplete",IF('Validation Lists'!X73,"Incomplete","Complete")))))</x:f>
        <x:v>Incomplete</x:v>
      </x:c>
      <x:c r="BV73" s="59" t="str">
        <x:f>IF(OR('Validation Lists'!T73,'Validation Lists'!U73),"No output",'Validation Lists'!AL73)</x:f>
        <x:v>No output</x:v>
      </x:c>
      <x:c r="BW73" s="59" t="str">
        <x:f>IF(OR('Validation Lists'!T73,'Validation Lists'!U73),"No output",'Validation Lists'!BH73)</x:f>
        <x:v>No output</x:v>
      </x:c>
      <x:c r="BX73" s="59" t="str">
        <x:f>IF(OR('Validation Lists'!T73,'Validation Lists'!U73),"No output",IF(OR('Validation Lists'!W73,'Validation Lists'!X73,'Validation Lists'!Y73),"No completed output",'Validation Lists'!BI73))</x:f>
        <x:v>No output</x:v>
      </x:c>
      <x:c r="BY73" s="59" t="str">
        <x:f>IF('Validation Lists'!T73,"No substantive wording.",IF('Validation Lists'!U73,"Assessment is incomplete.",IF('Validation Lists'!W73,"Review is required before handoff.",IF('Validation Lists'!Y73,"Defined additional evidence is missing.",IF('Validation Lists'!X73,"A specific reopen condition is missing.",'Validation Lists'!BJ73)))))</x:f>
        <x:v>Assessment is incomplete.</x:v>
      </x:c>
      <x:c r="BZ73" s="59" t="str">
        <x:f>IF('Validation Lists'!T73,"Any adjudication result.",IF('Validation Lists'!U73,"Any substantive conclusion.",IF('Validation Lists'!W73,"Completed/approved claim.",IF('Validation Lists'!Y73,"Undefined evidence request.",IF('Validation Lists'!X73,"Permanent closed decision.",'Validation Lists'!BK73)))))</x:f>
        <x:v>Any substantive conclusion.</x:v>
      </x:c>
      <x:c r="CA73" s="59" t="str">
        <x:f>IF('Validation Lists'!T73,"Correct invalid value.",IF('Validation Lists'!U73,"Complete required fields.",IF('Validation Lists'!W73,"Do not hand off.",IF('Validation Lists'!Y73,"Specify the evidence before handoff.",IF('Validation Lists'!X73,"Do not complete handoff.",'Validation Lists'!BL73)))))</x:f>
        <x:v>Complete required fields.</x:v>
      </x:c>
      <x:c r="CB73" s="59" t="str">
        <x:f>IF(OR('Validation Lists'!T73,'Validation Lists'!U73),"Not evaluated.",IF('Validation Lists'!W73,"Reviewer must be supplied.",'Validation Lists'!BM73))</x:f>
        <x:v>Not evaluated.</x:v>
      </x:c>
      <x:c r="CC73" s="59" t="str">
        <x:f>IF(OR('Validation Lists'!T73,'Validation Lists'!U73),"Not evaluated.",IF('Validation Lists'!W73,IF(AND(BT73&lt;&gt;"",BT73&lt;&gt;"None",BT73&lt;&gt;"Not applicable"),"Specific condition already required.","Supply a specific trigger."),IF('Validation Lists'!Y73,"Supply a specific evidence request.",IF('Validation Lists'!X73,"Supply a specific trigger.",'Validation Lists'!BN73))))</x:f>
        <x:v>Not evaluated.</x:v>
      </x:c>
      <x:c r="CD73" s="59" t="str">
        <x:f>IF(BU73="Complete","Ready","Not ready")</x:f>
        <x:v>Not ready</x:v>
      </x:c>
      <x:c r="CE73" s="59" t="str">
        <x:f>IF(CD73&lt;&gt;"Ready","No completed handoff","Claim: "&amp;B73&amp;" | Decision use: "&amp;C73&amp;" | Record A: "&amp;H73&amp;" | Record B: "&amp;AA73&amp;" | Conflict: "&amp;BV73&amp;" | Materiality: "&amp;BN73&amp;" | Disposition: "&amp;BW73&amp;" | Confidence impact: "&amp;BX73&amp;" | Strongest wording: "&amp;BY73&amp;" | Prohibited wording: "&amp;BZ73&amp;" | Permitted action: "&amp;CA73&amp;" | Owner: "&amp;D73&amp;" | Review: "&amp;CB73&amp;" | Reopen: "&amp;CC73)</x:f>
        <x:v>No completed handoff</x:v>
      </x:c>
    </x:row>
    <x:row r="74" ht="42" customHeight="1">
      <x:c r="A74" s="51"/>
      <x:c r="B74" s="51"/>
      <x:c r="C74" s="51"/>
      <x:c r="D74" s="51"/>
      <x:c r="E74" s="51"/>
      <x:c r="F74" s="51"/>
      <x:c r="G74" s="51"/>
      <x:c r="H74" s="51"/>
      <x:c r="I74" s="51"/>
      <x:c r="J74" s="51"/>
      <x:c r="K74" s="51"/>
      <x:c r="L74" s="51"/>
      <x:c r="M74" s="51"/>
      <x:c r="N74" s="51"/>
      <x:c r="O74" s="51"/>
      <x:c r="P74" s="51"/>
      <x:c r="Q74" s="51"/>
      <x:c r="R74" s="51"/>
      <x:c r="S74" s="51"/>
      <x:c r="T74" s="51"/>
      <x:c r="U74" s="51"/>
      <x:c r="V74" s="51"/>
      <x:c r="W74" s="51"/>
      <x:c r="X74" s="51"/>
      <x:c r="Y74" s="51"/>
      <x:c r="Z74" s="51"/>
      <x:c r="AA74" s="51"/>
      <x:c r="AB74" s="51"/>
      <x:c r="AC74" s="51"/>
      <x:c r="AD74" s="51"/>
      <x:c r="AE74" s="51"/>
      <x:c r="AF74" s="51"/>
      <x:c r="AG74" s="51"/>
      <x:c r="AH74" s="51"/>
      <x:c r="AI74" s="51"/>
      <x:c r="AJ74" s="51"/>
      <x:c r="AK74" s="51"/>
      <x:c r="AL74" s="51"/>
      <x:c r="AM74" s="51"/>
      <x:c r="AN74" s="51"/>
      <x:c r="AO74" s="51"/>
      <x:c r="AP74" s="51"/>
      <x:c r="AQ74" s="51"/>
      <x:c r="AR74" s="51"/>
      <x:c r="AS74" s="51"/>
      <x:c r="AT74" s="51"/>
      <x:c r="AU74" s="51"/>
      <x:c r="AV74" s="51"/>
      <x:c r="AW74" s="51"/>
      <x:c r="AX74" s="51"/>
      <x:c r="AY74" s="51"/>
      <x:c r="AZ74" s="51"/>
      <x:c r="BA74" s="51"/>
      <x:c r="BB74" s="51"/>
      <x:c r="BC74" s="51"/>
      <x:c r="BD74" s="51"/>
      <x:c r="BE74" s="51"/>
      <x:c r="BF74" s="51"/>
      <x:c r="BG74" s="51"/>
      <x:c r="BH74" s="51"/>
      <x:c r="BI74" s="51"/>
      <x:c r="BJ74" s="51"/>
      <x:c r="BK74" s="51"/>
      <x:c r="BL74" s="51"/>
      <x:c r="BM74" s="51"/>
      <x:c r="BN74" s="51"/>
      <x:c r="BO74" s="51"/>
      <x:c r="BP74" s="51"/>
      <x:c r="BQ74" s="51"/>
      <x:c r="BR74" s="51"/>
      <x:c r="BS74" s="51"/>
      <x:c r="BT74" s="59"/>
      <x:c r="BU74" s="59" t="str">
        <x:f>IF('Validation Lists'!T74,"Invalid",IF('Validation Lists'!U74,"Incomplete",IF('Validation Lists'!W74,"Review required — incomplete",IF('Validation Lists'!Y74,"Incomplete",IF('Validation Lists'!X74,"Incomplete","Complete")))))</x:f>
        <x:v>Incomplete</x:v>
      </x:c>
      <x:c r="BV74" s="59" t="str">
        <x:f>IF(OR('Validation Lists'!T74,'Validation Lists'!U74),"No output",'Validation Lists'!AL74)</x:f>
        <x:v>No output</x:v>
      </x:c>
      <x:c r="BW74" s="59" t="str">
        <x:f>IF(OR('Validation Lists'!T74,'Validation Lists'!U74),"No output",'Validation Lists'!BH74)</x:f>
        <x:v>No output</x:v>
      </x:c>
      <x:c r="BX74" s="59" t="str">
        <x:f>IF(OR('Validation Lists'!T74,'Validation Lists'!U74),"No output",IF(OR('Validation Lists'!W74,'Validation Lists'!X74,'Validation Lists'!Y74),"No completed output",'Validation Lists'!BI74))</x:f>
        <x:v>No output</x:v>
      </x:c>
      <x:c r="BY74" s="59" t="str">
        <x:f>IF('Validation Lists'!T74,"No substantive wording.",IF('Validation Lists'!U74,"Assessment is incomplete.",IF('Validation Lists'!W74,"Review is required before handoff.",IF('Validation Lists'!Y74,"Defined additional evidence is missing.",IF('Validation Lists'!X74,"A specific reopen condition is missing.",'Validation Lists'!BJ74)))))</x:f>
        <x:v>Assessment is incomplete.</x:v>
      </x:c>
      <x:c r="BZ74" s="59" t="str">
        <x:f>IF('Validation Lists'!T74,"Any adjudication result.",IF('Validation Lists'!U74,"Any substantive conclusion.",IF('Validation Lists'!W74,"Completed/approved claim.",IF('Validation Lists'!Y74,"Undefined evidence request.",IF('Validation Lists'!X74,"Permanent closed decision.",'Validation Lists'!BK74)))))</x:f>
        <x:v>Any substantive conclusion.</x:v>
      </x:c>
      <x:c r="CA74" s="59" t="str">
        <x:f>IF('Validation Lists'!T74,"Correct invalid value.",IF('Validation Lists'!U74,"Complete required fields.",IF('Validation Lists'!W74,"Do not hand off.",IF('Validation Lists'!Y74,"Specify the evidence before handoff.",IF('Validation Lists'!X74,"Do not complete handoff.",'Validation Lists'!BL74)))))</x:f>
        <x:v>Complete required fields.</x:v>
      </x:c>
      <x:c r="CB74" s="59" t="str">
        <x:f>IF(OR('Validation Lists'!T74,'Validation Lists'!U74),"Not evaluated.",IF('Validation Lists'!W74,"Reviewer must be supplied.",'Validation Lists'!BM74))</x:f>
        <x:v>Not evaluated.</x:v>
      </x:c>
      <x:c r="CC74" s="59" t="str">
        <x:f>IF(OR('Validation Lists'!T74,'Validation Lists'!U74),"Not evaluated.",IF('Validation Lists'!W74,IF(AND(BT74&lt;&gt;"",BT74&lt;&gt;"None",BT74&lt;&gt;"Not applicable"),"Specific condition already required.","Supply a specific trigger."),IF('Validation Lists'!Y74,"Supply a specific evidence request.",IF('Validation Lists'!X74,"Supply a specific trigger.",'Validation Lists'!BN74))))</x:f>
        <x:v>Not evaluated.</x:v>
      </x:c>
      <x:c r="CD74" s="59" t="str">
        <x:f>IF(BU74="Complete","Ready","Not ready")</x:f>
        <x:v>Not ready</x:v>
      </x:c>
      <x:c r="CE74" s="59" t="str">
        <x:f>IF(CD74&lt;&gt;"Ready","No completed handoff","Claim: "&amp;B74&amp;" | Decision use: "&amp;C74&amp;" | Record A: "&amp;H74&amp;" | Record B: "&amp;AA74&amp;" | Conflict: "&amp;BV74&amp;" | Materiality: "&amp;BN74&amp;" | Disposition: "&amp;BW74&amp;" | Confidence impact: "&amp;BX74&amp;" | Strongest wording: "&amp;BY74&amp;" | Prohibited wording: "&amp;BZ74&amp;" | Permitted action: "&amp;CA74&amp;" | Owner: "&amp;D74&amp;" | Review: "&amp;CB74&amp;" | Reopen: "&amp;CC74)</x:f>
        <x:v>No completed handoff</x:v>
      </x:c>
    </x:row>
    <x:row r="75" ht="42" customHeight="1">
      <x:c r="A75" s="51"/>
      <x:c r="B75" s="51"/>
      <x:c r="C75" s="51"/>
      <x:c r="D75" s="51"/>
      <x:c r="E75" s="51"/>
      <x:c r="F75" s="51"/>
      <x:c r="G75" s="51"/>
      <x:c r="H75" s="51"/>
      <x:c r="I75" s="51"/>
      <x:c r="J75" s="51"/>
      <x:c r="K75" s="51"/>
      <x:c r="L75" s="51"/>
      <x:c r="M75" s="51"/>
      <x:c r="N75" s="51"/>
      <x:c r="O75" s="51"/>
      <x:c r="P75" s="51"/>
      <x:c r="Q75" s="51"/>
      <x:c r="R75" s="51"/>
      <x:c r="S75" s="51"/>
      <x:c r="T75" s="51"/>
      <x:c r="U75" s="51"/>
      <x:c r="V75" s="51"/>
      <x:c r="W75" s="51"/>
      <x:c r="X75" s="51"/>
      <x:c r="Y75" s="51"/>
      <x:c r="Z75" s="51"/>
      <x:c r="AA75" s="51"/>
      <x:c r="AB75" s="51"/>
      <x:c r="AC75" s="51"/>
      <x:c r="AD75" s="51"/>
      <x:c r="AE75" s="51"/>
      <x:c r="AF75" s="51"/>
      <x:c r="AG75" s="51"/>
      <x:c r="AH75" s="51"/>
      <x:c r="AI75" s="51"/>
      <x:c r="AJ75" s="51"/>
      <x:c r="AK75" s="51"/>
      <x:c r="AL75" s="51"/>
      <x:c r="AM75" s="51"/>
      <x:c r="AN75" s="51"/>
      <x:c r="AO75" s="51"/>
      <x:c r="AP75" s="51"/>
      <x:c r="AQ75" s="51"/>
      <x:c r="AR75" s="51"/>
      <x:c r="AS75" s="51"/>
      <x:c r="AT75" s="51"/>
      <x:c r="AU75" s="51"/>
      <x:c r="AV75" s="51"/>
      <x:c r="AW75" s="51"/>
      <x:c r="AX75" s="51"/>
      <x:c r="AY75" s="51"/>
      <x:c r="AZ75" s="51"/>
      <x:c r="BA75" s="51"/>
      <x:c r="BB75" s="51"/>
      <x:c r="BC75" s="51"/>
      <x:c r="BD75" s="51"/>
      <x:c r="BE75" s="51"/>
      <x:c r="BF75" s="51"/>
      <x:c r="BG75" s="51"/>
      <x:c r="BH75" s="51"/>
      <x:c r="BI75" s="51"/>
      <x:c r="BJ75" s="51"/>
      <x:c r="BK75" s="51"/>
      <x:c r="BL75" s="51"/>
      <x:c r="BM75" s="51"/>
      <x:c r="BN75" s="51"/>
      <x:c r="BO75" s="51"/>
      <x:c r="BP75" s="51"/>
      <x:c r="BQ75" s="51"/>
      <x:c r="BR75" s="51"/>
      <x:c r="BS75" s="51"/>
      <x:c r="BT75" s="59"/>
      <x:c r="BU75" s="59" t="str">
        <x:f>IF('Validation Lists'!T75,"Invalid",IF('Validation Lists'!U75,"Incomplete",IF('Validation Lists'!W75,"Review required — incomplete",IF('Validation Lists'!Y75,"Incomplete",IF('Validation Lists'!X75,"Incomplete","Complete")))))</x:f>
        <x:v>Incomplete</x:v>
      </x:c>
      <x:c r="BV75" s="59" t="str">
        <x:f>IF(OR('Validation Lists'!T75,'Validation Lists'!U75),"No output",'Validation Lists'!AL75)</x:f>
        <x:v>No output</x:v>
      </x:c>
      <x:c r="BW75" s="59" t="str">
        <x:f>IF(OR('Validation Lists'!T75,'Validation Lists'!U75),"No output",'Validation Lists'!BH75)</x:f>
        <x:v>No output</x:v>
      </x:c>
      <x:c r="BX75" s="59" t="str">
        <x:f>IF(OR('Validation Lists'!T75,'Validation Lists'!U75),"No output",IF(OR('Validation Lists'!W75,'Validation Lists'!X75,'Validation Lists'!Y75),"No completed output",'Validation Lists'!BI75))</x:f>
        <x:v>No output</x:v>
      </x:c>
      <x:c r="BY75" s="59" t="str">
        <x:f>IF('Validation Lists'!T75,"No substantive wording.",IF('Validation Lists'!U75,"Assessment is incomplete.",IF('Validation Lists'!W75,"Review is required before handoff.",IF('Validation Lists'!Y75,"Defined additional evidence is missing.",IF('Validation Lists'!X75,"A specific reopen condition is missing.",'Validation Lists'!BJ75)))))</x:f>
        <x:v>Assessment is incomplete.</x:v>
      </x:c>
      <x:c r="BZ75" s="59" t="str">
        <x:f>IF('Validation Lists'!T75,"Any adjudication result.",IF('Validation Lists'!U75,"Any substantive conclusion.",IF('Validation Lists'!W75,"Completed/approved claim.",IF('Validation Lists'!Y75,"Undefined evidence request.",IF('Validation Lists'!X75,"Permanent closed decision.",'Validation Lists'!BK75)))))</x:f>
        <x:v>Any substantive conclusion.</x:v>
      </x:c>
      <x:c r="CA75" s="59" t="str">
        <x:f>IF('Validation Lists'!T75,"Correct invalid value.",IF('Validation Lists'!U75,"Complete required fields.",IF('Validation Lists'!W75,"Do not hand off.",IF('Validation Lists'!Y75,"Specify the evidence before handoff.",IF('Validation Lists'!X75,"Do not complete handoff.",'Validation Lists'!BL75)))))</x:f>
        <x:v>Complete required fields.</x:v>
      </x:c>
      <x:c r="CB75" s="59" t="str">
        <x:f>IF(OR('Validation Lists'!T75,'Validation Lists'!U75),"Not evaluated.",IF('Validation Lists'!W75,"Reviewer must be supplied.",'Validation Lists'!BM75))</x:f>
        <x:v>Not evaluated.</x:v>
      </x:c>
      <x:c r="CC75" s="59" t="str">
        <x:f>IF(OR('Validation Lists'!T75,'Validation Lists'!U75),"Not evaluated.",IF('Validation Lists'!W75,IF(AND(BT75&lt;&gt;"",BT75&lt;&gt;"None",BT75&lt;&gt;"Not applicable"),"Specific condition already required.","Supply a specific trigger."),IF('Validation Lists'!Y75,"Supply a specific evidence request.",IF('Validation Lists'!X75,"Supply a specific trigger.",'Validation Lists'!BN75))))</x:f>
        <x:v>Not evaluated.</x:v>
      </x:c>
      <x:c r="CD75" s="59" t="str">
        <x:f>IF(BU75="Complete","Ready","Not ready")</x:f>
        <x:v>Not ready</x:v>
      </x:c>
      <x:c r="CE75" s="59" t="str">
        <x:f>IF(CD75&lt;&gt;"Ready","No completed handoff","Claim: "&amp;B75&amp;" | Decision use: "&amp;C75&amp;" | Record A: "&amp;H75&amp;" | Record B: "&amp;AA75&amp;" | Conflict: "&amp;BV75&amp;" | Materiality: "&amp;BN75&amp;" | Disposition: "&amp;BW75&amp;" | Confidence impact: "&amp;BX75&amp;" | Strongest wording: "&amp;BY75&amp;" | Prohibited wording: "&amp;BZ75&amp;" | Permitted action: "&amp;CA75&amp;" | Owner: "&amp;D75&amp;" | Review: "&amp;CB75&amp;" | Reopen: "&amp;CC75)</x:f>
        <x:v>No completed handoff</x:v>
      </x:c>
    </x:row>
    <x:row r="76" ht="42" customHeight="1">
      <x:c r="A76" s="51"/>
      <x:c r="B76" s="51"/>
      <x:c r="C76" s="51"/>
      <x:c r="D76" s="51"/>
      <x:c r="E76" s="51"/>
      <x:c r="F76" s="51"/>
      <x:c r="G76" s="51"/>
      <x:c r="H76" s="51"/>
      <x:c r="I76" s="51"/>
      <x:c r="J76" s="51"/>
      <x:c r="K76" s="51"/>
      <x:c r="L76" s="51"/>
      <x:c r="M76" s="51"/>
      <x:c r="N76" s="51"/>
      <x:c r="O76" s="51"/>
      <x:c r="P76" s="51"/>
      <x:c r="Q76" s="51"/>
      <x:c r="R76" s="51"/>
      <x:c r="S76" s="51"/>
      <x:c r="T76" s="51"/>
      <x:c r="U76" s="51"/>
      <x:c r="V76" s="51"/>
      <x:c r="W76" s="51"/>
      <x:c r="X76" s="51"/>
      <x:c r="Y76" s="51"/>
      <x:c r="Z76" s="51"/>
      <x:c r="AA76" s="51"/>
      <x:c r="AB76" s="51"/>
      <x:c r="AC76" s="51"/>
      <x:c r="AD76" s="51"/>
      <x:c r="AE76" s="51"/>
      <x:c r="AF76" s="51"/>
      <x:c r="AG76" s="51"/>
      <x:c r="AH76" s="51"/>
      <x:c r="AI76" s="51"/>
      <x:c r="AJ76" s="51"/>
      <x:c r="AK76" s="51"/>
      <x:c r="AL76" s="51"/>
      <x:c r="AM76" s="51"/>
      <x:c r="AN76" s="51"/>
      <x:c r="AO76" s="51"/>
      <x:c r="AP76" s="51"/>
      <x:c r="AQ76" s="51"/>
      <x:c r="AR76" s="51"/>
      <x:c r="AS76" s="51"/>
      <x:c r="AT76" s="51"/>
      <x:c r="AU76" s="51"/>
      <x:c r="AV76" s="51"/>
      <x:c r="AW76" s="51"/>
      <x:c r="AX76" s="51"/>
      <x:c r="AY76" s="51"/>
      <x:c r="AZ76" s="51"/>
      <x:c r="BA76" s="51"/>
      <x:c r="BB76" s="51"/>
      <x:c r="BC76" s="51"/>
      <x:c r="BD76" s="51"/>
      <x:c r="BE76" s="51"/>
      <x:c r="BF76" s="51"/>
      <x:c r="BG76" s="51"/>
      <x:c r="BH76" s="51"/>
      <x:c r="BI76" s="51"/>
      <x:c r="BJ76" s="51"/>
      <x:c r="BK76" s="51"/>
      <x:c r="BL76" s="51"/>
      <x:c r="BM76" s="51"/>
      <x:c r="BN76" s="51"/>
      <x:c r="BO76" s="51"/>
      <x:c r="BP76" s="51"/>
      <x:c r="BQ76" s="51"/>
      <x:c r="BR76" s="51"/>
      <x:c r="BS76" s="51"/>
      <x:c r="BT76" s="59"/>
      <x:c r="BU76" s="59" t="str">
        <x:f>IF('Validation Lists'!T76,"Invalid",IF('Validation Lists'!U76,"Incomplete",IF('Validation Lists'!W76,"Review required — incomplete",IF('Validation Lists'!Y76,"Incomplete",IF('Validation Lists'!X76,"Incomplete","Complete")))))</x:f>
        <x:v>Incomplete</x:v>
      </x:c>
      <x:c r="BV76" s="59" t="str">
        <x:f>IF(OR('Validation Lists'!T76,'Validation Lists'!U76),"No output",'Validation Lists'!AL76)</x:f>
        <x:v>No output</x:v>
      </x:c>
      <x:c r="BW76" s="59" t="str">
        <x:f>IF(OR('Validation Lists'!T76,'Validation Lists'!U76),"No output",'Validation Lists'!BH76)</x:f>
        <x:v>No output</x:v>
      </x:c>
      <x:c r="BX76" s="59" t="str">
        <x:f>IF(OR('Validation Lists'!T76,'Validation Lists'!U76),"No output",IF(OR('Validation Lists'!W76,'Validation Lists'!X76,'Validation Lists'!Y76),"No completed output",'Validation Lists'!BI76))</x:f>
        <x:v>No output</x:v>
      </x:c>
      <x:c r="BY76" s="59" t="str">
        <x:f>IF('Validation Lists'!T76,"No substantive wording.",IF('Validation Lists'!U76,"Assessment is incomplete.",IF('Validation Lists'!W76,"Review is required before handoff.",IF('Validation Lists'!Y76,"Defined additional evidence is missing.",IF('Validation Lists'!X76,"A specific reopen condition is missing.",'Validation Lists'!BJ76)))))</x:f>
        <x:v>Assessment is incomplete.</x:v>
      </x:c>
      <x:c r="BZ76" s="59" t="str">
        <x:f>IF('Validation Lists'!T76,"Any adjudication result.",IF('Validation Lists'!U76,"Any substantive conclusion.",IF('Validation Lists'!W76,"Completed/approved claim.",IF('Validation Lists'!Y76,"Undefined evidence request.",IF('Validation Lists'!X76,"Permanent closed decision.",'Validation Lists'!BK76)))))</x:f>
        <x:v>Any substantive conclusion.</x:v>
      </x:c>
      <x:c r="CA76" s="59" t="str">
        <x:f>IF('Validation Lists'!T76,"Correct invalid value.",IF('Validation Lists'!U76,"Complete required fields.",IF('Validation Lists'!W76,"Do not hand off.",IF('Validation Lists'!Y76,"Specify the evidence before handoff.",IF('Validation Lists'!X76,"Do not complete handoff.",'Validation Lists'!BL76)))))</x:f>
        <x:v>Complete required fields.</x:v>
      </x:c>
      <x:c r="CB76" s="59" t="str">
        <x:f>IF(OR('Validation Lists'!T76,'Validation Lists'!U76),"Not evaluated.",IF('Validation Lists'!W76,"Reviewer must be supplied.",'Validation Lists'!BM76))</x:f>
        <x:v>Not evaluated.</x:v>
      </x:c>
      <x:c r="CC76" s="59" t="str">
        <x:f>IF(OR('Validation Lists'!T76,'Validation Lists'!U76),"Not evaluated.",IF('Validation Lists'!W76,IF(AND(BT76&lt;&gt;"",BT76&lt;&gt;"None",BT76&lt;&gt;"Not applicable"),"Specific condition already required.","Supply a specific trigger."),IF('Validation Lists'!Y76,"Supply a specific evidence request.",IF('Validation Lists'!X76,"Supply a specific trigger.",'Validation Lists'!BN76))))</x:f>
        <x:v>Not evaluated.</x:v>
      </x:c>
      <x:c r="CD76" s="59" t="str">
        <x:f>IF(BU76="Complete","Ready","Not ready")</x:f>
        <x:v>Not ready</x:v>
      </x:c>
      <x:c r="CE76" s="59" t="str">
        <x:f>IF(CD76&lt;&gt;"Ready","No completed handoff","Claim: "&amp;B76&amp;" | Decision use: "&amp;C76&amp;" | Record A: "&amp;H76&amp;" | Record B: "&amp;AA76&amp;" | Conflict: "&amp;BV76&amp;" | Materiality: "&amp;BN76&amp;" | Disposition: "&amp;BW76&amp;" | Confidence impact: "&amp;BX76&amp;" | Strongest wording: "&amp;BY76&amp;" | Prohibited wording: "&amp;BZ76&amp;" | Permitted action: "&amp;CA76&amp;" | Owner: "&amp;D76&amp;" | Review: "&amp;CB76&amp;" | Reopen: "&amp;CC76)</x:f>
        <x:v>No completed handoff</x:v>
      </x:c>
    </x:row>
    <x:row r="77" ht="42" customHeight="1">
      <x:c r="A77" s="51"/>
      <x:c r="B77" s="51"/>
      <x:c r="C77" s="51"/>
      <x:c r="D77" s="51"/>
      <x:c r="E77" s="51"/>
      <x:c r="F77" s="51"/>
      <x:c r="G77" s="51"/>
      <x:c r="H77" s="51"/>
      <x:c r="I77" s="51"/>
      <x:c r="J77" s="51"/>
      <x:c r="K77" s="51"/>
      <x:c r="L77" s="51"/>
      <x:c r="M77" s="51"/>
      <x:c r="N77" s="51"/>
      <x:c r="O77" s="51"/>
      <x:c r="P77" s="51"/>
      <x:c r="Q77" s="51"/>
      <x:c r="R77" s="51"/>
      <x:c r="S77" s="51"/>
      <x:c r="T77" s="51"/>
      <x:c r="U77" s="51"/>
      <x:c r="V77" s="51"/>
      <x:c r="W77" s="51"/>
      <x:c r="X77" s="51"/>
      <x:c r="Y77" s="51"/>
      <x:c r="Z77" s="51"/>
      <x:c r="AA77" s="51"/>
      <x:c r="AB77" s="51"/>
      <x:c r="AC77" s="51"/>
      <x:c r="AD77" s="51"/>
      <x:c r="AE77" s="51"/>
      <x:c r="AF77" s="51"/>
      <x:c r="AG77" s="51"/>
      <x:c r="AH77" s="51"/>
      <x:c r="AI77" s="51"/>
      <x:c r="AJ77" s="51"/>
      <x:c r="AK77" s="51"/>
      <x:c r="AL77" s="51"/>
      <x:c r="AM77" s="51"/>
      <x:c r="AN77" s="51"/>
      <x:c r="AO77" s="51"/>
      <x:c r="AP77" s="51"/>
      <x:c r="AQ77" s="51"/>
      <x:c r="AR77" s="51"/>
      <x:c r="AS77" s="51"/>
      <x:c r="AT77" s="51"/>
      <x:c r="AU77" s="51"/>
      <x:c r="AV77" s="51"/>
      <x:c r="AW77" s="51"/>
      <x:c r="AX77" s="51"/>
      <x:c r="AY77" s="51"/>
      <x:c r="AZ77" s="51"/>
      <x:c r="BA77" s="51"/>
      <x:c r="BB77" s="51"/>
      <x:c r="BC77" s="51"/>
      <x:c r="BD77" s="51"/>
      <x:c r="BE77" s="51"/>
      <x:c r="BF77" s="51"/>
      <x:c r="BG77" s="51"/>
      <x:c r="BH77" s="51"/>
      <x:c r="BI77" s="51"/>
      <x:c r="BJ77" s="51"/>
      <x:c r="BK77" s="51"/>
      <x:c r="BL77" s="51"/>
      <x:c r="BM77" s="51"/>
      <x:c r="BN77" s="51"/>
      <x:c r="BO77" s="51"/>
      <x:c r="BP77" s="51"/>
      <x:c r="BQ77" s="51"/>
      <x:c r="BR77" s="51"/>
      <x:c r="BS77" s="51"/>
      <x:c r="BT77" s="59"/>
      <x:c r="BU77" s="59" t="str">
        <x:f>IF('Validation Lists'!T77,"Invalid",IF('Validation Lists'!U77,"Incomplete",IF('Validation Lists'!W77,"Review required — incomplete",IF('Validation Lists'!Y77,"Incomplete",IF('Validation Lists'!X77,"Incomplete","Complete")))))</x:f>
        <x:v>Incomplete</x:v>
      </x:c>
      <x:c r="BV77" s="59" t="str">
        <x:f>IF(OR('Validation Lists'!T77,'Validation Lists'!U77),"No output",'Validation Lists'!AL77)</x:f>
        <x:v>No output</x:v>
      </x:c>
      <x:c r="BW77" s="59" t="str">
        <x:f>IF(OR('Validation Lists'!T77,'Validation Lists'!U77),"No output",'Validation Lists'!BH77)</x:f>
        <x:v>No output</x:v>
      </x:c>
      <x:c r="BX77" s="59" t="str">
        <x:f>IF(OR('Validation Lists'!T77,'Validation Lists'!U77),"No output",IF(OR('Validation Lists'!W77,'Validation Lists'!X77,'Validation Lists'!Y77),"No completed output",'Validation Lists'!BI77))</x:f>
        <x:v>No output</x:v>
      </x:c>
      <x:c r="BY77" s="59" t="str">
        <x:f>IF('Validation Lists'!T77,"No substantive wording.",IF('Validation Lists'!U77,"Assessment is incomplete.",IF('Validation Lists'!W77,"Review is required before handoff.",IF('Validation Lists'!Y77,"Defined additional evidence is missing.",IF('Validation Lists'!X77,"A specific reopen condition is missing.",'Validation Lists'!BJ77)))))</x:f>
        <x:v>Assessment is incomplete.</x:v>
      </x:c>
      <x:c r="BZ77" s="59" t="str">
        <x:f>IF('Validation Lists'!T77,"Any adjudication result.",IF('Validation Lists'!U77,"Any substantive conclusion.",IF('Validation Lists'!W77,"Completed/approved claim.",IF('Validation Lists'!Y77,"Undefined evidence request.",IF('Validation Lists'!X77,"Permanent closed decision.",'Validation Lists'!BK77)))))</x:f>
        <x:v>Any substantive conclusion.</x:v>
      </x:c>
      <x:c r="CA77" s="59" t="str">
        <x:f>IF('Validation Lists'!T77,"Correct invalid value.",IF('Validation Lists'!U77,"Complete required fields.",IF('Validation Lists'!W77,"Do not hand off.",IF('Validation Lists'!Y77,"Specify the evidence before handoff.",IF('Validation Lists'!X77,"Do not complete handoff.",'Validation Lists'!BL77)))))</x:f>
        <x:v>Complete required fields.</x:v>
      </x:c>
      <x:c r="CB77" s="59" t="str">
        <x:f>IF(OR('Validation Lists'!T77,'Validation Lists'!U77),"Not evaluated.",IF('Validation Lists'!W77,"Reviewer must be supplied.",'Validation Lists'!BM77))</x:f>
        <x:v>Not evaluated.</x:v>
      </x:c>
      <x:c r="CC77" s="59" t="str">
        <x:f>IF(OR('Validation Lists'!T77,'Validation Lists'!U77),"Not evaluated.",IF('Validation Lists'!W77,IF(AND(BT77&lt;&gt;"",BT77&lt;&gt;"None",BT77&lt;&gt;"Not applicable"),"Specific condition already required.","Supply a specific trigger."),IF('Validation Lists'!Y77,"Supply a specific evidence request.",IF('Validation Lists'!X77,"Supply a specific trigger.",'Validation Lists'!BN77))))</x:f>
        <x:v>Not evaluated.</x:v>
      </x:c>
      <x:c r="CD77" s="59" t="str">
        <x:f>IF(BU77="Complete","Ready","Not ready")</x:f>
        <x:v>Not ready</x:v>
      </x:c>
      <x:c r="CE77" s="59" t="str">
        <x:f>IF(CD77&lt;&gt;"Ready","No completed handoff","Claim: "&amp;B77&amp;" | Decision use: "&amp;C77&amp;" | Record A: "&amp;H77&amp;" | Record B: "&amp;AA77&amp;" | Conflict: "&amp;BV77&amp;" | Materiality: "&amp;BN77&amp;" | Disposition: "&amp;BW77&amp;" | Confidence impact: "&amp;BX77&amp;" | Strongest wording: "&amp;BY77&amp;" | Prohibited wording: "&amp;BZ77&amp;" | Permitted action: "&amp;CA77&amp;" | Owner: "&amp;D77&amp;" | Review: "&amp;CB77&amp;" | Reopen: "&amp;CC77)</x:f>
        <x:v>No completed handoff</x:v>
      </x:c>
    </x:row>
    <x:row r="78" ht="42" customHeight="1">
      <x:c r="A78" s="51"/>
      <x:c r="B78" s="51"/>
      <x:c r="C78" s="51"/>
      <x:c r="D78" s="51"/>
      <x:c r="E78" s="51"/>
      <x:c r="F78" s="51"/>
      <x:c r="G78" s="51"/>
      <x:c r="H78" s="51"/>
      <x:c r="I78" s="51"/>
      <x:c r="J78" s="51"/>
      <x:c r="K78" s="51"/>
      <x:c r="L78" s="51"/>
      <x:c r="M78" s="51"/>
      <x:c r="N78" s="51"/>
      <x:c r="O78" s="51"/>
      <x:c r="P78" s="51"/>
      <x:c r="Q78" s="51"/>
      <x:c r="R78" s="51"/>
      <x:c r="S78" s="51"/>
      <x:c r="T78" s="51"/>
      <x:c r="U78" s="51"/>
      <x:c r="V78" s="51"/>
      <x:c r="W78" s="51"/>
      <x:c r="X78" s="51"/>
      <x:c r="Y78" s="51"/>
      <x:c r="Z78" s="51"/>
      <x:c r="AA78" s="51"/>
      <x:c r="AB78" s="51"/>
      <x:c r="AC78" s="51"/>
      <x:c r="AD78" s="51"/>
      <x:c r="AE78" s="51"/>
      <x:c r="AF78" s="51"/>
      <x:c r="AG78" s="51"/>
      <x:c r="AH78" s="51"/>
      <x:c r="AI78" s="51"/>
      <x:c r="AJ78" s="51"/>
      <x:c r="AK78" s="51"/>
      <x:c r="AL78" s="51"/>
      <x:c r="AM78" s="51"/>
      <x:c r="AN78" s="51"/>
      <x:c r="AO78" s="51"/>
      <x:c r="AP78" s="51"/>
      <x:c r="AQ78" s="51"/>
      <x:c r="AR78" s="51"/>
      <x:c r="AS78" s="51"/>
      <x:c r="AT78" s="51"/>
      <x:c r="AU78" s="51"/>
      <x:c r="AV78" s="51"/>
      <x:c r="AW78" s="51"/>
      <x:c r="AX78" s="51"/>
      <x:c r="AY78" s="51"/>
      <x:c r="AZ78" s="51"/>
      <x:c r="BA78" s="51"/>
      <x:c r="BB78" s="51"/>
      <x:c r="BC78" s="51"/>
      <x:c r="BD78" s="51"/>
      <x:c r="BE78" s="51"/>
      <x:c r="BF78" s="51"/>
      <x:c r="BG78" s="51"/>
      <x:c r="BH78" s="51"/>
      <x:c r="BI78" s="51"/>
      <x:c r="BJ78" s="51"/>
      <x:c r="BK78" s="51"/>
      <x:c r="BL78" s="51"/>
      <x:c r="BM78" s="51"/>
      <x:c r="BN78" s="51"/>
      <x:c r="BO78" s="51"/>
      <x:c r="BP78" s="51"/>
      <x:c r="BQ78" s="51"/>
      <x:c r="BR78" s="51"/>
      <x:c r="BS78" s="51"/>
      <x:c r="BT78" s="59"/>
      <x:c r="BU78" s="59" t="str">
        <x:f>IF('Validation Lists'!T78,"Invalid",IF('Validation Lists'!U78,"Incomplete",IF('Validation Lists'!W78,"Review required — incomplete",IF('Validation Lists'!Y78,"Incomplete",IF('Validation Lists'!X78,"Incomplete","Complete")))))</x:f>
        <x:v>Incomplete</x:v>
      </x:c>
      <x:c r="BV78" s="59" t="str">
        <x:f>IF(OR('Validation Lists'!T78,'Validation Lists'!U78),"No output",'Validation Lists'!AL78)</x:f>
        <x:v>No output</x:v>
      </x:c>
      <x:c r="BW78" s="59" t="str">
        <x:f>IF(OR('Validation Lists'!T78,'Validation Lists'!U78),"No output",'Validation Lists'!BH78)</x:f>
        <x:v>No output</x:v>
      </x:c>
      <x:c r="BX78" s="59" t="str">
        <x:f>IF(OR('Validation Lists'!T78,'Validation Lists'!U78),"No output",IF(OR('Validation Lists'!W78,'Validation Lists'!X78,'Validation Lists'!Y78),"No completed output",'Validation Lists'!BI78))</x:f>
        <x:v>No output</x:v>
      </x:c>
      <x:c r="BY78" s="59" t="str">
        <x:f>IF('Validation Lists'!T78,"No substantive wording.",IF('Validation Lists'!U78,"Assessment is incomplete.",IF('Validation Lists'!W78,"Review is required before handoff.",IF('Validation Lists'!Y78,"Defined additional evidence is missing.",IF('Validation Lists'!X78,"A specific reopen condition is missing.",'Validation Lists'!BJ78)))))</x:f>
        <x:v>Assessment is incomplete.</x:v>
      </x:c>
      <x:c r="BZ78" s="59" t="str">
        <x:f>IF('Validation Lists'!T78,"Any adjudication result.",IF('Validation Lists'!U78,"Any substantive conclusion.",IF('Validation Lists'!W78,"Completed/approved claim.",IF('Validation Lists'!Y78,"Undefined evidence request.",IF('Validation Lists'!X78,"Permanent closed decision.",'Validation Lists'!BK78)))))</x:f>
        <x:v>Any substantive conclusion.</x:v>
      </x:c>
      <x:c r="CA78" s="59" t="str">
        <x:f>IF('Validation Lists'!T78,"Correct invalid value.",IF('Validation Lists'!U78,"Complete required fields.",IF('Validation Lists'!W78,"Do not hand off.",IF('Validation Lists'!Y78,"Specify the evidence before handoff.",IF('Validation Lists'!X78,"Do not complete handoff.",'Validation Lists'!BL78)))))</x:f>
        <x:v>Complete required fields.</x:v>
      </x:c>
      <x:c r="CB78" s="59" t="str">
        <x:f>IF(OR('Validation Lists'!T78,'Validation Lists'!U78),"Not evaluated.",IF('Validation Lists'!W78,"Reviewer must be supplied.",'Validation Lists'!BM78))</x:f>
        <x:v>Not evaluated.</x:v>
      </x:c>
      <x:c r="CC78" s="59" t="str">
        <x:f>IF(OR('Validation Lists'!T78,'Validation Lists'!U78),"Not evaluated.",IF('Validation Lists'!W78,IF(AND(BT78&lt;&gt;"",BT78&lt;&gt;"None",BT78&lt;&gt;"Not applicable"),"Specific condition already required.","Supply a specific trigger."),IF('Validation Lists'!Y78,"Supply a specific evidence request.",IF('Validation Lists'!X78,"Supply a specific trigger.",'Validation Lists'!BN78))))</x:f>
        <x:v>Not evaluated.</x:v>
      </x:c>
      <x:c r="CD78" s="59" t="str">
        <x:f>IF(BU78="Complete","Ready","Not ready")</x:f>
        <x:v>Not ready</x:v>
      </x:c>
      <x:c r="CE78" s="59" t="str">
        <x:f>IF(CD78&lt;&gt;"Ready","No completed handoff","Claim: "&amp;B78&amp;" | Decision use: "&amp;C78&amp;" | Record A: "&amp;H78&amp;" | Record B: "&amp;AA78&amp;" | Conflict: "&amp;BV78&amp;" | Materiality: "&amp;BN78&amp;" | Disposition: "&amp;BW78&amp;" | Confidence impact: "&amp;BX78&amp;" | Strongest wording: "&amp;BY78&amp;" | Prohibited wording: "&amp;BZ78&amp;" | Permitted action: "&amp;CA78&amp;" | Owner: "&amp;D78&amp;" | Review: "&amp;CB78&amp;" | Reopen: "&amp;CC78)</x:f>
        <x:v>No completed handoff</x:v>
      </x:c>
    </x:row>
    <x:row r="79" ht="42" customHeight="1">
      <x:c r="A79" s="51"/>
      <x:c r="B79" s="51"/>
      <x:c r="C79" s="51"/>
      <x:c r="D79" s="51"/>
      <x:c r="E79" s="51"/>
      <x:c r="F79" s="51"/>
      <x:c r="G79" s="51"/>
      <x:c r="H79" s="51"/>
      <x:c r="I79" s="51"/>
      <x:c r="J79" s="51"/>
      <x:c r="K79" s="51"/>
      <x:c r="L79" s="51"/>
      <x:c r="M79" s="51"/>
      <x:c r="N79" s="51"/>
      <x:c r="O79" s="51"/>
      <x:c r="P79" s="51"/>
      <x:c r="Q79" s="51"/>
      <x:c r="R79" s="51"/>
      <x:c r="S79" s="51"/>
      <x:c r="T79" s="51"/>
      <x:c r="U79" s="51"/>
      <x:c r="V79" s="51"/>
      <x:c r="W79" s="51"/>
      <x:c r="X79" s="51"/>
      <x:c r="Y79" s="51"/>
      <x:c r="Z79" s="51"/>
      <x:c r="AA79" s="51"/>
      <x:c r="AB79" s="51"/>
      <x:c r="AC79" s="51"/>
      <x:c r="AD79" s="51"/>
      <x:c r="AE79" s="51"/>
      <x:c r="AF79" s="51"/>
      <x:c r="AG79" s="51"/>
      <x:c r="AH79" s="51"/>
      <x:c r="AI79" s="51"/>
      <x:c r="AJ79" s="51"/>
      <x:c r="AK79" s="51"/>
      <x:c r="AL79" s="51"/>
      <x:c r="AM79" s="51"/>
      <x:c r="AN79" s="51"/>
      <x:c r="AO79" s="51"/>
      <x:c r="AP79" s="51"/>
      <x:c r="AQ79" s="51"/>
      <x:c r="AR79" s="51"/>
      <x:c r="AS79" s="51"/>
      <x:c r="AT79" s="51"/>
      <x:c r="AU79" s="51"/>
      <x:c r="AV79" s="51"/>
      <x:c r="AW79" s="51"/>
      <x:c r="AX79" s="51"/>
      <x:c r="AY79" s="51"/>
      <x:c r="AZ79" s="51"/>
      <x:c r="BA79" s="51"/>
      <x:c r="BB79" s="51"/>
      <x:c r="BC79" s="51"/>
      <x:c r="BD79" s="51"/>
      <x:c r="BE79" s="51"/>
      <x:c r="BF79" s="51"/>
      <x:c r="BG79" s="51"/>
      <x:c r="BH79" s="51"/>
      <x:c r="BI79" s="51"/>
      <x:c r="BJ79" s="51"/>
      <x:c r="BK79" s="51"/>
      <x:c r="BL79" s="51"/>
      <x:c r="BM79" s="51"/>
      <x:c r="BN79" s="51"/>
      <x:c r="BO79" s="51"/>
      <x:c r="BP79" s="51"/>
      <x:c r="BQ79" s="51"/>
      <x:c r="BR79" s="51"/>
      <x:c r="BS79" s="51"/>
      <x:c r="BT79" s="59"/>
      <x:c r="BU79" s="59" t="str">
        <x:f>IF('Validation Lists'!T79,"Invalid",IF('Validation Lists'!U79,"Incomplete",IF('Validation Lists'!W79,"Review required — incomplete",IF('Validation Lists'!Y79,"Incomplete",IF('Validation Lists'!X79,"Incomplete","Complete")))))</x:f>
        <x:v>Incomplete</x:v>
      </x:c>
      <x:c r="BV79" s="59" t="str">
        <x:f>IF(OR('Validation Lists'!T79,'Validation Lists'!U79),"No output",'Validation Lists'!AL79)</x:f>
        <x:v>No output</x:v>
      </x:c>
      <x:c r="BW79" s="59" t="str">
        <x:f>IF(OR('Validation Lists'!T79,'Validation Lists'!U79),"No output",'Validation Lists'!BH79)</x:f>
        <x:v>No output</x:v>
      </x:c>
      <x:c r="BX79" s="59" t="str">
        <x:f>IF(OR('Validation Lists'!T79,'Validation Lists'!U79),"No output",IF(OR('Validation Lists'!W79,'Validation Lists'!X79,'Validation Lists'!Y79),"No completed output",'Validation Lists'!BI79))</x:f>
        <x:v>No output</x:v>
      </x:c>
      <x:c r="BY79" s="59" t="str">
        <x:f>IF('Validation Lists'!T79,"No substantive wording.",IF('Validation Lists'!U79,"Assessment is incomplete.",IF('Validation Lists'!W79,"Review is required before handoff.",IF('Validation Lists'!Y79,"Defined additional evidence is missing.",IF('Validation Lists'!X79,"A specific reopen condition is missing.",'Validation Lists'!BJ79)))))</x:f>
        <x:v>Assessment is incomplete.</x:v>
      </x:c>
      <x:c r="BZ79" s="59" t="str">
        <x:f>IF('Validation Lists'!T79,"Any adjudication result.",IF('Validation Lists'!U79,"Any substantive conclusion.",IF('Validation Lists'!W79,"Completed/approved claim.",IF('Validation Lists'!Y79,"Undefined evidence request.",IF('Validation Lists'!X79,"Permanent closed decision.",'Validation Lists'!BK79)))))</x:f>
        <x:v>Any substantive conclusion.</x:v>
      </x:c>
      <x:c r="CA79" s="59" t="str">
        <x:f>IF('Validation Lists'!T79,"Correct invalid value.",IF('Validation Lists'!U79,"Complete required fields.",IF('Validation Lists'!W79,"Do not hand off.",IF('Validation Lists'!Y79,"Specify the evidence before handoff.",IF('Validation Lists'!X79,"Do not complete handoff.",'Validation Lists'!BL79)))))</x:f>
        <x:v>Complete required fields.</x:v>
      </x:c>
      <x:c r="CB79" s="59" t="str">
        <x:f>IF(OR('Validation Lists'!T79,'Validation Lists'!U79),"Not evaluated.",IF('Validation Lists'!W79,"Reviewer must be supplied.",'Validation Lists'!BM79))</x:f>
        <x:v>Not evaluated.</x:v>
      </x:c>
      <x:c r="CC79" s="59" t="str">
        <x:f>IF(OR('Validation Lists'!T79,'Validation Lists'!U79),"Not evaluated.",IF('Validation Lists'!W79,IF(AND(BT79&lt;&gt;"",BT79&lt;&gt;"None",BT79&lt;&gt;"Not applicable"),"Specific condition already required.","Supply a specific trigger."),IF('Validation Lists'!Y79,"Supply a specific evidence request.",IF('Validation Lists'!X79,"Supply a specific trigger.",'Validation Lists'!BN79))))</x:f>
        <x:v>Not evaluated.</x:v>
      </x:c>
      <x:c r="CD79" s="59" t="str">
        <x:f>IF(BU79="Complete","Ready","Not ready")</x:f>
        <x:v>Not ready</x:v>
      </x:c>
      <x:c r="CE79" s="59" t="str">
        <x:f>IF(CD79&lt;&gt;"Ready","No completed handoff","Claim: "&amp;B79&amp;" | Decision use: "&amp;C79&amp;" | Record A: "&amp;H79&amp;" | Record B: "&amp;AA79&amp;" | Conflict: "&amp;BV79&amp;" | Materiality: "&amp;BN79&amp;" | Disposition: "&amp;BW79&amp;" | Confidence impact: "&amp;BX79&amp;" | Strongest wording: "&amp;BY79&amp;" | Prohibited wording: "&amp;BZ79&amp;" | Permitted action: "&amp;CA79&amp;" | Owner: "&amp;D79&amp;" | Review: "&amp;CB79&amp;" | Reopen: "&amp;CC79)</x:f>
        <x:v>No completed handoff</x:v>
      </x:c>
    </x:row>
    <x:row r="80" ht="42" customHeight="1">
      <x:c r="A80" s="51"/>
      <x:c r="B80" s="51"/>
      <x:c r="C80" s="51"/>
      <x:c r="D80" s="51"/>
      <x:c r="E80" s="51"/>
      <x:c r="F80" s="51"/>
      <x:c r="G80" s="51"/>
      <x:c r="H80" s="51"/>
      <x:c r="I80" s="51"/>
      <x:c r="J80" s="51"/>
      <x:c r="K80" s="51"/>
      <x:c r="L80" s="51"/>
      <x:c r="M80" s="51"/>
      <x:c r="N80" s="51"/>
      <x:c r="O80" s="51"/>
      <x:c r="P80" s="51"/>
      <x:c r="Q80" s="51"/>
      <x:c r="R80" s="51"/>
      <x:c r="S80" s="51"/>
      <x:c r="T80" s="51"/>
      <x:c r="U80" s="51"/>
      <x:c r="V80" s="51"/>
      <x:c r="W80" s="51"/>
      <x:c r="X80" s="51"/>
      <x:c r="Y80" s="51"/>
      <x:c r="Z80" s="51"/>
      <x:c r="AA80" s="51"/>
      <x:c r="AB80" s="51"/>
      <x:c r="AC80" s="51"/>
      <x:c r="AD80" s="51"/>
      <x:c r="AE80" s="51"/>
      <x:c r="AF80" s="51"/>
      <x:c r="AG80" s="51"/>
      <x:c r="AH80" s="51"/>
      <x:c r="AI80" s="51"/>
      <x:c r="AJ80" s="51"/>
      <x:c r="AK80" s="51"/>
      <x:c r="AL80" s="51"/>
      <x:c r="AM80" s="51"/>
      <x:c r="AN80" s="51"/>
      <x:c r="AO80" s="51"/>
      <x:c r="AP80" s="51"/>
      <x:c r="AQ80" s="51"/>
      <x:c r="AR80" s="51"/>
      <x:c r="AS80" s="51"/>
      <x:c r="AT80" s="51"/>
      <x:c r="AU80" s="51"/>
      <x:c r="AV80" s="51"/>
      <x:c r="AW80" s="51"/>
      <x:c r="AX80" s="51"/>
      <x:c r="AY80" s="51"/>
      <x:c r="AZ80" s="51"/>
      <x:c r="BA80" s="51"/>
      <x:c r="BB80" s="51"/>
      <x:c r="BC80" s="51"/>
      <x:c r="BD80" s="51"/>
      <x:c r="BE80" s="51"/>
      <x:c r="BF80" s="51"/>
      <x:c r="BG80" s="51"/>
      <x:c r="BH80" s="51"/>
      <x:c r="BI80" s="51"/>
      <x:c r="BJ80" s="51"/>
      <x:c r="BK80" s="51"/>
      <x:c r="BL80" s="51"/>
      <x:c r="BM80" s="51"/>
      <x:c r="BN80" s="51"/>
      <x:c r="BO80" s="51"/>
      <x:c r="BP80" s="51"/>
      <x:c r="BQ80" s="51"/>
      <x:c r="BR80" s="51"/>
      <x:c r="BS80" s="51"/>
      <x:c r="BT80" s="59"/>
      <x:c r="BU80" s="59" t="str">
        <x:f>IF('Validation Lists'!T80,"Invalid",IF('Validation Lists'!U80,"Incomplete",IF('Validation Lists'!W80,"Review required — incomplete",IF('Validation Lists'!Y80,"Incomplete",IF('Validation Lists'!X80,"Incomplete","Complete")))))</x:f>
        <x:v>Incomplete</x:v>
      </x:c>
      <x:c r="BV80" s="59" t="str">
        <x:f>IF(OR('Validation Lists'!T80,'Validation Lists'!U80),"No output",'Validation Lists'!AL80)</x:f>
        <x:v>No output</x:v>
      </x:c>
      <x:c r="BW80" s="59" t="str">
        <x:f>IF(OR('Validation Lists'!T80,'Validation Lists'!U80),"No output",'Validation Lists'!BH80)</x:f>
        <x:v>No output</x:v>
      </x:c>
      <x:c r="BX80" s="59" t="str">
        <x:f>IF(OR('Validation Lists'!T80,'Validation Lists'!U80),"No output",IF(OR('Validation Lists'!W80,'Validation Lists'!X80,'Validation Lists'!Y80),"No completed output",'Validation Lists'!BI80))</x:f>
        <x:v>No output</x:v>
      </x:c>
      <x:c r="BY80" s="59" t="str">
        <x:f>IF('Validation Lists'!T80,"No substantive wording.",IF('Validation Lists'!U80,"Assessment is incomplete.",IF('Validation Lists'!W80,"Review is required before handoff.",IF('Validation Lists'!Y80,"Defined additional evidence is missing.",IF('Validation Lists'!X80,"A specific reopen condition is missing.",'Validation Lists'!BJ80)))))</x:f>
        <x:v>Assessment is incomplete.</x:v>
      </x:c>
      <x:c r="BZ80" s="59" t="str">
        <x:f>IF('Validation Lists'!T80,"Any adjudication result.",IF('Validation Lists'!U80,"Any substantive conclusion.",IF('Validation Lists'!W80,"Completed/approved claim.",IF('Validation Lists'!Y80,"Undefined evidence request.",IF('Validation Lists'!X80,"Permanent closed decision.",'Validation Lists'!BK80)))))</x:f>
        <x:v>Any substantive conclusion.</x:v>
      </x:c>
      <x:c r="CA80" s="59" t="str">
        <x:f>IF('Validation Lists'!T80,"Correct invalid value.",IF('Validation Lists'!U80,"Complete required fields.",IF('Validation Lists'!W80,"Do not hand off.",IF('Validation Lists'!Y80,"Specify the evidence before handoff.",IF('Validation Lists'!X80,"Do not complete handoff.",'Validation Lists'!BL80)))))</x:f>
        <x:v>Complete required fields.</x:v>
      </x:c>
      <x:c r="CB80" s="59" t="str">
        <x:f>IF(OR('Validation Lists'!T80,'Validation Lists'!U80),"Not evaluated.",IF('Validation Lists'!W80,"Reviewer must be supplied.",'Validation Lists'!BM80))</x:f>
        <x:v>Not evaluated.</x:v>
      </x:c>
      <x:c r="CC80" s="59" t="str">
        <x:f>IF(OR('Validation Lists'!T80,'Validation Lists'!U80),"Not evaluated.",IF('Validation Lists'!W80,IF(AND(BT80&lt;&gt;"",BT80&lt;&gt;"None",BT80&lt;&gt;"Not applicable"),"Specific condition already required.","Supply a specific trigger."),IF('Validation Lists'!Y80,"Supply a specific evidence request.",IF('Validation Lists'!X80,"Supply a specific trigger.",'Validation Lists'!BN80))))</x:f>
        <x:v>Not evaluated.</x:v>
      </x:c>
      <x:c r="CD80" s="59" t="str">
        <x:f>IF(BU80="Complete","Ready","Not ready")</x:f>
        <x:v>Not ready</x:v>
      </x:c>
      <x:c r="CE80" s="59" t="str">
        <x:f>IF(CD80&lt;&gt;"Ready","No completed handoff","Claim: "&amp;B80&amp;" | Decision use: "&amp;C80&amp;" | Record A: "&amp;H80&amp;" | Record B: "&amp;AA80&amp;" | Conflict: "&amp;BV80&amp;" | Materiality: "&amp;BN80&amp;" | Disposition: "&amp;BW80&amp;" | Confidence impact: "&amp;BX80&amp;" | Strongest wording: "&amp;BY80&amp;" | Prohibited wording: "&amp;BZ80&amp;" | Permitted action: "&amp;CA80&amp;" | Owner: "&amp;D80&amp;" | Review: "&amp;CB80&amp;" | Reopen: "&amp;CC80)</x:f>
        <x:v>No completed handoff</x:v>
      </x:c>
    </x:row>
    <x:row r="81" ht="42" customHeight="1">
      <x:c r="A81" s="51"/>
      <x:c r="B81" s="51"/>
      <x:c r="C81" s="51"/>
      <x:c r="D81" s="51"/>
      <x:c r="E81" s="51"/>
      <x:c r="F81" s="51"/>
      <x:c r="G81" s="51"/>
      <x:c r="H81" s="51"/>
      <x:c r="I81" s="51"/>
      <x:c r="J81" s="51"/>
      <x:c r="K81" s="51"/>
      <x:c r="L81" s="51"/>
      <x:c r="M81" s="51"/>
      <x:c r="N81" s="51"/>
      <x:c r="O81" s="51"/>
      <x:c r="P81" s="51"/>
      <x:c r="Q81" s="51"/>
      <x:c r="R81" s="51"/>
      <x:c r="S81" s="51"/>
      <x:c r="T81" s="51"/>
      <x:c r="U81" s="51"/>
      <x:c r="V81" s="51"/>
      <x:c r="W81" s="51"/>
      <x:c r="X81" s="51"/>
      <x:c r="Y81" s="51"/>
      <x:c r="Z81" s="51"/>
      <x:c r="AA81" s="51"/>
      <x:c r="AB81" s="51"/>
      <x:c r="AC81" s="51"/>
      <x:c r="AD81" s="51"/>
      <x:c r="AE81" s="51"/>
      <x:c r="AF81" s="51"/>
      <x:c r="AG81" s="51"/>
      <x:c r="AH81" s="51"/>
      <x:c r="AI81" s="51"/>
      <x:c r="AJ81" s="51"/>
      <x:c r="AK81" s="51"/>
      <x:c r="AL81" s="51"/>
      <x:c r="AM81" s="51"/>
      <x:c r="AN81" s="51"/>
      <x:c r="AO81" s="51"/>
      <x:c r="AP81" s="51"/>
      <x:c r="AQ81" s="51"/>
      <x:c r="AR81" s="51"/>
      <x:c r="AS81" s="51"/>
      <x:c r="AT81" s="51"/>
      <x:c r="AU81" s="51"/>
      <x:c r="AV81" s="51"/>
      <x:c r="AW81" s="51"/>
      <x:c r="AX81" s="51"/>
      <x:c r="AY81" s="51"/>
      <x:c r="AZ81" s="51"/>
      <x:c r="BA81" s="51"/>
      <x:c r="BB81" s="51"/>
      <x:c r="BC81" s="51"/>
      <x:c r="BD81" s="51"/>
      <x:c r="BE81" s="51"/>
      <x:c r="BF81" s="51"/>
      <x:c r="BG81" s="51"/>
      <x:c r="BH81" s="51"/>
      <x:c r="BI81" s="51"/>
      <x:c r="BJ81" s="51"/>
      <x:c r="BK81" s="51"/>
      <x:c r="BL81" s="51"/>
      <x:c r="BM81" s="51"/>
      <x:c r="BN81" s="51"/>
      <x:c r="BO81" s="51"/>
      <x:c r="BP81" s="51"/>
      <x:c r="BQ81" s="51"/>
      <x:c r="BR81" s="51"/>
      <x:c r="BS81" s="51"/>
      <x:c r="BT81" s="59"/>
      <x:c r="BU81" s="59" t="str">
        <x:f>IF('Validation Lists'!T81,"Invalid",IF('Validation Lists'!U81,"Incomplete",IF('Validation Lists'!W81,"Review required — incomplete",IF('Validation Lists'!Y81,"Incomplete",IF('Validation Lists'!X81,"Incomplete","Complete")))))</x:f>
        <x:v>Incomplete</x:v>
      </x:c>
      <x:c r="BV81" s="59" t="str">
        <x:f>IF(OR('Validation Lists'!T81,'Validation Lists'!U81),"No output",'Validation Lists'!AL81)</x:f>
        <x:v>No output</x:v>
      </x:c>
      <x:c r="BW81" s="59" t="str">
        <x:f>IF(OR('Validation Lists'!T81,'Validation Lists'!U81),"No output",'Validation Lists'!BH81)</x:f>
        <x:v>No output</x:v>
      </x:c>
      <x:c r="BX81" s="59" t="str">
        <x:f>IF(OR('Validation Lists'!T81,'Validation Lists'!U81),"No output",IF(OR('Validation Lists'!W81,'Validation Lists'!X81,'Validation Lists'!Y81),"No completed output",'Validation Lists'!BI81))</x:f>
        <x:v>No output</x:v>
      </x:c>
      <x:c r="BY81" s="59" t="str">
        <x:f>IF('Validation Lists'!T81,"No substantive wording.",IF('Validation Lists'!U81,"Assessment is incomplete.",IF('Validation Lists'!W81,"Review is required before handoff.",IF('Validation Lists'!Y81,"Defined additional evidence is missing.",IF('Validation Lists'!X81,"A specific reopen condition is missing.",'Validation Lists'!BJ81)))))</x:f>
        <x:v>Assessment is incomplete.</x:v>
      </x:c>
      <x:c r="BZ81" s="59" t="str">
        <x:f>IF('Validation Lists'!T81,"Any adjudication result.",IF('Validation Lists'!U81,"Any substantive conclusion.",IF('Validation Lists'!W81,"Completed/approved claim.",IF('Validation Lists'!Y81,"Undefined evidence request.",IF('Validation Lists'!X81,"Permanent closed decision.",'Validation Lists'!BK81)))))</x:f>
        <x:v>Any substantive conclusion.</x:v>
      </x:c>
      <x:c r="CA81" s="59" t="str">
        <x:f>IF('Validation Lists'!T81,"Correct invalid value.",IF('Validation Lists'!U81,"Complete required fields.",IF('Validation Lists'!W81,"Do not hand off.",IF('Validation Lists'!Y81,"Specify the evidence before handoff.",IF('Validation Lists'!X81,"Do not complete handoff.",'Validation Lists'!BL81)))))</x:f>
        <x:v>Complete required fields.</x:v>
      </x:c>
      <x:c r="CB81" s="59" t="str">
        <x:f>IF(OR('Validation Lists'!T81,'Validation Lists'!U81),"Not evaluated.",IF('Validation Lists'!W81,"Reviewer must be supplied.",'Validation Lists'!BM81))</x:f>
        <x:v>Not evaluated.</x:v>
      </x:c>
      <x:c r="CC81" s="59" t="str">
        <x:f>IF(OR('Validation Lists'!T81,'Validation Lists'!U81),"Not evaluated.",IF('Validation Lists'!W81,IF(AND(BT81&lt;&gt;"",BT81&lt;&gt;"None",BT81&lt;&gt;"Not applicable"),"Specific condition already required.","Supply a specific trigger."),IF('Validation Lists'!Y81,"Supply a specific evidence request.",IF('Validation Lists'!X81,"Supply a specific trigger.",'Validation Lists'!BN81))))</x:f>
        <x:v>Not evaluated.</x:v>
      </x:c>
      <x:c r="CD81" s="59" t="str">
        <x:f>IF(BU81="Complete","Ready","Not ready")</x:f>
        <x:v>Not ready</x:v>
      </x:c>
      <x:c r="CE81" s="59" t="str">
        <x:f>IF(CD81&lt;&gt;"Ready","No completed handoff","Claim: "&amp;B81&amp;" | Decision use: "&amp;C81&amp;" | Record A: "&amp;H81&amp;" | Record B: "&amp;AA81&amp;" | Conflict: "&amp;BV81&amp;" | Materiality: "&amp;BN81&amp;" | Disposition: "&amp;BW81&amp;" | Confidence impact: "&amp;BX81&amp;" | Strongest wording: "&amp;BY81&amp;" | Prohibited wording: "&amp;BZ81&amp;" | Permitted action: "&amp;CA81&amp;" | Owner: "&amp;D81&amp;" | Review: "&amp;CB81&amp;" | Reopen: "&amp;CC81)</x:f>
        <x:v>No completed handoff</x:v>
      </x:c>
    </x:row>
    <x:row r="82" ht="42" customHeight="1">
      <x:c r="A82" s="51"/>
      <x:c r="B82" s="51"/>
      <x:c r="C82" s="51"/>
      <x:c r="D82" s="51"/>
      <x:c r="E82" s="51"/>
      <x:c r="F82" s="51"/>
      <x:c r="G82" s="51"/>
      <x:c r="H82" s="51"/>
      <x:c r="I82" s="51"/>
      <x:c r="J82" s="51"/>
      <x:c r="K82" s="51"/>
      <x:c r="L82" s="51"/>
      <x:c r="M82" s="51"/>
      <x:c r="N82" s="51"/>
      <x:c r="O82" s="51"/>
      <x:c r="P82" s="51"/>
      <x:c r="Q82" s="51"/>
      <x:c r="R82" s="51"/>
      <x:c r="S82" s="51"/>
      <x:c r="T82" s="51"/>
      <x:c r="U82" s="51"/>
      <x:c r="V82" s="51"/>
      <x:c r="W82" s="51"/>
      <x:c r="X82" s="51"/>
      <x:c r="Y82" s="51"/>
      <x:c r="Z82" s="51"/>
      <x:c r="AA82" s="51"/>
      <x:c r="AB82" s="51"/>
      <x:c r="AC82" s="51"/>
      <x:c r="AD82" s="51"/>
      <x:c r="AE82" s="51"/>
      <x:c r="AF82" s="51"/>
      <x:c r="AG82" s="51"/>
      <x:c r="AH82" s="51"/>
      <x:c r="AI82" s="51"/>
      <x:c r="AJ82" s="51"/>
      <x:c r="AK82" s="51"/>
      <x:c r="AL82" s="51"/>
      <x:c r="AM82" s="51"/>
      <x:c r="AN82" s="51"/>
      <x:c r="AO82" s="51"/>
      <x:c r="AP82" s="51"/>
      <x:c r="AQ82" s="51"/>
      <x:c r="AR82" s="51"/>
      <x:c r="AS82" s="51"/>
      <x:c r="AT82" s="51"/>
      <x:c r="AU82" s="51"/>
      <x:c r="AV82" s="51"/>
      <x:c r="AW82" s="51"/>
      <x:c r="AX82" s="51"/>
      <x:c r="AY82" s="51"/>
      <x:c r="AZ82" s="51"/>
      <x:c r="BA82" s="51"/>
      <x:c r="BB82" s="51"/>
      <x:c r="BC82" s="51"/>
      <x:c r="BD82" s="51"/>
      <x:c r="BE82" s="51"/>
      <x:c r="BF82" s="51"/>
      <x:c r="BG82" s="51"/>
      <x:c r="BH82" s="51"/>
      <x:c r="BI82" s="51"/>
      <x:c r="BJ82" s="51"/>
      <x:c r="BK82" s="51"/>
      <x:c r="BL82" s="51"/>
      <x:c r="BM82" s="51"/>
      <x:c r="BN82" s="51"/>
      <x:c r="BO82" s="51"/>
      <x:c r="BP82" s="51"/>
      <x:c r="BQ82" s="51"/>
      <x:c r="BR82" s="51"/>
      <x:c r="BS82" s="51"/>
      <x:c r="BT82" s="59"/>
      <x:c r="BU82" s="59" t="str">
        <x:f>IF('Validation Lists'!T82,"Invalid",IF('Validation Lists'!U82,"Incomplete",IF('Validation Lists'!W82,"Review required — incomplete",IF('Validation Lists'!Y82,"Incomplete",IF('Validation Lists'!X82,"Incomplete","Complete")))))</x:f>
        <x:v>Incomplete</x:v>
      </x:c>
      <x:c r="BV82" s="59" t="str">
        <x:f>IF(OR('Validation Lists'!T82,'Validation Lists'!U82),"No output",'Validation Lists'!AL82)</x:f>
        <x:v>No output</x:v>
      </x:c>
      <x:c r="BW82" s="59" t="str">
        <x:f>IF(OR('Validation Lists'!T82,'Validation Lists'!U82),"No output",'Validation Lists'!BH82)</x:f>
        <x:v>No output</x:v>
      </x:c>
      <x:c r="BX82" s="59" t="str">
        <x:f>IF(OR('Validation Lists'!T82,'Validation Lists'!U82),"No output",IF(OR('Validation Lists'!W82,'Validation Lists'!X82,'Validation Lists'!Y82),"No completed output",'Validation Lists'!BI82))</x:f>
        <x:v>No output</x:v>
      </x:c>
      <x:c r="BY82" s="59" t="str">
        <x:f>IF('Validation Lists'!T82,"No substantive wording.",IF('Validation Lists'!U82,"Assessment is incomplete.",IF('Validation Lists'!W82,"Review is required before handoff.",IF('Validation Lists'!Y82,"Defined additional evidence is missing.",IF('Validation Lists'!X82,"A specific reopen condition is missing.",'Validation Lists'!BJ82)))))</x:f>
        <x:v>Assessment is incomplete.</x:v>
      </x:c>
      <x:c r="BZ82" s="59" t="str">
        <x:f>IF('Validation Lists'!T82,"Any adjudication result.",IF('Validation Lists'!U82,"Any substantive conclusion.",IF('Validation Lists'!W82,"Completed/approved claim.",IF('Validation Lists'!Y82,"Undefined evidence request.",IF('Validation Lists'!X82,"Permanent closed decision.",'Validation Lists'!BK82)))))</x:f>
        <x:v>Any substantive conclusion.</x:v>
      </x:c>
      <x:c r="CA82" s="59" t="str">
        <x:f>IF('Validation Lists'!T82,"Correct invalid value.",IF('Validation Lists'!U82,"Complete required fields.",IF('Validation Lists'!W82,"Do not hand off.",IF('Validation Lists'!Y82,"Specify the evidence before handoff.",IF('Validation Lists'!X82,"Do not complete handoff.",'Validation Lists'!BL82)))))</x:f>
        <x:v>Complete required fields.</x:v>
      </x:c>
      <x:c r="CB82" s="59" t="str">
        <x:f>IF(OR('Validation Lists'!T82,'Validation Lists'!U82),"Not evaluated.",IF('Validation Lists'!W82,"Reviewer must be supplied.",'Validation Lists'!BM82))</x:f>
        <x:v>Not evaluated.</x:v>
      </x:c>
      <x:c r="CC82" s="59" t="str">
        <x:f>IF(OR('Validation Lists'!T82,'Validation Lists'!U82),"Not evaluated.",IF('Validation Lists'!W82,IF(AND(BT82&lt;&gt;"",BT82&lt;&gt;"None",BT82&lt;&gt;"Not applicable"),"Specific condition already required.","Supply a specific trigger."),IF('Validation Lists'!Y82,"Supply a specific evidence request.",IF('Validation Lists'!X82,"Supply a specific trigger.",'Validation Lists'!BN82))))</x:f>
        <x:v>Not evaluated.</x:v>
      </x:c>
      <x:c r="CD82" s="59" t="str">
        <x:f>IF(BU82="Complete","Ready","Not ready")</x:f>
        <x:v>Not ready</x:v>
      </x:c>
      <x:c r="CE82" s="59" t="str">
        <x:f>IF(CD82&lt;&gt;"Ready","No completed handoff","Claim: "&amp;B82&amp;" | Decision use: "&amp;C82&amp;" | Record A: "&amp;H82&amp;" | Record B: "&amp;AA82&amp;" | Conflict: "&amp;BV82&amp;" | Materiality: "&amp;BN82&amp;" | Disposition: "&amp;BW82&amp;" | Confidence impact: "&amp;BX82&amp;" | Strongest wording: "&amp;BY82&amp;" | Prohibited wording: "&amp;BZ82&amp;" | Permitted action: "&amp;CA82&amp;" | Owner: "&amp;D82&amp;" | Review: "&amp;CB82&amp;" | Reopen: "&amp;CC82)</x:f>
        <x:v>No completed handoff</x:v>
      </x:c>
    </x:row>
    <x:row r="83" ht="42" customHeight="1">
      <x:c r="A83" s="51"/>
      <x:c r="B83" s="51"/>
      <x:c r="C83" s="51"/>
      <x:c r="D83" s="51"/>
      <x:c r="E83" s="51"/>
      <x:c r="F83" s="51"/>
      <x:c r="G83" s="51"/>
      <x:c r="H83" s="51"/>
      <x:c r="I83" s="51"/>
      <x:c r="J83" s="51"/>
      <x:c r="K83" s="51"/>
      <x:c r="L83" s="51"/>
      <x:c r="M83" s="51"/>
      <x:c r="N83" s="51"/>
      <x:c r="O83" s="51"/>
      <x:c r="P83" s="51"/>
      <x:c r="Q83" s="51"/>
      <x:c r="R83" s="51"/>
      <x:c r="S83" s="51"/>
      <x:c r="T83" s="51"/>
      <x:c r="U83" s="51"/>
      <x:c r="V83" s="51"/>
      <x:c r="W83" s="51"/>
      <x:c r="X83" s="51"/>
      <x:c r="Y83" s="51"/>
      <x:c r="Z83" s="51"/>
      <x:c r="AA83" s="51"/>
      <x:c r="AB83" s="51"/>
      <x:c r="AC83" s="51"/>
      <x:c r="AD83" s="51"/>
      <x:c r="AE83" s="51"/>
      <x:c r="AF83" s="51"/>
      <x:c r="AG83" s="51"/>
      <x:c r="AH83" s="51"/>
      <x:c r="AI83" s="51"/>
      <x:c r="AJ83" s="51"/>
      <x:c r="AK83" s="51"/>
      <x:c r="AL83" s="51"/>
      <x:c r="AM83" s="51"/>
      <x:c r="AN83" s="51"/>
      <x:c r="AO83" s="51"/>
      <x:c r="AP83" s="51"/>
      <x:c r="AQ83" s="51"/>
      <x:c r="AR83" s="51"/>
      <x:c r="AS83" s="51"/>
      <x:c r="AT83" s="51"/>
      <x:c r="AU83" s="51"/>
      <x:c r="AV83" s="51"/>
      <x:c r="AW83" s="51"/>
      <x:c r="AX83" s="51"/>
      <x:c r="AY83" s="51"/>
      <x:c r="AZ83" s="51"/>
      <x:c r="BA83" s="51"/>
      <x:c r="BB83" s="51"/>
      <x:c r="BC83" s="51"/>
      <x:c r="BD83" s="51"/>
      <x:c r="BE83" s="51"/>
      <x:c r="BF83" s="51"/>
      <x:c r="BG83" s="51"/>
      <x:c r="BH83" s="51"/>
      <x:c r="BI83" s="51"/>
      <x:c r="BJ83" s="51"/>
      <x:c r="BK83" s="51"/>
      <x:c r="BL83" s="51"/>
      <x:c r="BM83" s="51"/>
      <x:c r="BN83" s="51"/>
      <x:c r="BO83" s="51"/>
      <x:c r="BP83" s="51"/>
      <x:c r="BQ83" s="51"/>
      <x:c r="BR83" s="51"/>
      <x:c r="BS83" s="51"/>
      <x:c r="BT83" s="59"/>
      <x:c r="BU83" s="59" t="str">
        <x:f>IF('Validation Lists'!T83,"Invalid",IF('Validation Lists'!U83,"Incomplete",IF('Validation Lists'!W83,"Review required — incomplete",IF('Validation Lists'!Y83,"Incomplete",IF('Validation Lists'!X83,"Incomplete","Complete")))))</x:f>
        <x:v>Incomplete</x:v>
      </x:c>
      <x:c r="BV83" s="59" t="str">
        <x:f>IF(OR('Validation Lists'!T83,'Validation Lists'!U83),"No output",'Validation Lists'!AL83)</x:f>
        <x:v>No output</x:v>
      </x:c>
      <x:c r="BW83" s="59" t="str">
        <x:f>IF(OR('Validation Lists'!T83,'Validation Lists'!U83),"No output",'Validation Lists'!BH83)</x:f>
        <x:v>No output</x:v>
      </x:c>
      <x:c r="BX83" s="59" t="str">
        <x:f>IF(OR('Validation Lists'!T83,'Validation Lists'!U83),"No output",IF(OR('Validation Lists'!W83,'Validation Lists'!X83,'Validation Lists'!Y83),"No completed output",'Validation Lists'!BI83))</x:f>
        <x:v>No output</x:v>
      </x:c>
      <x:c r="BY83" s="59" t="str">
        <x:f>IF('Validation Lists'!T83,"No substantive wording.",IF('Validation Lists'!U83,"Assessment is incomplete.",IF('Validation Lists'!W83,"Review is required before handoff.",IF('Validation Lists'!Y83,"Defined additional evidence is missing.",IF('Validation Lists'!X83,"A specific reopen condition is missing.",'Validation Lists'!BJ83)))))</x:f>
        <x:v>Assessment is incomplete.</x:v>
      </x:c>
      <x:c r="BZ83" s="59" t="str">
        <x:f>IF('Validation Lists'!T83,"Any adjudication result.",IF('Validation Lists'!U83,"Any substantive conclusion.",IF('Validation Lists'!W83,"Completed/approved claim.",IF('Validation Lists'!Y83,"Undefined evidence request.",IF('Validation Lists'!X83,"Permanent closed decision.",'Validation Lists'!BK83)))))</x:f>
        <x:v>Any substantive conclusion.</x:v>
      </x:c>
      <x:c r="CA83" s="59" t="str">
        <x:f>IF('Validation Lists'!T83,"Correct invalid value.",IF('Validation Lists'!U83,"Complete required fields.",IF('Validation Lists'!W83,"Do not hand off.",IF('Validation Lists'!Y83,"Specify the evidence before handoff.",IF('Validation Lists'!X83,"Do not complete handoff.",'Validation Lists'!BL83)))))</x:f>
        <x:v>Complete required fields.</x:v>
      </x:c>
      <x:c r="CB83" s="59" t="str">
        <x:f>IF(OR('Validation Lists'!T83,'Validation Lists'!U83),"Not evaluated.",IF('Validation Lists'!W83,"Reviewer must be supplied.",'Validation Lists'!BM83))</x:f>
        <x:v>Not evaluated.</x:v>
      </x:c>
      <x:c r="CC83" s="59" t="str">
        <x:f>IF(OR('Validation Lists'!T83,'Validation Lists'!U83),"Not evaluated.",IF('Validation Lists'!W83,IF(AND(BT83&lt;&gt;"",BT83&lt;&gt;"None",BT83&lt;&gt;"Not applicable"),"Specific condition already required.","Supply a specific trigger."),IF('Validation Lists'!Y83,"Supply a specific evidence request.",IF('Validation Lists'!X83,"Supply a specific trigger.",'Validation Lists'!BN83))))</x:f>
        <x:v>Not evaluated.</x:v>
      </x:c>
      <x:c r="CD83" s="59" t="str">
        <x:f>IF(BU83="Complete","Ready","Not ready")</x:f>
        <x:v>Not ready</x:v>
      </x:c>
      <x:c r="CE83" s="59" t="str">
        <x:f>IF(CD83&lt;&gt;"Ready","No completed handoff","Claim: "&amp;B83&amp;" | Decision use: "&amp;C83&amp;" | Record A: "&amp;H83&amp;" | Record B: "&amp;AA83&amp;" | Conflict: "&amp;BV83&amp;" | Materiality: "&amp;BN83&amp;" | Disposition: "&amp;BW83&amp;" | Confidence impact: "&amp;BX83&amp;" | Strongest wording: "&amp;BY83&amp;" | Prohibited wording: "&amp;BZ83&amp;" | Permitted action: "&amp;CA83&amp;" | Owner: "&amp;D83&amp;" | Review: "&amp;CB83&amp;" | Reopen: "&amp;CC83)</x:f>
        <x:v>No completed handoff</x:v>
      </x:c>
    </x:row>
    <x:row r="84" ht="42" customHeight="1">
      <x:c r="A84" s="51"/>
      <x:c r="B84" s="51"/>
      <x:c r="C84" s="51"/>
      <x:c r="D84" s="51"/>
      <x:c r="E84" s="51"/>
      <x:c r="F84" s="51"/>
      <x:c r="G84" s="51"/>
      <x:c r="H84" s="51"/>
      <x:c r="I84" s="51"/>
      <x:c r="J84" s="51"/>
      <x:c r="K84" s="51"/>
      <x:c r="L84" s="51"/>
      <x:c r="M84" s="51"/>
      <x:c r="N84" s="51"/>
      <x:c r="O84" s="51"/>
      <x:c r="P84" s="51"/>
      <x:c r="Q84" s="51"/>
      <x:c r="R84" s="51"/>
      <x:c r="S84" s="51"/>
      <x:c r="T84" s="51"/>
      <x:c r="U84" s="51"/>
      <x:c r="V84" s="51"/>
      <x:c r="W84" s="51"/>
      <x:c r="X84" s="51"/>
      <x:c r="Y84" s="51"/>
      <x:c r="Z84" s="51"/>
      <x:c r="AA84" s="51"/>
      <x:c r="AB84" s="51"/>
      <x:c r="AC84" s="51"/>
      <x:c r="AD84" s="51"/>
      <x:c r="AE84" s="51"/>
      <x:c r="AF84" s="51"/>
      <x:c r="AG84" s="51"/>
      <x:c r="AH84" s="51"/>
      <x:c r="AI84" s="51"/>
      <x:c r="AJ84" s="51"/>
      <x:c r="AK84" s="51"/>
      <x:c r="AL84" s="51"/>
      <x:c r="AM84" s="51"/>
      <x:c r="AN84" s="51"/>
      <x:c r="AO84" s="51"/>
      <x:c r="AP84" s="51"/>
      <x:c r="AQ84" s="51"/>
      <x:c r="AR84" s="51"/>
      <x:c r="AS84" s="51"/>
      <x:c r="AT84" s="51"/>
      <x:c r="AU84" s="51"/>
      <x:c r="AV84" s="51"/>
      <x:c r="AW84" s="51"/>
      <x:c r="AX84" s="51"/>
      <x:c r="AY84" s="51"/>
      <x:c r="AZ84" s="51"/>
      <x:c r="BA84" s="51"/>
      <x:c r="BB84" s="51"/>
      <x:c r="BC84" s="51"/>
      <x:c r="BD84" s="51"/>
      <x:c r="BE84" s="51"/>
      <x:c r="BF84" s="51"/>
      <x:c r="BG84" s="51"/>
      <x:c r="BH84" s="51"/>
      <x:c r="BI84" s="51"/>
      <x:c r="BJ84" s="51"/>
      <x:c r="BK84" s="51"/>
      <x:c r="BL84" s="51"/>
      <x:c r="BM84" s="51"/>
      <x:c r="BN84" s="51"/>
      <x:c r="BO84" s="51"/>
      <x:c r="BP84" s="51"/>
      <x:c r="BQ84" s="51"/>
      <x:c r="BR84" s="51"/>
      <x:c r="BS84" s="51"/>
      <x:c r="BT84" s="59"/>
      <x:c r="BU84" s="59" t="str">
        <x:f>IF('Validation Lists'!T84,"Invalid",IF('Validation Lists'!U84,"Incomplete",IF('Validation Lists'!W84,"Review required — incomplete",IF('Validation Lists'!Y84,"Incomplete",IF('Validation Lists'!X84,"Incomplete","Complete")))))</x:f>
        <x:v>Incomplete</x:v>
      </x:c>
      <x:c r="BV84" s="59" t="str">
        <x:f>IF(OR('Validation Lists'!T84,'Validation Lists'!U84),"No output",'Validation Lists'!AL84)</x:f>
        <x:v>No output</x:v>
      </x:c>
      <x:c r="BW84" s="59" t="str">
        <x:f>IF(OR('Validation Lists'!T84,'Validation Lists'!U84),"No output",'Validation Lists'!BH84)</x:f>
        <x:v>No output</x:v>
      </x:c>
      <x:c r="BX84" s="59" t="str">
        <x:f>IF(OR('Validation Lists'!T84,'Validation Lists'!U84),"No output",IF(OR('Validation Lists'!W84,'Validation Lists'!X84,'Validation Lists'!Y84),"No completed output",'Validation Lists'!BI84))</x:f>
        <x:v>No output</x:v>
      </x:c>
      <x:c r="BY84" s="59" t="str">
        <x:f>IF('Validation Lists'!T84,"No substantive wording.",IF('Validation Lists'!U84,"Assessment is incomplete.",IF('Validation Lists'!W84,"Review is required before handoff.",IF('Validation Lists'!Y84,"Defined additional evidence is missing.",IF('Validation Lists'!X84,"A specific reopen condition is missing.",'Validation Lists'!BJ84)))))</x:f>
        <x:v>Assessment is incomplete.</x:v>
      </x:c>
      <x:c r="BZ84" s="59" t="str">
        <x:f>IF('Validation Lists'!T84,"Any adjudication result.",IF('Validation Lists'!U84,"Any substantive conclusion.",IF('Validation Lists'!W84,"Completed/approved claim.",IF('Validation Lists'!Y84,"Undefined evidence request.",IF('Validation Lists'!X84,"Permanent closed decision.",'Validation Lists'!BK84)))))</x:f>
        <x:v>Any substantive conclusion.</x:v>
      </x:c>
      <x:c r="CA84" s="59" t="str">
        <x:f>IF('Validation Lists'!T84,"Correct invalid value.",IF('Validation Lists'!U84,"Complete required fields.",IF('Validation Lists'!W84,"Do not hand off.",IF('Validation Lists'!Y84,"Specify the evidence before handoff.",IF('Validation Lists'!X84,"Do not complete handoff.",'Validation Lists'!BL84)))))</x:f>
        <x:v>Complete required fields.</x:v>
      </x:c>
      <x:c r="CB84" s="59" t="str">
        <x:f>IF(OR('Validation Lists'!T84,'Validation Lists'!U84),"Not evaluated.",IF('Validation Lists'!W84,"Reviewer must be supplied.",'Validation Lists'!BM84))</x:f>
        <x:v>Not evaluated.</x:v>
      </x:c>
      <x:c r="CC84" s="59" t="str">
        <x:f>IF(OR('Validation Lists'!T84,'Validation Lists'!U84),"Not evaluated.",IF('Validation Lists'!W84,IF(AND(BT84&lt;&gt;"",BT84&lt;&gt;"None",BT84&lt;&gt;"Not applicable"),"Specific condition already required.","Supply a specific trigger."),IF('Validation Lists'!Y84,"Supply a specific evidence request.",IF('Validation Lists'!X84,"Supply a specific trigger.",'Validation Lists'!BN84))))</x:f>
        <x:v>Not evaluated.</x:v>
      </x:c>
      <x:c r="CD84" s="59" t="str">
        <x:f>IF(BU84="Complete","Ready","Not ready")</x:f>
        <x:v>Not ready</x:v>
      </x:c>
      <x:c r="CE84" s="59" t="str">
        <x:f>IF(CD84&lt;&gt;"Ready","No completed handoff","Claim: "&amp;B84&amp;" | Decision use: "&amp;C84&amp;" | Record A: "&amp;H84&amp;" | Record B: "&amp;AA84&amp;" | Conflict: "&amp;BV84&amp;" | Materiality: "&amp;BN84&amp;" | Disposition: "&amp;BW84&amp;" | Confidence impact: "&amp;BX84&amp;" | Strongest wording: "&amp;BY84&amp;" | Prohibited wording: "&amp;BZ84&amp;" | Permitted action: "&amp;CA84&amp;" | Owner: "&amp;D84&amp;" | Review: "&amp;CB84&amp;" | Reopen: "&amp;CC84)</x:f>
        <x:v>No completed handoff</x:v>
      </x:c>
    </x:row>
    <x:row r="85" ht="42" customHeight="1">
      <x:c r="A85" s="51"/>
      <x:c r="B85" s="51"/>
      <x:c r="C85" s="51"/>
      <x:c r="D85" s="51"/>
      <x:c r="E85" s="51"/>
      <x:c r="F85" s="51"/>
      <x:c r="G85" s="51"/>
      <x:c r="H85" s="51"/>
      <x:c r="I85" s="51"/>
      <x:c r="J85" s="51"/>
      <x:c r="K85" s="51"/>
      <x:c r="L85" s="51"/>
      <x:c r="M85" s="51"/>
      <x:c r="N85" s="51"/>
      <x:c r="O85" s="51"/>
      <x:c r="P85" s="51"/>
      <x:c r="Q85" s="51"/>
      <x:c r="R85" s="51"/>
      <x:c r="S85" s="51"/>
      <x:c r="T85" s="51"/>
      <x:c r="U85" s="51"/>
      <x:c r="V85" s="51"/>
      <x:c r="W85" s="51"/>
      <x:c r="X85" s="51"/>
      <x:c r="Y85" s="51"/>
      <x:c r="Z85" s="51"/>
      <x:c r="AA85" s="51"/>
      <x:c r="AB85" s="51"/>
      <x:c r="AC85" s="51"/>
      <x:c r="AD85" s="51"/>
      <x:c r="AE85" s="51"/>
      <x:c r="AF85" s="51"/>
      <x:c r="AG85" s="51"/>
      <x:c r="AH85" s="51"/>
      <x:c r="AI85" s="51"/>
      <x:c r="AJ85" s="51"/>
      <x:c r="AK85" s="51"/>
      <x:c r="AL85" s="51"/>
      <x:c r="AM85" s="51"/>
      <x:c r="AN85" s="51"/>
      <x:c r="AO85" s="51"/>
      <x:c r="AP85" s="51"/>
      <x:c r="AQ85" s="51"/>
      <x:c r="AR85" s="51"/>
      <x:c r="AS85" s="51"/>
      <x:c r="AT85" s="51"/>
      <x:c r="AU85" s="51"/>
      <x:c r="AV85" s="51"/>
      <x:c r="AW85" s="51"/>
      <x:c r="AX85" s="51"/>
      <x:c r="AY85" s="51"/>
      <x:c r="AZ85" s="51"/>
      <x:c r="BA85" s="51"/>
      <x:c r="BB85" s="51"/>
      <x:c r="BC85" s="51"/>
      <x:c r="BD85" s="51"/>
      <x:c r="BE85" s="51"/>
      <x:c r="BF85" s="51"/>
      <x:c r="BG85" s="51"/>
      <x:c r="BH85" s="51"/>
      <x:c r="BI85" s="51"/>
      <x:c r="BJ85" s="51"/>
      <x:c r="BK85" s="51"/>
      <x:c r="BL85" s="51"/>
      <x:c r="BM85" s="51"/>
      <x:c r="BN85" s="51"/>
      <x:c r="BO85" s="51"/>
      <x:c r="BP85" s="51"/>
      <x:c r="BQ85" s="51"/>
      <x:c r="BR85" s="51"/>
      <x:c r="BS85" s="51"/>
      <x:c r="BT85" s="59"/>
      <x:c r="BU85" s="59" t="str">
        <x:f>IF('Validation Lists'!T85,"Invalid",IF('Validation Lists'!U85,"Incomplete",IF('Validation Lists'!W85,"Review required — incomplete",IF('Validation Lists'!Y85,"Incomplete",IF('Validation Lists'!X85,"Incomplete","Complete")))))</x:f>
        <x:v>Incomplete</x:v>
      </x:c>
      <x:c r="BV85" s="59" t="str">
        <x:f>IF(OR('Validation Lists'!T85,'Validation Lists'!U85),"No output",'Validation Lists'!AL85)</x:f>
        <x:v>No output</x:v>
      </x:c>
      <x:c r="BW85" s="59" t="str">
        <x:f>IF(OR('Validation Lists'!T85,'Validation Lists'!U85),"No output",'Validation Lists'!BH85)</x:f>
        <x:v>No output</x:v>
      </x:c>
      <x:c r="BX85" s="59" t="str">
        <x:f>IF(OR('Validation Lists'!T85,'Validation Lists'!U85),"No output",IF(OR('Validation Lists'!W85,'Validation Lists'!X85,'Validation Lists'!Y85),"No completed output",'Validation Lists'!BI85))</x:f>
        <x:v>No output</x:v>
      </x:c>
      <x:c r="BY85" s="59" t="str">
        <x:f>IF('Validation Lists'!T85,"No substantive wording.",IF('Validation Lists'!U85,"Assessment is incomplete.",IF('Validation Lists'!W85,"Review is required before handoff.",IF('Validation Lists'!Y85,"Defined additional evidence is missing.",IF('Validation Lists'!X85,"A specific reopen condition is missing.",'Validation Lists'!BJ85)))))</x:f>
        <x:v>Assessment is incomplete.</x:v>
      </x:c>
      <x:c r="BZ85" s="59" t="str">
        <x:f>IF('Validation Lists'!T85,"Any adjudication result.",IF('Validation Lists'!U85,"Any substantive conclusion.",IF('Validation Lists'!W85,"Completed/approved claim.",IF('Validation Lists'!Y85,"Undefined evidence request.",IF('Validation Lists'!X85,"Permanent closed decision.",'Validation Lists'!BK85)))))</x:f>
        <x:v>Any substantive conclusion.</x:v>
      </x:c>
      <x:c r="CA85" s="59" t="str">
        <x:f>IF('Validation Lists'!T85,"Correct invalid value.",IF('Validation Lists'!U85,"Complete required fields.",IF('Validation Lists'!W85,"Do not hand off.",IF('Validation Lists'!Y85,"Specify the evidence before handoff.",IF('Validation Lists'!X85,"Do not complete handoff.",'Validation Lists'!BL85)))))</x:f>
        <x:v>Complete required fields.</x:v>
      </x:c>
      <x:c r="CB85" s="59" t="str">
        <x:f>IF(OR('Validation Lists'!T85,'Validation Lists'!U85),"Not evaluated.",IF('Validation Lists'!W85,"Reviewer must be supplied.",'Validation Lists'!BM85))</x:f>
        <x:v>Not evaluated.</x:v>
      </x:c>
      <x:c r="CC85" s="59" t="str">
        <x:f>IF(OR('Validation Lists'!T85,'Validation Lists'!U85),"Not evaluated.",IF('Validation Lists'!W85,IF(AND(BT85&lt;&gt;"",BT85&lt;&gt;"None",BT85&lt;&gt;"Not applicable"),"Specific condition already required.","Supply a specific trigger."),IF('Validation Lists'!Y85,"Supply a specific evidence request.",IF('Validation Lists'!X85,"Supply a specific trigger.",'Validation Lists'!BN85))))</x:f>
        <x:v>Not evaluated.</x:v>
      </x:c>
      <x:c r="CD85" s="59" t="str">
        <x:f>IF(BU85="Complete","Ready","Not ready")</x:f>
        <x:v>Not ready</x:v>
      </x:c>
      <x:c r="CE85" s="59" t="str">
        <x:f>IF(CD85&lt;&gt;"Ready","No completed handoff","Claim: "&amp;B85&amp;" | Decision use: "&amp;C85&amp;" | Record A: "&amp;H85&amp;" | Record B: "&amp;AA85&amp;" | Conflict: "&amp;BV85&amp;" | Materiality: "&amp;BN85&amp;" | Disposition: "&amp;BW85&amp;" | Confidence impact: "&amp;BX85&amp;" | Strongest wording: "&amp;BY85&amp;" | Prohibited wording: "&amp;BZ85&amp;" | Permitted action: "&amp;CA85&amp;" | Owner: "&amp;D85&amp;" | Review: "&amp;CB85&amp;" | Reopen: "&amp;CC85)</x:f>
        <x:v>No completed handoff</x:v>
      </x:c>
    </x:row>
    <x:row r="86" ht="42" customHeight="1">
      <x:c r="A86" s="51"/>
      <x:c r="B86" s="51"/>
      <x:c r="C86" s="51"/>
      <x:c r="D86" s="51"/>
      <x:c r="E86" s="51"/>
      <x:c r="F86" s="51"/>
      <x:c r="G86" s="51"/>
      <x:c r="H86" s="51"/>
      <x:c r="I86" s="51"/>
      <x:c r="J86" s="51"/>
      <x:c r="K86" s="51"/>
      <x:c r="L86" s="51"/>
      <x:c r="M86" s="51"/>
      <x:c r="N86" s="51"/>
      <x:c r="O86" s="51"/>
      <x:c r="P86" s="51"/>
      <x:c r="Q86" s="51"/>
      <x:c r="R86" s="51"/>
      <x:c r="S86" s="51"/>
      <x:c r="T86" s="51"/>
      <x:c r="U86" s="51"/>
      <x:c r="V86" s="51"/>
      <x:c r="W86" s="51"/>
      <x:c r="X86" s="51"/>
      <x:c r="Y86" s="51"/>
      <x:c r="Z86" s="51"/>
      <x:c r="AA86" s="51"/>
      <x:c r="AB86" s="51"/>
      <x:c r="AC86" s="51"/>
      <x:c r="AD86" s="51"/>
      <x:c r="AE86" s="51"/>
      <x:c r="AF86" s="51"/>
      <x:c r="AG86" s="51"/>
      <x:c r="AH86" s="51"/>
      <x:c r="AI86" s="51"/>
      <x:c r="AJ86" s="51"/>
      <x:c r="AK86" s="51"/>
      <x:c r="AL86" s="51"/>
      <x:c r="AM86" s="51"/>
      <x:c r="AN86" s="51"/>
      <x:c r="AO86" s="51"/>
      <x:c r="AP86" s="51"/>
      <x:c r="AQ86" s="51"/>
      <x:c r="AR86" s="51"/>
      <x:c r="AS86" s="51"/>
      <x:c r="AT86" s="51"/>
      <x:c r="AU86" s="51"/>
      <x:c r="AV86" s="51"/>
      <x:c r="AW86" s="51"/>
      <x:c r="AX86" s="51"/>
      <x:c r="AY86" s="51"/>
      <x:c r="AZ86" s="51"/>
      <x:c r="BA86" s="51"/>
      <x:c r="BB86" s="51"/>
      <x:c r="BC86" s="51"/>
      <x:c r="BD86" s="51"/>
      <x:c r="BE86" s="51"/>
      <x:c r="BF86" s="51"/>
      <x:c r="BG86" s="51"/>
      <x:c r="BH86" s="51"/>
      <x:c r="BI86" s="51"/>
      <x:c r="BJ86" s="51"/>
      <x:c r="BK86" s="51"/>
      <x:c r="BL86" s="51"/>
      <x:c r="BM86" s="51"/>
      <x:c r="BN86" s="51"/>
      <x:c r="BO86" s="51"/>
      <x:c r="BP86" s="51"/>
      <x:c r="BQ86" s="51"/>
      <x:c r="BR86" s="51"/>
      <x:c r="BS86" s="51"/>
      <x:c r="BT86" s="59"/>
      <x:c r="BU86" s="59" t="str">
        <x:f>IF('Validation Lists'!T86,"Invalid",IF('Validation Lists'!U86,"Incomplete",IF('Validation Lists'!W86,"Review required — incomplete",IF('Validation Lists'!Y86,"Incomplete",IF('Validation Lists'!X86,"Incomplete","Complete")))))</x:f>
        <x:v>Incomplete</x:v>
      </x:c>
      <x:c r="BV86" s="59" t="str">
        <x:f>IF(OR('Validation Lists'!T86,'Validation Lists'!U86),"No output",'Validation Lists'!AL86)</x:f>
        <x:v>No output</x:v>
      </x:c>
      <x:c r="BW86" s="59" t="str">
        <x:f>IF(OR('Validation Lists'!T86,'Validation Lists'!U86),"No output",'Validation Lists'!BH86)</x:f>
        <x:v>No output</x:v>
      </x:c>
      <x:c r="BX86" s="59" t="str">
        <x:f>IF(OR('Validation Lists'!T86,'Validation Lists'!U86),"No output",IF(OR('Validation Lists'!W86,'Validation Lists'!X86,'Validation Lists'!Y86),"No completed output",'Validation Lists'!BI86))</x:f>
        <x:v>No output</x:v>
      </x:c>
      <x:c r="BY86" s="59" t="str">
        <x:f>IF('Validation Lists'!T86,"No substantive wording.",IF('Validation Lists'!U86,"Assessment is incomplete.",IF('Validation Lists'!W86,"Review is required before handoff.",IF('Validation Lists'!Y86,"Defined additional evidence is missing.",IF('Validation Lists'!X86,"A specific reopen condition is missing.",'Validation Lists'!BJ86)))))</x:f>
        <x:v>Assessment is incomplete.</x:v>
      </x:c>
      <x:c r="BZ86" s="59" t="str">
        <x:f>IF('Validation Lists'!T86,"Any adjudication result.",IF('Validation Lists'!U86,"Any substantive conclusion.",IF('Validation Lists'!W86,"Completed/approved claim.",IF('Validation Lists'!Y86,"Undefined evidence request.",IF('Validation Lists'!X86,"Permanent closed decision.",'Validation Lists'!BK86)))))</x:f>
        <x:v>Any substantive conclusion.</x:v>
      </x:c>
      <x:c r="CA86" s="59" t="str">
        <x:f>IF('Validation Lists'!T86,"Correct invalid value.",IF('Validation Lists'!U86,"Complete required fields.",IF('Validation Lists'!W86,"Do not hand off.",IF('Validation Lists'!Y86,"Specify the evidence before handoff.",IF('Validation Lists'!X86,"Do not complete handoff.",'Validation Lists'!BL86)))))</x:f>
        <x:v>Complete required fields.</x:v>
      </x:c>
      <x:c r="CB86" s="59" t="str">
        <x:f>IF(OR('Validation Lists'!T86,'Validation Lists'!U86),"Not evaluated.",IF('Validation Lists'!W86,"Reviewer must be supplied.",'Validation Lists'!BM86))</x:f>
        <x:v>Not evaluated.</x:v>
      </x:c>
      <x:c r="CC86" s="59" t="str">
        <x:f>IF(OR('Validation Lists'!T86,'Validation Lists'!U86),"Not evaluated.",IF('Validation Lists'!W86,IF(AND(BT86&lt;&gt;"",BT86&lt;&gt;"None",BT86&lt;&gt;"Not applicable"),"Specific condition already required.","Supply a specific trigger."),IF('Validation Lists'!Y86,"Supply a specific evidence request.",IF('Validation Lists'!X86,"Supply a specific trigger.",'Validation Lists'!BN86))))</x:f>
        <x:v>Not evaluated.</x:v>
      </x:c>
      <x:c r="CD86" s="59" t="str">
        <x:f>IF(BU86="Complete","Ready","Not ready")</x:f>
        <x:v>Not ready</x:v>
      </x:c>
      <x:c r="CE86" s="59" t="str">
        <x:f>IF(CD86&lt;&gt;"Ready","No completed handoff","Claim: "&amp;B86&amp;" | Decision use: "&amp;C86&amp;" | Record A: "&amp;H86&amp;" | Record B: "&amp;AA86&amp;" | Conflict: "&amp;BV86&amp;" | Materiality: "&amp;BN86&amp;" | Disposition: "&amp;BW86&amp;" | Confidence impact: "&amp;BX86&amp;" | Strongest wording: "&amp;BY86&amp;" | Prohibited wording: "&amp;BZ86&amp;" | Permitted action: "&amp;CA86&amp;" | Owner: "&amp;D86&amp;" | Review: "&amp;CB86&amp;" | Reopen: "&amp;CC86)</x:f>
        <x:v>No completed handoff</x:v>
      </x:c>
    </x:row>
    <x:row r="87" ht="42" customHeight="1">
      <x:c r="A87" s="51"/>
      <x:c r="B87" s="51"/>
      <x:c r="C87" s="51"/>
      <x:c r="D87" s="51"/>
      <x:c r="E87" s="51"/>
      <x:c r="F87" s="51"/>
      <x:c r="G87" s="51"/>
      <x:c r="H87" s="51"/>
      <x:c r="I87" s="51"/>
      <x:c r="J87" s="51"/>
      <x:c r="K87" s="51"/>
      <x:c r="L87" s="51"/>
      <x:c r="M87" s="51"/>
      <x:c r="N87" s="51"/>
      <x:c r="O87" s="51"/>
      <x:c r="P87" s="51"/>
      <x:c r="Q87" s="51"/>
      <x:c r="R87" s="51"/>
      <x:c r="S87" s="51"/>
      <x:c r="T87" s="51"/>
      <x:c r="U87" s="51"/>
      <x:c r="V87" s="51"/>
      <x:c r="W87" s="51"/>
      <x:c r="X87" s="51"/>
      <x:c r="Y87" s="51"/>
      <x:c r="Z87" s="51"/>
      <x:c r="AA87" s="51"/>
      <x:c r="AB87" s="51"/>
      <x:c r="AC87" s="51"/>
      <x:c r="AD87" s="51"/>
      <x:c r="AE87" s="51"/>
      <x:c r="AF87" s="51"/>
      <x:c r="AG87" s="51"/>
      <x:c r="AH87" s="51"/>
      <x:c r="AI87" s="51"/>
      <x:c r="AJ87" s="51"/>
      <x:c r="AK87" s="51"/>
      <x:c r="AL87" s="51"/>
      <x:c r="AM87" s="51"/>
      <x:c r="AN87" s="51"/>
      <x:c r="AO87" s="51"/>
      <x:c r="AP87" s="51"/>
      <x:c r="AQ87" s="51"/>
      <x:c r="AR87" s="51"/>
      <x:c r="AS87" s="51"/>
      <x:c r="AT87" s="51"/>
      <x:c r="AU87" s="51"/>
      <x:c r="AV87" s="51"/>
      <x:c r="AW87" s="51"/>
      <x:c r="AX87" s="51"/>
      <x:c r="AY87" s="51"/>
      <x:c r="AZ87" s="51"/>
      <x:c r="BA87" s="51"/>
      <x:c r="BB87" s="51"/>
      <x:c r="BC87" s="51"/>
      <x:c r="BD87" s="51"/>
      <x:c r="BE87" s="51"/>
      <x:c r="BF87" s="51"/>
      <x:c r="BG87" s="51"/>
      <x:c r="BH87" s="51"/>
      <x:c r="BI87" s="51"/>
      <x:c r="BJ87" s="51"/>
      <x:c r="BK87" s="51"/>
      <x:c r="BL87" s="51"/>
      <x:c r="BM87" s="51"/>
      <x:c r="BN87" s="51"/>
      <x:c r="BO87" s="51"/>
      <x:c r="BP87" s="51"/>
      <x:c r="BQ87" s="51"/>
      <x:c r="BR87" s="51"/>
      <x:c r="BS87" s="51"/>
      <x:c r="BT87" s="59"/>
      <x:c r="BU87" s="59" t="str">
        <x:f>IF('Validation Lists'!T87,"Invalid",IF('Validation Lists'!U87,"Incomplete",IF('Validation Lists'!W87,"Review required — incomplete",IF('Validation Lists'!Y87,"Incomplete",IF('Validation Lists'!X87,"Incomplete","Complete")))))</x:f>
        <x:v>Incomplete</x:v>
      </x:c>
      <x:c r="BV87" s="59" t="str">
        <x:f>IF(OR('Validation Lists'!T87,'Validation Lists'!U87),"No output",'Validation Lists'!AL87)</x:f>
        <x:v>No output</x:v>
      </x:c>
      <x:c r="BW87" s="59" t="str">
        <x:f>IF(OR('Validation Lists'!T87,'Validation Lists'!U87),"No output",'Validation Lists'!BH87)</x:f>
        <x:v>No output</x:v>
      </x:c>
      <x:c r="BX87" s="59" t="str">
        <x:f>IF(OR('Validation Lists'!T87,'Validation Lists'!U87),"No output",IF(OR('Validation Lists'!W87,'Validation Lists'!X87,'Validation Lists'!Y87),"No completed output",'Validation Lists'!BI87))</x:f>
        <x:v>No output</x:v>
      </x:c>
      <x:c r="BY87" s="59" t="str">
        <x:f>IF('Validation Lists'!T87,"No substantive wording.",IF('Validation Lists'!U87,"Assessment is incomplete.",IF('Validation Lists'!W87,"Review is required before handoff.",IF('Validation Lists'!Y87,"Defined additional evidence is missing.",IF('Validation Lists'!X87,"A specific reopen condition is missing.",'Validation Lists'!BJ87)))))</x:f>
        <x:v>Assessment is incomplete.</x:v>
      </x:c>
      <x:c r="BZ87" s="59" t="str">
        <x:f>IF('Validation Lists'!T87,"Any adjudication result.",IF('Validation Lists'!U87,"Any substantive conclusion.",IF('Validation Lists'!W87,"Completed/approved claim.",IF('Validation Lists'!Y87,"Undefined evidence request.",IF('Validation Lists'!X87,"Permanent closed decision.",'Validation Lists'!BK87)))))</x:f>
        <x:v>Any substantive conclusion.</x:v>
      </x:c>
      <x:c r="CA87" s="59" t="str">
        <x:f>IF('Validation Lists'!T87,"Correct invalid value.",IF('Validation Lists'!U87,"Complete required fields.",IF('Validation Lists'!W87,"Do not hand off.",IF('Validation Lists'!Y87,"Specify the evidence before handoff.",IF('Validation Lists'!X87,"Do not complete handoff.",'Validation Lists'!BL87)))))</x:f>
        <x:v>Complete required fields.</x:v>
      </x:c>
      <x:c r="CB87" s="59" t="str">
        <x:f>IF(OR('Validation Lists'!T87,'Validation Lists'!U87),"Not evaluated.",IF('Validation Lists'!W87,"Reviewer must be supplied.",'Validation Lists'!BM87))</x:f>
        <x:v>Not evaluated.</x:v>
      </x:c>
      <x:c r="CC87" s="59" t="str">
        <x:f>IF(OR('Validation Lists'!T87,'Validation Lists'!U87),"Not evaluated.",IF('Validation Lists'!W87,IF(AND(BT87&lt;&gt;"",BT87&lt;&gt;"None",BT87&lt;&gt;"Not applicable"),"Specific condition already required.","Supply a specific trigger."),IF('Validation Lists'!Y87,"Supply a specific evidence request.",IF('Validation Lists'!X87,"Supply a specific trigger.",'Validation Lists'!BN87))))</x:f>
        <x:v>Not evaluated.</x:v>
      </x:c>
      <x:c r="CD87" s="59" t="str">
        <x:f>IF(BU87="Complete","Ready","Not ready")</x:f>
        <x:v>Not ready</x:v>
      </x:c>
      <x:c r="CE87" s="59" t="str">
        <x:f>IF(CD87&lt;&gt;"Ready","No completed handoff","Claim: "&amp;B87&amp;" | Decision use: "&amp;C87&amp;" | Record A: "&amp;H87&amp;" | Record B: "&amp;AA87&amp;" | Conflict: "&amp;BV87&amp;" | Materiality: "&amp;BN87&amp;" | Disposition: "&amp;BW87&amp;" | Confidence impact: "&amp;BX87&amp;" | Strongest wording: "&amp;BY87&amp;" | Prohibited wording: "&amp;BZ87&amp;" | Permitted action: "&amp;CA87&amp;" | Owner: "&amp;D87&amp;" | Review: "&amp;CB87&amp;" | Reopen: "&amp;CC87)</x:f>
        <x:v>No completed handoff</x:v>
      </x:c>
    </x:row>
    <x:row r="88" ht="42" customHeight="1">
      <x:c r="A88" s="51"/>
      <x:c r="B88" s="51"/>
      <x:c r="C88" s="51"/>
      <x:c r="D88" s="51"/>
      <x:c r="E88" s="51"/>
      <x:c r="F88" s="51"/>
      <x:c r="G88" s="51"/>
      <x:c r="H88" s="51"/>
      <x:c r="I88" s="51"/>
      <x:c r="J88" s="51"/>
      <x:c r="K88" s="51"/>
      <x:c r="L88" s="51"/>
      <x:c r="M88" s="51"/>
      <x:c r="N88" s="51"/>
      <x:c r="O88" s="51"/>
      <x:c r="P88" s="51"/>
      <x:c r="Q88" s="51"/>
      <x:c r="R88" s="51"/>
      <x:c r="S88" s="51"/>
      <x:c r="T88" s="51"/>
      <x:c r="U88" s="51"/>
      <x:c r="V88" s="51"/>
      <x:c r="W88" s="51"/>
      <x:c r="X88" s="51"/>
      <x:c r="Y88" s="51"/>
      <x:c r="Z88" s="51"/>
      <x:c r="AA88" s="51"/>
      <x:c r="AB88" s="51"/>
      <x:c r="AC88" s="51"/>
      <x:c r="AD88" s="51"/>
      <x:c r="AE88" s="51"/>
      <x:c r="AF88" s="51"/>
      <x:c r="AG88" s="51"/>
      <x:c r="AH88" s="51"/>
      <x:c r="AI88" s="51"/>
      <x:c r="AJ88" s="51"/>
      <x:c r="AK88" s="51"/>
      <x:c r="AL88" s="51"/>
      <x:c r="AM88" s="51"/>
      <x:c r="AN88" s="51"/>
      <x:c r="AO88" s="51"/>
      <x:c r="AP88" s="51"/>
      <x:c r="AQ88" s="51"/>
      <x:c r="AR88" s="51"/>
      <x:c r="AS88" s="51"/>
      <x:c r="AT88" s="51"/>
      <x:c r="AU88" s="51"/>
      <x:c r="AV88" s="51"/>
      <x:c r="AW88" s="51"/>
      <x:c r="AX88" s="51"/>
      <x:c r="AY88" s="51"/>
      <x:c r="AZ88" s="51"/>
      <x:c r="BA88" s="51"/>
      <x:c r="BB88" s="51"/>
      <x:c r="BC88" s="51"/>
      <x:c r="BD88" s="51"/>
      <x:c r="BE88" s="51"/>
      <x:c r="BF88" s="51"/>
      <x:c r="BG88" s="51"/>
      <x:c r="BH88" s="51"/>
      <x:c r="BI88" s="51"/>
      <x:c r="BJ88" s="51"/>
      <x:c r="BK88" s="51"/>
      <x:c r="BL88" s="51"/>
      <x:c r="BM88" s="51"/>
      <x:c r="BN88" s="51"/>
      <x:c r="BO88" s="51"/>
      <x:c r="BP88" s="51"/>
      <x:c r="BQ88" s="51"/>
      <x:c r="BR88" s="51"/>
      <x:c r="BS88" s="51"/>
      <x:c r="BT88" s="59"/>
      <x:c r="BU88" s="59" t="str">
        <x:f>IF('Validation Lists'!T88,"Invalid",IF('Validation Lists'!U88,"Incomplete",IF('Validation Lists'!W88,"Review required — incomplete",IF('Validation Lists'!Y88,"Incomplete",IF('Validation Lists'!X88,"Incomplete","Complete")))))</x:f>
        <x:v>Incomplete</x:v>
      </x:c>
      <x:c r="BV88" s="59" t="str">
        <x:f>IF(OR('Validation Lists'!T88,'Validation Lists'!U88),"No output",'Validation Lists'!AL88)</x:f>
        <x:v>No output</x:v>
      </x:c>
      <x:c r="BW88" s="59" t="str">
        <x:f>IF(OR('Validation Lists'!T88,'Validation Lists'!U88),"No output",'Validation Lists'!BH88)</x:f>
        <x:v>No output</x:v>
      </x:c>
      <x:c r="BX88" s="59" t="str">
        <x:f>IF(OR('Validation Lists'!T88,'Validation Lists'!U88),"No output",IF(OR('Validation Lists'!W88,'Validation Lists'!X88,'Validation Lists'!Y88),"No completed output",'Validation Lists'!BI88))</x:f>
        <x:v>No output</x:v>
      </x:c>
      <x:c r="BY88" s="59" t="str">
        <x:f>IF('Validation Lists'!T88,"No substantive wording.",IF('Validation Lists'!U88,"Assessment is incomplete.",IF('Validation Lists'!W88,"Review is required before handoff.",IF('Validation Lists'!Y88,"Defined additional evidence is missing.",IF('Validation Lists'!X88,"A specific reopen condition is missing.",'Validation Lists'!BJ88)))))</x:f>
        <x:v>Assessment is incomplete.</x:v>
      </x:c>
      <x:c r="BZ88" s="59" t="str">
        <x:f>IF('Validation Lists'!T88,"Any adjudication result.",IF('Validation Lists'!U88,"Any substantive conclusion.",IF('Validation Lists'!W88,"Completed/approved claim.",IF('Validation Lists'!Y88,"Undefined evidence request.",IF('Validation Lists'!X88,"Permanent closed decision.",'Validation Lists'!BK88)))))</x:f>
        <x:v>Any substantive conclusion.</x:v>
      </x:c>
      <x:c r="CA88" s="59" t="str">
        <x:f>IF('Validation Lists'!T88,"Correct invalid value.",IF('Validation Lists'!U88,"Complete required fields.",IF('Validation Lists'!W88,"Do not hand off.",IF('Validation Lists'!Y88,"Specify the evidence before handoff.",IF('Validation Lists'!X88,"Do not complete handoff.",'Validation Lists'!BL88)))))</x:f>
        <x:v>Complete required fields.</x:v>
      </x:c>
      <x:c r="CB88" s="59" t="str">
        <x:f>IF(OR('Validation Lists'!T88,'Validation Lists'!U88),"Not evaluated.",IF('Validation Lists'!W88,"Reviewer must be supplied.",'Validation Lists'!BM88))</x:f>
        <x:v>Not evaluated.</x:v>
      </x:c>
      <x:c r="CC88" s="59" t="str">
        <x:f>IF(OR('Validation Lists'!T88,'Validation Lists'!U88),"Not evaluated.",IF('Validation Lists'!W88,IF(AND(BT88&lt;&gt;"",BT88&lt;&gt;"None",BT88&lt;&gt;"Not applicable"),"Specific condition already required.","Supply a specific trigger."),IF('Validation Lists'!Y88,"Supply a specific evidence request.",IF('Validation Lists'!X88,"Supply a specific trigger.",'Validation Lists'!BN88))))</x:f>
        <x:v>Not evaluated.</x:v>
      </x:c>
      <x:c r="CD88" s="59" t="str">
        <x:f>IF(BU88="Complete","Ready","Not ready")</x:f>
        <x:v>Not ready</x:v>
      </x:c>
      <x:c r="CE88" s="59" t="str">
        <x:f>IF(CD88&lt;&gt;"Ready","No completed handoff","Claim: "&amp;B88&amp;" | Decision use: "&amp;C88&amp;" | Record A: "&amp;H88&amp;" | Record B: "&amp;AA88&amp;" | Conflict: "&amp;BV88&amp;" | Materiality: "&amp;BN88&amp;" | Disposition: "&amp;BW88&amp;" | Confidence impact: "&amp;BX88&amp;" | Strongest wording: "&amp;BY88&amp;" | Prohibited wording: "&amp;BZ88&amp;" | Permitted action: "&amp;CA88&amp;" | Owner: "&amp;D88&amp;" | Review: "&amp;CB88&amp;" | Reopen: "&amp;CC88)</x:f>
        <x:v>No completed handoff</x:v>
      </x:c>
    </x:row>
    <x:row r="89" ht="42" customHeight="1">
      <x:c r="A89" s="51"/>
      <x:c r="B89" s="51"/>
      <x:c r="C89" s="51"/>
      <x:c r="D89" s="51"/>
      <x:c r="E89" s="51"/>
      <x:c r="F89" s="51"/>
      <x:c r="G89" s="51"/>
      <x:c r="H89" s="51"/>
      <x:c r="I89" s="51"/>
      <x:c r="J89" s="51"/>
      <x:c r="K89" s="51"/>
      <x:c r="L89" s="51"/>
      <x:c r="M89" s="51"/>
      <x:c r="N89" s="51"/>
      <x:c r="O89" s="51"/>
      <x:c r="P89" s="51"/>
      <x:c r="Q89" s="51"/>
      <x:c r="R89" s="51"/>
      <x:c r="S89" s="51"/>
      <x:c r="T89" s="51"/>
      <x:c r="U89" s="51"/>
      <x:c r="V89" s="51"/>
      <x:c r="W89" s="51"/>
      <x:c r="X89" s="51"/>
      <x:c r="Y89" s="51"/>
      <x:c r="Z89" s="51"/>
      <x:c r="AA89" s="51"/>
      <x:c r="AB89" s="51"/>
      <x:c r="AC89" s="51"/>
      <x:c r="AD89" s="51"/>
      <x:c r="AE89" s="51"/>
      <x:c r="AF89" s="51"/>
      <x:c r="AG89" s="51"/>
      <x:c r="AH89" s="51"/>
      <x:c r="AI89" s="51"/>
      <x:c r="AJ89" s="51"/>
      <x:c r="AK89" s="51"/>
      <x:c r="AL89" s="51"/>
      <x:c r="AM89" s="51"/>
      <x:c r="AN89" s="51"/>
      <x:c r="AO89" s="51"/>
      <x:c r="AP89" s="51"/>
      <x:c r="AQ89" s="51"/>
      <x:c r="AR89" s="51"/>
      <x:c r="AS89" s="51"/>
      <x:c r="AT89" s="51"/>
      <x:c r="AU89" s="51"/>
      <x:c r="AV89" s="51"/>
      <x:c r="AW89" s="51"/>
      <x:c r="AX89" s="51"/>
      <x:c r="AY89" s="51"/>
      <x:c r="AZ89" s="51"/>
      <x:c r="BA89" s="51"/>
      <x:c r="BB89" s="51"/>
      <x:c r="BC89" s="51"/>
      <x:c r="BD89" s="51"/>
      <x:c r="BE89" s="51"/>
      <x:c r="BF89" s="51"/>
      <x:c r="BG89" s="51"/>
      <x:c r="BH89" s="51"/>
      <x:c r="BI89" s="51"/>
      <x:c r="BJ89" s="51"/>
      <x:c r="BK89" s="51"/>
      <x:c r="BL89" s="51"/>
      <x:c r="BM89" s="51"/>
      <x:c r="BN89" s="51"/>
      <x:c r="BO89" s="51"/>
      <x:c r="BP89" s="51"/>
      <x:c r="BQ89" s="51"/>
      <x:c r="BR89" s="51"/>
      <x:c r="BS89" s="51"/>
      <x:c r="BT89" s="59"/>
      <x:c r="BU89" s="59" t="str">
        <x:f>IF('Validation Lists'!T89,"Invalid",IF('Validation Lists'!U89,"Incomplete",IF('Validation Lists'!W89,"Review required — incomplete",IF('Validation Lists'!Y89,"Incomplete",IF('Validation Lists'!X89,"Incomplete","Complete")))))</x:f>
        <x:v>Incomplete</x:v>
      </x:c>
      <x:c r="BV89" s="59" t="str">
        <x:f>IF(OR('Validation Lists'!T89,'Validation Lists'!U89),"No output",'Validation Lists'!AL89)</x:f>
        <x:v>No output</x:v>
      </x:c>
      <x:c r="BW89" s="59" t="str">
        <x:f>IF(OR('Validation Lists'!T89,'Validation Lists'!U89),"No output",'Validation Lists'!BH89)</x:f>
        <x:v>No output</x:v>
      </x:c>
      <x:c r="BX89" s="59" t="str">
        <x:f>IF(OR('Validation Lists'!T89,'Validation Lists'!U89),"No output",IF(OR('Validation Lists'!W89,'Validation Lists'!X89,'Validation Lists'!Y89),"No completed output",'Validation Lists'!BI89))</x:f>
        <x:v>No output</x:v>
      </x:c>
      <x:c r="BY89" s="59" t="str">
        <x:f>IF('Validation Lists'!T89,"No substantive wording.",IF('Validation Lists'!U89,"Assessment is incomplete.",IF('Validation Lists'!W89,"Review is required before handoff.",IF('Validation Lists'!Y89,"Defined additional evidence is missing.",IF('Validation Lists'!X89,"A specific reopen condition is missing.",'Validation Lists'!BJ89)))))</x:f>
        <x:v>Assessment is incomplete.</x:v>
      </x:c>
      <x:c r="BZ89" s="59" t="str">
        <x:f>IF('Validation Lists'!T89,"Any adjudication result.",IF('Validation Lists'!U89,"Any substantive conclusion.",IF('Validation Lists'!W89,"Completed/approved claim.",IF('Validation Lists'!Y89,"Undefined evidence request.",IF('Validation Lists'!X89,"Permanent closed decision.",'Validation Lists'!BK89)))))</x:f>
        <x:v>Any substantive conclusion.</x:v>
      </x:c>
      <x:c r="CA89" s="59" t="str">
        <x:f>IF('Validation Lists'!T89,"Correct invalid value.",IF('Validation Lists'!U89,"Complete required fields.",IF('Validation Lists'!W89,"Do not hand off.",IF('Validation Lists'!Y89,"Specify the evidence before handoff.",IF('Validation Lists'!X89,"Do not complete handoff.",'Validation Lists'!BL89)))))</x:f>
        <x:v>Complete required fields.</x:v>
      </x:c>
      <x:c r="CB89" s="59" t="str">
        <x:f>IF(OR('Validation Lists'!T89,'Validation Lists'!U89),"Not evaluated.",IF('Validation Lists'!W89,"Reviewer must be supplied.",'Validation Lists'!BM89))</x:f>
        <x:v>Not evaluated.</x:v>
      </x:c>
      <x:c r="CC89" s="59" t="str">
        <x:f>IF(OR('Validation Lists'!T89,'Validation Lists'!U89),"Not evaluated.",IF('Validation Lists'!W89,IF(AND(BT89&lt;&gt;"",BT89&lt;&gt;"None",BT89&lt;&gt;"Not applicable"),"Specific condition already required.","Supply a specific trigger."),IF('Validation Lists'!Y89,"Supply a specific evidence request.",IF('Validation Lists'!X89,"Supply a specific trigger.",'Validation Lists'!BN89))))</x:f>
        <x:v>Not evaluated.</x:v>
      </x:c>
      <x:c r="CD89" s="59" t="str">
        <x:f>IF(BU89="Complete","Ready","Not ready")</x:f>
        <x:v>Not ready</x:v>
      </x:c>
      <x:c r="CE89" s="59" t="str">
        <x:f>IF(CD89&lt;&gt;"Ready","No completed handoff","Claim: "&amp;B89&amp;" | Decision use: "&amp;C89&amp;" | Record A: "&amp;H89&amp;" | Record B: "&amp;AA89&amp;" | Conflict: "&amp;BV89&amp;" | Materiality: "&amp;BN89&amp;" | Disposition: "&amp;BW89&amp;" | Confidence impact: "&amp;BX89&amp;" | Strongest wording: "&amp;BY89&amp;" | Prohibited wording: "&amp;BZ89&amp;" | Permitted action: "&amp;CA89&amp;" | Owner: "&amp;D89&amp;" | Review: "&amp;CB89&amp;" | Reopen: "&amp;CC89)</x:f>
        <x:v>No completed handoff</x:v>
      </x:c>
    </x:row>
    <x:row r="90" ht="42" customHeight="1">
      <x:c r="A90" s="51"/>
      <x:c r="B90" s="51"/>
      <x:c r="C90" s="51"/>
      <x:c r="D90" s="51"/>
      <x:c r="E90" s="51"/>
      <x:c r="F90" s="51"/>
      <x:c r="G90" s="51"/>
      <x:c r="H90" s="51"/>
      <x:c r="I90" s="51"/>
      <x:c r="J90" s="51"/>
      <x:c r="K90" s="51"/>
      <x:c r="L90" s="51"/>
      <x:c r="M90" s="51"/>
      <x:c r="N90" s="51"/>
      <x:c r="O90" s="51"/>
      <x:c r="P90" s="51"/>
      <x:c r="Q90" s="51"/>
      <x:c r="R90" s="51"/>
      <x:c r="S90" s="51"/>
      <x:c r="T90" s="51"/>
      <x:c r="U90" s="51"/>
      <x:c r="V90" s="51"/>
      <x:c r="W90" s="51"/>
      <x:c r="X90" s="51"/>
      <x:c r="Y90" s="51"/>
      <x:c r="Z90" s="51"/>
      <x:c r="AA90" s="51"/>
      <x:c r="AB90" s="51"/>
      <x:c r="AC90" s="51"/>
      <x:c r="AD90" s="51"/>
      <x:c r="AE90" s="51"/>
      <x:c r="AF90" s="51"/>
      <x:c r="AG90" s="51"/>
      <x:c r="AH90" s="51"/>
      <x:c r="AI90" s="51"/>
      <x:c r="AJ90" s="51"/>
      <x:c r="AK90" s="51"/>
      <x:c r="AL90" s="51"/>
      <x:c r="AM90" s="51"/>
      <x:c r="AN90" s="51"/>
      <x:c r="AO90" s="51"/>
      <x:c r="AP90" s="51"/>
      <x:c r="AQ90" s="51"/>
      <x:c r="AR90" s="51"/>
      <x:c r="AS90" s="51"/>
      <x:c r="AT90" s="51"/>
      <x:c r="AU90" s="51"/>
      <x:c r="AV90" s="51"/>
      <x:c r="AW90" s="51"/>
      <x:c r="AX90" s="51"/>
      <x:c r="AY90" s="51"/>
      <x:c r="AZ90" s="51"/>
      <x:c r="BA90" s="51"/>
      <x:c r="BB90" s="51"/>
      <x:c r="BC90" s="51"/>
      <x:c r="BD90" s="51"/>
      <x:c r="BE90" s="51"/>
      <x:c r="BF90" s="51"/>
      <x:c r="BG90" s="51"/>
      <x:c r="BH90" s="51"/>
      <x:c r="BI90" s="51"/>
      <x:c r="BJ90" s="51"/>
      <x:c r="BK90" s="51"/>
      <x:c r="BL90" s="51"/>
      <x:c r="BM90" s="51"/>
      <x:c r="BN90" s="51"/>
      <x:c r="BO90" s="51"/>
      <x:c r="BP90" s="51"/>
      <x:c r="BQ90" s="51"/>
      <x:c r="BR90" s="51"/>
      <x:c r="BS90" s="51"/>
      <x:c r="BT90" s="59"/>
      <x:c r="BU90" s="59" t="str">
        <x:f>IF('Validation Lists'!T90,"Invalid",IF('Validation Lists'!U90,"Incomplete",IF('Validation Lists'!W90,"Review required — incomplete",IF('Validation Lists'!Y90,"Incomplete",IF('Validation Lists'!X90,"Incomplete","Complete")))))</x:f>
        <x:v>Incomplete</x:v>
      </x:c>
      <x:c r="BV90" s="59" t="str">
        <x:f>IF(OR('Validation Lists'!T90,'Validation Lists'!U90),"No output",'Validation Lists'!AL90)</x:f>
        <x:v>No output</x:v>
      </x:c>
      <x:c r="BW90" s="59" t="str">
        <x:f>IF(OR('Validation Lists'!T90,'Validation Lists'!U90),"No output",'Validation Lists'!BH90)</x:f>
        <x:v>No output</x:v>
      </x:c>
      <x:c r="BX90" s="59" t="str">
        <x:f>IF(OR('Validation Lists'!T90,'Validation Lists'!U90),"No output",IF(OR('Validation Lists'!W90,'Validation Lists'!X90,'Validation Lists'!Y90),"No completed output",'Validation Lists'!BI90))</x:f>
        <x:v>No output</x:v>
      </x:c>
      <x:c r="BY90" s="59" t="str">
        <x:f>IF('Validation Lists'!T90,"No substantive wording.",IF('Validation Lists'!U90,"Assessment is incomplete.",IF('Validation Lists'!W90,"Review is required before handoff.",IF('Validation Lists'!Y90,"Defined additional evidence is missing.",IF('Validation Lists'!X90,"A specific reopen condition is missing.",'Validation Lists'!BJ90)))))</x:f>
        <x:v>Assessment is incomplete.</x:v>
      </x:c>
      <x:c r="BZ90" s="59" t="str">
        <x:f>IF('Validation Lists'!T90,"Any adjudication result.",IF('Validation Lists'!U90,"Any substantive conclusion.",IF('Validation Lists'!W90,"Completed/approved claim.",IF('Validation Lists'!Y90,"Undefined evidence request.",IF('Validation Lists'!X90,"Permanent closed decision.",'Validation Lists'!BK90)))))</x:f>
        <x:v>Any substantive conclusion.</x:v>
      </x:c>
      <x:c r="CA90" s="59" t="str">
        <x:f>IF('Validation Lists'!T90,"Correct invalid value.",IF('Validation Lists'!U90,"Complete required fields.",IF('Validation Lists'!W90,"Do not hand off.",IF('Validation Lists'!Y90,"Specify the evidence before handoff.",IF('Validation Lists'!X90,"Do not complete handoff.",'Validation Lists'!BL90)))))</x:f>
        <x:v>Complete required fields.</x:v>
      </x:c>
      <x:c r="CB90" s="59" t="str">
        <x:f>IF(OR('Validation Lists'!T90,'Validation Lists'!U90),"Not evaluated.",IF('Validation Lists'!W90,"Reviewer must be supplied.",'Validation Lists'!BM90))</x:f>
        <x:v>Not evaluated.</x:v>
      </x:c>
      <x:c r="CC90" s="59" t="str">
        <x:f>IF(OR('Validation Lists'!T90,'Validation Lists'!U90),"Not evaluated.",IF('Validation Lists'!W90,IF(AND(BT90&lt;&gt;"",BT90&lt;&gt;"None",BT90&lt;&gt;"Not applicable"),"Specific condition already required.","Supply a specific trigger."),IF('Validation Lists'!Y90,"Supply a specific evidence request.",IF('Validation Lists'!X90,"Supply a specific trigger.",'Validation Lists'!BN90))))</x:f>
        <x:v>Not evaluated.</x:v>
      </x:c>
      <x:c r="CD90" s="59" t="str">
        <x:f>IF(BU90="Complete","Ready","Not ready")</x:f>
        <x:v>Not ready</x:v>
      </x:c>
      <x:c r="CE90" s="59" t="str">
        <x:f>IF(CD90&lt;&gt;"Ready","No completed handoff","Claim: "&amp;B90&amp;" | Decision use: "&amp;C90&amp;" | Record A: "&amp;H90&amp;" | Record B: "&amp;AA90&amp;" | Conflict: "&amp;BV90&amp;" | Materiality: "&amp;BN90&amp;" | Disposition: "&amp;BW90&amp;" | Confidence impact: "&amp;BX90&amp;" | Strongest wording: "&amp;BY90&amp;" | Prohibited wording: "&amp;BZ90&amp;" | Permitted action: "&amp;CA90&amp;" | Owner: "&amp;D90&amp;" | Review: "&amp;CB90&amp;" | Reopen: "&amp;CC90)</x:f>
        <x:v>No completed handoff</x:v>
      </x:c>
    </x:row>
    <x:row r="91" ht="42" customHeight="1">
      <x:c r="A91" s="51"/>
      <x:c r="B91" s="51"/>
      <x:c r="C91" s="51"/>
      <x:c r="D91" s="51"/>
      <x:c r="E91" s="51"/>
      <x:c r="F91" s="51"/>
      <x:c r="G91" s="51"/>
      <x:c r="H91" s="51"/>
      <x:c r="I91" s="51"/>
      <x:c r="J91" s="51"/>
      <x:c r="K91" s="51"/>
      <x:c r="L91" s="51"/>
      <x:c r="M91" s="51"/>
      <x:c r="N91" s="51"/>
      <x:c r="O91" s="51"/>
      <x:c r="P91" s="51"/>
      <x:c r="Q91" s="51"/>
      <x:c r="R91" s="51"/>
      <x:c r="S91" s="51"/>
      <x:c r="T91" s="51"/>
      <x:c r="U91" s="51"/>
      <x:c r="V91" s="51"/>
      <x:c r="W91" s="51"/>
      <x:c r="X91" s="51"/>
      <x:c r="Y91" s="51"/>
      <x:c r="Z91" s="51"/>
      <x:c r="AA91" s="51"/>
      <x:c r="AB91" s="51"/>
      <x:c r="AC91" s="51"/>
      <x:c r="AD91" s="51"/>
      <x:c r="AE91" s="51"/>
      <x:c r="AF91" s="51"/>
      <x:c r="AG91" s="51"/>
      <x:c r="AH91" s="51"/>
      <x:c r="AI91" s="51"/>
      <x:c r="AJ91" s="51"/>
      <x:c r="AK91" s="51"/>
      <x:c r="AL91" s="51"/>
      <x:c r="AM91" s="51"/>
      <x:c r="AN91" s="51"/>
      <x:c r="AO91" s="51"/>
      <x:c r="AP91" s="51"/>
      <x:c r="AQ91" s="51"/>
      <x:c r="AR91" s="51"/>
      <x:c r="AS91" s="51"/>
      <x:c r="AT91" s="51"/>
      <x:c r="AU91" s="51"/>
      <x:c r="AV91" s="51"/>
      <x:c r="AW91" s="51"/>
      <x:c r="AX91" s="51"/>
      <x:c r="AY91" s="51"/>
      <x:c r="AZ91" s="51"/>
      <x:c r="BA91" s="51"/>
      <x:c r="BB91" s="51"/>
      <x:c r="BC91" s="51"/>
      <x:c r="BD91" s="51"/>
      <x:c r="BE91" s="51"/>
      <x:c r="BF91" s="51"/>
      <x:c r="BG91" s="51"/>
      <x:c r="BH91" s="51"/>
      <x:c r="BI91" s="51"/>
      <x:c r="BJ91" s="51"/>
      <x:c r="BK91" s="51"/>
      <x:c r="BL91" s="51"/>
      <x:c r="BM91" s="51"/>
      <x:c r="BN91" s="51"/>
      <x:c r="BO91" s="51"/>
      <x:c r="BP91" s="51"/>
      <x:c r="BQ91" s="51"/>
      <x:c r="BR91" s="51"/>
      <x:c r="BS91" s="51"/>
      <x:c r="BT91" s="59"/>
      <x:c r="BU91" s="59" t="str">
        <x:f>IF('Validation Lists'!T91,"Invalid",IF('Validation Lists'!U91,"Incomplete",IF('Validation Lists'!W91,"Review required — incomplete",IF('Validation Lists'!Y91,"Incomplete",IF('Validation Lists'!X91,"Incomplete","Complete")))))</x:f>
        <x:v>Incomplete</x:v>
      </x:c>
      <x:c r="BV91" s="59" t="str">
        <x:f>IF(OR('Validation Lists'!T91,'Validation Lists'!U91),"No output",'Validation Lists'!AL91)</x:f>
        <x:v>No output</x:v>
      </x:c>
      <x:c r="BW91" s="59" t="str">
        <x:f>IF(OR('Validation Lists'!T91,'Validation Lists'!U91),"No output",'Validation Lists'!BH91)</x:f>
        <x:v>No output</x:v>
      </x:c>
      <x:c r="BX91" s="59" t="str">
        <x:f>IF(OR('Validation Lists'!T91,'Validation Lists'!U91),"No output",IF(OR('Validation Lists'!W91,'Validation Lists'!X91,'Validation Lists'!Y91),"No completed output",'Validation Lists'!BI91))</x:f>
        <x:v>No output</x:v>
      </x:c>
      <x:c r="BY91" s="59" t="str">
        <x:f>IF('Validation Lists'!T91,"No substantive wording.",IF('Validation Lists'!U91,"Assessment is incomplete.",IF('Validation Lists'!W91,"Review is required before handoff.",IF('Validation Lists'!Y91,"Defined additional evidence is missing.",IF('Validation Lists'!X91,"A specific reopen condition is missing.",'Validation Lists'!BJ91)))))</x:f>
        <x:v>Assessment is incomplete.</x:v>
      </x:c>
      <x:c r="BZ91" s="59" t="str">
        <x:f>IF('Validation Lists'!T91,"Any adjudication result.",IF('Validation Lists'!U91,"Any substantive conclusion.",IF('Validation Lists'!W91,"Completed/approved claim.",IF('Validation Lists'!Y91,"Undefined evidence request.",IF('Validation Lists'!X91,"Permanent closed decision.",'Validation Lists'!BK91)))))</x:f>
        <x:v>Any substantive conclusion.</x:v>
      </x:c>
      <x:c r="CA91" s="59" t="str">
        <x:f>IF('Validation Lists'!T91,"Correct invalid value.",IF('Validation Lists'!U91,"Complete required fields.",IF('Validation Lists'!W91,"Do not hand off.",IF('Validation Lists'!Y91,"Specify the evidence before handoff.",IF('Validation Lists'!X91,"Do not complete handoff.",'Validation Lists'!BL91)))))</x:f>
        <x:v>Complete required fields.</x:v>
      </x:c>
      <x:c r="CB91" s="59" t="str">
        <x:f>IF(OR('Validation Lists'!T91,'Validation Lists'!U91),"Not evaluated.",IF('Validation Lists'!W91,"Reviewer must be supplied.",'Validation Lists'!BM91))</x:f>
        <x:v>Not evaluated.</x:v>
      </x:c>
      <x:c r="CC91" s="59" t="str">
        <x:f>IF(OR('Validation Lists'!T91,'Validation Lists'!U91),"Not evaluated.",IF('Validation Lists'!W91,IF(AND(BT91&lt;&gt;"",BT91&lt;&gt;"None",BT91&lt;&gt;"Not applicable"),"Specific condition already required.","Supply a specific trigger."),IF('Validation Lists'!Y91,"Supply a specific evidence request.",IF('Validation Lists'!X91,"Supply a specific trigger.",'Validation Lists'!BN91))))</x:f>
        <x:v>Not evaluated.</x:v>
      </x:c>
      <x:c r="CD91" s="59" t="str">
        <x:f>IF(BU91="Complete","Ready","Not ready")</x:f>
        <x:v>Not ready</x:v>
      </x:c>
      <x:c r="CE91" s="59" t="str">
        <x:f>IF(CD91&lt;&gt;"Ready","No completed handoff","Claim: "&amp;B91&amp;" | Decision use: "&amp;C91&amp;" | Record A: "&amp;H91&amp;" | Record B: "&amp;AA91&amp;" | Conflict: "&amp;BV91&amp;" | Materiality: "&amp;BN91&amp;" | Disposition: "&amp;BW91&amp;" | Confidence impact: "&amp;BX91&amp;" | Strongest wording: "&amp;BY91&amp;" | Prohibited wording: "&amp;BZ91&amp;" | Permitted action: "&amp;CA91&amp;" | Owner: "&amp;D91&amp;" | Review: "&amp;CB91&amp;" | Reopen: "&amp;CC91)</x:f>
        <x:v>No completed handoff</x:v>
      </x:c>
    </x:row>
    <x:row r="92" ht="42" customHeight="1">
      <x:c r="A92" s="51"/>
      <x:c r="B92" s="51"/>
      <x:c r="C92" s="51"/>
      <x:c r="D92" s="51"/>
      <x:c r="E92" s="51"/>
      <x:c r="F92" s="51"/>
      <x:c r="G92" s="51"/>
      <x:c r="H92" s="51"/>
      <x:c r="I92" s="51"/>
      <x:c r="J92" s="51"/>
      <x:c r="K92" s="51"/>
      <x:c r="L92" s="51"/>
      <x:c r="M92" s="51"/>
      <x:c r="N92" s="51"/>
      <x:c r="O92" s="51"/>
      <x:c r="P92" s="51"/>
      <x:c r="Q92" s="51"/>
      <x:c r="R92" s="51"/>
      <x:c r="S92" s="51"/>
      <x:c r="T92" s="51"/>
      <x:c r="U92" s="51"/>
      <x:c r="V92" s="51"/>
      <x:c r="W92" s="51"/>
      <x:c r="X92" s="51"/>
      <x:c r="Y92" s="51"/>
      <x:c r="Z92" s="51"/>
      <x:c r="AA92" s="51"/>
      <x:c r="AB92" s="51"/>
      <x:c r="AC92" s="51"/>
      <x:c r="AD92" s="51"/>
      <x:c r="AE92" s="51"/>
      <x:c r="AF92" s="51"/>
      <x:c r="AG92" s="51"/>
      <x:c r="AH92" s="51"/>
      <x:c r="AI92" s="51"/>
      <x:c r="AJ92" s="51"/>
      <x:c r="AK92" s="51"/>
      <x:c r="AL92" s="51"/>
      <x:c r="AM92" s="51"/>
      <x:c r="AN92" s="51"/>
      <x:c r="AO92" s="51"/>
      <x:c r="AP92" s="51"/>
      <x:c r="AQ92" s="51"/>
      <x:c r="AR92" s="51"/>
      <x:c r="AS92" s="51"/>
      <x:c r="AT92" s="51"/>
      <x:c r="AU92" s="51"/>
      <x:c r="AV92" s="51"/>
      <x:c r="AW92" s="51"/>
      <x:c r="AX92" s="51"/>
      <x:c r="AY92" s="51"/>
      <x:c r="AZ92" s="51"/>
      <x:c r="BA92" s="51"/>
      <x:c r="BB92" s="51"/>
      <x:c r="BC92" s="51"/>
      <x:c r="BD92" s="51"/>
      <x:c r="BE92" s="51"/>
      <x:c r="BF92" s="51"/>
      <x:c r="BG92" s="51"/>
      <x:c r="BH92" s="51"/>
      <x:c r="BI92" s="51"/>
      <x:c r="BJ92" s="51"/>
      <x:c r="BK92" s="51"/>
      <x:c r="BL92" s="51"/>
      <x:c r="BM92" s="51"/>
      <x:c r="BN92" s="51"/>
      <x:c r="BO92" s="51"/>
      <x:c r="BP92" s="51"/>
      <x:c r="BQ92" s="51"/>
      <x:c r="BR92" s="51"/>
      <x:c r="BS92" s="51"/>
      <x:c r="BT92" s="59"/>
      <x:c r="BU92" s="59" t="str">
        <x:f>IF('Validation Lists'!T92,"Invalid",IF('Validation Lists'!U92,"Incomplete",IF('Validation Lists'!W92,"Review required — incomplete",IF('Validation Lists'!Y92,"Incomplete",IF('Validation Lists'!X92,"Incomplete","Complete")))))</x:f>
        <x:v>Incomplete</x:v>
      </x:c>
      <x:c r="BV92" s="59" t="str">
        <x:f>IF(OR('Validation Lists'!T92,'Validation Lists'!U92),"No output",'Validation Lists'!AL92)</x:f>
        <x:v>No output</x:v>
      </x:c>
      <x:c r="BW92" s="59" t="str">
        <x:f>IF(OR('Validation Lists'!T92,'Validation Lists'!U92),"No output",'Validation Lists'!BH92)</x:f>
        <x:v>No output</x:v>
      </x:c>
      <x:c r="BX92" s="59" t="str">
        <x:f>IF(OR('Validation Lists'!T92,'Validation Lists'!U92),"No output",IF(OR('Validation Lists'!W92,'Validation Lists'!X92,'Validation Lists'!Y92),"No completed output",'Validation Lists'!BI92))</x:f>
        <x:v>No output</x:v>
      </x:c>
      <x:c r="BY92" s="59" t="str">
        <x:f>IF('Validation Lists'!T92,"No substantive wording.",IF('Validation Lists'!U92,"Assessment is incomplete.",IF('Validation Lists'!W92,"Review is required before handoff.",IF('Validation Lists'!Y92,"Defined additional evidence is missing.",IF('Validation Lists'!X92,"A specific reopen condition is missing.",'Validation Lists'!BJ92)))))</x:f>
        <x:v>Assessment is incomplete.</x:v>
      </x:c>
      <x:c r="BZ92" s="59" t="str">
        <x:f>IF('Validation Lists'!T92,"Any adjudication result.",IF('Validation Lists'!U92,"Any substantive conclusion.",IF('Validation Lists'!W92,"Completed/approved claim.",IF('Validation Lists'!Y92,"Undefined evidence request.",IF('Validation Lists'!X92,"Permanent closed decision.",'Validation Lists'!BK92)))))</x:f>
        <x:v>Any substantive conclusion.</x:v>
      </x:c>
      <x:c r="CA92" s="59" t="str">
        <x:f>IF('Validation Lists'!T92,"Correct invalid value.",IF('Validation Lists'!U92,"Complete required fields.",IF('Validation Lists'!W92,"Do not hand off.",IF('Validation Lists'!Y92,"Specify the evidence before handoff.",IF('Validation Lists'!X92,"Do not complete handoff.",'Validation Lists'!BL92)))))</x:f>
        <x:v>Complete required fields.</x:v>
      </x:c>
      <x:c r="CB92" s="59" t="str">
        <x:f>IF(OR('Validation Lists'!T92,'Validation Lists'!U92),"Not evaluated.",IF('Validation Lists'!W92,"Reviewer must be supplied.",'Validation Lists'!BM92))</x:f>
        <x:v>Not evaluated.</x:v>
      </x:c>
      <x:c r="CC92" s="59" t="str">
        <x:f>IF(OR('Validation Lists'!T92,'Validation Lists'!U92),"Not evaluated.",IF('Validation Lists'!W92,IF(AND(BT92&lt;&gt;"",BT92&lt;&gt;"None",BT92&lt;&gt;"Not applicable"),"Specific condition already required.","Supply a specific trigger."),IF('Validation Lists'!Y92,"Supply a specific evidence request.",IF('Validation Lists'!X92,"Supply a specific trigger.",'Validation Lists'!BN92))))</x:f>
        <x:v>Not evaluated.</x:v>
      </x:c>
      <x:c r="CD92" s="59" t="str">
        <x:f>IF(BU92="Complete","Ready","Not ready")</x:f>
        <x:v>Not ready</x:v>
      </x:c>
      <x:c r="CE92" s="59" t="str">
        <x:f>IF(CD92&lt;&gt;"Ready","No completed handoff","Claim: "&amp;B92&amp;" | Decision use: "&amp;C92&amp;" | Record A: "&amp;H92&amp;" | Record B: "&amp;AA92&amp;" | Conflict: "&amp;BV92&amp;" | Materiality: "&amp;BN92&amp;" | Disposition: "&amp;BW92&amp;" | Confidence impact: "&amp;BX92&amp;" | Strongest wording: "&amp;BY92&amp;" | Prohibited wording: "&amp;BZ92&amp;" | Permitted action: "&amp;CA92&amp;" | Owner: "&amp;D92&amp;" | Review: "&amp;CB92&amp;" | Reopen: "&amp;CC92)</x:f>
        <x:v>No completed handoff</x:v>
      </x:c>
    </x:row>
    <x:row r="93" ht="42" customHeight="1">
      <x:c r="A93" s="51"/>
      <x:c r="B93" s="51"/>
      <x:c r="C93" s="51"/>
      <x:c r="D93" s="51"/>
      <x:c r="E93" s="51"/>
      <x:c r="F93" s="51"/>
      <x:c r="G93" s="51"/>
      <x:c r="H93" s="51"/>
      <x:c r="I93" s="51"/>
      <x:c r="J93" s="51"/>
      <x:c r="K93" s="51"/>
      <x:c r="L93" s="51"/>
      <x:c r="M93" s="51"/>
      <x:c r="N93" s="51"/>
      <x:c r="O93" s="51"/>
      <x:c r="P93" s="51"/>
      <x:c r="Q93" s="51"/>
      <x:c r="R93" s="51"/>
      <x:c r="S93" s="51"/>
      <x:c r="T93" s="51"/>
      <x:c r="U93" s="51"/>
      <x:c r="V93" s="51"/>
      <x:c r="W93" s="51"/>
      <x:c r="X93" s="51"/>
      <x:c r="Y93" s="51"/>
      <x:c r="Z93" s="51"/>
      <x:c r="AA93" s="51"/>
      <x:c r="AB93" s="51"/>
      <x:c r="AC93" s="51"/>
      <x:c r="AD93" s="51"/>
      <x:c r="AE93" s="51"/>
      <x:c r="AF93" s="51"/>
      <x:c r="AG93" s="51"/>
      <x:c r="AH93" s="51"/>
      <x:c r="AI93" s="51"/>
      <x:c r="AJ93" s="51"/>
      <x:c r="AK93" s="51"/>
      <x:c r="AL93" s="51"/>
      <x:c r="AM93" s="51"/>
      <x:c r="AN93" s="51"/>
      <x:c r="AO93" s="51"/>
      <x:c r="AP93" s="51"/>
      <x:c r="AQ93" s="51"/>
      <x:c r="AR93" s="51"/>
      <x:c r="AS93" s="51"/>
      <x:c r="AT93" s="51"/>
      <x:c r="AU93" s="51"/>
      <x:c r="AV93" s="51"/>
      <x:c r="AW93" s="51"/>
      <x:c r="AX93" s="51"/>
      <x:c r="AY93" s="51"/>
      <x:c r="AZ93" s="51"/>
      <x:c r="BA93" s="51"/>
      <x:c r="BB93" s="51"/>
      <x:c r="BC93" s="51"/>
      <x:c r="BD93" s="51"/>
      <x:c r="BE93" s="51"/>
      <x:c r="BF93" s="51"/>
      <x:c r="BG93" s="51"/>
      <x:c r="BH93" s="51"/>
      <x:c r="BI93" s="51"/>
      <x:c r="BJ93" s="51"/>
      <x:c r="BK93" s="51"/>
      <x:c r="BL93" s="51"/>
      <x:c r="BM93" s="51"/>
      <x:c r="BN93" s="51"/>
      <x:c r="BO93" s="51"/>
      <x:c r="BP93" s="51"/>
      <x:c r="BQ93" s="51"/>
      <x:c r="BR93" s="51"/>
      <x:c r="BS93" s="51"/>
      <x:c r="BT93" s="59"/>
      <x:c r="BU93" s="59" t="str">
        <x:f>IF('Validation Lists'!T93,"Invalid",IF('Validation Lists'!U93,"Incomplete",IF('Validation Lists'!W93,"Review required — incomplete",IF('Validation Lists'!Y93,"Incomplete",IF('Validation Lists'!X93,"Incomplete","Complete")))))</x:f>
        <x:v>Incomplete</x:v>
      </x:c>
      <x:c r="BV93" s="59" t="str">
        <x:f>IF(OR('Validation Lists'!T93,'Validation Lists'!U93),"No output",'Validation Lists'!AL93)</x:f>
        <x:v>No output</x:v>
      </x:c>
      <x:c r="BW93" s="59" t="str">
        <x:f>IF(OR('Validation Lists'!T93,'Validation Lists'!U93),"No output",'Validation Lists'!BH93)</x:f>
        <x:v>No output</x:v>
      </x:c>
      <x:c r="BX93" s="59" t="str">
        <x:f>IF(OR('Validation Lists'!T93,'Validation Lists'!U93),"No output",IF(OR('Validation Lists'!W93,'Validation Lists'!X93,'Validation Lists'!Y93),"No completed output",'Validation Lists'!BI93))</x:f>
        <x:v>No output</x:v>
      </x:c>
      <x:c r="BY93" s="59" t="str">
        <x:f>IF('Validation Lists'!T93,"No substantive wording.",IF('Validation Lists'!U93,"Assessment is incomplete.",IF('Validation Lists'!W93,"Review is required before handoff.",IF('Validation Lists'!Y93,"Defined additional evidence is missing.",IF('Validation Lists'!X93,"A specific reopen condition is missing.",'Validation Lists'!BJ93)))))</x:f>
        <x:v>Assessment is incomplete.</x:v>
      </x:c>
      <x:c r="BZ93" s="59" t="str">
        <x:f>IF('Validation Lists'!T93,"Any adjudication result.",IF('Validation Lists'!U93,"Any substantive conclusion.",IF('Validation Lists'!W93,"Completed/approved claim.",IF('Validation Lists'!Y93,"Undefined evidence request.",IF('Validation Lists'!X93,"Permanent closed decision.",'Validation Lists'!BK93)))))</x:f>
        <x:v>Any substantive conclusion.</x:v>
      </x:c>
      <x:c r="CA93" s="59" t="str">
        <x:f>IF('Validation Lists'!T93,"Correct invalid value.",IF('Validation Lists'!U93,"Complete required fields.",IF('Validation Lists'!W93,"Do not hand off.",IF('Validation Lists'!Y93,"Specify the evidence before handoff.",IF('Validation Lists'!X93,"Do not complete handoff.",'Validation Lists'!BL93)))))</x:f>
        <x:v>Complete required fields.</x:v>
      </x:c>
      <x:c r="CB93" s="59" t="str">
        <x:f>IF(OR('Validation Lists'!T93,'Validation Lists'!U93),"Not evaluated.",IF('Validation Lists'!W93,"Reviewer must be supplied.",'Validation Lists'!BM93))</x:f>
        <x:v>Not evaluated.</x:v>
      </x:c>
      <x:c r="CC93" s="59" t="str">
        <x:f>IF(OR('Validation Lists'!T93,'Validation Lists'!U93),"Not evaluated.",IF('Validation Lists'!W93,IF(AND(BT93&lt;&gt;"",BT93&lt;&gt;"None",BT93&lt;&gt;"Not applicable"),"Specific condition already required.","Supply a specific trigger."),IF('Validation Lists'!Y93,"Supply a specific evidence request.",IF('Validation Lists'!X93,"Supply a specific trigger.",'Validation Lists'!BN93))))</x:f>
        <x:v>Not evaluated.</x:v>
      </x:c>
      <x:c r="CD93" s="59" t="str">
        <x:f>IF(BU93="Complete","Ready","Not ready")</x:f>
        <x:v>Not ready</x:v>
      </x:c>
      <x:c r="CE93" s="59" t="str">
        <x:f>IF(CD93&lt;&gt;"Ready","No completed handoff","Claim: "&amp;B93&amp;" | Decision use: "&amp;C93&amp;" | Record A: "&amp;H93&amp;" | Record B: "&amp;AA93&amp;" | Conflict: "&amp;BV93&amp;" | Materiality: "&amp;BN93&amp;" | Disposition: "&amp;BW93&amp;" | Confidence impact: "&amp;BX93&amp;" | Strongest wording: "&amp;BY93&amp;" | Prohibited wording: "&amp;BZ93&amp;" | Permitted action: "&amp;CA93&amp;" | Owner: "&amp;D93&amp;" | Review: "&amp;CB93&amp;" | Reopen: "&amp;CC93)</x:f>
        <x:v>No completed handoff</x:v>
      </x:c>
    </x:row>
    <x:row r="94" ht="42" customHeight="1">
      <x:c r="A94" s="51"/>
      <x:c r="B94" s="51"/>
      <x:c r="C94" s="51"/>
      <x:c r="D94" s="51"/>
      <x:c r="E94" s="51"/>
      <x:c r="F94" s="51"/>
      <x:c r="G94" s="51"/>
      <x:c r="H94" s="51"/>
      <x:c r="I94" s="51"/>
      <x:c r="J94" s="51"/>
      <x:c r="K94" s="51"/>
      <x:c r="L94" s="51"/>
      <x:c r="M94" s="51"/>
      <x:c r="N94" s="51"/>
      <x:c r="O94" s="51"/>
      <x:c r="P94" s="51"/>
      <x:c r="Q94" s="51"/>
      <x:c r="R94" s="51"/>
      <x:c r="S94" s="51"/>
      <x:c r="T94" s="51"/>
      <x:c r="U94" s="51"/>
      <x:c r="V94" s="51"/>
      <x:c r="W94" s="51"/>
      <x:c r="X94" s="51"/>
      <x:c r="Y94" s="51"/>
      <x:c r="Z94" s="51"/>
      <x:c r="AA94" s="51"/>
      <x:c r="AB94" s="51"/>
      <x:c r="AC94" s="51"/>
      <x:c r="AD94" s="51"/>
      <x:c r="AE94" s="51"/>
      <x:c r="AF94" s="51"/>
      <x:c r="AG94" s="51"/>
      <x:c r="AH94" s="51"/>
      <x:c r="AI94" s="51"/>
      <x:c r="AJ94" s="51"/>
      <x:c r="AK94" s="51"/>
      <x:c r="AL94" s="51"/>
      <x:c r="AM94" s="51"/>
      <x:c r="AN94" s="51"/>
      <x:c r="AO94" s="51"/>
      <x:c r="AP94" s="51"/>
      <x:c r="AQ94" s="51"/>
      <x:c r="AR94" s="51"/>
      <x:c r="AS94" s="51"/>
      <x:c r="AT94" s="51"/>
      <x:c r="AU94" s="51"/>
      <x:c r="AV94" s="51"/>
      <x:c r="AW94" s="51"/>
      <x:c r="AX94" s="51"/>
      <x:c r="AY94" s="51"/>
      <x:c r="AZ94" s="51"/>
      <x:c r="BA94" s="51"/>
      <x:c r="BB94" s="51"/>
      <x:c r="BC94" s="51"/>
      <x:c r="BD94" s="51"/>
      <x:c r="BE94" s="51"/>
      <x:c r="BF94" s="51"/>
      <x:c r="BG94" s="51"/>
      <x:c r="BH94" s="51"/>
      <x:c r="BI94" s="51"/>
      <x:c r="BJ94" s="51"/>
      <x:c r="BK94" s="51"/>
      <x:c r="BL94" s="51"/>
      <x:c r="BM94" s="51"/>
      <x:c r="BN94" s="51"/>
      <x:c r="BO94" s="51"/>
      <x:c r="BP94" s="51"/>
      <x:c r="BQ94" s="51"/>
      <x:c r="BR94" s="51"/>
      <x:c r="BS94" s="51"/>
      <x:c r="BT94" s="59"/>
      <x:c r="BU94" s="59" t="str">
        <x:f>IF('Validation Lists'!T94,"Invalid",IF('Validation Lists'!U94,"Incomplete",IF('Validation Lists'!W94,"Review required — incomplete",IF('Validation Lists'!Y94,"Incomplete",IF('Validation Lists'!X94,"Incomplete","Complete")))))</x:f>
        <x:v>Incomplete</x:v>
      </x:c>
      <x:c r="BV94" s="59" t="str">
        <x:f>IF(OR('Validation Lists'!T94,'Validation Lists'!U94),"No output",'Validation Lists'!AL94)</x:f>
        <x:v>No output</x:v>
      </x:c>
      <x:c r="BW94" s="59" t="str">
        <x:f>IF(OR('Validation Lists'!T94,'Validation Lists'!U94),"No output",'Validation Lists'!BH94)</x:f>
        <x:v>No output</x:v>
      </x:c>
      <x:c r="BX94" s="59" t="str">
        <x:f>IF(OR('Validation Lists'!T94,'Validation Lists'!U94),"No output",IF(OR('Validation Lists'!W94,'Validation Lists'!X94,'Validation Lists'!Y94),"No completed output",'Validation Lists'!BI94))</x:f>
        <x:v>No output</x:v>
      </x:c>
      <x:c r="BY94" s="59" t="str">
        <x:f>IF('Validation Lists'!T94,"No substantive wording.",IF('Validation Lists'!U94,"Assessment is incomplete.",IF('Validation Lists'!W94,"Review is required before handoff.",IF('Validation Lists'!Y94,"Defined additional evidence is missing.",IF('Validation Lists'!X94,"A specific reopen condition is missing.",'Validation Lists'!BJ94)))))</x:f>
        <x:v>Assessment is incomplete.</x:v>
      </x:c>
      <x:c r="BZ94" s="59" t="str">
        <x:f>IF('Validation Lists'!T94,"Any adjudication result.",IF('Validation Lists'!U94,"Any substantive conclusion.",IF('Validation Lists'!W94,"Completed/approved claim.",IF('Validation Lists'!Y94,"Undefined evidence request.",IF('Validation Lists'!X94,"Permanent closed decision.",'Validation Lists'!BK94)))))</x:f>
        <x:v>Any substantive conclusion.</x:v>
      </x:c>
      <x:c r="CA94" s="59" t="str">
        <x:f>IF('Validation Lists'!T94,"Correct invalid value.",IF('Validation Lists'!U94,"Complete required fields.",IF('Validation Lists'!W94,"Do not hand off.",IF('Validation Lists'!Y94,"Specify the evidence before handoff.",IF('Validation Lists'!X94,"Do not complete handoff.",'Validation Lists'!BL94)))))</x:f>
        <x:v>Complete required fields.</x:v>
      </x:c>
      <x:c r="CB94" s="59" t="str">
        <x:f>IF(OR('Validation Lists'!T94,'Validation Lists'!U94),"Not evaluated.",IF('Validation Lists'!W94,"Reviewer must be supplied.",'Validation Lists'!BM94))</x:f>
        <x:v>Not evaluated.</x:v>
      </x:c>
      <x:c r="CC94" s="59" t="str">
        <x:f>IF(OR('Validation Lists'!T94,'Validation Lists'!U94),"Not evaluated.",IF('Validation Lists'!W94,IF(AND(BT94&lt;&gt;"",BT94&lt;&gt;"None",BT94&lt;&gt;"Not applicable"),"Specific condition already required.","Supply a specific trigger."),IF('Validation Lists'!Y94,"Supply a specific evidence request.",IF('Validation Lists'!X94,"Supply a specific trigger.",'Validation Lists'!BN94))))</x:f>
        <x:v>Not evaluated.</x:v>
      </x:c>
      <x:c r="CD94" s="59" t="str">
        <x:f>IF(BU94="Complete","Ready","Not ready")</x:f>
        <x:v>Not ready</x:v>
      </x:c>
      <x:c r="CE94" s="59" t="str">
        <x:f>IF(CD94&lt;&gt;"Ready","No completed handoff","Claim: "&amp;B94&amp;" | Decision use: "&amp;C94&amp;" | Record A: "&amp;H94&amp;" | Record B: "&amp;AA94&amp;" | Conflict: "&amp;BV94&amp;" | Materiality: "&amp;BN94&amp;" | Disposition: "&amp;BW94&amp;" | Confidence impact: "&amp;BX94&amp;" | Strongest wording: "&amp;BY94&amp;" | Prohibited wording: "&amp;BZ94&amp;" | Permitted action: "&amp;CA94&amp;" | Owner: "&amp;D94&amp;" | Review: "&amp;CB94&amp;" | Reopen: "&amp;CC94)</x:f>
        <x:v>No completed handoff</x:v>
      </x:c>
    </x:row>
    <x:row r="95" ht="42" customHeight="1">
      <x:c r="A95" s="51"/>
      <x:c r="B95" s="51"/>
      <x:c r="C95" s="51"/>
      <x:c r="D95" s="51"/>
      <x:c r="E95" s="51"/>
      <x:c r="F95" s="51"/>
      <x:c r="G95" s="51"/>
      <x:c r="H95" s="51"/>
      <x:c r="I95" s="51"/>
      <x:c r="J95" s="51"/>
      <x:c r="K95" s="51"/>
      <x:c r="L95" s="51"/>
      <x:c r="M95" s="51"/>
      <x:c r="N95" s="51"/>
      <x:c r="O95" s="51"/>
      <x:c r="P95" s="51"/>
      <x:c r="Q95" s="51"/>
      <x:c r="R95" s="51"/>
      <x:c r="S95" s="51"/>
      <x:c r="T95" s="51"/>
      <x:c r="U95" s="51"/>
      <x:c r="V95" s="51"/>
      <x:c r="W95" s="51"/>
      <x:c r="X95" s="51"/>
      <x:c r="Y95" s="51"/>
      <x:c r="Z95" s="51"/>
      <x:c r="AA95" s="51"/>
      <x:c r="AB95" s="51"/>
      <x:c r="AC95" s="51"/>
      <x:c r="AD95" s="51"/>
      <x:c r="AE95" s="51"/>
      <x:c r="AF95" s="51"/>
      <x:c r="AG95" s="51"/>
      <x:c r="AH95" s="51"/>
      <x:c r="AI95" s="51"/>
      <x:c r="AJ95" s="51"/>
      <x:c r="AK95" s="51"/>
      <x:c r="AL95" s="51"/>
      <x:c r="AM95" s="51"/>
      <x:c r="AN95" s="51"/>
      <x:c r="AO95" s="51"/>
      <x:c r="AP95" s="51"/>
      <x:c r="AQ95" s="51"/>
      <x:c r="AR95" s="51"/>
      <x:c r="AS95" s="51"/>
      <x:c r="AT95" s="51"/>
      <x:c r="AU95" s="51"/>
      <x:c r="AV95" s="51"/>
      <x:c r="AW95" s="51"/>
      <x:c r="AX95" s="51"/>
      <x:c r="AY95" s="51"/>
      <x:c r="AZ95" s="51"/>
      <x:c r="BA95" s="51"/>
      <x:c r="BB95" s="51"/>
      <x:c r="BC95" s="51"/>
      <x:c r="BD95" s="51"/>
      <x:c r="BE95" s="51"/>
      <x:c r="BF95" s="51"/>
      <x:c r="BG95" s="51"/>
      <x:c r="BH95" s="51"/>
      <x:c r="BI95" s="51"/>
      <x:c r="BJ95" s="51"/>
      <x:c r="BK95" s="51"/>
      <x:c r="BL95" s="51"/>
      <x:c r="BM95" s="51"/>
      <x:c r="BN95" s="51"/>
      <x:c r="BO95" s="51"/>
      <x:c r="BP95" s="51"/>
      <x:c r="BQ95" s="51"/>
      <x:c r="BR95" s="51"/>
      <x:c r="BS95" s="51"/>
      <x:c r="BT95" s="59"/>
      <x:c r="BU95" s="59" t="str">
        <x:f>IF('Validation Lists'!T95,"Invalid",IF('Validation Lists'!U95,"Incomplete",IF('Validation Lists'!W95,"Review required — incomplete",IF('Validation Lists'!Y95,"Incomplete",IF('Validation Lists'!X95,"Incomplete","Complete")))))</x:f>
        <x:v>Incomplete</x:v>
      </x:c>
      <x:c r="BV95" s="59" t="str">
        <x:f>IF(OR('Validation Lists'!T95,'Validation Lists'!U95),"No output",'Validation Lists'!AL95)</x:f>
        <x:v>No output</x:v>
      </x:c>
      <x:c r="BW95" s="59" t="str">
        <x:f>IF(OR('Validation Lists'!T95,'Validation Lists'!U95),"No output",'Validation Lists'!BH95)</x:f>
        <x:v>No output</x:v>
      </x:c>
      <x:c r="BX95" s="59" t="str">
        <x:f>IF(OR('Validation Lists'!T95,'Validation Lists'!U95),"No output",IF(OR('Validation Lists'!W95,'Validation Lists'!X95,'Validation Lists'!Y95),"No completed output",'Validation Lists'!BI95))</x:f>
        <x:v>No output</x:v>
      </x:c>
      <x:c r="BY95" s="59" t="str">
        <x:f>IF('Validation Lists'!T95,"No substantive wording.",IF('Validation Lists'!U95,"Assessment is incomplete.",IF('Validation Lists'!W95,"Review is required before handoff.",IF('Validation Lists'!Y95,"Defined additional evidence is missing.",IF('Validation Lists'!X95,"A specific reopen condition is missing.",'Validation Lists'!BJ95)))))</x:f>
        <x:v>Assessment is incomplete.</x:v>
      </x:c>
      <x:c r="BZ95" s="59" t="str">
        <x:f>IF('Validation Lists'!T95,"Any adjudication result.",IF('Validation Lists'!U95,"Any substantive conclusion.",IF('Validation Lists'!W95,"Completed/approved claim.",IF('Validation Lists'!Y95,"Undefined evidence request.",IF('Validation Lists'!X95,"Permanent closed decision.",'Validation Lists'!BK95)))))</x:f>
        <x:v>Any substantive conclusion.</x:v>
      </x:c>
      <x:c r="CA95" s="59" t="str">
        <x:f>IF('Validation Lists'!T95,"Correct invalid value.",IF('Validation Lists'!U95,"Complete required fields.",IF('Validation Lists'!W95,"Do not hand off.",IF('Validation Lists'!Y95,"Specify the evidence before handoff.",IF('Validation Lists'!X95,"Do not complete handoff.",'Validation Lists'!BL95)))))</x:f>
        <x:v>Complete required fields.</x:v>
      </x:c>
      <x:c r="CB95" s="59" t="str">
        <x:f>IF(OR('Validation Lists'!T95,'Validation Lists'!U95),"Not evaluated.",IF('Validation Lists'!W95,"Reviewer must be supplied.",'Validation Lists'!BM95))</x:f>
        <x:v>Not evaluated.</x:v>
      </x:c>
      <x:c r="CC95" s="59" t="str">
        <x:f>IF(OR('Validation Lists'!T95,'Validation Lists'!U95),"Not evaluated.",IF('Validation Lists'!W95,IF(AND(BT95&lt;&gt;"",BT95&lt;&gt;"None",BT95&lt;&gt;"Not applicable"),"Specific condition already required.","Supply a specific trigger."),IF('Validation Lists'!Y95,"Supply a specific evidence request.",IF('Validation Lists'!X95,"Supply a specific trigger.",'Validation Lists'!BN95))))</x:f>
        <x:v>Not evaluated.</x:v>
      </x:c>
      <x:c r="CD95" s="59" t="str">
        <x:f>IF(BU95="Complete","Ready","Not ready")</x:f>
        <x:v>Not ready</x:v>
      </x:c>
      <x:c r="CE95" s="59" t="str">
        <x:f>IF(CD95&lt;&gt;"Ready","No completed handoff","Claim: "&amp;B95&amp;" | Decision use: "&amp;C95&amp;" | Record A: "&amp;H95&amp;" | Record B: "&amp;AA95&amp;" | Conflict: "&amp;BV95&amp;" | Materiality: "&amp;BN95&amp;" | Disposition: "&amp;BW95&amp;" | Confidence impact: "&amp;BX95&amp;" | Strongest wording: "&amp;BY95&amp;" | Prohibited wording: "&amp;BZ95&amp;" | Permitted action: "&amp;CA95&amp;" | Owner: "&amp;D95&amp;" | Review: "&amp;CB95&amp;" | Reopen: "&amp;CC95)</x:f>
        <x:v>No completed handoff</x:v>
      </x:c>
    </x:row>
    <x:row r="96" ht="42" customHeight="1">
      <x:c r="A96" s="51"/>
      <x:c r="B96" s="51"/>
      <x:c r="C96" s="51"/>
      <x:c r="D96" s="51"/>
      <x:c r="E96" s="51"/>
      <x:c r="F96" s="51"/>
      <x:c r="G96" s="51"/>
      <x:c r="H96" s="51"/>
      <x:c r="I96" s="51"/>
      <x:c r="J96" s="51"/>
      <x:c r="K96" s="51"/>
      <x:c r="L96" s="51"/>
      <x:c r="M96" s="51"/>
      <x:c r="N96" s="51"/>
      <x:c r="O96" s="51"/>
      <x:c r="P96" s="51"/>
      <x:c r="Q96" s="51"/>
      <x:c r="R96" s="51"/>
      <x:c r="S96" s="51"/>
      <x:c r="T96" s="51"/>
      <x:c r="U96" s="51"/>
      <x:c r="V96" s="51"/>
      <x:c r="W96" s="51"/>
      <x:c r="X96" s="51"/>
      <x:c r="Y96" s="51"/>
      <x:c r="Z96" s="51"/>
      <x:c r="AA96" s="51"/>
      <x:c r="AB96" s="51"/>
      <x:c r="AC96" s="51"/>
      <x:c r="AD96" s="51"/>
      <x:c r="AE96" s="51"/>
      <x:c r="AF96" s="51"/>
      <x:c r="AG96" s="51"/>
      <x:c r="AH96" s="51"/>
      <x:c r="AI96" s="51"/>
      <x:c r="AJ96" s="51"/>
      <x:c r="AK96" s="51"/>
      <x:c r="AL96" s="51"/>
      <x:c r="AM96" s="51"/>
      <x:c r="AN96" s="51"/>
      <x:c r="AO96" s="51"/>
      <x:c r="AP96" s="51"/>
      <x:c r="AQ96" s="51"/>
      <x:c r="AR96" s="51"/>
      <x:c r="AS96" s="51"/>
      <x:c r="AT96" s="51"/>
      <x:c r="AU96" s="51"/>
      <x:c r="AV96" s="51"/>
      <x:c r="AW96" s="51"/>
      <x:c r="AX96" s="51"/>
      <x:c r="AY96" s="51"/>
      <x:c r="AZ96" s="51"/>
      <x:c r="BA96" s="51"/>
      <x:c r="BB96" s="51"/>
      <x:c r="BC96" s="51"/>
      <x:c r="BD96" s="51"/>
      <x:c r="BE96" s="51"/>
      <x:c r="BF96" s="51"/>
      <x:c r="BG96" s="51"/>
      <x:c r="BH96" s="51"/>
      <x:c r="BI96" s="51"/>
      <x:c r="BJ96" s="51"/>
      <x:c r="BK96" s="51"/>
      <x:c r="BL96" s="51"/>
      <x:c r="BM96" s="51"/>
      <x:c r="BN96" s="51"/>
      <x:c r="BO96" s="51"/>
      <x:c r="BP96" s="51"/>
      <x:c r="BQ96" s="51"/>
      <x:c r="BR96" s="51"/>
      <x:c r="BS96" s="51"/>
      <x:c r="BT96" s="59"/>
      <x:c r="BU96" s="59" t="str">
        <x:f>IF('Validation Lists'!T96,"Invalid",IF('Validation Lists'!U96,"Incomplete",IF('Validation Lists'!W96,"Review required — incomplete",IF('Validation Lists'!Y96,"Incomplete",IF('Validation Lists'!X96,"Incomplete","Complete")))))</x:f>
        <x:v>Incomplete</x:v>
      </x:c>
      <x:c r="BV96" s="59" t="str">
        <x:f>IF(OR('Validation Lists'!T96,'Validation Lists'!U96),"No output",'Validation Lists'!AL96)</x:f>
        <x:v>No output</x:v>
      </x:c>
      <x:c r="BW96" s="59" t="str">
        <x:f>IF(OR('Validation Lists'!T96,'Validation Lists'!U96),"No output",'Validation Lists'!BH96)</x:f>
        <x:v>No output</x:v>
      </x:c>
      <x:c r="BX96" s="59" t="str">
        <x:f>IF(OR('Validation Lists'!T96,'Validation Lists'!U96),"No output",IF(OR('Validation Lists'!W96,'Validation Lists'!X96,'Validation Lists'!Y96),"No completed output",'Validation Lists'!BI96))</x:f>
        <x:v>No output</x:v>
      </x:c>
      <x:c r="BY96" s="59" t="str">
        <x:f>IF('Validation Lists'!T96,"No substantive wording.",IF('Validation Lists'!U96,"Assessment is incomplete.",IF('Validation Lists'!W96,"Review is required before handoff.",IF('Validation Lists'!Y96,"Defined additional evidence is missing.",IF('Validation Lists'!X96,"A specific reopen condition is missing.",'Validation Lists'!BJ96)))))</x:f>
        <x:v>Assessment is incomplete.</x:v>
      </x:c>
      <x:c r="BZ96" s="59" t="str">
        <x:f>IF('Validation Lists'!T96,"Any adjudication result.",IF('Validation Lists'!U96,"Any substantive conclusion.",IF('Validation Lists'!W96,"Completed/approved claim.",IF('Validation Lists'!Y96,"Undefined evidence request.",IF('Validation Lists'!X96,"Permanent closed decision.",'Validation Lists'!BK96)))))</x:f>
        <x:v>Any substantive conclusion.</x:v>
      </x:c>
      <x:c r="CA96" s="59" t="str">
        <x:f>IF('Validation Lists'!T96,"Correct invalid value.",IF('Validation Lists'!U96,"Complete required fields.",IF('Validation Lists'!W96,"Do not hand off.",IF('Validation Lists'!Y96,"Specify the evidence before handoff.",IF('Validation Lists'!X96,"Do not complete handoff.",'Validation Lists'!BL96)))))</x:f>
        <x:v>Complete required fields.</x:v>
      </x:c>
      <x:c r="CB96" s="59" t="str">
        <x:f>IF(OR('Validation Lists'!T96,'Validation Lists'!U96),"Not evaluated.",IF('Validation Lists'!W96,"Reviewer must be supplied.",'Validation Lists'!BM96))</x:f>
        <x:v>Not evaluated.</x:v>
      </x:c>
      <x:c r="CC96" s="59" t="str">
        <x:f>IF(OR('Validation Lists'!T96,'Validation Lists'!U96),"Not evaluated.",IF('Validation Lists'!W96,IF(AND(BT96&lt;&gt;"",BT96&lt;&gt;"None",BT96&lt;&gt;"Not applicable"),"Specific condition already required.","Supply a specific trigger."),IF('Validation Lists'!Y96,"Supply a specific evidence request.",IF('Validation Lists'!X96,"Supply a specific trigger.",'Validation Lists'!BN96))))</x:f>
        <x:v>Not evaluated.</x:v>
      </x:c>
      <x:c r="CD96" s="59" t="str">
        <x:f>IF(BU96="Complete","Ready","Not ready")</x:f>
        <x:v>Not ready</x:v>
      </x:c>
      <x:c r="CE96" s="59" t="str">
        <x:f>IF(CD96&lt;&gt;"Ready","No completed handoff","Claim: "&amp;B96&amp;" | Decision use: "&amp;C96&amp;" | Record A: "&amp;H96&amp;" | Record B: "&amp;AA96&amp;" | Conflict: "&amp;BV96&amp;" | Materiality: "&amp;BN96&amp;" | Disposition: "&amp;BW96&amp;" | Confidence impact: "&amp;BX96&amp;" | Strongest wording: "&amp;BY96&amp;" | Prohibited wording: "&amp;BZ96&amp;" | Permitted action: "&amp;CA96&amp;" | Owner: "&amp;D96&amp;" | Review: "&amp;CB96&amp;" | Reopen: "&amp;CC96)</x:f>
        <x:v>No completed handoff</x:v>
      </x:c>
    </x:row>
    <x:row r="97" ht="42" customHeight="1">
      <x:c r="A97" s="51"/>
      <x:c r="B97" s="51"/>
      <x:c r="C97" s="51"/>
      <x:c r="D97" s="51"/>
      <x:c r="E97" s="51"/>
      <x:c r="F97" s="51"/>
      <x:c r="G97" s="51"/>
      <x:c r="H97" s="51"/>
      <x:c r="I97" s="51"/>
      <x:c r="J97" s="51"/>
      <x:c r="K97" s="51"/>
      <x:c r="L97" s="51"/>
      <x:c r="M97" s="51"/>
      <x:c r="N97" s="51"/>
      <x:c r="O97" s="51"/>
      <x:c r="P97" s="51"/>
      <x:c r="Q97" s="51"/>
      <x:c r="R97" s="51"/>
      <x:c r="S97" s="51"/>
      <x:c r="T97" s="51"/>
      <x:c r="U97" s="51"/>
      <x:c r="V97" s="51"/>
      <x:c r="W97" s="51"/>
      <x:c r="X97" s="51"/>
      <x:c r="Y97" s="51"/>
      <x:c r="Z97" s="51"/>
      <x:c r="AA97" s="51"/>
      <x:c r="AB97" s="51"/>
      <x:c r="AC97" s="51"/>
      <x:c r="AD97" s="51"/>
      <x:c r="AE97" s="51"/>
      <x:c r="AF97" s="51"/>
      <x:c r="AG97" s="51"/>
      <x:c r="AH97" s="51"/>
      <x:c r="AI97" s="51"/>
      <x:c r="AJ97" s="51"/>
      <x:c r="AK97" s="51"/>
      <x:c r="AL97" s="51"/>
      <x:c r="AM97" s="51"/>
      <x:c r="AN97" s="51"/>
      <x:c r="AO97" s="51"/>
      <x:c r="AP97" s="51"/>
      <x:c r="AQ97" s="51"/>
      <x:c r="AR97" s="51"/>
      <x:c r="AS97" s="51"/>
      <x:c r="AT97" s="51"/>
      <x:c r="AU97" s="51"/>
      <x:c r="AV97" s="51"/>
      <x:c r="AW97" s="51"/>
      <x:c r="AX97" s="51"/>
      <x:c r="AY97" s="51"/>
      <x:c r="AZ97" s="51"/>
      <x:c r="BA97" s="51"/>
      <x:c r="BB97" s="51"/>
      <x:c r="BC97" s="51"/>
      <x:c r="BD97" s="51"/>
      <x:c r="BE97" s="51"/>
      <x:c r="BF97" s="51"/>
      <x:c r="BG97" s="51"/>
      <x:c r="BH97" s="51"/>
      <x:c r="BI97" s="51"/>
      <x:c r="BJ97" s="51"/>
      <x:c r="BK97" s="51"/>
      <x:c r="BL97" s="51"/>
      <x:c r="BM97" s="51"/>
      <x:c r="BN97" s="51"/>
      <x:c r="BO97" s="51"/>
      <x:c r="BP97" s="51"/>
      <x:c r="BQ97" s="51"/>
      <x:c r="BR97" s="51"/>
      <x:c r="BS97" s="51"/>
      <x:c r="BT97" s="59"/>
      <x:c r="BU97" s="59" t="str">
        <x:f>IF('Validation Lists'!T97,"Invalid",IF('Validation Lists'!U97,"Incomplete",IF('Validation Lists'!W97,"Review required — incomplete",IF('Validation Lists'!Y97,"Incomplete",IF('Validation Lists'!X97,"Incomplete","Complete")))))</x:f>
        <x:v>Incomplete</x:v>
      </x:c>
      <x:c r="BV97" s="59" t="str">
        <x:f>IF(OR('Validation Lists'!T97,'Validation Lists'!U97),"No output",'Validation Lists'!AL97)</x:f>
        <x:v>No output</x:v>
      </x:c>
      <x:c r="BW97" s="59" t="str">
        <x:f>IF(OR('Validation Lists'!T97,'Validation Lists'!U97),"No output",'Validation Lists'!BH97)</x:f>
        <x:v>No output</x:v>
      </x:c>
      <x:c r="BX97" s="59" t="str">
        <x:f>IF(OR('Validation Lists'!T97,'Validation Lists'!U97),"No output",IF(OR('Validation Lists'!W97,'Validation Lists'!X97,'Validation Lists'!Y97),"No completed output",'Validation Lists'!BI97))</x:f>
        <x:v>No output</x:v>
      </x:c>
      <x:c r="BY97" s="59" t="str">
        <x:f>IF('Validation Lists'!T97,"No substantive wording.",IF('Validation Lists'!U97,"Assessment is incomplete.",IF('Validation Lists'!W97,"Review is required before handoff.",IF('Validation Lists'!Y97,"Defined additional evidence is missing.",IF('Validation Lists'!X97,"A specific reopen condition is missing.",'Validation Lists'!BJ97)))))</x:f>
        <x:v>Assessment is incomplete.</x:v>
      </x:c>
      <x:c r="BZ97" s="59" t="str">
        <x:f>IF('Validation Lists'!T97,"Any adjudication result.",IF('Validation Lists'!U97,"Any substantive conclusion.",IF('Validation Lists'!W97,"Completed/approved claim.",IF('Validation Lists'!Y97,"Undefined evidence request.",IF('Validation Lists'!X97,"Permanent closed decision.",'Validation Lists'!BK97)))))</x:f>
        <x:v>Any substantive conclusion.</x:v>
      </x:c>
      <x:c r="CA97" s="59" t="str">
        <x:f>IF('Validation Lists'!T97,"Correct invalid value.",IF('Validation Lists'!U97,"Complete required fields.",IF('Validation Lists'!W97,"Do not hand off.",IF('Validation Lists'!Y97,"Specify the evidence before handoff.",IF('Validation Lists'!X97,"Do not complete handoff.",'Validation Lists'!BL97)))))</x:f>
        <x:v>Complete required fields.</x:v>
      </x:c>
      <x:c r="CB97" s="59" t="str">
        <x:f>IF(OR('Validation Lists'!T97,'Validation Lists'!U97),"Not evaluated.",IF('Validation Lists'!W97,"Reviewer must be supplied.",'Validation Lists'!BM97))</x:f>
        <x:v>Not evaluated.</x:v>
      </x:c>
      <x:c r="CC97" s="59" t="str">
        <x:f>IF(OR('Validation Lists'!T97,'Validation Lists'!U97),"Not evaluated.",IF('Validation Lists'!W97,IF(AND(BT97&lt;&gt;"",BT97&lt;&gt;"None",BT97&lt;&gt;"Not applicable"),"Specific condition already required.","Supply a specific trigger."),IF('Validation Lists'!Y97,"Supply a specific evidence request.",IF('Validation Lists'!X97,"Supply a specific trigger.",'Validation Lists'!BN97))))</x:f>
        <x:v>Not evaluated.</x:v>
      </x:c>
      <x:c r="CD97" s="59" t="str">
        <x:f>IF(BU97="Complete","Ready","Not ready")</x:f>
        <x:v>Not ready</x:v>
      </x:c>
      <x:c r="CE97" s="59" t="str">
        <x:f>IF(CD97&lt;&gt;"Ready","No completed handoff","Claim: "&amp;B97&amp;" | Decision use: "&amp;C97&amp;" | Record A: "&amp;H97&amp;" | Record B: "&amp;AA97&amp;" | Conflict: "&amp;BV97&amp;" | Materiality: "&amp;BN97&amp;" | Disposition: "&amp;BW97&amp;" | Confidence impact: "&amp;BX97&amp;" | Strongest wording: "&amp;BY97&amp;" | Prohibited wording: "&amp;BZ97&amp;" | Permitted action: "&amp;CA97&amp;" | Owner: "&amp;D97&amp;" | Review: "&amp;CB97&amp;" | Reopen: "&amp;CC97)</x:f>
        <x:v>No completed handoff</x:v>
      </x:c>
    </x:row>
    <x:row r="98" ht="42" customHeight="1">
      <x:c r="A98" s="51"/>
      <x:c r="B98" s="51"/>
      <x:c r="C98" s="51"/>
      <x:c r="D98" s="51"/>
      <x:c r="E98" s="51"/>
      <x:c r="F98" s="51"/>
      <x:c r="G98" s="51"/>
      <x:c r="H98" s="51"/>
      <x:c r="I98" s="51"/>
      <x:c r="J98" s="51"/>
      <x:c r="K98" s="51"/>
      <x:c r="L98" s="51"/>
      <x:c r="M98" s="51"/>
      <x:c r="N98" s="51"/>
      <x:c r="O98" s="51"/>
      <x:c r="P98" s="51"/>
      <x:c r="Q98" s="51"/>
      <x:c r="R98" s="51"/>
      <x:c r="S98" s="51"/>
      <x:c r="T98" s="51"/>
      <x:c r="U98" s="51"/>
      <x:c r="V98" s="51"/>
      <x:c r="W98" s="51"/>
      <x:c r="X98" s="51"/>
      <x:c r="Y98" s="51"/>
      <x:c r="Z98" s="51"/>
      <x:c r="AA98" s="51"/>
      <x:c r="AB98" s="51"/>
      <x:c r="AC98" s="51"/>
      <x:c r="AD98" s="51"/>
      <x:c r="AE98" s="51"/>
      <x:c r="AF98" s="51"/>
      <x:c r="AG98" s="51"/>
      <x:c r="AH98" s="51"/>
      <x:c r="AI98" s="51"/>
      <x:c r="AJ98" s="51"/>
      <x:c r="AK98" s="51"/>
      <x:c r="AL98" s="51"/>
      <x:c r="AM98" s="51"/>
      <x:c r="AN98" s="51"/>
      <x:c r="AO98" s="51"/>
      <x:c r="AP98" s="51"/>
      <x:c r="AQ98" s="51"/>
      <x:c r="AR98" s="51"/>
      <x:c r="AS98" s="51"/>
      <x:c r="AT98" s="51"/>
      <x:c r="AU98" s="51"/>
      <x:c r="AV98" s="51"/>
      <x:c r="AW98" s="51"/>
      <x:c r="AX98" s="51"/>
      <x:c r="AY98" s="51"/>
      <x:c r="AZ98" s="51"/>
      <x:c r="BA98" s="51"/>
      <x:c r="BB98" s="51"/>
      <x:c r="BC98" s="51"/>
      <x:c r="BD98" s="51"/>
      <x:c r="BE98" s="51"/>
      <x:c r="BF98" s="51"/>
      <x:c r="BG98" s="51"/>
      <x:c r="BH98" s="51"/>
      <x:c r="BI98" s="51"/>
      <x:c r="BJ98" s="51"/>
      <x:c r="BK98" s="51"/>
      <x:c r="BL98" s="51"/>
      <x:c r="BM98" s="51"/>
      <x:c r="BN98" s="51"/>
      <x:c r="BO98" s="51"/>
      <x:c r="BP98" s="51"/>
      <x:c r="BQ98" s="51"/>
      <x:c r="BR98" s="51"/>
      <x:c r="BS98" s="51"/>
      <x:c r="BT98" s="59"/>
      <x:c r="BU98" s="59" t="str">
        <x:f>IF('Validation Lists'!T98,"Invalid",IF('Validation Lists'!U98,"Incomplete",IF('Validation Lists'!W98,"Review required — incomplete",IF('Validation Lists'!Y98,"Incomplete",IF('Validation Lists'!X98,"Incomplete","Complete")))))</x:f>
        <x:v>Incomplete</x:v>
      </x:c>
      <x:c r="BV98" s="59" t="str">
        <x:f>IF(OR('Validation Lists'!T98,'Validation Lists'!U98),"No output",'Validation Lists'!AL98)</x:f>
        <x:v>No output</x:v>
      </x:c>
      <x:c r="BW98" s="59" t="str">
        <x:f>IF(OR('Validation Lists'!T98,'Validation Lists'!U98),"No output",'Validation Lists'!BH98)</x:f>
        <x:v>No output</x:v>
      </x:c>
      <x:c r="BX98" s="59" t="str">
        <x:f>IF(OR('Validation Lists'!T98,'Validation Lists'!U98),"No output",IF(OR('Validation Lists'!W98,'Validation Lists'!X98,'Validation Lists'!Y98),"No completed output",'Validation Lists'!BI98))</x:f>
        <x:v>No output</x:v>
      </x:c>
      <x:c r="BY98" s="59" t="str">
        <x:f>IF('Validation Lists'!T98,"No substantive wording.",IF('Validation Lists'!U98,"Assessment is incomplete.",IF('Validation Lists'!W98,"Review is required before handoff.",IF('Validation Lists'!Y98,"Defined additional evidence is missing.",IF('Validation Lists'!X98,"A specific reopen condition is missing.",'Validation Lists'!BJ98)))))</x:f>
        <x:v>Assessment is incomplete.</x:v>
      </x:c>
      <x:c r="BZ98" s="59" t="str">
        <x:f>IF('Validation Lists'!T98,"Any adjudication result.",IF('Validation Lists'!U98,"Any substantive conclusion.",IF('Validation Lists'!W98,"Completed/approved claim.",IF('Validation Lists'!Y98,"Undefined evidence request.",IF('Validation Lists'!X98,"Permanent closed decision.",'Validation Lists'!BK98)))))</x:f>
        <x:v>Any substantive conclusion.</x:v>
      </x:c>
      <x:c r="CA98" s="59" t="str">
        <x:f>IF('Validation Lists'!T98,"Correct invalid value.",IF('Validation Lists'!U98,"Complete required fields.",IF('Validation Lists'!W98,"Do not hand off.",IF('Validation Lists'!Y98,"Specify the evidence before handoff.",IF('Validation Lists'!X98,"Do not complete handoff.",'Validation Lists'!BL98)))))</x:f>
        <x:v>Complete required fields.</x:v>
      </x:c>
      <x:c r="CB98" s="59" t="str">
        <x:f>IF(OR('Validation Lists'!T98,'Validation Lists'!U98),"Not evaluated.",IF('Validation Lists'!W98,"Reviewer must be supplied.",'Validation Lists'!BM98))</x:f>
        <x:v>Not evaluated.</x:v>
      </x:c>
      <x:c r="CC98" s="59" t="str">
        <x:f>IF(OR('Validation Lists'!T98,'Validation Lists'!U98),"Not evaluated.",IF('Validation Lists'!W98,IF(AND(BT98&lt;&gt;"",BT98&lt;&gt;"None",BT98&lt;&gt;"Not applicable"),"Specific condition already required.","Supply a specific trigger."),IF('Validation Lists'!Y98,"Supply a specific evidence request.",IF('Validation Lists'!X98,"Supply a specific trigger.",'Validation Lists'!BN98))))</x:f>
        <x:v>Not evaluated.</x:v>
      </x:c>
      <x:c r="CD98" s="59" t="str">
        <x:f>IF(BU98="Complete","Ready","Not ready")</x:f>
        <x:v>Not ready</x:v>
      </x:c>
      <x:c r="CE98" s="59" t="str">
        <x:f>IF(CD98&lt;&gt;"Ready","No completed handoff","Claim: "&amp;B98&amp;" | Decision use: "&amp;C98&amp;" | Record A: "&amp;H98&amp;" | Record B: "&amp;AA98&amp;" | Conflict: "&amp;BV98&amp;" | Materiality: "&amp;BN98&amp;" | Disposition: "&amp;BW98&amp;" | Confidence impact: "&amp;BX98&amp;" | Strongest wording: "&amp;BY98&amp;" | Prohibited wording: "&amp;BZ98&amp;" | Permitted action: "&amp;CA98&amp;" | Owner: "&amp;D98&amp;" | Review: "&amp;CB98&amp;" | Reopen: "&amp;CC98)</x:f>
        <x:v>No completed handoff</x:v>
      </x:c>
    </x:row>
    <x:row r="99" ht="42" customHeight="1">
      <x:c r="A99" s="51"/>
      <x:c r="B99" s="51"/>
      <x:c r="C99" s="51"/>
      <x:c r="D99" s="51"/>
      <x:c r="E99" s="51"/>
      <x:c r="F99" s="51"/>
      <x:c r="G99" s="51"/>
      <x:c r="H99" s="51"/>
      <x:c r="I99" s="51"/>
      <x:c r="J99" s="51"/>
      <x:c r="K99" s="51"/>
      <x:c r="L99" s="51"/>
      <x:c r="M99" s="51"/>
      <x:c r="N99" s="51"/>
      <x:c r="O99" s="51"/>
      <x:c r="P99" s="51"/>
      <x:c r="Q99" s="51"/>
      <x:c r="R99" s="51"/>
      <x:c r="S99" s="51"/>
      <x:c r="T99" s="51"/>
      <x:c r="U99" s="51"/>
      <x:c r="V99" s="51"/>
      <x:c r="W99" s="51"/>
      <x:c r="X99" s="51"/>
      <x:c r="Y99" s="51"/>
      <x:c r="Z99" s="51"/>
      <x:c r="AA99" s="51"/>
      <x:c r="AB99" s="51"/>
      <x:c r="AC99" s="51"/>
      <x:c r="AD99" s="51"/>
      <x:c r="AE99" s="51"/>
      <x:c r="AF99" s="51"/>
      <x:c r="AG99" s="51"/>
      <x:c r="AH99" s="51"/>
      <x:c r="AI99" s="51"/>
      <x:c r="AJ99" s="51"/>
      <x:c r="AK99" s="51"/>
      <x:c r="AL99" s="51"/>
      <x:c r="AM99" s="51"/>
      <x:c r="AN99" s="51"/>
      <x:c r="AO99" s="51"/>
      <x:c r="AP99" s="51"/>
      <x:c r="AQ99" s="51"/>
      <x:c r="AR99" s="51"/>
      <x:c r="AS99" s="51"/>
      <x:c r="AT99" s="51"/>
      <x:c r="AU99" s="51"/>
      <x:c r="AV99" s="51"/>
      <x:c r="AW99" s="51"/>
      <x:c r="AX99" s="51"/>
      <x:c r="AY99" s="51"/>
      <x:c r="AZ99" s="51"/>
      <x:c r="BA99" s="51"/>
      <x:c r="BB99" s="51"/>
      <x:c r="BC99" s="51"/>
      <x:c r="BD99" s="51"/>
      <x:c r="BE99" s="51"/>
      <x:c r="BF99" s="51"/>
      <x:c r="BG99" s="51"/>
      <x:c r="BH99" s="51"/>
      <x:c r="BI99" s="51"/>
      <x:c r="BJ99" s="51"/>
      <x:c r="BK99" s="51"/>
      <x:c r="BL99" s="51"/>
      <x:c r="BM99" s="51"/>
      <x:c r="BN99" s="51"/>
      <x:c r="BO99" s="51"/>
      <x:c r="BP99" s="51"/>
      <x:c r="BQ99" s="51"/>
      <x:c r="BR99" s="51"/>
      <x:c r="BS99" s="51"/>
      <x:c r="BT99" s="59"/>
      <x:c r="BU99" s="59" t="str">
        <x:f>IF('Validation Lists'!T99,"Invalid",IF('Validation Lists'!U99,"Incomplete",IF('Validation Lists'!W99,"Review required — incomplete",IF('Validation Lists'!Y99,"Incomplete",IF('Validation Lists'!X99,"Incomplete","Complete")))))</x:f>
        <x:v>Incomplete</x:v>
      </x:c>
      <x:c r="BV99" s="59" t="str">
        <x:f>IF(OR('Validation Lists'!T99,'Validation Lists'!U99),"No output",'Validation Lists'!AL99)</x:f>
        <x:v>No output</x:v>
      </x:c>
      <x:c r="BW99" s="59" t="str">
        <x:f>IF(OR('Validation Lists'!T99,'Validation Lists'!U99),"No output",'Validation Lists'!BH99)</x:f>
        <x:v>No output</x:v>
      </x:c>
      <x:c r="BX99" s="59" t="str">
        <x:f>IF(OR('Validation Lists'!T99,'Validation Lists'!U99),"No output",IF(OR('Validation Lists'!W99,'Validation Lists'!X99,'Validation Lists'!Y99),"No completed output",'Validation Lists'!BI99))</x:f>
        <x:v>No output</x:v>
      </x:c>
      <x:c r="BY99" s="59" t="str">
        <x:f>IF('Validation Lists'!T99,"No substantive wording.",IF('Validation Lists'!U99,"Assessment is incomplete.",IF('Validation Lists'!W99,"Review is required before handoff.",IF('Validation Lists'!Y99,"Defined additional evidence is missing.",IF('Validation Lists'!X99,"A specific reopen condition is missing.",'Validation Lists'!BJ99)))))</x:f>
        <x:v>Assessment is incomplete.</x:v>
      </x:c>
      <x:c r="BZ99" s="59" t="str">
        <x:f>IF('Validation Lists'!T99,"Any adjudication result.",IF('Validation Lists'!U99,"Any substantive conclusion.",IF('Validation Lists'!W99,"Completed/approved claim.",IF('Validation Lists'!Y99,"Undefined evidence request.",IF('Validation Lists'!X99,"Permanent closed decision.",'Validation Lists'!BK99)))))</x:f>
        <x:v>Any substantive conclusion.</x:v>
      </x:c>
      <x:c r="CA99" s="59" t="str">
        <x:f>IF('Validation Lists'!T99,"Correct invalid value.",IF('Validation Lists'!U99,"Complete required fields.",IF('Validation Lists'!W99,"Do not hand off.",IF('Validation Lists'!Y99,"Specify the evidence before handoff.",IF('Validation Lists'!X99,"Do not complete handoff.",'Validation Lists'!BL99)))))</x:f>
        <x:v>Complete required fields.</x:v>
      </x:c>
      <x:c r="CB99" s="59" t="str">
        <x:f>IF(OR('Validation Lists'!T99,'Validation Lists'!U99),"Not evaluated.",IF('Validation Lists'!W99,"Reviewer must be supplied.",'Validation Lists'!BM99))</x:f>
        <x:v>Not evaluated.</x:v>
      </x:c>
      <x:c r="CC99" s="59" t="str">
        <x:f>IF(OR('Validation Lists'!T99,'Validation Lists'!U99),"Not evaluated.",IF('Validation Lists'!W99,IF(AND(BT99&lt;&gt;"",BT99&lt;&gt;"None",BT99&lt;&gt;"Not applicable"),"Specific condition already required.","Supply a specific trigger."),IF('Validation Lists'!Y99,"Supply a specific evidence request.",IF('Validation Lists'!X99,"Supply a specific trigger.",'Validation Lists'!BN99))))</x:f>
        <x:v>Not evaluated.</x:v>
      </x:c>
      <x:c r="CD99" s="59" t="str">
        <x:f>IF(BU99="Complete","Ready","Not ready")</x:f>
        <x:v>Not ready</x:v>
      </x:c>
      <x:c r="CE99" s="59" t="str">
        <x:f>IF(CD99&lt;&gt;"Ready","No completed handoff","Claim: "&amp;B99&amp;" | Decision use: "&amp;C99&amp;" | Record A: "&amp;H99&amp;" | Record B: "&amp;AA99&amp;" | Conflict: "&amp;BV99&amp;" | Materiality: "&amp;BN99&amp;" | Disposition: "&amp;BW99&amp;" | Confidence impact: "&amp;BX99&amp;" | Strongest wording: "&amp;BY99&amp;" | Prohibited wording: "&amp;BZ99&amp;" | Permitted action: "&amp;CA99&amp;" | Owner: "&amp;D99&amp;" | Review: "&amp;CB99&amp;" | Reopen: "&amp;CC99)</x:f>
        <x:v>No completed handoff</x:v>
      </x:c>
    </x:row>
    <x:row r="100" ht="42" customHeight="1">
      <x:c r="A100" s="51"/>
      <x:c r="B100" s="51"/>
      <x:c r="C100" s="51"/>
      <x:c r="D100" s="51"/>
      <x:c r="E100" s="51"/>
      <x:c r="F100" s="51"/>
      <x:c r="G100" s="51"/>
      <x:c r="H100" s="51"/>
      <x:c r="I100" s="51"/>
      <x:c r="J100" s="51"/>
      <x:c r="K100" s="51"/>
      <x:c r="L100" s="51"/>
      <x:c r="M100" s="51"/>
      <x:c r="N100" s="51"/>
      <x:c r="O100" s="51"/>
      <x:c r="P100" s="51"/>
      <x:c r="Q100" s="51"/>
      <x:c r="R100" s="51"/>
      <x:c r="S100" s="51"/>
      <x:c r="T100" s="51"/>
      <x:c r="U100" s="51"/>
      <x:c r="V100" s="51"/>
      <x:c r="W100" s="51"/>
      <x:c r="X100" s="51"/>
      <x:c r="Y100" s="51"/>
      <x:c r="Z100" s="51"/>
      <x:c r="AA100" s="51"/>
      <x:c r="AB100" s="51"/>
      <x:c r="AC100" s="51"/>
      <x:c r="AD100" s="51"/>
      <x:c r="AE100" s="51"/>
      <x:c r="AF100" s="51"/>
      <x:c r="AG100" s="51"/>
      <x:c r="AH100" s="51"/>
      <x:c r="AI100" s="51"/>
      <x:c r="AJ100" s="51"/>
      <x:c r="AK100" s="51"/>
      <x:c r="AL100" s="51"/>
      <x:c r="AM100" s="51"/>
      <x:c r="AN100" s="51"/>
      <x:c r="AO100" s="51"/>
      <x:c r="AP100" s="51"/>
      <x:c r="AQ100" s="51"/>
      <x:c r="AR100" s="51"/>
      <x:c r="AS100" s="51"/>
      <x:c r="AT100" s="51"/>
      <x:c r="AU100" s="51"/>
      <x:c r="AV100" s="51"/>
      <x:c r="AW100" s="51"/>
      <x:c r="AX100" s="51"/>
      <x:c r="AY100" s="51"/>
      <x:c r="AZ100" s="51"/>
      <x:c r="BA100" s="51"/>
      <x:c r="BB100" s="51"/>
      <x:c r="BC100" s="51"/>
      <x:c r="BD100" s="51"/>
      <x:c r="BE100" s="51"/>
      <x:c r="BF100" s="51"/>
      <x:c r="BG100" s="51"/>
      <x:c r="BH100" s="51"/>
      <x:c r="BI100" s="51"/>
      <x:c r="BJ100" s="51"/>
      <x:c r="BK100" s="51"/>
      <x:c r="BL100" s="51"/>
      <x:c r="BM100" s="51"/>
      <x:c r="BN100" s="51"/>
      <x:c r="BO100" s="51"/>
      <x:c r="BP100" s="51"/>
      <x:c r="BQ100" s="51"/>
      <x:c r="BR100" s="51"/>
      <x:c r="BS100" s="51"/>
      <x:c r="BT100" s="59"/>
      <x:c r="BU100" s="59" t="str">
        <x:f>IF('Validation Lists'!T100,"Invalid",IF('Validation Lists'!U100,"Incomplete",IF('Validation Lists'!W100,"Review required — incomplete",IF('Validation Lists'!Y100,"Incomplete",IF('Validation Lists'!X100,"Incomplete","Complete")))))</x:f>
        <x:v>Incomplete</x:v>
      </x:c>
      <x:c r="BV100" s="59" t="str">
        <x:f>IF(OR('Validation Lists'!T100,'Validation Lists'!U100),"No output",'Validation Lists'!AL100)</x:f>
        <x:v>No output</x:v>
      </x:c>
      <x:c r="BW100" s="59" t="str">
        <x:f>IF(OR('Validation Lists'!T100,'Validation Lists'!U100),"No output",'Validation Lists'!BH100)</x:f>
        <x:v>No output</x:v>
      </x:c>
      <x:c r="BX100" s="59" t="str">
        <x:f>IF(OR('Validation Lists'!T100,'Validation Lists'!U100),"No output",IF(OR('Validation Lists'!W100,'Validation Lists'!X100,'Validation Lists'!Y100),"No completed output",'Validation Lists'!BI100))</x:f>
        <x:v>No output</x:v>
      </x:c>
      <x:c r="BY100" s="59" t="str">
        <x:f>IF('Validation Lists'!T100,"No substantive wording.",IF('Validation Lists'!U100,"Assessment is incomplete.",IF('Validation Lists'!W100,"Review is required before handoff.",IF('Validation Lists'!Y100,"Defined additional evidence is missing.",IF('Validation Lists'!X100,"A specific reopen condition is missing.",'Validation Lists'!BJ100)))))</x:f>
        <x:v>Assessment is incomplete.</x:v>
      </x:c>
      <x:c r="BZ100" s="59" t="str">
        <x:f>IF('Validation Lists'!T100,"Any adjudication result.",IF('Validation Lists'!U100,"Any substantive conclusion.",IF('Validation Lists'!W100,"Completed/approved claim.",IF('Validation Lists'!Y100,"Undefined evidence request.",IF('Validation Lists'!X100,"Permanent closed decision.",'Validation Lists'!BK100)))))</x:f>
        <x:v>Any substantive conclusion.</x:v>
      </x:c>
      <x:c r="CA100" s="59" t="str">
        <x:f>IF('Validation Lists'!T100,"Correct invalid value.",IF('Validation Lists'!U100,"Complete required fields.",IF('Validation Lists'!W100,"Do not hand off.",IF('Validation Lists'!Y100,"Specify the evidence before handoff.",IF('Validation Lists'!X100,"Do not complete handoff.",'Validation Lists'!BL100)))))</x:f>
        <x:v>Complete required fields.</x:v>
      </x:c>
      <x:c r="CB100" s="59" t="str">
        <x:f>IF(OR('Validation Lists'!T100,'Validation Lists'!U100),"Not evaluated.",IF('Validation Lists'!W100,"Reviewer must be supplied.",'Validation Lists'!BM100))</x:f>
        <x:v>Not evaluated.</x:v>
      </x:c>
      <x:c r="CC100" s="59" t="str">
        <x:f>IF(OR('Validation Lists'!T100,'Validation Lists'!U100),"Not evaluated.",IF('Validation Lists'!W100,IF(AND(BT100&lt;&gt;"",BT100&lt;&gt;"None",BT100&lt;&gt;"Not applicable"),"Specific condition already required.","Supply a specific trigger."),IF('Validation Lists'!Y100,"Supply a specific evidence request.",IF('Validation Lists'!X100,"Supply a specific trigger.",'Validation Lists'!BN100))))</x:f>
        <x:v>Not evaluated.</x:v>
      </x:c>
      <x:c r="CD100" s="59" t="str">
        <x:f>IF(BU100="Complete","Ready","Not ready")</x:f>
        <x:v>Not ready</x:v>
      </x:c>
      <x:c r="CE100" s="59" t="str">
        <x:f>IF(CD100&lt;&gt;"Ready","No completed handoff","Claim: "&amp;B100&amp;" | Decision use: "&amp;C100&amp;" | Record A: "&amp;H100&amp;" | Record B: "&amp;AA100&amp;" | Conflict: "&amp;BV100&amp;" | Materiality: "&amp;BN100&amp;" | Disposition: "&amp;BW100&amp;" | Confidence impact: "&amp;BX100&amp;" | Strongest wording: "&amp;BY100&amp;" | Prohibited wording: "&amp;BZ100&amp;" | Permitted action: "&amp;CA100&amp;" | Owner: "&amp;D100&amp;" | Review: "&amp;CB100&amp;" | Reopen: "&amp;CC100)</x:f>
        <x:v>No completed handoff</x:v>
      </x:c>
    </x:row>
    <x:row r="101" ht="42" customHeight="1">
      <x:c r="A101" s="51"/>
      <x:c r="B101" s="51"/>
      <x:c r="C101" s="51"/>
      <x:c r="D101" s="51"/>
      <x:c r="E101" s="51"/>
      <x:c r="F101" s="51"/>
      <x:c r="G101" s="51"/>
      <x:c r="H101" s="51"/>
      <x:c r="I101" s="51"/>
      <x:c r="J101" s="51"/>
      <x:c r="K101" s="51"/>
      <x:c r="L101" s="51"/>
      <x:c r="M101" s="51"/>
      <x:c r="N101" s="51"/>
      <x:c r="O101" s="51"/>
      <x:c r="P101" s="51"/>
      <x:c r="Q101" s="51"/>
      <x:c r="R101" s="51"/>
      <x:c r="S101" s="51"/>
      <x:c r="T101" s="51"/>
      <x:c r="U101" s="51"/>
      <x:c r="V101" s="51"/>
      <x:c r="W101" s="51"/>
      <x:c r="X101" s="51"/>
      <x:c r="Y101" s="51"/>
      <x:c r="Z101" s="51"/>
      <x:c r="AA101" s="51"/>
      <x:c r="AB101" s="51"/>
      <x:c r="AC101" s="51"/>
      <x:c r="AD101" s="51"/>
      <x:c r="AE101" s="51"/>
      <x:c r="AF101" s="51"/>
      <x:c r="AG101" s="51"/>
      <x:c r="AH101" s="51"/>
      <x:c r="AI101" s="51"/>
      <x:c r="AJ101" s="51"/>
      <x:c r="AK101" s="51"/>
      <x:c r="AL101" s="51"/>
      <x:c r="AM101" s="51"/>
      <x:c r="AN101" s="51"/>
      <x:c r="AO101" s="51"/>
      <x:c r="AP101" s="51"/>
      <x:c r="AQ101" s="51"/>
      <x:c r="AR101" s="51"/>
      <x:c r="AS101" s="51"/>
      <x:c r="AT101" s="51"/>
      <x:c r="AU101" s="51"/>
      <x:c r="AV101" s="51"/>
      <x:c r="AW101" s="51"/>
      <x:c r="AX101" s="51"/>
      <x:c r="AY101" s="51"/>
      <x:c r="AZ101" s="51"/>
      <x:c r="BA101" s="51"/>
      <x:c r="BB101" s="51"/>
      <x:c r="BC101" s="51"/>
      <x:c r="BD101" s="51"/>
      <x:c r="BE101" s="51"/>
      <x:c r="BF101" s="51"/>
      <x:c r="BG101" s="51"/>
      <x:c r="BH101" s="51"/>
      <x:c r="BI101" s="51"/>
      <x:c r="BJ101" s="51"/>
      <x:c r="BK101" s="51"/>
      <x:c r="BL101" s="51"/>
      <x:c r="BM101" s="51"/>
      <x:c r="BN101" s="51"/>
      <x:c r="BO101" s="51"/>
      <x:c r="BP101" s="51"/>
      <x:c r="BQ101" s="51"/>
      <x:c r="BR101" s="51"/>
      <x:c r="BS101" s="51"/>
      <x:c r="BT101" s="59"/>
      <x:c r="BU101" s="59" t="str">
        <x:f>IF('Validation Lists'!T101,"Invalid",IF('Validation Lists'!U101,"Incomplete",IF('Validation Lists'!W101,"Review required — incomplete",IF('Validation Lists'!Y101,"Incomplete",IF('Validation Lists'!X101,"Incomplete","Complete")))))</x:f>
        <x:v>Incomplete</x:v>
      </x:c>
      <x:c r="BV101" s="59" t="str">
        <x:f>IF(OR('Validation Lists'!T101,'Validation Lists'!U101),"No output",'Validation Lists'!AL101)</x:f>
        <x:v>No output</x:v>
      </x:c>
      <x:c r="BW101" s="59" t="str">
        <x:f>IF(OR('Validation Lists'!T101,'Validation Lists'!U101),"No output",'Validation Lists'!BH101)</x:f>
        <x:v>No output</x:v>
      </x:c>
      <x:c r="BX101" s="59" t="str">
        <x:f>IF(OR('Validation Lists'!T101,'Validation Lists'!U101),"No output",IF(OR('Validation Lists'!W101,'Validation Lists'!X101,'Validation Lists'!Y101),"No completed output",'Validation Lists'!BI101))</x:f>
        <x:v>No output</x:v>
      </x:c>
      <x:c r="BY101" s="59" t="str">
        <x:f>IF('Validation Lists'!T101,"No substantive wording.",IF('Validation Lists'!U101,"Assessment is incomplete.",IF('Validation Lists'!W101,"Review is required before handoff.",IF('Validation Lists'!Y101,"Defined additional evidence is missing.",IF('Validation Lists'!X101,"A specific reopen condition is missing.",'Validation Lists'!BJ101)))))</x:f>
        <x:v>Assessment is incomplete.</x:v>
      </x:c>
      <x:c r="BZ101" s="59" t="str">
        <x:f>IF('Validation Lists'!T101,"Any adjudication result.",IF('Validation Lists'!U101,"Any substantive conclusion.",IF('Validation Lists'!W101,"Completed/approved claim.",IF('Validation Lists'!Y101,"Undefined evidence request.",IF('Validation Lists'!X101,"Permanent closed decision.",'Validation Lists'!BK101)))))</x:f>
        <x:v>Any substantive conclusion.</x:v>
      </x:c>
      <x:c r="CA101" s="59" t="str">
        <x:f>IF('Validation Lists'!T101,"Correct invalid value.",IF('Validation Lists'!U101,"Complete required fields.",IF('Validation Lists'!W101,"Do not hand off.",IF('Validation Lists'!Y101,"Specify the evidence before handoff.",IF('Validation Lists'!X101,"Do not complete handoff.",'Validation Lists'!BL101)))))</x:f>
        <x:v>Complete required fields.</x:v>
      </x:c>
      <x:c r="CB101" s="59" t="str">
        <x:f>IF(OR('Validation Lists'!T101,'Validation Lists'!U101),"Not evaluated.",IF('Validation Lists'!W101,"Reviewer must be supplied.",'Validation Lists'!BM101))</x:f>
        <x:v>Not evaluated.</x:v>
      </x:c>
      <x:c r="CC101" s="59" t="str">
        <x:f>IF(OR('Validation Lists'!T101,'Validation Lists'!U101),"Not evaluated.",IF('Validation Lists'!W101,IF(AND(BT101&lt;&gt;"",BT101&lt;&gt;"None",BT101&lt;&gt;"Not applicable"),"Specific condition already required.","Supply a specific trigger."),IF('Validation Lists'!Y101,"Supply a specific evidence request.",IF('Validation Lists'!X101,"Supply a specific trigger.",'Validation Lists'!BN101))))</x:f>
        <x:v>Not evaluated.</x:v>
      </x:c>
      <x:c r="CD101" s="59" t="str">
        <x:f>IF(BU101="Complete","Ready","Not ready")</x:f>
        <x:v>Not ready</x:v>
      </x:c>
      <x:c r="CE101" s="59" t="str">
        <x:f>IF(CD101&lt;&gt;"Ready","No completed handoff","Claim: "&amp;B101&amp;" | Decision use: "&amp;C101&amp;" | Record A: "&amp;H101&amp;" | Record B: "&amp;AA101&amp;" | Conflict: "&amp;BV101&amp;" | Materiality: "&amp;BN101&amp;" | Disposition: "&amp;BW101&amp;" | Confidence impact: "&amp;BX101&amp;" | Strongest wording: "&amp;BY101&amp;" | Prohibited wording: "&amp;BZ101&amp;" | Permitted action: "&amp;CA101&amp;" | Owner: "&amp;D101&amp;" | Review: "&amp;CB101&amp;" | Reopen: "&amp;CC101)</x:f>
        <x:v>No completed handoff</x:v>
      </x:c>
    </x:row>
    <x:row r="102" ht="42" customHeight="1">
      <x:c r="A102" s="51"/>
      <x:c r="B102" s="51"/>
      <x:c r="C102" s="51"/>
      <x:c r="D102" s="51"/>
      <x:c r="E102" s="51"/>
      <x:c r="F102" s="51"/>
      <x:c r="G102" s="51"/>
      <x:c r="H102" s="51"/>
      <x:c r="I102" s="51"/>
      <x:c r="J102" s="51"/>
      <x:c r="K102" s="51"/>
      <x:c r="L102" s="51"/>
      <x:c r="M102" s="51"/>
      <x:c r="N102" s="51"/>
      <x:c r="O102" s="51"/>
      <x:c r="P102" s="51"/>
      <x:c r="Q102" s="51"/>
      <x:c r="R102" s="51"/>
      <x:c r="S102" s="51"/>
      <x:c r="T102" s="51"/>
      <x:c r="U102" s="51"/>
      <x:c r="V102" s="51"/>
      <x:c r="W102" s="51"/>
      <x:c r="X102" s="51"/>
      <x:c r="Y102" s="51"/>
      <x:c r="Z102" s="51"/>
      <x:c r="AA102" s="51"/>
      <x:c r="AB102" s="51"/>
      <x:c r="AC102" s="51"/>
      <x:c r="AD102" s="51"/>
      <x:c r="AE102" s="51"/>
      <x:c r="AF102" s="51"/>
      <x:c r="AG102" s="51"/>
      <x:c r="AH102" s="51"/>
      <x:c r="AI102" s="51"/>
      <x:c r="AJ102" s="51"/>
      <x:c r="AK102" s="51"/>
      <x:c r="AL102" s="51"/>
      <x:c r="AM102" s="51"/>
      <x:c r="AN102" s="51"/>
      <x:c r="AO102" s="51"/>
      <x:c r="AP102" s="51"/>
      <x:c r="AQ102" s="51"/>
      <x:c r="AR102" s="51"/>
      <x:c r="AS102" s="51"/>
      <x:c r="AT102" s="51"/>
      <x:c r="AU102" s="51"/>
      <x:c r="AV102" s="51"/>
      <x:c r="AW102" s="51"/>
      <x:c r="AX102" s="51"/>
      <x:c r="AY102" s="51"/>
      <x:c r="AZ102" s="51"/>
      <x:c r="BA102" s="51"/>
      <x:c r="BB102" s="51"/>
      <x:c r="BC102" s="51"/>
      <x:c r="BD102" s="51"/>
      <x:c r="BE102" s="51"/>
      <x:c r="BF102" s="51"/>
      <x:c r="BG102" s="51"/>
      <x:c r="BH102" s="51"/>
      <x:c r="BI102" s="51"/>
      <x:c r="BJ102" s="51"/>
      <x:c r="BK102" s="51"/>
      <x:c r="BL102" s="51"/>
      <x:c r="BM102" s="51"/>
      <x:c r="BN102" s="51"/>
      <x:c r="BO102" s="51"/>
      <x:c r="BP102" s="51"/>
      <x:c r="BQ102" s="51"/>
      <x:c r="BR102" s="51"/>
      <x:c r="BS102" s="51"/>
      <x:c r="BT102" s="59"/>
      <x:c r="BU102" s="59" t="str">
        <x:f>IF('Validation Lists'!T102,"Invalid",IF('Validation Lists'!U102,"Incomplete",IF('Validation Lists'!W102,"Review required — incomplete",IF('Validation Lists'!Y102,"Incomplete",IF('Validation Lists'!X102,"Incomplete","Complete")))))</x:f>
        <x:v>Incomplete</x:v>
      </x:c>
      <x:c r="BV102" s="59" t="str">
        <x:f>IF(OR('Validation Lists'!T102,'Validation Lists'!U102),"No output",'Validation Lists'!AL102)</x:f>
        <x:v>No output</x:v>
      </x:c>
      <x:c r="BW102" s="59" t="str">
        <x:f>IF(OR('Validation Lists'!T102,'Validation Lists'!U102),"No output",'Validation Lists'!BH102)</x:f>
        <x:v>No output</x:v>
      </x:c>
      <x:c r="BX102" s="59" t="str">
        <x:f>IF(OR('Validation Lists'!T102,'Validation Lists'!U102),"No output",IF(OR('Validation Lists'!W102,'Validation Lists'!X102,'Validation Lists'!Y102),"No completed output",'Validation Lists'!BI102))</x:f>
        <x:v>No output</x:v>
      </x:c>
      <x:c r="BY102" s="59" t="str">
        <x:f>IF('Validation Lists'!T102,"No substantive wording.",IF('Validation Lists'!U102,"Assessment is incomplete.",IF('Validation Lists'!W102,"Review is required before handoff.",IF('Validation Lists'!Y102,"Defined additional evidence is missing.",IF('Validation Lists'!X102,"A specific reopen condition is missing.",'Validation Lists'!BJ102)))))</x:f>
        <x:v>Assessment is incomplete.</x:v>
      </x:c>
      <x:c r="BZ102" s="59" t="str">
        <x:f>IF('Validation Lists'!T102,"Any adjudication result.",IF('Validation Lists'!U102,"Any substantive conclusion.",IF('Validation Lists'!W102,"Completed/approved claim.",IF('Validation Lists'!Y102,"Undefined evidence request.",IF('Validation Lists'!X102,"Permanent closed decision.",'Validation Lists'!BK102)))))</x:f>
        <x:v>Any substantive conclusion.</x:v>
      </x:c>
      <x:c r="CA102" s="59" t="str">
        <x:f>IF('Validation Lists'!T102,"Correct invalid value.",IF('Validation Lists'!U102,"Complete required fields.",IF('Validation Lists'!W102,"Do not hand off.",IF('Validation Lists'!Y102,"Specify the evidence before handoff.",IF('Validation Lists'!X102,"Do not complete handoff.",'Validation Lists'!BL102)))))</x:f>
        <x:v>Complete required fields.</x:v>
      </x:c>
      <x:c r="CB102" s="59" t="str">
        <x:f>IF(OR('Validation Lists'!T102,'Validation Lists'!U102),"Not evaluated.",IF('Validation Lists'!W102,"Reviewer must be supplied.",'Validation Lists'!BM102))</x:f>
        <x:v>Not evaluated.</x:v>
      </x:c>
      <x:c r="CC102" s="59" t="str">
        <x:f>IF(OR('Validation Lists'!T102,'Validation Lists'!U102),"Not evaluated.",IF('Validation Lists'!W102,IF(AND(BT102&lt;&gt;"",BT102&lt;&gt;"None",BT102&lt;&gt;"Not applicable"),"Specific condition already required.","Supply a specific trigger."),IF('Validation Lists'!Y102,"Supply a specific evidence request.",IF('Validation Lists'!X102,"Supply a specific trigger.",'Validation Lists'!BN102))))</x:f>
        <x:v>Not evaluated.</x:v>
      </x:c>
      <x:c r="CD102" s="59" t="str">
        <x:f>IF(BU102="Complete","Ready","Not ready")</x:f>
        <x:v>Not ready</x:v>
      </x:c>
      <x:c r="CE102" s="59" t="str">
        <x:f>IF(CD102&lt;&gt;"Ready","No completed handoff","Claim: "&amp;B102&amp;" | Decision use: "&amp;C102&amp;" | Record A: "&amp;H102&amp;" | Record B: "&amp;AA102&amp;" | Conflict: "&amp;BV102&amp;" | Materiality: "&amp;BN102&amp;" | Disposition: "&amp;BW102&amp;" | Confidence impact: "&amp;BX102&amp;" | Strongest wording: "&amp;BY102&amp;" | Prohibited wording: "&amp;BZ102&amp;" | Permitted action: "&amp;CA102&amp;" | Owner: "&amp;D102&amp;" | Review: "&amp;CB102&amp;" | Reopen: "&amp;CC102)</x:f>
        <x:v>No completed handoff</x:v>
      </x:c>
    </x:row>
    <x:row r="103" ht="42" customHeight="1">
      <x:c r="A103" s="51"/>
      <x:c r="B103" s="51"/>
      <x:c r="C103" s="51"/>
      <x:c r="D103" s="51"/>
      <x:c r="E103" s="51"/>
      <x:c r="F103" s="51"/>
      <x:c r="G103" s="51"/>
      <x:c r="H103" s="51"/>
      <x:c r="I103" s="51"/>
      <x:c r="J103" s="51"/>
      <x:c r="K103" s="51"/>
      <x:c r="L103" s="51"/>
      <x:c r="M103" s="51"/>
      <x:c r="N103" s="51"/>
      <x:c r="O103" s="51"/>
      <x:c r="P103" s="51"/>
      <x:c r="Q103" s="51"/>
      <x:c r="R103" s="51"/>
      <x:c r="S103" s="51"/>
      <x:c r="T103" s="51"/>
      <x:c r="U103" s="51"/>
      <x:c r="V103" s="51"/>
      <x:c r="W103" s="51"/>
      <x:c r="X103" s="51"/>
      <x:c r="Y103" s="51"/>
      <x:c r="Z103" s="51"/>
      <x:c r="AA103" s="51"/>
      <x:c r="AB103" s="51"/>
      <x:c r="AC103" s="51"/>
      <x:c r="AD103" s="51"/>
      <x:c r="AE103" s="51"/>
      <x:c r="AF103" s="51"/>
      <x:c r="AG103" s="51"/>
      <x:c r="AH103" s="51"/>
      <x:c r="AI103" s="51"/>
      <x:c r="AJ103" s="51"/>
      <x:c r="AK103" s="51"/>
      <x:c r="AL103" s="51"/>
      <x:c r="AM103" s="51"/>
      <x:c r="AN103" s="51"/>
      <x:c r="AO103" s="51"/>
      <x:c r="AP103" s="51"/>
      <x:c r="AQ103" s="51"/>
      <x:c r="AR103" s="51"/>
      <x:c r="AS103" s="51"/>
      <x:c r="AT103" s="51"/>
      <x:c r="AU103" s="51"/>
      <x:c r="AV103" s="51"/>
      <x:c r="AW103" s="51"/>
      <x:c r="AX103" s="51"/>
      <x:c r="AY103" s="51"/>
      <x:c r="AZ103" s="51"/>
      <x:c r="BA103" s="51"/>
      <x:c r="BB103" s="51"/>
      <x:c r="BC103" s="51"/>
      <x:c r="BD103" s="51"/>
      <x:c r="BE103" s="51"/>
      <x:c r="BF103" s="51"/>
      <x:c r="BG103" s="51"/>
      <x:c r="BH103" s="51"/>
      <x:c r="BI103" s="51"/>
      <x:c r="BJ103" s="51"/>
      <x:c r="BK103" s="51"/>
      <x:c r="BL103" s="51"/>
      <x:c r="BM103" s="51"/>
      <x:c r="BN103" s="51"/>
      <x:c r="BO103" s="51"/>
      <x:c r="BP103" s="51"/>
      <x:c r="BQ103" s="51"/>
      <x:c r="BR103" s="51"/>
      <x:c r="BS103" s="51"/>
      <x:c r="BT103" s="59"/>
      <x:c r="BU103" s="59" t="str">
        <x:f>IF('Validation Lists'!T103,"Invalid",IF('Validation Lists'!U103,"Incomplete",IF('Validation Lists'!W103,"Review required — incomplete",IF('Validation Lists'!Y103,"Incomplete",IF('Validation Lists'!X103,"Incomplete","Complete")))))</x:f>
        <x:v>Incomplete</x:v>
      </x:c>
      <x:c r="BV103" s="59" t="str">
        <x:f>IF(OR('Validation Lists'!T103,'Validation Lists'!U103),"No output",'Validation Lists'!AL103)</x:f>
        <x:v>No output</x:v>
      </x:c>
      <x:c r="BW103" s="59" t="str">
        <x:f>IF(OR('Validation Lists'!T103,'Validation Lists'!U103),"No output",'Validation Lists'!BH103)</x:f>
        <x:v>No output</x:v>
      </x:c>
      <x:c r="BX103" s="59" t="str">
        <x:f>IF(OR('Validation Lists'!T103,'Validation Lists'!U103),"No output",IF(OR('Validation Lists'!W103,'Validation Lists'!X103,'Validation Lists'!Y103),"No completed output",'Validation Lists'!BI103))</x:f>
        <x:v>No output</x:v>
      </x:c>
      <x:c r="BY103" s="59" t="str">
        <x:f>IF('Validation Lists'!T103,"No substantive wording.",IF('Validation Lists'!U103,"Assessment is incomplete.",IF('Validation Lists'!W103,"Review is required before handoff.",IF('Validation Lists'!Y103,"Defined additional evidence is missing.",IF('Validation Lists'!X103,"A specific reopen condition is missing.",'Validation Lists'!BJ103)))))</x:f>
        <x:v>Assessment is incomplete.</x:v>
      </x:c>
      <x:c r="BZ103" s="59" t="str">
        <x:f>IF('Validation Lists'!T103,"Any adjudication result.",IF('Validation Lists'!U103,"Any substantive conclusion.",IF('Validation Lists'!W103,"Completed/approved claim.",IF('Validation Lists'!Y103,"Undefined evidence request.",IF('Validation Lists'!X103,"Permanent closed decision.",'Validation Lists'!BK103)))))</x:f>
        <x:v>Any substantive conclusion.</x:v>
      </x:c>
      <x:c r="CA103" s="59" t="str">
        <x:f>IF('Validation Lists'!T103,"Correct invalid value.",IF('Validation Lists'!U103,"Complete required fields.",IF('Validation Lists'!W103,"Do not hand off.",IF('Validation Lists'!Y103,"Specify the evidence before handoff.",IF('Validation Lists'!X103,"Do not complete handoff.",'Validation Lists'!BL103)))))</x:f>
        <x:v>Complete required fields.</x:v>
      </x:c>
      <x:c r="CB103" s="59" t="str">
        <x:f>IF(OR('Validation Lists'!T103,'Validation Lists'!U103),"Not evaluated.",IF('Validation Lists'!W103,"Reviewer must be supplied.",'Validation Lists'!BM103))</x:f>
        <x:v>Not evaluated.</x:v>
      </x:c>
      <x:c r="CC103" s="59" t="str">
        <x:f>IF(OR('Validation Lists'!T103,'Validation Lists'!U103),"Not evaluated.",IF('Validation Lists'!W103,IF(AND(BT103&lt;&gt;"",BT103&lt;&gt;"None",BT103&lt;&gt;"Not applicable"),"Specific condition already required.","Supply a specific trigger."),IF('Validation Lists'!Y103,"Supply a specific evidence request.",IF('Validation Lists'!X103,"Supply a specific trigger.",'Validation Lists'!BN103))))</x:f>
        <x:v>Not evaluated.</x:v>
      </x:c>
      <x:c r="CD103" s="59" t="str">
        <x:f>IF(BU103="Complete","Ready","Not ready")</x:f>
        <x:v>Not ready</x:v>
      </x:c>
      <x:c r="CE103" s="59" t="str">
        <x:f>IF(CD103&lt;&gt;"Ready","No completed handoff","Claim: "&amp;B103&amp;" | Decision use: "&amp;C103&amp;" | Record A: "&amp;H103&amp;" | Record B: "&amp;AA103&amp;" | Conflict: "&amp;BV103&amp;" | Materiality: "&amp;BN103&amp;" | Disposition: "&amp;BW103&amp;" | Confidence impact: "&amp;BX103&amp;" | Strongest wording: "&amp;BY103&amp;" | Prohibited wording: "&amp;BZ103&amp;" | Permitted action: "&amp;CA103&amp;" | Owner: "&amp;D103&amp;" | Review: "&amp;CB103&amp;" | Reopen: "&amp;CC103)</x:f>
        <x:v>No completed handoff</x:v>
      </x:c>
    </x:row>
    <x:row r="104" ht="42" customHeight="1">
      <x:c r="A104" s="51"/>
      <x:c r="B104" s="51"/>
      <x:c r="C104" s="51"/>
      <x:c r="D104" s="51"/>
      <x:c r="E104" s="51"/>
      <x:c r="F104" s="51"/>
      <x:c r="G104" s="51"/>
      <x:c r="H104" s="51"/>
      <x:c r="I104" s="51"/>
      <x:c r="J104" s="51"/>
      <x:c r="K104" s="51"/>
      <x:c r="L104" s="51"/>
      <x:c r="M104" s="51"/>
      <x:c r="N104" s="51"/>
      <x:c r="O104" s="51"/>
      <x:c r="P104" s="51"/>
      <x:c r="Q104" s="51"/>
      <x:c r="R104" s="51"/>
      <x:c r="S104" s="51"/>
      <x:c r="T104" s="51"/>
      <x:c r="U104" s="51"/>
      <x:c r="V104" s="51"/>
      <x:c r="W104" s="51"/>
      <x:c r="X104" s="51"/>
      <x:c r="Y104" s="51"/>
      <x:c r="Z104" s="51"/>
      <x:c r="AA104" s="51"/>
      <x:c r="AB104" s="51"/>
      <x:c r="AC104" s="51"/>
      <x:c r="AD104" s="51"/>
      <x:c r="AE104" s="51"/>
      <x:c r="AF104" s="51"/>
      <x:c r="AG104" s="51"/>
      <x:c r="AH104" s="51"/>
      <x:c r="AI104" s="51"/>
      <x:c r="AJ104" s="51"/>
      <x:c r="AK104" s="51"/>
      <x:c r="AL104" s="51"/>
      <x:c r="AM104" s="51"/>
      <x:c r="AN104" s="51"/>
      <x:c r="AO104" s="51"/>
      <x:c r="AP104" s="51"/>
      <x:c r="AQ104" s="51"/>
      <x:c r="AR104" s="51"/>
      <x:c r="AS104" s="51"/>
      <x:c r="AT104" s="51"/>
      <x:c r="AU104" s="51"/>
      <x:c r="AV104" s="51"/>
      <x:c r="AW104" s="51"/>
      <x:c r="AX104" s="51"/>
      <x:c r="AY104" s="51"/>
      <x:c r="AZ104" s="51"/>
      <x:c r="BA104" s="51"/>
      <x:c r="BB104" s="51"/>
      <x:c r="BC104" s="51"/>
      <x:c r="BD104" s="51"/>
      <x:c r="BE104" s="51"/>
      <x:c r="BF104" s="51"/>
      <x:c r="BG104" s="51"/>
      <x:c r="BH104" s="51"/>
      <x:c r="BI104" s="51"/>
      <x:c r="BJ104" s="51"/>
      <x:c r="BK104" s="51"/>
      <x:c r="BL104" s="51"/>
      <x:c r="BM104" s="51"/>
      <x:c r="BN104" s="51"/>
      <x:c r="BO104" s="51"/>
      <x:c r="BP104" s="51"/>
      <x:c r="BQ104" s="51"/>
      <x:c r="BR104" s="51"/>
      <x:c r="BS104" s="51"/>
      <x:c r="BT104" s="59"/>
      <x:c r="BU104" s="59" t="str">
        <x:f>IF('Validation Lists'!T104,"Invalid",IF('Validation Lists'!U104,"Incomplete",IF('Validation Lists'!W104,"Review required — incomplete",IF('Validation Lists'!Y104,"Incomplete",IF('Validation Lists'!X104,"Incomplete","Complete")))))</x:f>
        <x:v>Incomplete</x:v>
      </x:c>
      <x:c r="BV104" s="59" t="str">
        <x:f>IF(OR('Validation Lists'!T104,'Validation Lists'!U104),"No output",'Validation Lists'!AL104)</x:f>
        <x:v>No output</x:v>
      </x:c>
      <x:c r="BW104" s="59" t="str">
        <x:f>IF(OR('Validation Lists'!T104,'Validation Lists'!U104),"No output",'Validation Lists'!BH104)</x:f>
        <x:v>No output</x:v>
      </x:c>
      <x:c r="BX104" s="59" t="str">
        <x:f>IF(OR('Validation Lists'!T104,'Validation Lists'!U104),"No output",IF(OR('Validation Lists'!W104,'Validation Lists'!X104,'Validation Lists'!Y104),"No completed output",'Validation Lists'!BI104))</x:f>
        <x:v>No output</x:v>
      </x:c>
      <x:c r="BY104" s="59" t="str">
        <x:f>IF('Validation Lists'!T104,"No substantive wording.",IF('Validation Lists'!U104,"Assessment is incomplete.",IF('Validation Lists'!W104,"Review is required before handoff.",IF('Validation Lists'!Y104,"Defined additional evidence is missing.",IF('Validation Lists'!X104,"A specific reopen condition is missing.",'Validation Lists'!BJ104)))))</x:f>
        <x:v>Assessment is incomplete.</x:v>
      </x:c>
      <x:c r="BZ104" s="59" t="str">
        <x:f>IF('Validation Lists'!T104,"Any adjudication result.",IF('Validation Lists'!U104,"Any substantive conclusion.",IF('Validation Lists'!W104,"Completed/approved claim.",IF('Validation Lists'!Y104,"Undefined evidence request.",IF('Validation Lists'!X104,"Permanent closed decision.",'Validation Lists'!BK104)))))</x:f>
        <x:v>Any substantive conclusion.</x:v>
      </x:c>
      <x:c r="CA104" s="59" t="str">
        <x:f>IF('Validation Lists'!T104,"Correct invalid value.",IF('Validation Lists'!U104,"Complete required fields.",IF('Validation Lists'!W104,"Do not hand off.",IF('Validation Lists'!Y104,"Specify the evidence before handoff.",IF('Validation Lists'!X104,"Do not complete handoff.",'Validation Lists'!BL104)))))</x:f>
        <x:v>Complete required fields.</x:v>
      </x:c>
      <x:c r="CB104" s="59" t="str">
        <x:f>IF(OR('Validation Lists'!T104,'Validation Lists'!U104),"Not evaluated.",IF('Validation Lists'!W104,"Reviewer must be supplied.",'Validation Lists'!BM104))</x:f>
        <x:v>Not evaluated.</x:v>
      </x:c>
      <x:c r="CC104" s="59" t="str">
        <x:f>IF(OR('Validation Lists'!T104,'Validation Lists'!U104),"Not evaluated.",IF('Validation Lists'!W104,IF(AND(BT104&lt;&gt;"",BT104&lt;&gt;"None",BT104&lt;&gt;"Not applicable"),"Specific condition already required.","Supply a specific trigger."),IF('Validation Lists'!Y104,"Supply a specific evidence request.",IF('Validation Lists'!X104,"Supply a specific trigger.",'Validation Lists'!BN104))))</x:f>
        <x:v>Not evaluated.</x:v>
      </x:c>
      <x:c r="CD104" s="59" t="str">
        <x:f>IF(BU104="Complete","Ready","Not ready")</x:f>
        <x:v>Not ready</x:v>
      </x:c>
      <x:c r="CE104" s="59" t="str">
        <x:f>IF(CD104&lt;&gt;"Ready","No completed handoff","Claim: "&amp;B104&amp;" | Decision use: "&amp;C104&amp;" | Record A: "&amp;H104&amp;" | Record B: "&amp;AA104&amp;" | Conflict: "&amp;BV104&amp;" | Materiality: "&amp;BN104&amp;" | Disposition: "&amp;BW104&amp;" | Confidence impact: "&amp;BX104&amp;" | Strongest wording: "&amp;BY104&amp;" | Prohibited wording: "&amp;BZ104&amp;" | Permitted action: "&amp;CA104&amp;" | Owner: "&amp;D104&amp;" | Review: "&amp;CB104&amp;" | Reopen: "&amp;CC104)</x:f>
        <x:v>No completed handoff</x:v>
      </x:c>
    </x:row>
    <x:row r="105" ht="42" customHeight="1">
      <x:c r="A105" s="51"/>
      <x:c r="B105" s="51"/>
      <x:c r="C105" s="51"/>
      <x:c r="D105" s="51"/>
      <x:c r="E105" s="51"/>
      <x:c r="F105" s="51"/>
      <x:c r="G105" s="51"/>
      <x:c r="H105" s="51"/>
      <x:c r="I105" s="51"/>
      <x:c r="J105" s="51"/>
      <x:c r="K105" s="51"/>
      <x:c r="L105" s="51"/>
      <x:c r="M105" s="51"/>
      <x:c r="N105" s="51"/>
      <x:c r="O105" s="51"/>
      <x:c r="P105" s="51"/>
      <x:c r="Q105" s="51"/>
      <x:c r="R105" s="51"/>
      <x:c r="S105" s="51"/>
      <x:c r="T105" s="51"/>
      <x:c r="U105" s="51"/>
      <x:c r="V105" s="51"/>
      <x:c r="W105" s="51"/>
      <x:c r="X105" s="51"/>
      <x:c r="Y105" s="51"/>
      <x:c r="Z105" s="51"/>
      <x:c r="AA105" s="51"/>
      <x:c r="AB105" s="51"/>
      <x:c r="AC105" s="51"/>
      <x:c r="AD105" s="51"/>
      <x:c r="AE105" s="51"/>
      <x:c r="AF105" s="51"/>
      <x:c r="AG105" s="51"/>
      <x:c r="AH105" s="51"/>
      <x:c r="AI105" s="51"/>
      <x:c r="AJ105" s="51"/>
      <x:c r="AK105" s="51"/>
      <x:c r="AL105" s="51"/>
      <x:c r="AM105" s="51"/>
      <x:c r="AN105" s="51"/>
      <x:c r="AO105" s="51"/>
      <x:c r="AP105" s="51"/>
      <x:c r="AQ105" s="51"/>
      <x:c r="AR105" s="51"/>
      <x:c r="AS105" s="51"/>
      <x:c r="AT105" s="51"/>
      <x:c r="AU105" s="51"/>
      <x:c r="AV105" s="51"/>
      <x:c r="AW105" s="51"/>
      <x:c r="AX105" s="51"/>
      <x:c r="AY105" s="51"/>
      <x:c r="AZ105" s="51"/>
      <x:c r="BA105" s="51"/>
      <x:c r="BB105" s="51"/>
      <x:c r="BC105" s="51"/>
      <x:c r="BD105" s="51"/>
      <x:c r="BE105" s="51"/>
      <x:c r="BF105" s="51"/>
      <x:c r="BG105" s="51"/>
      <x:c r="BH105" s="51"/>
      <x:c r="BI105" s="51"/>
      <x:c r="BJ105" s="51"/>
      <x:c r="BK105" s="51"/>
      <x:c r="BL105" s="51"/>
      <x:c r="BM105" s="51"/>
      <x:c r="BN105" s="51"/>
      <x:c r="BO105" s="51"/>
      <x:c r="BP105" s="51"/>
      <x:c r="BQ105" s="51"/>
      <x:c r="BR105" s="51"/>
      <x:c r="BS105" s="51"/>
      <x:c r="BT105" s="59"/>
      <x:c r="BU105" s="59" t="str">
        <x:f>IF('Validation Lists'!T105,"Invalid",IF('Validation Lists'!U105,"Incomplete",IF('Validation Lists'!W105,"Review required — incomplete",IF('Validation Lists'!Y105,"Incomplete",IF('Validation Lists'!X105,"Incomplete","Complete")))))</x:f>
        <x:v>Incomplete</x:v>
      </x:c>
      <x:c r="BV105" s="59" t="str">
        <x:f>IF(OR('Validation Lists'!T105,'Validation Lists'!U105),"No output",'Validation Lists'!AL105)</x:f>
        <x:v>No output</x:v>
      </x:c>
      <x:c r="BW105" s="59" t="str">
        <x:f>IF(OR('Validation Lists'!T105,'Validation Lists'!U105),"No output",'Validation Lists'!BH105)</x:f>
        <x:v>No output</x:v>
      </x:c>
      <x:c r="BX105" s="59" t="str">
        <x:f>IF(OR('Validation Lists'!T105,'Validation Lists'!U105),"No output",IF(OR('Validation Lists'!W105,'Validation Lists'!X105,'Validation Lists'!Y105),"No completed output",'Validation Lists'!BI105))</x:f>
        <x:v>No output</x:v>
      </x:c>
      <x:c r="BY105" s="59" t="str">
        <x:f>IF('Validation Lists'!T105,"No substantive wording.",IF('Validation Lists'!U105,"Assessment is incomplete.",IF('Validation Lists'!W105,"Review is required before handoff.",IF('Validation Lists'!Y105,"Defined additional evidence is missing.",IF('Validation Lists'!X105,"A specific reopen condition is missing.",'Validation Lists'!BJ105)))))</x:f>
        <x:v>Assessment is incomplete.</x:v>
      </x:c>
      <x:c r="BZ105" s="59" t="str">
        <x:f>IF('Validation Lists'!T105,"Any adjudication result.",IF('Validation Lists'!U105,"Any substantive conclusion.",IF('Validation Lists'!W105,"Completed/approved claim.",IF('Validation Lists'!Y105,"Undefined evidence request.",IF('Validation Lists'!X105,"Permanent closed decision.",'Validation Lists'!BK105)))))</x:f>
        <x:v>Any substantive conclusion.</x:v>
      </x:c>
      <x:c r="CA105" s="59" t="str">
        <x:f>IF('Validation Lists'!T105,"Correct invalid value.",IF('Validation Lists'!U105,"Complete required fields.",IF('Validation Lists'!W105,"Do not hand off.",IF('Validation Lists'!Y105,"Specify the evidence before handoff.",IF('Validation Lists'!X105,"Do not complete handoff.",'Validation Lists'!BL105)))))</x:f>
        <x:v>Complete required fields.</x:v>
      </x:c>
      <x:c r="CB105" s="59" t="str">
        <x:f>IF(OR('Validation Lists'!T105,'Validation Lists'!U105),"Not evaluated.",IF('Validation Lists'!W105,"Reviewer must be supplied.",'Validation Lists'!BM105))</x:f>
        <x:v>Not evaluated.</x:v>
      </x:c>
      <x:c r="CC105" s="59" t="str">
        <x:f>IF(OR('Validation Lists'!T105,'Validation Lists'!U105),"Not evaluated.",IF('Validation Lists'!W105,IF(AND(BT105&lt;&gt;"",BT105&lt;&gt;"None",BT105&lt;&gt;"Not applicable"),"Specific condition already required.","Supply a specific trigger."),IF('Validation Lists'!Y105,"Supply a specific evidence request.",IF('Validation Lists'!X105,"Supply a specific trigger.",'Validation Lists'!BN105))))</x:f>
        <x:v>Not evaluated.</x:v>
      </x:c>
      <x:c r="CD105" s="59" t="str">
        <x:f>IF(BU105="Complete","Ready","Not ready")</x:f>
        <x:v>Not ready</x:v>
      </x:c>
      <x:c r="CE105" s="59" t="str">
        <x:f>IF(CD105&lt;&gt;"Ready","No completed handoff","Claim: "&amp;B105&amp;" | Decision use: "&amp;C105&amp;" | Record A: "&amp;H105&amp;" | Record B: "&amp;AA105&amp;" | Conflict: "&amp;BV105&amp;" | Materiality: "&amp;BN105&amp;" | Disposition: "&amp;BW105&amp;" | Confidence impact: "&amp;BX105&amp;" | Strongest wording: "&amp;BY105&amp;" | Prohibited wording: "&amp;BZ105&amp;" | Permitted action: "&amp;CA105&amp;" | Owner: "&amp;D105&amp;" | Review: "&amp;CB105&amp;" | Reopen: "&amp;CC105)</x:f>
        <x:v>No completed handoff</x:v>
      </x:c>
    </x:row>
  </x:sheetData>
  <x:mergeCells>
    <x:mergeCell ref="A1:CE2"/>
    <x:mergeCell ref="A3:BS3"/>
    <x:mergeCell ref="BT3:CE3"/>
  </x:mergeCells>
  <x:conditionalFormatting sqref="BU6:BU105">
    <x:cfRule type="expression" dxfId="0" priority="1">
      <x:formula>BU6="Complete"</x:formula>
    </x:cfRule>
    <x:cfRule type="expression" dxfId="1" priority="2">
      <x:formula>OR(BU6="Incomplete",BU6="Review required — incomplete")</x:formula>
    </x:cfRule>
  </x:conditionalFormatting>
  <x:conditionalFormatting sqref="BW6:BW105">
    <x:cfRule type="expression" dxfId="2" priority="3">
      <x:formula>BW6="Preserve unresolved — decision-blocking"</x:formula>
    </x:cfRule>
  </x:conditionalFormatting>
  <x:conditionalFormatting sqref="CD6:CD105">
    <x:cfRule type="expression" dxfId="3" priority="4">
      <x:formula>CD6="Ready"</x:formula>
    </x:cfRule>
  </x:conditionalFormatting>
  <x:dataValidations count="32">
    <x:dataValidation type="list" sqref="E6:E105">
      <x:formula1>'Validation Lists'!$A$5:$A$6</x:formula1>
    </x:dataValidation>
    <x:dataValidation type="list" sqref="F6:F105">
      <x:formula1>'Validation Lists'!$B$5:$B$7</x:formula1>
    </x:dataValidation>
    <x:dataValidation type="list" sqref="G6:G105">
      <x:formula1>'Validation Lists'!$C$5:$C$7</x:formula1>
    </x:dataValidation>
    <x:dataValidation type="list" sqref="J6:J105">
      <x:formula1>'Validation Lists'!$D$5:$D$11</x:formula1>
    </x:dataValidation>
    <x:dataValidation type="list" sqref="K6:K105">
      <x:formula1>'Validation Lists'!$E$5:$E$9</x:formula1>
    </x:dataValidation>
    <x:dataValidation type="list" sqref="L6:L105">
      <x:formula1>'Validation Lists'!$F$5:$F$7</x:formula1>
    </x:dataValidation>
    <x:dataValidation type="list" sqref="AC6:AC105">
      <x:formula1>'Validation Lists'!$D$5:$D$11</x:formula1>
    </x:dataValidation>
    <x:dataValidation type="list" sqref="AD6:AD105">
      <x:formula1>'Validation Lists'!$E$5:$E$9</x:formula1>
    </x:dataValidation>
    <x:dataValidation type="list" sqref="AE6:AE105">
      <x:formula1>'Validation Lists'!$F$5:$F$7</x:formula1>
    </x:dataValidation>
    <x:dataValidation type="list" sqref="AT6:AT105">
      <x:formula1>'Validation Lists'!$G$5:$G$8</x:formula1>
    </x:dataValidation>
    <x:dataValidation type="list" sqref="AU6:AU105">
      <x:formula1>'Validation Lists'!$G$5:$G$8</x:formula1>
    </x:dataValidation>
    <x:dataValidation type="list" sqref="AV6:AV105">
      <x:formula1>'Validation Lists'!$G$5:$G$8</x:formula1>
    </x:dataValidation>
    <x:dataValidation type="list" sqref="AW6:AW105">
      <x:formula1>'Validation Lists'!$G$5:$G$8</x:formula1>
    </x:dataValidation>
    <x:dataValidation type="list" sqref="AX6:AX105">
      <x:formula1>'Validation Lists'!$G$5:$G$8</x:formula1>
    </x:dataValidation>
    <x:dataValidation type="list" sqref="AY6:AY105">
      <x:formula1>'Validation Lists'!$G$5:$G$8</x:formula1>
    </x:dataValidation>
    <x:dataValidation type="list" sqref="AZ6:AZ105">
      <x:formula1>'Validation Lists'!$G$5:$G$8</x:formula1>
    </x:dataValidation>
    <x:dataValidation type="list" sqref="BA6:BA105">
      <x:formula1>'Validation Lists'!$G$5:$G$8</x:formula1>
    </x:dataValidation>
    <x:dataValidation type="list" sqref="BB6:BB105">
      <x:formula1>'Validation Lists'!$G$5:$G$8</x:formula1>
    </x:dataValidation>
    <x:dataValidation type="list" sqref="BC6:BC105">
      <x:formula1>'Validation Lists'!$G$5:$G$8</x:formula1>
    </x:dataValidation>
    <x:dataValidation type="list" sqref="BD6:BD105">
      <x:formula1>'Validation Lists'!$H$5:$H$7</x:formula1>
    </x:dataValidation>
    <x:dataValidation type="list" sqref="BE6:BE105">
      <x:formula1>'Validation Lists'!$A$5:$A$6</x:formula1>
    </x:dataValidation>
    <x:dataValidation type="list" sqref="BF6:BF105">
      <x:formula1>'Validation Lists'!$I$5:$I$8</x:formula1>
    </x:dataValidation>
    <x:dataValidation type="list" sqref="BG6:BG105">
      <x:formula1>'Validation Lists'!$H$5:$H$7</x:formula1>
    </x:dataValidation>
    <x:dataValidation type="list" sqref="BH6:BH105">
      <x:formula1>'Validation Lists'!$H$5:$H$7</x:formula1>
    </x:dataValidation>
    <x:dataValidation type="list" sqref="BI6:BI105">
      <x:formula1>'Validation Lists'!$H$5:$H$7</x:formula1>
    </x:dataValidation>
    <x:dataValidation type="list" sqref="BJ6:BJ105">
      <x:formula1>'Validation Lists'!$H$5:$H$7</x:formula1>
    </x:dataValidation>
    <x:dataValidation type="list" sqref="BK6:BK105">
      <x:formula1>'Validation Lists'!$A$5:$A$6</x:formula1>
    </x:dataValidation>
    <x:dataValidation type="list" sqref="BL6:BL105">
      <x:formula1>'Validation Lists'!$A$5:$A$6</x:formula1>
    </x:dataValidation>
    <x:dataValidation type="list" sqref="BM6:BM105">
      <x:formula1>'Validation Lists'!$J$5:$J$8</x:formula1>
    </x:dataValidation>
    <x:dataValidation type="list" sqref="BN6:BN105">
      <x:formula1>'Validation Lists'!$K$5:$K$7</x:formula1>
    </x:dataValidation>
    <x:dataValidation type="list" sqref="BO6:BO105">
      <x:formula1>'Validation Lists'!$L$5:$L$7</x:formula1>
    </x:dataValidation>
    <x:dataValidation type="list" sqref="BP6:BP105">
      <x:formula1>'Validation Lists'!$M$5:$M$7</x:formula1>
    </x:dataValidation>
  </x:dataValidations>
  <x:pageMargins left="0.7" right="0.7" top="0.75" bottom="0.75" header="0.3" footer="0.3"/>
  <x:tableParts count="1">
    <x:tablePart xmlns:r="http://schemas.openxmlformats.org/officeDocument/2006/relationships" r:id="Rb85d166f85834979"/>
  </x:tableParts>
</x:worksheet>
</file>

<file path=xl/worksheets/sheet3.xml><?xml version="1.0" encoding="utf-8"?>
<x:worksheet xmlns:x="http://schemas.openxmlformats.org/spreadsheetml/2006/main">
  <x:sheetFormatPr defaultRowHeight="15"/>
  <x:cols>
    <x:col min="1" max="1" width="19" hidden="0" customWidth="1"/>
    <x:col min="2" max="2" width="19" hidden="0" customWidth="1"/>
    <x:col min="3" max="3" width="19" hidden="0" customWidth="1"/>
    <x:col min="4" max="4" width="19" hidden="0" customWidth="1"/>
    <x:col min="5" max="5" width="48" hidden="0" customWidth="1"/>
    <x:col min="6" max="6" width="19" hidden="0" customWidth="1"/>
    <x:col min="7" max="7" width="19" hidden="0" customWidth="1"/>
    <x:col min="8" max="8" width="19" hidden="0" customWidth="1"/>
  </x:cols>
  <x:sheetData>
    <x:row r="1">
      <x:c r="A1" s="4" t="str">
        <x:v>Decision Summary</x:v>
      </x:c>
      <x:c r="B1" s="4"/>
      <x:c r="C1" s="4"/>
      <x:c r="D1" s="4"/>
      <x:c r="E1" s="4"/>
      <x:c r="F1" s="4"/>
      <x:c r="G1" s="4"/>
      <x:c r="H1" s="4"/>
    </x:row>
    <x:row r="2">
      <x:c r="A2" s="4"/>
      <x:c r="B2" s="4"/>
      <x:c r="C2" s="4"/>
      <x:c r="D2" s="4"/>
      <x:c r="E2" s="4"/>
      <x:c r="F2" s="4"/>
      <x:c r="G2" s="4"/>
      <x:c r="H2" s="4"/>
    </x:row>
    <x:row r="4">
      <x:c r="A4" s="38" t="str">
        <x:v>Metric</x:v>
      </x:c>
      <x:c r="B4" s="38" t="str">
        <x:v>Value</x:v>
      </x:c>
      <x:c r="D4" s="10" t="str">
        <x:v>Current example outcome</x:v>
      </x:c>
      <x:c r="E4" s="10"/>
      <x:c r="F4" s="10"/>
      <x:c r="G4" s="10"/>
      <x:c r="H4" s="10"/>
    </x:row>
    <x:row r="5">
      <x:c r="A5" s="20" t="str">
        <x:v>Total register rows</x:v>
      </x:c>
      <x:c r="B5" t="n">
        <x:f>COUNTA('Contradiction Register'!A6:A105)</x:f>
        <x:v>1</x:v>
      </x:c>
      <x:c r="D5" s="66" t="str">
        <x:v>Validity</x:v>
      </x:c>
      <x:c r="E5" s="45" t="str">
        <x:f>'Contradiction Register'!BU6</x:f>
        <x:v>Complete</x:v>
      </x:c>
    </x:row>
    <x:row r="6">
      <x:c r="A6" s="20" t="str">
        <x:v>Complete</x:v>
      </x:c>
      <x:c r="B6" t="n">
        <x:f>COUNTIF('Contradiction Register'!BU6:BU105,"Complete")</x:f>
        <x:v>1</x:v>
      </x:c>
      <x:c r="D6" s="66" t="str">
        <x:v>Conflict class</x:v>
      </x:c>
      <x:c r="E6" s="45" t="str">
        <x:f>'Contradiction Register'!BV6</x:f>
        <x:v>Genuine factual contradiction</x:v>
      </x:c>
    </x:row>
    <x:row r="7">
      <x:c r="A7" s="20" t="str">
        <x:v>Review incomplete</x:v>
      </x:c>
      <x:c r="B7" t="n">
        <x:f>COUNTIF('Contradiction Register'!BU6:BU105,"Review required — incomplete")</x:f>
        <x:v>0</x:v>
      </x:c>
      <x:c r="D7" s="66" t="str">
        <x:v>Disposition</x:v>
      </x:c>
      <x:c r="E7" s="45" t="str">
        <x:f>'Contradiction Register'!BW6</x:f>
        <x:v>Preserve unresolved — decision-blocking</x:v>
      </x:c>
    </x:row>
    <x:row r="8">
      <x:c r="A8" s="20" t="str">
        <x:v>Decision-blocking</x:v>
      </x:c>
      <x:c r="B8" t="n">
        <x:f>COUNTIF('Contradiction Register'!BW6:BW105,"Preserve unresolved — decision-blocking")</x:f>
        <x:v>1</x:v>
      </x:c>
      <x:c r="D8" s="66" t="str">
        <x:v>Confidence impact</x:v>
      </x:c>
      <x:c r="E8" s="45" t="str">
        <x:f>'Contradiction Register'!BX6</x:f>
        <x:v>Insufficient for decision</x:v>
      </x:c>
    </x:row>
    <x:row r="9">
      <x:c r="A9" s="20" t="str">
        <x:v>Handoff ready</x:v>
      </x:c>
      <x:c r="B9" t="n">
        <x:f>COUNTIF('Contradiction Register'!CD6:CD105,"Ready")</x:f>
        <x:v>1</x:v>
      </x:c>
      <x:c r="D9" s="66" t="str">
        <x:v>Strongest wording</x:v>
      </x:c>
      <x:c r="E9" s="45" t="str">
        <x:f>'Contradiction Register'!BY6</x:f>
        <x:v>Material evidence remains contradictory.</x:v>
      </x:c>
    </x:row>
    <x:row r="10">
      <x:c r="D10" s="66" t="str">
        <x:v>Prohibited wording</x:v>
      </x:c>
      <x:c r="E10" s="45" t="str">
        <x:f>'Contradiction Register'!BZ6</x:f>
        <x:v>Use either record as fact.</x:v>
      </x:c>
    </x:row>
    <x:row r="11">
      <x:c r="D11" s="66" t="str">
        <x:v>Permitted action</x:v>
      </x:c>
      <x:c r="E11" s="45" t="str">
        <x:f>'Contradiction Register'!CA6</x:f>
        <x:v>Defer affected recommendation.</x:v>
      </x:c>
    </x:row>
    <x:row r="12">
      <x:c r="D12" s="66" t="str">
        <x:v>Review</x:v>
      </x:c>
      <x:c r="E12" s="45" t="str">
        <x:f>'Contradiction Register'!CB6</x:f>
        <x:v>Required.</x:v>
      </x:c>
    </x:row>
    <x:row r="13">
      <x:c r="D13" s="66" t="str">
        <x:v>Reopen</x:v>
      </x:c>
      <x:c r="E13" s="45" t="str">
        <x:f>'Contradiction Register'!CC6</x:f>
        <x:v>Reopen after independent direct evidence.</x:v>
      </x:c>
    </x:row>
  </x:sheetData>
  <x:mergeCells>
    <x:mergeCell ref="A1:H2"/>
    <x:mergeCell ref="D4:H4"/>
  </x:mergeCells>
  <x:pageMargins left="0.7" right="0.7" top="0.75" bottom="0.75" header="0.3" footer="0.3"/>
</x:worksheet>
</file>

<file path=xl/worksheets/sheet4.xml><?xml version="1.0" encoding="utf-8"?>
<x:worksheet xmlns:x="http://schemas.openxmlformats.org/spreadsheetml/2006/main">
  <x:sheetFormatPr defaultRowHeight="15"/>
  <x:cols>
    <x:col min="1" max="1" width="22" hidden="0" customWidth="1"/>
    <x:col min="2" max="2" width="22" hidden="0" customWidth="1"/>
    <x:col min="3" max="3" width="30" hidden="0" customWidth="1"/>
    <x:col min="4" max="4" width="30" hidden="0" customWidth="1"/>
    <x:col min="5" max="5" width="22" hidden="0" customWidth="1"/>
    <x:col min="6" max="6" width="34" hidden="0" customWidth="1"/>
    <x:col min="7" max="7" width="34" hidden="0" customWidth="1"/>
    <x:col min="8" max="8" width="34" hidden="0" customWidth="1"/>
  </x:cols>
  <x:sheetData>
    <x:row r="1">
      <x:c r="A1" s="4" t="str">
        <x:v>Review Queue</x:v>
      </x:c>
      <x:c r="B1" s="4"/>
      <x:c r="C1" s="4"/>
      <x:c r="D1" s="4"/>
      <x:c r="E1" s="4"/>
      <x:c r="F1" s="4"/>
      <x:c r="G1" s="4"/>
      <x:c r="H1" s="4"/>
    </x:row>
    <x:row r="2">
      <x:c r="A2" s="4"/>
      <x:c r="B2" s="4"/>
      <x:c r="C2" s="4"/>
      <x:c r="D2" s="4"/>
      <x:c r="E2" s="4"/>
      <x:c r="F2" s="4"/>
      <x:c r="G2" s="4"/>
      <x:c r="H2" s="4"/>
    </x:row>
    <x:row r="4">
      <x:c r="A4" s="38" t="str">
        <x:v>Record ID</x:v>
      </x:c>
      <x:c r="B4" s="38" t="str">
        <x:v>Validity</x:v>
      </x:c>
      <x:c r="C4" s="38" t="str">
        <x:v>Conflict class</x:v>
      </x:c>
      <x:c r="D4" s="38" t="str">
        <x:v>Disposition</x:v>
      </x:c>
      <x:c r="E4" s="38" t="str">
        <x:v>Reviewer</x:v>
      </x:c>
      <x:c r="F4" s="38" t="str">
        <x:v>Reopen requirement</x:v>
      </x:c>
      <x:c r="G4" s="38" t="str">
        <x:v>Handoff</x:v>
      </x:c>
      <x:c r="H4" s="38" t="str">
        <x:v>Action</x:v>
      </x:c>
    </x:row>
    <x:row r="5">
      <x:c r="A5" s="45" t="str">
        <x:f>'Contradiction Register'!A6</x:f>
        <x:v>FIX-13</x:v>
      </x:c>
      <x:c r="B5" s="45" t="str">
        <x:f>'Contradiction Register'!BU6</x:f>
        <x:v>Complete</x:v>
      </x:c>
      <x:c r="C5" s="45" t="str">
        <x:f>'Contradiction Register'!BV6</x:f>
        <x:v>Genuine factual contradiction</x:v>
      </x:c>
      <x:c r="D5" s="45" t="str">
        <x:f>'Contradiction Register'!BW6</x:f>
        <x:v>Preserve unresolved — decision-blocking</x:v>
      </x:c>
      <x:c r="E5" s="45" t="str">
        <x:f>'Contradiction Register'!BS6</x:f>
        <x:v>Senior reviewer</x:v>
      </x:c>
      <x:c r="F5" s="45" t="str">
        <x:f>'Contradiction Register'!CC6</x:f>
        <x:v>Reopen after independent direct evidence.</x:v>
      </x:c>
      <x:c r="G5" s="45" t="str">
        <x:f>'Contradiction Register'!CD6</x:f>
        <x:v>Ready</x:v>
      </x:c>
      <x:c r="H5" s="45" t="str">
        <x:f>'Contradiction Register'!CA6</x:f>
        <x:v>Defer affected recommendation.</x:v>
      </x:c>
    </x:row>
    <x:row r="6">
      <x:c r="A6" s="45" t="n">
        <x:f>'Contradiction Register'!A7</x:f>
        <x:v>0</x:v>
      </x:c>
      <x:c r="B6" s="45" t="str">
        <x:f>'Contradiction Register'!BU7</x:f>
        <x:v>Incomplete</x:v>
      </x:c>
      <x:c r="C6" s="45" t="str">
        <x:f>'Contradiction Register'!BV7</x:f>
        <x:v>No output</x:v>
      </x:c>
      <x:c r="D6" s="45" t="str">
        <x:f>'Contradiction Register'!BW7</x:f>
        <x:v>No output</x:v>
      </x:c>
      <x:c r="E6" s="45" t="n">
        <x:f>'Contradiction Register'!BS7</x:f>
        <x:v>0</x:v>
      </x:c>
      <x:c r="F6" s="45" t="str">
        <x:f>'Contradiction Register'!CC7</x:f>
        <x:v>Not evaluated.</x:v>
      </x:c>
      <x:c r="G6" s="45" t="str">
        <x:f>'Contradiction Register'!CD7</x:f>
        <x:v>Not ready</x:v>
      </x:c>
      <x:c r="H6" s="45" t="str">
        <x:f>'Contradiction Register'!CA7</x:f>
        <x:v>Complete required fields.</x:v>
      </x:c>
    </x:row>
    <x:row r="7">
      <x:c r="A7" s="45" t="n">
        <x:f>'Contradiction Register'!A8</x:f>
        <x:v>0</x:v>
      </x:c>
      <x:c r="B7" s="45" t="str">
        <x:f>'Contradiction Register'!BU8</x:f>
        <x:v>Incomplete</x:v>
      </x:c>
      <x:c r="C7" s="45" t="str">
        <x:f>'Contradiction Register'!BV8</x:f>
        <x:v>No output</x:v>
      </x:c>
      <x:c r="D7" s="45" t="str">
        <x:f>'Contradiction Register'!BW8</x:f>
        <x:v>No output</x:v>
      </x:c>
      <x:c r="E7" s="45" t="n">
        <x:f>'Contradiction Register'!BS8</x:f>
        <x:v>0</x:v>
      </x:c>
      <x:c r="F7" s="45" t="str">
        <x:f>'Contradiction Register'!CC8</x:f>
        <x:v>Not evaluated.</x:v>
      </x:c>
      <x:c r="G7" s="45" t="str">
        <x:f>'Contradiction Register'!CD8</x:f>
        <x:v>Not ready</x:v>
      </x:c>
      <x:c r="H7" s="45" t="str">
        <x:f>'Contradiction Register'!CA8</x:f>
        <x:v>Complete required fields.</x:v>
      </x:c>
    </x:row>
    <x:row r="8">
      <x:c r="A8" s="45" t="n">
        <x:f>'Contradiction Register'!A9</x:f>
        <x:v>0</x:v>
      </x:c>
      <x:c r="B8" s="45" t="str">
        <x:f>'Contradiction Register'!BU9</x:f>
        <x:v>Incomplete</x:v>
      </x:c>
      <x:c r="C8" s="45" t="str">
        <x:f>'Contradiction Register'!BV9</x:f>
        <x:v>No output</x:v>
      </x:c>
      <x:c r="D8" s="45" t="str">
        <x:f>'Contradiction Register'!BW9</x:f>
        <x:v>No output</x:v>
      </x:c>
      <x:c r="E8" s="45" t="n">
        <x:f>'Contradiction Register'!BS9</x:f>
        <x:v>0</x:v>
      </x:c>
      <x:c r="F8" s="45" t="str">
        <x:f>'Contradiction Register'!CC9</x:f>
        <x:v>Not evaluated.</x:v>
      </x:c>
      <x:c r="G8" s="45" t="str">
        <x:f>'Contradiction Register'!CD9</x:f>
        <x:v>Not ready</x:v>
      </x:c>
      <x:c r="H8" s="45" t="str">
        <x:f>'Contradiction Register'!CA9</x:f>
        <x:v>Complete required fields.</x:v>
      </x:c>
    </x:row>
    <x:row r="9">
      <x:c r="A9" s="45" t="n">
        <x:f>'Contradiction Register'!A10</x:f>
        <x:v>0</x:v>
      </x:c>
      <x:c r="B9" s="45" t="str">
        <x:f>'Contradiction Register'!BU10</x:f>
        <x:v>Incomplete</x:v>
      </x:c>
      <x:c r="C9" s="45" t="str">
        <x:f>'Contradiction Register'!BV10</x:f>
        <x:v>No output</x:v>
      </x:c>
      <x:c r="D9" s="45" t="str">
        <x:f>'Contradiction Register'!BW10</x:f>
        <x:v>No output</x:v>
      </x:c>
      <x:c r="E9" s="45" t="n">
        <x:f>'Contradiction Register'!BS10</x:f>
        <x:v>0</x:v>
      </x:c>
      <x:c r="F9" s="45" t="str">
        <x:f>'Contradiction Register'!CC10</x:f>
        <x:v>Not evaluated.</x:v>
      </x:c>
      <x:c r="G9" s="45" t="str">
        <x:f>'Contradiction Register'!CD10</x:f>
        <x:v>Not ready</x:v>
      </x:c>
      <x:c r="H9" s="45" t="str">
        <x:f>'Contradiction Register'!CA10</x:f>
        <x:v>Complete required fields.</x:v>
      </x:c>
    </x:row>
    <x:row r="10">
      <x:c r="A10" s="45" t="n">
        <x:f>'Contradiction Register'!A11</x:f>
        <x:v>0</x:v>
      </x:c>
      <x:c r="B10" s="45" t="str">
        <x:f>'Contradiction Register'!BU11</x:f>
        <x:v>Incomplete</x:v>
      </x:c>
      <x:c r="C10" s="45" t="str">
        <x:f>'Contradiction Register'!BV11</x:f>
        <x:v>No output</x:v>
      </x:c>
      <x:c r="D10" s="45" t="str">
        <x:f>'Contradiction Register'!BW11</x:f>
        <x:v>No output</x:v>
      </x:c>
      <x:c r="E10" s="45" t="n">
        <x:f>'Contradiction Register'!BS11</x:f>
        <x:v>0</x:v>
      </x:c>
      <x:c r="F10" s="45" t="str">
        <x:f>'Contradiction Register'!CC11</x:f>
        <x:v>Not evaluated.</x:v>
      </x:c>
      <x:c r="G10" s="45" t="str">
        <x:f>'Contradiction Register'!CD11</x:f>
        <x:v>Not ready</x:v>
      </x:c>
      <x:c r="H10" s="45" t="str">
        <x:f>'Contradiction Register'!CA11</x:f>
        <x:v>Complete required fields.</x:v>
      </x:c>
    </x:row>
    <x:row r="11">
      <x:c r="A11" s="45" t="n">
        <x:f>'Contradiction Register'!A12</x:f>
        <x:v>0</x:v>
      </x:c>
      <x:c r="B11" s="45" t="str">
        <x:f>'Contradiction Register'!BU12</x:f>
        <x:v>Incomplete</x:v>
      </x:c>
      <x:c r="C11" s="45" t="str">
        <x:f>'Contradiction Register'!BV12</x:f>
        <x:v>No output</x:v>
      </x:c>
      <x:c r="D11" s="45" t="str">
        <x:f>'Contradiction Register'!BW12</x:f>
        <x:v>No output</x:v>
      </x:c>
      <x:c r="E11" s="45" t="n">
        <x:f>'Contradiction Register'!BS12</x:f>
        <x:v>0</x:v>
      </x:c>
      <x:c r="F11" s="45" t="str">
        <x:f>'Contradiction Register'!CC12</x:f>
        <x:v>Not evaluated.</x:v>
      </x:c>
      <x:c r="G11" s="45" t="str">
        <x:f>'Contradiction Register'!CD12</x:f>
        <x:v>Not ready</x:v>
      </x:c>
      <x:c r="H11" s="45" t="str">
        <x:f>'Contradiction Register'!CA12</x:f>
        <x:v>Complete required fields.</x:v>
      </x:c>
    </x:row>
    <x:row r="12">
      <x:c r="A12" s="45" t="n">
        <x:f>'Contradiction Register'!A13</x:f>
        <x:v>0</x:v>
      </x:c>
      <x:c r="B12" s="45" t="str">
        <x:f>'Contradiction Register'!BU13</x:f>
        <x:v>Incomplete</x:v>
      </x:c>
      <x:c r="C12" s="45" t="str">
        <x:f>'Contradiction Register'!BV13</x:f>
        <x:v>No output</x:v>
      </x:c>
      <x:c r="D12" s="45" t="str">
        <x:f>'Contradiction Register'!BW13</x:f>
        <x:v>No output</x:v>
      </x:c>
      <x:c r="E12" s="45" t="n">
        <x:f>'Contradiction Register'!BS13</x:f>
        <x:v>0</x:v>
      </x:c>
      <x:c r="F12" s="45" t="str">
        <x:f>'Contradiction Register'!CC13</x:f>
        <x:v>Not evaluated.</x:v>
      </x:c>
      <x:c r="G12" s="45" t="str">
        <x:f>'Contradiction Register'!CD13</x:f>
        <x:v>Not ready</x:v>
      </x:c>
      <x:c r="H12" s="45" t="str">
        <x:f>'Contradiction Register'!CA13</x:f>
        <x:v>Complete required fields.</x:v>
      </x:c>
    </x:row>
    <x:row r="13">
      <x:c r="A13" s="45" t="n">
        <x:f>'Contradiction Register'!A14</x:f>
        <x:v>0</x:v>
      </x:c>
      <x:c r="B13" s="45" t="str">
        <x:f>'Contradiction Register'!BU14</x:f>
        <x:v>Incomplete</x:v>
      </x:c>
      <x:c r="C13" s="45" t="str">
        <x:f>'Contradiction Register'!BV14</x:f>
        <x:v>No output</x:v>
      </x:c>
      <x:c r="D13" s="45" t="str">
        <x:f>'Contradiction Register'!BW14</x:f>
        <x:v>No output</x:v>
      </x:c>
      <x:c r="E13" s="45" t="n">
        <x:f>'Contradiction Register'!BS14</x:f>
        <x:v>0</x:v>
      </x:c>
      <x:c r="F13" s="45" t="str">
        <x:f>'Contradiction Register'!CC14</x:f>
        <x:v>Not evaluated.</x:v>
      </x:c>
      <x:c r="G13" s="45" t="str">
        <x:f>'Contradiction Register'!CD14</x:f>
        <x:v>Not ready</x:v>
      </x:c>
      <x:c r="H13" s="45" t="str">
        <x:f>'Contradiction Register'!CA14</x:f>
        <x:v>Complete required fields.</x:v>
      </x:c>
    </x:row>
    <x:row r="14">
      <x:c r="A14" s="45" t="n">
        <x:f>'Contradiction Register'!A15</x:f>
        <x:v>0</x:v>
      </x:c>
      <x:c r="B14" s="45" t="str">
        <x:f>'Contradiction Register'!BU15</x:f>
        <x:v>Incomplete</x:v>
      </x:c>
      <x:c r="C14" s="45" t="str">
        <x:f>'Contradiction Register'!BV15</x:f>
        <x:v>No output</x:v>
      </x:c>
      <x:c r="D14" s="45" t="str">
        <x:f>'Contradiction Register'!BW15</x:f>
        <x:v>No output</x:v>
      </x:c>
      <x:c r="E14" s="45" t="n">
        <x:f>'Contradiction Register'!BS15</x:f>
        <x:v>0</x:v>
      </x:c>
      <x:c r="F14" s="45" t="str">
        <x:f>'Contradiction Register'!CC15</x:f>
        <x:v>Not evaluated.</x:v>
      </x:c>
      <x:c r="G14" s="45" t="str">
        <x:f>'Contradiction Register'!CD15</x:f>
        <x:v>Not ready</x:v>
      </x:c>
      <x:c r="H14" s="45" t="str">
        <x:f>'Contradiction Register'!CA15</x:f>
        <x:v>Complete required fields.</x:v>
      </x:c>
    </x:row>
    <x:row r="15">
      <x:c r="A15" s="45" t="n">
        <x:f>'Contradiction Register'!A16</x:f>
        <x:v>0</x:v>
      </x:c>
      <x:c r="B15" s="45" t="str">
        <x:f>'Contradiction Register'!BU16</x:f>
        <x:v>Incomplete</x:v>
      </x:c>
      <x:c r="C15" s="45" t="str">
        <x:f>'Contradiction Register'!BV16</x:f>
        <x:v>No output</x:v>
      </x:c>
      <x:c r="D15" s="45" t="str">
        <x:f>'Contradiction Register'!BW16</x:f>
        <x:v>No output</x:v>
      </x:c>
      <x:c r="E15" s="45" t="n">
        <x:f>'Contradiction Register'!BS16</x:f>
        <x:v>0</x:v>
      </x:c>
      <x:c r="F15" s="45" t="str">
        <x:f>'Contradiction Register'!CC16</x:f>
        <x:v>Not evaluated.</x:v>
      </x:c>
      <x:c r="G15" s="45" t="str">
        <x:f>'Contradiction Register'!CD16</x:f>
        <x:v>Not ready</x:v>
      </x:c>
      <x:c r="H15" s="45" t="str">
        <x:f>'Contradiction Register'!CA16</x:f>
        <x:v>Complete required fields.</x:v>
      </x:c>
    </x:row>
    <x:row r="16">
      <x:c r="A16" s="45" t="n">
        <x:f>'Contradiction Register'!A17</x:f>
        <x:v>0</x:v>
      </x:c>
      <x:c r="B16" s="45" t="str">
        <x:f>'Contradiction Register'!BU17</x:f>
        <x:v>Incomplete</x:v>
      </x:c>
      <x:c r="C16" s="45" t="str">
        <x:f>'Contradiction Register'!BV17</x:f>
        <x:v>No output</x:v>
      </x:c>
      <x:c r="D16" s="45" t="str">
        <x:f>'Contradiction Register'!BW17</x:f>
        <x:v>No output</x:v>
      </x:c>
      <x:c r="E16" s="45" t="n">
        <x:f>'Contradiction Register'!BS17</x:f>
        <x:v>0</x:v>
      </x:c>
      <x:c r="F16" s="45" t="str">
        <x:f>'Contradiction Register'!CC17</x:f>
        <x:v>Not evaluated.</x:v>
      </x:c>
      <x:c r="G16" s="45" t="str">
        <x:f>'Contradiction Register'!CD17</x:f>
        <x:v>Not ready</x:v>
      </x:c>
      <x:c r="H16" s="45" t="str">
        <x:f>'Contradiction Register'!CA17</x:f>
        <x:v>Complete required fields.</x:v>
      </x:c>
    </x:row>
    <x:row r="17">
      <x:c r="A17" s="45" t="n">
        <x:f>'Contradiction Register'!A18</x:f>
        <x:v>0</x:v>
      </x:c>
      <x:c r="B17" s="45" t="str">
        <x:f>'Contradiction Register'!BU18</x:f>
        <x:v>Incomplete</x:v>
      </x:c>
      <x:c r="C17" s="45" t="str">
        <x:f>'Contradiction Register'!BV18</x:f>
        <x:v>No output</x:v>
      </x:c>
      <x:c r="D17" s="45" t="str">
        <x:f>'Contradiction Register'!BW18</x:f>
        <x:v>No output</x:v>
      </x:c>
      <x:c r="E17" s="45" t="n">
        <x:f>'Contradiction Register'!BS18</x:f>
        <x:v>0</x:v>
      </x:c>
      <x:c r="F17" s="45" t="str">
        <x:f>'Contradiction Register'!CC18</x:f>
        <x:v>Not evaluated.</x:v>
      </x:c>
      <x:c r="G17" s="45" t="str">
        <x:f>'Contradiction Register'!CD18</x:f>
        <x:v>Not ready</x:v>
      </x:c>
      <x:c r="H17" s="45" t="str">
        <x:f>'Contradiction Register'!CA18</x:f>
        <x:v>Complete required fields.</x:v>
      </x:c>
    </x:row>
    <x:row r="18">
      <x:c r="A18" s="45" t="n">
        <x:f>'Contradiction Register'!A19</x:f>
        <x:v>0</x:v>
      </x:c>
      <x:c r="B18" s="45" t="str">
        <x:f>'Contradiction Register'!BU19</x:f>
        <x:v>Incomplete</x:v>
      </x:c>
      <x:c r="C18" s="45" t="str">
        <x:f>'Contradiction Register'!BV19</x:f>
        <x:v>No output</x:v>
      </x:c>
      <x:c r="D18" s="45" t="str">
        <x:f>'Contradiction Register'!BW19</x:f>
        <x:v>No output</x:v>
      </x:c>
      <x:c r="E18" s="45" t="n">
        <x:f>'Contradiction Register'!BS19</x:f>
        <x:v>0</x:v>
      </x:c>
      <x:c r="F18" s="45" t="str">
        <x:f>'Contradiction Register'!CC19</x:f>
        <x:v>Not evaluated.</x:v>
      </x:c>
      <x:c r="G18" s="45" t="str">
        <x:f>'Contradiction Register'!CD19</x:f>
        <x:v>Not ready</x:v>
      </x:c>
      <x:c r="H18" s="45" t="str">
        <x:f>'Contradiction Register'!CA19</x:f>
        <x:v>Complete required fields.</x:v>
      </x:c>
    </x:row>
    <x:row r="19">
      <x:c r="A19" s="45" t="n">
        <x:f>'Contradiction Register'!A20</x:f>
        <x:v>0</x:v>
      </x:c>
      <x:c r="B19" s="45" t="str">
        <x:f>'Contradiction Register'!BU20</x:f>
        <x:v>Incomplete</x:v>
      </x:c>
      <x:c r="C19" s="45" t="str">
        <x:f>'Contradiction Register'!BV20</x:f>
        <x:v>No output</x:v>
      </x:c>
      <x:c r="D19" s="45" t="str">
        <x:f>'Contradiction Register'!BW20</x:f>
        <x:v>No output</x:v>
      </x:c>
      <x:c r="E19" s="45" t="n">
        <x:f>'Contradiction Register'!BS20</x:f>
        <x:v>0</x:v>
      </x:c>
      <x:c r="F19" s="45" t="str">
        <x:f>'Contradiction Register'!CC20</x:f>
        <x:v>Not evaluated.</x:v>
      </x:c>
      <x:c r="G19" s="45" t="str">
        <x:f>'Contradiction Register'!CD20</x:f>
        <x:v>Not ready</x:v>
      </x:c>
      <x:c r="H19" s="45" t="str">
        <x:f>'Contradiction Register'!CA20</x:f>
        <x:v>Complete required fields.</x:v>
      </x:c>
    </x:row>
    <x:row r="20">
      <x:c r="A20" s="45" t="n">
        <x:f>'Contradiction Register'!A21</x:f>
        <x:v>0</x:v>
      </x:c>
      <x:c r="B20" s="45" t="str">
        <x:f>'Contradiction Register'!BU21</x:f>
        <x:v>Incomplete</x:v>
      </x:c>
      <x:c r="C20" s="45" t="str">
        <x:f>'Contradiction Register'!BV21</x:f>
        <x:v>No output</x:v>
      </x:c>
      <x:c r="D20" s="45" t="str">
        <x:f>'Contradiction Register'!BW21</x:f>
        <x:v>No output</x:v>
      </x:c>
      <x:c r="E20" s="45" t="n">
        <x:f>'Contradiction Register'!BS21</x:f>
        <x:v>0</x:v>
      </x:c>
      <x:c r="F20" s="45" t="str">
        <x:f>'Contradiction Register'!CC21</x:f>
        <x:v>Not evaluated.</x:v>
      </x:c>
      <x:c r="G20" s="45" t="str">
        <x:f>'Contradiction Register'!CD21</x:f>
        <x:v>Not ready</x:v>
      </x:c>
      <x:c r="H20" s="45" t="str">
        <x:f>'Contradiction Register'!CA21</x:f>
        <x:v>Complete required fields.</x:v>
      </x:c>
    </x:row>
    <x:row r="21">
      <x:c r="A21" s="45" t="n">
        <x:f>'Contradiction Register'!A22</x:f>
        <x:v>0</x:v>
      </x:c>
      <x:c r="B21" s="45" t="str">
        <x:f>'Contradiction Register'!BU22</x:f>
        <x:v>Incomplete</x:v>
      </x:c>
      <x:c r="C21" s="45" t="str">
        <x:f>'Contradiction Register'!BV22</x:f>
        <x:v>No output</x:v>
      </x:c>
      <x:c r="D21" s="45" t="str">
        <x:f>'Contradiction Register'!BW22</x:f>
        <x:v>No output</x:v>
      </x:c>
      <x:c r="E21" s="45" t="n">
        <x:f>'Contradiction Register'!BS22</x:f>
        <x:v>0</x:v>
      </x:c>
      <x:c r="F21" s="45" t="str">
        <x:f>'Contradiction Register'!CC22</x:f>
        <x:v>Not evaluated.</x:v>
      </x:c>
      <x:c r="G21" s="45" t="str">
        <x:f>'Contradiction Register'!CD22</x:f>
        <x:v>Not ready</x:v>
      </x:c>
      <x:c r="H21" s="45" t="str">
        <x:f>'Contradiction Register'!CA22</x:f>
        <x:v>Complete required fields.</x:v>
      </x:c>
    </x:row>
    <x:row r="22">
      <x:c r="A22" s="45" t="n">
        <x:f>'Contradiction Register'!A23</x:f>
        <x:v>0</x:v>
      </x:c>
      <x:c r="B22" s="45" t="str">
        <x:f>'Contradiction Register'!BU23</x:f>
        <x:v>Incomplete</x:v>
      </x:c>
      <x:c r="C22" s="45" t="str">
        <x:f>'Contradiction Register'!BV23</x:f>
        <x:v>No output</x:v>
      </x:c>
      <x:c r="D22" s="45" t="str">
        <x:f>'Contradiction Register'!BW23</x:f>
        <x:v>No output</x:v>
      </x:c>
      <x:c r="E22" s="45" t="n">
        <x:f>'Contradiction Register'!BS23</x:f>
        <x:v>0</x:v>
      </x:c>
      <x:c r="F22" s="45" t="str">
        <x:f>'Contradiction Register'!CC23</x:f>
        <x:v>Not evaluated.</x:v>
      </x:c>
      <x:c r="G22" s="45" t="str">
        <x:f>'Contradiction Register'!CD23</x:f>
        <x:v>Not ready</x:v>
      </x:c>
      <x:c r="H22" s="45" t="str">
        <x:f>'Contradiction Register'!CA23</x:f>
        <x:v>Complete required fields.</x:v>
      </x:c>
    </x:row>
    <x:row r="23">
      <x:c r="A23" s="45" t="n">
        <x:f>'Contradiction Register'!A24</x:f>
        <x:v>0</x:v>
      </x:c>
      <x:c r="B23" s="45" t="str">
        <x:f>'Contradiction Register'!BU24</x:f>
        <x:v>Incomplete</x:v>
      </x:c>
      <x:c r="C23" s="45" t="str">
        <x:f>'Contradiction Register'!BV24</x:f>
        <x:v>No output</x:v>
      </x:c>
      <x:c r="D23" s="45" t="str">
        <x:f>'Contradiction Register'!BW24</x:f>
        <x:v>No output</x:v>
      </x:c>
      <x:c r="E23" s="45" t="n">
        <x:f>'Contradiction Register'!BS24</x:f>
        <x:v>0</x:v>
      </x:c>
      <x:c r="F23" s="45" t="str">
        <x:f>'Contradiction Register'!CC24</x:f>
        <x:v>Not evaluated.</x:v>
      </x:c>
      <x:c r="G23" s="45" t="str">
        <x:f>'Contradiction Register'!CD24</x:f>
        <x:v>Not ready</x:v>
      </x:c>
      <x:c r="H23" s="45" t="str">
        <x:f>'Contradiction Register'!CA24</x:f>
        <x:v>Complete required fields.</x:v>
      </x:c>
    </x:row>
    <x:row r="24">
      <x:c r="A24" s="45" t="n">
        <x:f>'Contradiction Register'!A25</x:f>
        <x:v>0</x:v>
      </x:c>
      <x:c r="B24" s="45" t="str">
        <x:f>'Contradiction Register'!BU25</x:f>
        <x:v>Incomplete</x:v>
      </x:c>
      <x:c r="C24" s="45" t="str">
        <x:f>'Contradiction Register'!BV25</x:f>
        <x:v>No output</x:v>
      </x:c>
      <x:c r="D24" s="45" t="str">
        <x:f>'Contradiction Register'!BW25</x:f>
        <x:v>No output</x:v>
      </x:c>
      <x:c r="E24" s="45" t="n">
        <x:f>'Contradiction Register'!BS25</x:f>
        <x:v>0</x:v>
      </x:c>
      <x:c r="F24" s="45" t="str">
        <x:f>'Contradiction Register'!CC25</x:f>
        <x:v>Not evaluated.</x:v>
      </x:c>
      <x:c r="G24" s="45" t="str">
        <x:f>'Contradiction Register'!CD25</x:f>
        <x:v>Not ready</x:v>
      </x:c>
      <x:c r="H24" s="45" t="str">
        <x:f>'Contradiction Register'!CA25</x:f>
        <x:v>Complete required fields.</x:v>
      </x:c>
    </x:row>
  </x:sheetData>
  <x:mergeCells>
    <x:mergeCell ref="A1:H2"/>
  </x:mergeCells>
  <x:pageMargins left="0.7" right="0.7" top="0.75" bottom="0.75" header="0.3" footer="0.3"/>
</x:worksheet>
</file>

<file path=xl/worksheets/sheet5.xml><?xml version="1.0" encoding="utf-8"?>
<x:worksheet xmlns:x="http://schemas.openxmlformats.org/spreadsheetml/2006/main">
  <x:sheetFormatPr defaultRowHeight="15"/>
  <x:cols>
    <x:col min="1" max="1" width="12" hidden="0" customWidth="1"/>
    <x:col min="2" max="2" width="22" hidden="0" customWidth="1"/>
    <x:col min="3" max="3" width="22" hidden="0" customWidth="1"/>
    <x:col min="4" max="4" width="22" hidden="0" customWidth="1"/>
    <x:col min="5" max="5" width="22" hidden="0" customWidth="1"/>
    <x:col min="6" max="6" width="22" hidden="0" customWidth="1"/>
    <x:col min="7" max="7" width="22" hidden="0" customWidth="1"/>
    <x:col min="10" max="10" width="22" hidden="0" customWidth="1"/>
    <x:col min="11" max="11" width="22" hidden="0" customWidth="1"/>
    <x:col min="12" max="12" width="22" hidden="0" customWidth="1"/>
    <x:col min="8" max="8" width="34" hidden="0" customWidth="1"/>
    <x:col min="9" max="9" width="34" hidden="0" customWidth="1"/>
  </x:cols>
  <x:sheetData>
    <x:row r="1">
      <x:c r="A1" s="4" t="str">
        <x:v>Thirty canonical fixture outcomes — provenance parity corrected</x:v>
      </x:c>
      <x:c r="B1" s="4"/>
      <x:c r="C1" s="4"/>
      <x:c r="D1" s="4"/>
      <x:c r="E1" s="4"/>
      <x:c r="F1" s="4"/>
      <x:c r="G1" s="4"/>
      <x:c r="H1" s="4"/>
      <x:c r="I1" s="4"/>
      <x:c r="J1" s="4"/>
      <x:c r="K1" s="4"/>
      <x:c r="L1" s="4"/>
    </x:row>
    <x:row r="2">
      <x:c r="A2" s="4"/>
      <x:c r="B2" s="4"/>
      <x:c r="C2" s="4"/>
      <x:c r="D2" s="4"/>
      <x:c r="E2" s="4"/>
      <x:c r="F2" s="4"/>
      <x:c r="G2" s="4"/>
      <x:c r="H2" s="4"/>
      <x:c r="I2" s="4"/>
      <x:c r="J2" s="4"/>
      <x:c r="K2" s="4"/>
      <x:c r="L2" s="4"/>
    </x:row>
    <x:row r="4">
      <x:c r="A4" s="38" t="str">
        <x:v>Fixture</x:v>
      </x:c>
      <x:c r="B4" s="38" t="str">
        <x:v>Scenario</x:v>
      </x:c>
      <x:c r="C4" s="38" t="str">
        <x:v>Validity</x:v>
      </x:c>
      <x:c r="D4" s="38" t="str">
        <x:v>Conflict class</x:v>
      </x:c>
      <x:c r="E4" s="38" t="str">
        <x:v>Materiality</x:v>
      </x:c>
      <x:c r="F4" s="38" t="str">
        <x:v>Disposition</x:v>
      </x:c>
      <x:c r="G4" s="38" t="str">
        <x:v>Confidence impact</x:v>
      </x:c>
      <x:c r="H4" s="38" t="str">
        <x:v>Strongest permitted wording</x:v>
      </x:c>
      <x:c r="I4" s="38" t="str">
        <x:v>Prohibited wording</x:v>
      </x:c>
      <x:c r="J4" s="38" t="str">
        <x:v>Permitted action</x:v>
      </x:c>
      <x:c r="K4" s="38" t="str">
        <x:v>Reviewer rule</x:v>
      </x:c>
      <x:c r="L4" s="38" t="str">
        <x:v>Reopen rule</x:v>
      </x:c>
    </x:row>
    <x:row r="5" ht="56" customHeight="1">
      <x:c r="A5" s="72" t="str">
        <x:v>FIX-01</x:v>
      </x:c>
      <x:c r="B5" s="72" t="str">
        <x:v>Different markets</x:v>
      </x:c>
      <x:c r="C5" s="72" t="str">
        <x:v>Complete</x:v>
      </x:c>
      <x:c r="D5" s="72" t="str">
        <x:v>Geography or market mismatch</x:v>
      </x:c>
      <x:c r="E5" s="72" t="str">
        <x:v>Material</x:v>
      </x:c>
      <x:c r="F5" s="72" t="str">
        <x:v>Segment the records</x:v>
      </x:c>
      <x:c r="G5" s="72" t="str">
        <x:v>Scope-bounded</x:v>
      </x:c>
      <x:c r="H5" s="72" t="str">
        <x:v>State each market-specific conclusion.</x:v>
      </x:c>
      <x:c r="I5" s="72" t="str">
        <x:v>A single global conclusion.</x:v>
      </x:c>
      <x:c r="J5" s="72" t="str">
        <x:v>Proceed separately by market.</x:v>
      </x:c>
      <x:c r="K5" s="72" t="str">
        <x:v>Required if the recommendation is public/material.</x:v>
      </x:c>
      <x:c r="L5" s="72" t="str">
        <x:v>Reopen when cross-market evidence becomes comparable.</x:v>
      </x:c>
    </x:row>
    <x:row r="6" ht="56" customHeight="1">
      <x:c r="A6" s="72" t="str">
        <x:v>FIX-02</x:v>
      </x:c>
      <x:c r="B6" s="72" t="str">
        <x:v>Different geographies</x:v>
      </x:c>
      <x:c r="C6" s="72" t="str">
        <x:v>Complete</x:v>
      </x:c>
      <x:c r="D6" s="72" t="str">
        <x:v>Geography or market mismatch</x:v>
      </x:c>
      <x:c r="E6" s="72" t="str">
        <x:v>Non-material</x:v>
      </x:c>
      <x:c r="F6" s="72" t="str">
        <x:v>Segment the records</x:v>
      </x:c>
      <x:c r="G6" s="72" t="str">
        <x:v>Scope-bounded</x:v>
      </x:c>
      <x:c r="H6" s="72" t="str">
        <x:v>State geography-specific observations.</x:v>
      </x:c>
      <x:c r="I6" s="72" t="str">
        <x:v>Treat regional records as one fact.</x:v>
      </x:c>
      <x:c r="J6" s="72" t="str">
        <x:v>Proceed within each geography.</x:v>
      </x:c>
      <x:c r="K6" s="72" t="str">
        <x:v>Not required unless public/high consequence.</x:v>
      </x:c>
      <x:c r="L6" s="72" t="str">
        <x:v>Reopen if decision scope expands.</x:v>
      </x:c>
    </x:row>
    <x:row r="7" ht="56" customHeight="1">
      <x:c r="A7" s="72" t="str">
        <x:v>FIX-03</x:v>
      </x:c>
      <x:c r="B7" s="72" t="str">
        <x:v>Different customer segments</x:v>
      </x:c>
      <x:c r="C7" s="72" t="str">
        <x:v>Complete</x:v>
      </x:c>
      <x:c r="D7" s="72" t="str">
        <x:v>Customer-segment mismatch</x:v>
      </x:c>
      <x:c r="E7" s="72" t="str">
        <x:v>Material</x:v>
      </x:c>
      <x:c r="F7" s="72" t="str">
        <x:v>Segment the records</x:v>
      </x:c>
      <x:c r="G7" s="72" t="str">
        <x:v>Scope-bounded</x:v>
      </x:c>
      <x:c r="H7" s="72" t="str">
        <x:v>State enterprise and SMB conclusions separately.</x:v>
      </x:c>
      <x:c r="I7" s="72" t="str">
        <x:v>One all-customer conclusion.</x:v>
      </x:c>
      <x:c r="J7" s="72" t="str">
        <x:v>Proceed by segment.</x:v>
      </x:c>
      <x:c r="K7" s="72" t="str">
        <x:v>Required for material recommendation.</x:v>
      </x:c>
      <x:c r="L7" s="72" t="str">
        <x:v>Reopen with comparable cross-segment evidence.</x:v>
      </x:c>
    </x:row>
    <x:row r="8" ht="56" customHeight="1">
      <x:c r="A8" s="72" t="str">
        <x:v>FIX-04</x:v>
      </x:c>
      <x:c r="B8" s="72" t="str">
        <x:v>Different product tiers</x:v>
      </x:c>
      <x:c r="C8" s="72" t="str">
        <x:v>Complete</x:v>
      </x:c>
      <x:c r="D8" s="72" t="str">
        <x:v>Product-tier mismatch</x:v>
      </x:c>
      <x:c r="E8" s="72" t="str">
        <x:v>Material</x:v>
      </x:c>
      <x:c r="F8" s="72" t="str">
        <x:v>Split the claim</x:v>
      </x:c>
      <x:c r="G8" s="72" t="str">
        <x:v>Scope-bounded</x:v>
      </x:c>
      <x:c r="H8" s="72" t="str">
        <x:v>Feature is available on the named tier.</x:v>
      </x:c>
      <x:c r="I8" s="72" t="str">
        <x:v>Competitor offers feature on all plans.</x:v>
      </x:c>
      <x:c r="J8" s="72" t="str">
        <x:v>Use tier-specific claim.</x:v>
      </x:c>
      <x:c r="K8" s="72" t="str">
        <x:v>Required if public.</x:v>
      </x:c>
      <x:c r="L8" s="72" t="str">
        <x:v>Reopen on plan changes.</x:v>
      </x:c>
    </x:row>
    <x:row r="9" ht="56" customHeight="1">
      <x:c r="A9" s="72" t="str">
        <x:v>FIX-05</x:v>
      </x:c>
      <x:c r="B9" s="72" t="str">
        <x:v>Current versus older observation</x:v>
      </x:c>
      <x:c r="C9" s="72" t="str">
        <x:v>Complete</x:v>
      </x:c>
      <x:c r="D9" s="72" t="str">
        <x:v>Time conflict</x:v>
      </x:c>
      <x:c r="E9" s="72" t="str">
        <x:v>Material</x:v>
      </x:c>
      <x:c r="F9" s="72" t="str">
        <x:v>Prefer one record with explicit reasons</x:v>
      </x:c>
      <x:c r="G9" s="72" t="str">
        <x:v>Scope-bounded</x:v>
      </x:c>
      <x:c r="H9" s="72" t="str">
        <x:v>Current observation supports current-state wording; older record is retained as history.</x:v>
      </x:c>
      <x:c r="I9" s="72" t="str">
        <x:v>Both are current or older record is deleted.</x:v>
      </x:c>
      <x:c r="J9" s="72" t="str">
        <x:v>Proceed with dated current claim.</x:v>
      </x:c>
      <x:c r="K9" s="72" t="str">
        <x:v>Required if material/public.</x:v>
      </x:c>
      <x:c r="L9" s="72" t="str">
        <x:v>Reopen at next scheduled freshness check or material product change.</x:v>
      </x:c>
    </x:row>
    <x:row r="10" ht="56" customHeight="1">
      <x:c r="A10" s="72" t="str">
        <x:v>FIX-06</x:v>
      </x:c>
      <x:c r="B10" s="72" t="str">
        <x:v>Different definitions</x:v>
      </x:c>
      <x:c r="C10" s="72" t="str">
        <x:v>Complete</x:v>
      </x:c>
      <x:c r="D10" s="72" t="str">
        <x:v>Definition conflict</x:v>
      </x:c>
      <x:c r="E10" s="72" t="str">
        <x:v>Material</x:v>
      </x:c>
      <x:c r="F10" s="72" t="str">
        <x:v>Split the claim</x:v>
      </x:c>
      <x:c r="G10" s="72" t="str">
        <x:v>Insufficient for combined decision</x:v>
      </x:c>
      <x:c r="H10" s="72" t="str">
        <x:v>State both definitions and assess separately.</x:v>
      </x:c>
      <x:c r="I10" s="72" t="str">
        <x:v>Compare same label as same meaning.</x:v>
      </x:c>
      <x:c r="J10" s="72" t="str">
        <x:v>Do not combine.</x:v>
      </x:c>
      <x:c r="K10" s="72" t="str">
        <x:v>Required.</x:v>
      </x:c>
      <x:c r="L10" s="72" t="str">
        <x:v>Reopen when a common definition is agreed.</x:v>
      </x:c>
    </x:row>
    <x:row r="11" ht="56" customHeight="1">
      <x:c r="A11" s="72" t="str">
        <x:v>FIX-07</x:v>
      </x:c>
      <x:c r="B11" s="72" t="str">
        <x:v>Different metrics</x:v>
      </x:c>
      <x:c r="C11" s="72" t="str">
        <x:v>Complete</x:v>
      </x:c>
      <x:c r="D11" s="72" t="str">
        <x:v>Metric conflict</x:v>
      </x:c>
      <x:c r="E11" s="72" t="str">
        <x:v>Material</x:v>
      </x:c>
      <x:c r="F11" s="72" t="str">
        <x:v>Narrow the claim</x:v>
      </x:c>
      <x:c r="G11" s="72" t="str">
        <x:v>Scope-bounded</x:v>
      </x:c>
      <x:c r="H11" s="72" t="str">
        <x:v>Report each metric with unit and denominator.</x:v>
      </x:c>
      <x:c r="I11" s="72" t="str">
        <x:v>Average unlike metrics.</x:v>
      </x:c>
      <x:c r="J11" s="72" t="str">
        <x:v>Use only decision-fit metric.</x:v>
      </x:c>
      <x:c r="K11" s="72" t="str">
        <x:v>Required if preference is material.</x:v>
      </x:c>
      <x:c r="L11" s="72" t="str">
        <x:v>Reopen with comparable metric.</x:v>
      </x:c>
    </x:row>
    <x:row r="12" ht="56" customHeight="1">
      <x:c r="A12" s="72" t="str">
        <x:v>FIX-08</x:v>
      </x:c>
      <x:c r="B12" s="72" t="str">
        <x:v>Different methods</x:v>
      </x:c>
      <x:c r="C12" s="72" t="str">
        <x:v>Complete</x:v>
      </x:c>
      <x:c r="D12" s="72" t="str">
        <x:v>Method conflict</x:v>
      </x:c>
      <x:c r="E12" s="72" t="str">
        <x:v>Material</x:v>
      </x:c>
      <x:c r="F12" s="72" t="str">
        <x:v>Preserve unresolved — decision-blocking</x:v>
      </x:c>
      <x:c r="G12" s="72" t="str">
        <x:v>Insufficient for decision</x:v>
      </x:c>
      <x:c r="H12" s="72" t="str">
        <x:v>Methods produce different estimates; result remains unresolved.</x:v>
      </x:c>
      <x:c r="I12" s="72" t="str">
        <x:v>Present midpoint as fact.</x:v>
      </x:c>
      <x:c r="J12" s="72" t="str">
        <x:v>Defer affected decision.</x:v>
      </x:c>
      <x:c r="K12" s="72" t="str">
        <x:v>Required.</x:v>
      </x:c>
      <x:c r="L12" s="72" t="str">
        <x:v>Reopen after direct or method-comparable evidence.</x:v>
      </x:c>
    </x:row>
    <x:row r="13" ht="56" customHeight="1">
      <x:c r="A13" s="72" t="str">
        <x:v>FIX-09</x:v>
      </x:c>
      <x:c r="B13" s="72" t="str">
        <x:v>Shared or copied origin — non-material</x:v>
      </x:c>
      <x:c r="C13" s="72" t="str">
        <x:v>Complete</x:v>
      </x:c>
      <x:c r="D13" s="72" t="str">
        <x:v>Provenance or source conflict</x:v>
      </x:c>
      <x:c r="E13" s="72" t="str">
        <x:v>Non-material</x:v>
      </x:c>
      <x:c r="F13" s="72" t="str">
        <x:v>Preserve unresolved — non-blocking</x:v>
      </x:c>
      <x:c r="G13" s="72" t="str">
        <x:v>Reduced</x:v>
      </x:c>
      <x:c r="H13" s="72" t="str">
        <x:v>The records form one evidence family and must not be counted as independent corroboration.</x:v>
      </x:c>
      <x:c r="I13" s="72" t="str">
        <x:v>The records independently confirm the claim or are compatible because they share an origin.</x:v>
      </x:c>
      <x:c r="J13" s="72" t="str">
        <x:v>Retain them as dependent records, inspect derivation differences and proceed only with the dependence stated.</x:v>
      </x:c>
      <x:c r="K13" s="72" t="str">
        <x:v>Required if public.</x:v>
      </x:c>
      <x:c r="L13" s="72" t="str">
        <x:v>Reopen if independent collection is found or the derivation changes the meaning.</x:v>
      </x:c>
    </x:row>
    <x:row r="14" ht="56" customHeight="1">
      <x:c r="A14" s="72" t="str">
        <x:v>FIX-10</x:v>
      </x:c>
      <x:c r="B14" s="72" t="str">
        <x:v>First-party claim versus direct observation</x:v>
      </x:c>
      <x:c r="C14" s="72" t="str">
        <x:v>Complete</x:v>
      </x:c>
      <x:c r="D14" s="72" t="str">
        <x:v>Evidence-state conflict</x:v>
      </x:c>
      <x:c r="E14" s="72" t="str">
        <x:v>Material</x:v>
      </x:c>
      <x:c r="F14" s="72" t="str">
        <x:v>Split the claim</x:v>
      </x:c>
      <x:c r="G14" s="72" t="str">
        <x:v>Scope-bounded</x:v>
      </x:c>
      <x:c r="H14" s="72" t="str">
        <x:v>The company claims X; direct observation found Y under stated conditions.</x:v>
      </x:c>
      <x:c r="I14" s="72" t="str">
        <x:v>The claim proves behavior or observation disproves all availability.</x:v>
      </x:c>
      <x:c r="J14" s="72" t="str">
        <x:v>Communicate separately; collect defined evidence if needed.</x:v>
      </x:c>
      <x:c r="K14" s="72" t="str">
        <x:v>Required for public claim.</x:v>
      </x:c>
      <x:c r="L14" s="72" t="str">
        <x:v>Reopen with current direct verification.</x:v>
      </x:c>
    </x:row>
    <x:row r="15" ht="56" customHeight="1">
      <x:c r="A15" s="72" t="str">
        <x:v>FIX-11</x:v>
      </x:c>
      <x:c r="B15" s="72" t="str">
        <x:v>Missing evidence mistaken for absence</x:v>
      </x:c>
      <x:c r="C15" s="72" t="str">
        <x:v>Complete</x:v>
      </x:c>
      <x:c r="D15" s="72" t="str">
        <x:v>Missing-evidence confusion</x:v>
      </x:c>
      <x:c r="E15" s="72" t="str">
        <x:v>Material</x:v>
      </x:c>
      <x:c r="F15" s="72" t="str">
        <x:v>Refuse the claim</x:v>
      </x:c>
      <x:c r="G15" s="72" t="str">
        <x:v>Claim not supportable</x:v>
      </x:c>
      <x:c r="H15" s="72" t="str">
        <x:v>The review did not establish the feature.</x:v>
      </x:c>
      <x:c r="I15" s="72" t="str">
        <x:v>The competitor does not offer the feature.</x:v>
      </x:c>
      <x:c r="J15" s="72" t="str">
        <x:v>Do not use absence claim.</x:v>
      </x:c>
      <x:c r="K15" s="72" t="str">
        <x:v>Required if public/material.</x:v>
      </x:c>
      <x:c r="L15" s="72" t="str">
        <x:v>Reopen after a credible detection opportunity.</x:v>
      </x:c>
    </x:row>
    <x:row r="16" ht="56" customHeight="1">
      <x:c r="A16" s="72" t="str">
        <x:v>FIX-12</x:v>
      </x:c>
      <x:c r="B16" s="72" t="str">
        <x:v>Genuine non-material contradiction</x:v>
      </x:c>
      <x:c r="C16" s="72" t="str">
        <x:v>Complete</x:v>
      </x:c>
      <x:c r="D16" s="72" t="str">
        <x:v>Genuine factual contradiction</x:v>
      </x:c>
      <x:c r="E16" s="72" t="str">
        <x:v>Non-material</x:v>
      </x:c>
      <x:c r="F16" s="72" t="str">
        <x:v>Preserve unresolved — non-blocking</x:v>
      </x:c>
      <x:c r="G16" s="72" t="str">
        <x:v>Reduced</x:v>
      </x:c>
      <x:c r="H16" s="72" t="str">
        <x:v>Sources conflict, but the bounded decision is unchanged.</x:v>
      </x:c>
      <x:c r="I16" s="72" t="str">
        <x:v>Conflict is resolved.</x:v>
      </x:c>
      <x:c r="J16" s="72" t="str">
        <x:v>Proceed with limitation.</x:v>
      </x:c>
      <x:c r="K16" s="72" t="str">
        <x:v>Required if public.</x:v>
      </x:c>
      <x:c r="L16" s="72" t="str">
        <x:v>Reopen when named evidence arrives.</x:v>
      </x:c>
    </x:row>
    <x:row r="17" ht="56" customHeight="1">
      <x:c r="A17" s="72" t="str">
        <x:v>FIX-13</x:v>
      </x:c>
      <x:c r="B17" s="72" t="str">
        <x:v>Genuine material contradiction</x:v>
      </x:c>
      <x:c r="C17" s="72" t="str">
        <x:v>Complete</x:v>
      </x:c>
      <x:c r="D17" s="72" t="str">
        <x:v>Genuine factual contradiction</x:v>
      </x:c>
      <x:c r="E17" s="72" t="str">
        <x:v>Material</x:v>
      </x:c>
      <x:c r="F17" s="72" t="str">
        <x:v>Preserve unresolved — decision-blocking</x:v>
      </x:c>
      <x:c r="G17" s="72" t="str">
        <x:v>Insufficient for decision</x:v>
      </x:c>
      <x:c r="H17" s="72" t="str">
        <x:v>Material evidence remains contradictory.</x:v>
      </x:c>
      <x:c r="I17" s="72" t="str">
        <x:v>Use either record as fact.</x:v>
      </x:c>
      <x:c r="J17" s="72" t="str">
        <x:v>Defer affected recommendation.</x:v>
      </x:c>
      <x:c r="K17" s="72" t="str">
        <x:v>Required.</x:v>
      </x:c>
      <x:c r="L17" s="72" t="str">
        <x:v>Reopen after independent direct evidence.</x:v>
      </x:c>
    </x:row>
    <x:row r="18" ht="56" customHeight="1">
      <x:c r="A18" s="72" t="str">
        <x:v>FIX-14</x:v>
      </x:c>
      <x:c r="B18" s="72" t="str">
        <x:v>Preferred for directness, currency and decision fit</x:v>
      </x:c>
      <x:c r="C18" s="72" t="str">
        <x:v>Complete</x:v>
      </x:c>
      <x:c r="D18" s="72" t="str">
        <x:v>Genuine factual contradiction</x:v>
      </x:c>
      <x:c r="E18" s="72" t="str">
        <x:v>Material</x:v>
      </x:c>
      <x:c r="F18" s="72" t="str">
        <x:v>Prefer one record with explicit reasons</x:v>
      </x:c>
      <x:c r="G18" s="72" t="str">
        <x:v>Reduced</x:v>
      </x:c>
      <x:c r="H18" s="72" t="str">
        <x:v>Record A is preferred for named directness, currency and decision-fit reasons; Record B remains preserved.</x:v>
      </x:c>
      <x:c r="I18" s="72" t="str">
        <x:v>Record A is unquestionably true.</x:v>
      </x:c>
      <x:c r="J18" s="72" t="str">
        <x:v>Proceed within stated scope.</x:v>
      </x:c>
      <x:c r="K18" s="72" t="str">
        <x:v>Required.</x:v>
      </x:c>
      <x:c r="L18" s="72" t="str">
        <x:v>Reopen on new comparable direct evidence.</x:v>
      </x:c>
    </x:row>
    <x:row r="19" ht="56" customHeight="1">
      <x:c r="A19" s="72" t="str">
        <x:v>FIX-15</x:v>
      </x:c>
      <x:c r="B19" s="72" t="str">
        <x:v>Claim narrowed</x:v>
      </x:c>
      <x:c r="C19" s="72" t="str">
        <x:v>Complete</x:v>
      </x:c>
      <x:c r="D19" s="72" t="str">
        <x:v>No true contradiction</x:v>
      </x:c>
      <x:c r="E19" s="72" t="str">
        <x:v>Material</x:v>
      </x:c>
      <x:c r="F19" s="72" t="str">
        <x:v>Narrow the claim</x:v>
      </x:c>
      <x:c r="G19" s="72" t="str">
        <x:v>Scope-bounded</x:v>
      </x:c>
      <x:c r="H19" s="72" t="str">
        <x:v>Use the specified narrowed proposition.</x:v>
      </x:c>
      <x:c r="I19" s="72" t="str">
        <x:v>Use original broad proposition.</x:v>
      </x:c>
      <x:c r="J19" s="72" t="str">
        <x:v>Proceed with narrowed claim.</x:v>
      </x:c>
      <x:c r="K19" s="72" t="str">
        <x:v>Required if public.</x:v>
      </x:c>
      <x:c r="L19" s="72" t="str">
        <x:v>Reopen when broader evidence is obtained.</x:v>
      </x:c>
    </x:row>
    <x:row r="20" ht="56" customHeight="1">
      <x:c r="A20" s="72" t="str">
        <x:v>FIX-16</x:v>
      </x:c>
      <x:c r="B20" s="72" t="str">
        <x:v>Claim split</x:v>
      </x:c>
      <x:c r="C20" s="72" t="str">
        <x:v>Complete</x:v>
      </x:c>
      <x:c r="D20" s="72" t="str">
        <x:v>Product-tier mismatch</x:v>
      </x:c>
      <x:c r="E20" s="72" t="str">
        <x:v>Material</x:v>
      </x:c>
      <x:c r="F20" s="72" t="str">
        <x:v>Split the claim</x:v>
      </x:c>
      <x:c r="G20" s="72" t="str">
        <x:v>Scope-bounded</x:v>
      </x:c>
      <x:c r="H20" s="72" t="str">
        <x:v>Assess each tier proposition separately.</x:v>
      </x:c>
      <x:c r="I20" s="72" t="str">
        <x:v>One combined answer.</x:v>
      </x:c>
      <x:c r="J20" s="72" t="str">
        <x:v>Proceed per split claim.</x:v>
      </x:c>
      <x:c r="K20" s="72" t="str">
        <x:v>Required if public/material.</x:v>
      </x:c>
      <x:c r="L20" s="72" t="str">
        <x:v>Reopen per proposition.</x:v>
      </x:c>
    </x:row>
    <x:row r="21" ht="56" customHeight="1">
      <x:c r="A21" s="72" t="str">
        <x:v>FIX-17</x:v>
      </x:c>
      <x:c r="B21" s="72" t="str">
        <x:v>Claim refused</x:v>
      </x:c>
      <x:c r="C21" s="72" t="str">
        <x:v>Complete</x:v>
      </x:c>
      <x:c r="D21" s="72" t="str">
        <x:v>Genuine factual contradiction</x:v>
      </x:c>
      <x:c r="E21" s="72" t="str">
        <x:v>Material</x:v>
      </x:c>
      <x:c r="F21" s="72" t="str">
        <x:v>Refuse the claim</x:v>
      </x:c>
      <x:c r="G21" s="72" t="str">
        <x:v>Claim not supportable</x:v>
      </x:c>
      <x:c r="H21" s="72" t="str">
        <x:v>The available evidence does not support the claim.</x:v>
      </x:c>
      <x:c r="I21" s="72" t="str">
        <x:v>A compromise claim presented as fact.</x:v>
      </x:c>
      <x:c r="J21" s="72" t="str">
        <x:v>Do not use claim.</x:v>
      </x:c>
      <x:c r="K21" s="72" t="str">
        <x:v>Required.</x:v>
      </x:c>
      <x:c r="L21" s="72" t="str">
        <x:v>Reopen with specified resolving evidence.</x:v>
      </x:c>
    </x:row>
    <x:row r="22" ht="56" customHeight="1">
      <x:c r="A22" s="72" t="str">
        <x:v>FIX-18</x:v>
      </x:c>
      <x:c r="B22" s="72" t="str">
        <x:v>Additional evidence required</x:v>
      </x:c>
      <x:c r="C22" s="72" t="str">
        <x:v>Complete</x:v>
      </x:c>
      <x:c r="D22" s="72" t="str">
        <x:v>Provenance or source conflict</x:v>
      </x:c>
      <x:c r="E22" s="72" t="str">
        <x:v>Material</x:v>
      </x:c>
      <x:c r="F22" s="72" t="str">
        <x:v>Collect defined additional evidence</x:v>
      </x:c>
      <x:c r="G22" s="72" t="str">
        <x:v>Insufficient for decision</x:v>
      </x:c>
      <x:c r="H22" s="72" t="str">
        <x:v>Original data-provider trace is required.</x:v>
      </x:c>
      <x:c r="I22" s="72" t="str">
        <x:v>Research more.</x:v>
      </x:c>
      <x:c r="J22" s="72" t="str">
        <x:v>Collect named source-chain evidence only.</x:v>
      </x:c>
      <x:c r="K22" s="72" t="str">
        <x:v>Required.</x:v>
      </x:c>
      <x:c r="L22" s="72" t="str">
        <x:v>Reopen when trace is validated.</x:v>
      </x:c>
    </x:row>
    <x:row r="23" ht="56" customHeight="1">
      <x:c r="A23" s="72" t="str">
        <x:v>FIX-19</x:v>
      </x:c>
      <x:c r="B23" s="72" t="str">
        <x:v>Invalid controlled value</x:v>
      </x:c>
      <x:c r="C23" s="72" t="str">
        <x:v>Invalid</x:v>
      </x:c>
      <x:c r="D23" s="72" t="str">
        <x:v>No output</x:v>
      </x:c>
      <x:c r="E23" s="72" t="str">
        <x:v>Undetermined</x:v>
      </x:c>
      <x:c r="F23" s="72" t="str">
        <x:v>No output</x:v>
      </x:c>
      <x:c r="G23" s="72" t="str">
        <x:v>No output</x:v>
      </x:c>
      <x:c r="H23" s="72" t="str">
        <x:v>No substantive wording.</x:v>
      </x:c>
      <x:c r="I23" s="72" t="str">
        <x:v>Any adjudication result.</x:v>
      </x:c>
      <x:c r="J23" s="72" t="str">
        <x:v>Correct invalid value.</x:v>
      </x:c>
      <x:c r="K23" s="72" t="str">
        <x:v>Not evaluated.</x:v>
      </x:c>
      <x:c r="L23" s="72" t="str">
        <x:v>Not evaluated.</x:v>
      </x:c>
    </x:row>
    <x:row r="24" ht="56" customHeight="1">
      <x:c r="A24" s="72" t="str">
        <x:v>FIX-20</x:v>
      </x:c>
      <x:c r="B24" s="72" t="str">
        <x:v>Incomplete record</x:v>
      </x:c>
      <x:c r="C24" s="72" t="str">
        <x:v>Incomplete</x:v>
      </x:c>
      <x:c r="D24" s="72" t="str">
        <x:v>No output</x:v>
      </x:c>
      <x:c r="E24" s="72" t="str">
        <x:v>Undetermined</x:v>
      </x:c>
      <x:c r="F24" s="72" t="str">
        <x:v>No output</x:v>
      </x:c>
      <x:c r="G24" s="72" t="str">
        <x:v>No output</x:v>
      </x:c>
      <x:c r="H24" s="72" t="str">
        <x:v>Assessment is incomplete.</x:v>
      </x:c>
      <x:c r="I24" s="72" t="str">
        <x:v>Any substantive conclusion.</x:v>
      </x:c>
      <x:c r="J24" s="72" t="str">
        <x:v>Complete required fields.</x:v>
      </x:c>
      <x:c r="K24" s="72" t="str">
        <x:v>Not evaluated.</x:v>
      </x:c>
      <x:c r="L24" s="72" t="str">
        <x:v>Not evaluated.</x:v>
      </x:c>
    </x:row>
    <x:row r="25" ht="56" customHeight="1">
      <x:c r="A25" s="72" t="str">
        <x:v>FIX-21</x:v>
      </x:c>
      <x:c r="B25" s="72" t="str">
        <x:v>Changed input invalidates output</x:v>
      </x:c>
      <x:c r="C25" s="72" t="str">
        <x:v>Stale</x:v>
      </x:c>
      <x:c r="D25" s="72" t="str">
        <x:v>No output</x:v>
      </x:c>
      <x:c r="E25" s="72" t="str">
        <x:v>Undetermined</x:v>
      </x:c>
      <x:c r="F25" s="72" t="str">
        <x:v>No output</x:v>
      </x:c>
      <x:c r="G25" s="72" t="str">
        <x:v>No output</x:v>
      </x:c>
      <x:c r="H25" s="72" t="str">
        <x:v>Inputs changed; reassessment required.</x:v>
      </x:c>
      <x:c r="I25" s="72" t="str">
        <x:v>Prior result remains valid.</x:v>
      </x:c>
      <x:c r="J25" s="72" t="str">
        <x:v>Recalculate only after validation.</x:v>
      </x:c>
      <x:c r="K25" s="72" t="str">
        <x:v>Apply after recalculation.</x:v>
      </x:c>
      <x:c r="L25" s="72" t="str">
        <x:v>Apply after recalculation.</x:v>
      </x:c>
    </x:row>
    <x:row r="26" ht="56" customHeight="1">
      <x:c r="A26" s="72" t="str">
        <x:v>FIX-22</x:v>
      </x:c>
      <x:c r="B26" s="72" t="str">
        <x:v>Reviewer required but absent</x:v>
      </x:c>
      <x:c r="C26" s="72" t="str">
        <x:v>Review required — incomplete</x:v>
      </x:c>
      <x:c r="D26" s="72" t="str">
        <x:v>Genuine factual contradiction</x:v>
      </x:c>
      <x:c r="E26" s="72" t="str">
        <x:v>Material</x:v>
      </x:c>
      <x:c r="F26" s="72" t="str">
        <x:v>Prefer one record with explicit reasons</x:v>
      </x:c>
      <x:c r="G26" s="72" t="str">
        <x:v>No completed output</x:v>
      </x:c>
      <x:c r="H26" s="72" t="str">
        <x:v>Review is required before handoff.</x:v>
      </x:c>
      <x:c r="I26" s="72" t="str">
        <x:v>Completed/approved claim.</x:v>
      </x:c>
      <x:c r="J26" s="72" t="str">
        <x:v>Do not hand off.</x:v>
      </x:c>
      <x:c r="K26" s="72" t="str">
        <x:v>Reviewer must be supplied.</x:v>
      </x:c>
      <x:c r="L26" s="72" t="str">
        <x:v>Specific condition already required.</x:v>
      </x:c>
    </x:row>
    <x:row r="27" ht="56" customHeight="1">
      <x:c r="A27" s="72" t="str">
        <x:v>FIX-23</x:v>
      </x:c>
      <x:c r="B27" s="72" t="str">
        <x:v>Reopen condition required but absent</x:v>
      </x:c>
      <x:c r="C27" s="72" t="str">
        <x:v>Incomplete</x:v>
      </x:c>
      <x:c r="D27" s="72" t="str">
        <x:v>Genuine factual contradiction</x:v>
      </x:c>
      <x:c r="E27" s="72" t="str">
        <x:v>Material</x:v>
      </x:c>
      <x:c r="F27" s="72" t="str">
        <x:v>Preserve unresolved — decision-blocking</x:v>
      </x:c>
      <x:c r="G27" s="72" t="str">
        <x:v>No completed output</x:v>
      </x:c>
      <x:c r="H27" s="72" t="str">
        <x:v>A specific reopen condition is missing.</x:v>
      </x:c>
      <x:c r="I27" s="72" t="str">
        <x:v>Permanent closed decision.</x:v>
      </x:c>
      <x:c r="J27" s="72" t="str">
        <x:v>Do not complete handoff.</x:v>
      </x:c>
      <x:c r="K27" s="72" t="str">
        <x:v>Required.</x:v>
      </x:c>
      <x:c r="L27" s="72" t="str">
        <x:v>Supply a specific trigger.</x:v>
      </x:c>
    </x:row>
    <x:row r="28" ht="56" customHeight="1">
      <x:c r="A28" s="72" t="str">
        <x:v>FIX-24</x:v>
      </x:c>
      <x:c r="B28" s="72" t="str">
        <x:v>No-JavaScript manual assessment</x:v>
      </x:c>
      <x:c r="C28" s="72" t="str">
        <x:v>Complete</x:v>
      </x:c>
      <x:c r="D28" s="72" t="str">
        <x:v>No true contradiction</x:v>
      </x:c>
      <x:c r="E28" s="72" t="str">
        <x:v>Non-material</x:v>
      </x:c>
      <x:c r="F28" s="72" t="str">
        <x:v>Segment the records</x:v>
      </x:c>
      <x:c r="G28" s="72" t="str">
        <x:v>Scope-bounded</x:v>
      </x:c>
      <x:c r="H28" s="72" t="str">
        <x:v>Manual checklist reaches the same controlled result.</x:v>
      </x:c>
      <x:c r="I28" s="72" t="str">
        <x:v>Tool unavailable means no method.</x:v>
      </x:c>
      <x:c r="J28" s="72" t="str">
        <x:v>Proceed using manual method.</x:v>
      </x:c>
      <x:c r="K28" s="72" t="str">
        <x:v>Same rule as canonical result.</x:v>
      </x:c>
      <x:c r="L28" s="72" t="str">
        <x:v>Same rule as canonical result.</x:v>
      </x:c>
    </x:row>
    <x:row r="29" ht="56" customHeight="1">
      <x:c r="A29" s="72" t="str">
        <x:v>FIX-25</x:v>
      </x:c>
      <x:c r="B29" s="72" t="str">
        <x:v>Print handoff</x:v>
      </x:c>
      <x:c r="C29" s="72" t="str">
        <x:v>Complete</x:v>
      </x:c>
      <x:c r="D29" s="72" t="str">
        <x:v>Genuine factual contradiction</x:v>
      </x:c>
      <x:c r="E29" s="72" t="str">
        <x:v>Material</x:v>
      </x:c>
      <x:c r="F29" s="72" t="str">
        <x:v>Preserve unresolved — decision-blocking</x:v>
      </x:c>
      <x:c r="G29" s="72" t="str">
        <x:v>Insufficient for decision</x:v>
      </x:c>
      <x:c r="H29" s="72" t="str">
        <x:v>Printed handoff reproduces the completed canonical output and limitations.</x:v>
      </x:c>
      <x:c r="I29" s="72" t="str">
        <x:v>PDF/print independently recalculates.</x:v>
      </x:c>
      <x:c r="J29" s="72" t="str">
        <x:v>Use as static handoff only.</x:v>
      </x:c>
      <x:c r="K29" s="72" t="str">
        <x:v>Reviewer visible.</x:v>
      </x:c>
      <x:c r="L29" s="72" t="str">
        <x:v>Reopen condition visible.</x:v>
      </x:c>
    </x:row>
    <x:row r="30" ht="56" customHeight="1">
      <x:c r="A30" s="72" t="str">
        <x:v>FIX-26</x:v>
      </x:c>
      <x:c r="B30" s="72" t="str">
        <x:v>Forced-colours behavior</x:v>
      </x:c>
      <x:c r="C30" s="72" t="str">
        <x:v>Complete</x:v>
      </x:c>
      <x:c r="D30" s="72" t="str">
        <x:v>No true contradiction</x:v>
      </x:c>
      <x:c r="E30" s="72" t="str">
        <x:v>Non-material</x:v>
      </x:c>
      <x:c r="F30" s="72" t="str">
        <x:v>Retain as compatible records</x:v>
      </x:c>
      <x:c r="G30" s="72" t="str">
        <x:v>No material change</x:v>
      </x:c>
      <x:c r="H30" s="72" t="str">
        <x:v>All states remain distinguishable with text/borders/system colors.</x:v>
      </x:c>
      <x:c r="I30" s="72" t="str">
        <x:v>Color alone conveys outcome.</x:v>
      </x:c>
      <x:c r="J30" s="72" t="str">
        <x:v>Use accessible tool.</x:v>
      </x:c>
      <x:c r="K30" s="72" t="str">
        <x:v>Not applicable to logic.</x:v>
      </x:c>
      <x:c r="L30" s="72" t="str">
        <x:v>Not applicable to logic.</x:v>
      </x:c>
    </x:row>
    <x:row r="31" ht="56" customHeight="1">
      <x:c r="A31" s="72" t="str">
        <x:v>FIX-27</x:v>
      </x:c>
      <x:c r="B31" s="72" t="str">
        <x:v>Mobile reflow</x:v>
      </x:c>
      <x:c r="C31" s="72" t="str">
        <x:v>Complete</x:v>
      </x:c>
      <x:c r="D31" s="72" t="str">
        <x:v>No true contradiction</x:v>
      </x:c>
      <x:c r="E31" s="72" t="str">
        <x:v>Non-material</x:v>
      </x:c>
      <x:c r="F31" s="72" t="str">
        <x:v>Retain as compatible records</x:v>
      </x:c>
      <x:c r="G31" s="72" t="str">
        <x:v>No material change</x:v>
      </x:c>
      <x:c r="H31" s="72" t="str">
        <x:v>All inputs, errors and outputs reflow without page-level horizontal scrolling.</x:v>
      </x:c>
      <x:c r="I31" s="72" t="str">
        <x:v>Desktop-only interaction.</x:v>
      </x:c>
      <x:c r="J31" s="72" t="str">
        <x:v>Use at 320–390 px.</x:v>
      </x:c>
      <x:c r="K31" s="72" t="str">
        <x:v>Not applicable to logic.</x:v>
      </x:c>
      <x:c r="L31" s="72" t="str">
        <x:v>Not applicable to logic.</x:v>
      </x:c>
    </x:row>
    <x:row r="32" ht="56" customHeight="1">
      <x:c r="A32" s="72" t="str">
        <x:v>FIX-28</x:v>
      </x:c>
      <x:c r="B32" s="72" t="str">
        <x:v>Shared or copied origin — material</x:v>
      </x:c>
      <x:c r="C32" s="72" t="str">
        <x:v>Complete</x:v>
      </x:c>
      <x:c r="D32" s="72" t="str">
        <x:v>Provenance or source conflict</x:v>
      </x:c>
      <x:c r="E32" s="72" t="str">
        <x:v>Material</x:v>
      </x:c>
      <x:c r="F32" s="72" t="str">
        <x:v>Collect defined additional evidence</x:v>
      </x:c>
      <x:c r="G32" s="72" t="str">
        <x:v>Insufficient for decision</x:v>
      </x:c>
      <x:c r="H32" s="72" t="str">
        <x:v>The records form one evidence family and do not independently corroborate the claim.</x:v>
      </x:c>
      <x:c r="I32" s="72" t="str">
        <x:v>The records independently confirm the claim or are compatible because they share an origin.</x:v>
      </x:c>
      <x:c r="J32" s="72" t="str">
        <x:v>Defer the affected decision and collect independent-origin evidence or validate the full derivation chain.</x:v>
      </x:c>
      <x:c r="K32" s="72" t="str">
        <x:v>Required.</x:v>
      </x:c>
      <x:c r="L32" s="72" t="str">
        <x:v>Reopen when independent-origin evidence or a validated derivation comparison is available.</x:v>
      </x:c>
    </x:row>
    <x:row r="33" ht="56" customHeight="1">
      <x:c r="A33" s="72" t="str">
        <x:v>FIX-29</x:v>
      </x:c>
      <x:c r="B33" s="72" t="str">
        <x:v>Same fact with different dates</x:v>
      </x:c>
      <x:c r="C33" s="72" t="str">
        <x:v>Complete</x:v>
      </x:c>
      <x:c r="D33" s="72" t="str">
        <x:v>Time conflict</x:v>
      </x:c>
      <x:c r="E33" s="72" t="str">
        <x:v>Non-material</x:v>
      </x:c>
      <x:c r="F33" s="72" t="str">
        <x:v>Segment the records</x:v>
      </x:c>
      <x:c r="G33" s="72" t="str">
        <x:v>Scope-bounded</x:v>
      </x:c>
      <x:c r="H33" s="72" t="str">
        <x:v>The competitor changed from the older state to the newer state.</x:v>
      </x:c>
      <x:c r="I33" s="72" t="str">
        <x:v>One record must be wrong.</x:v>
      </x:c>
      <x:c r="J33" s="72" t="str">
        <x:v>Use time-sequenced history.</x:v>
      </x:c>
      <x:c r="K33" s="72" t="str">
        <x:v>Not required unless public/material.</x:v>
      </x:c>
      <x:c r="L33" s="72" t="str">
        <x:v>Reopen at next freshness trigger.</x:v>
      </x:c>
    </x:row>
    <x:row r="34" ht="56" customHeight="1">
      <x:c r="A34" s="72" t="str">
        <x:v>FIX-30</x:v>
      </x:c>
      <x:c r="B34" s="72" t="str">
        <x:v>Same wording with materially different definitions</x:v>
      </x:c>
      <x:c r="C34" s="72" t="str">
        <x:v>Complete</x:v>
      </x:c>
      <x:c r="D34" s="72" t="str">
        <x:v>Definition conflict</x:v>
      </x:c>
      <x:c r="E34" s="72" t="str">
        <x:v>Material</x:v>
      </x:c>
      <x:c r="F34" s="72" t="str">
        <x:v>Split the claim</x:v>
      </x:c>
      <x:c r="G34" s="72" t="str">
        <x:v>Insufficient for combined decision</x:v>
      </x:c>
      <x:c r="H34" s="72" t="str">
        <x:v>Identical wording uses different definitions and must be assessed separately.</x:v>
      </x:c>
      <x:c r="I34" s="72" t="str">
        <x:v>Wording match proves proposition match.</x:v>
      </x:c>
      <x:c r="J34" s="72" t="str">
        <x:v>Do not combine.</x:v>
      </x:c>
      <x:c r="K34" s="72" t="str">
        <x:v>Required.</x:v>
      </x:c>
      <x:c r="L34" s="72" t="str">
        <x:v>Reopen after definition normalization.</x:v>
      </x:c>
    </x:row>
  </x:sheetData>
  <x:mergeCells>
    <x:mergeCell ref="A1:L2"/>
  </x:mergeCells>
  <x:pageMargins left="0.7" right="0.7" top="0.75" bottom="0.75" header="0.3" footer="0.3"/>
  <x:tableParts count="1">
    <x:tablePart xmlns:r="http://schemas.openxmlformats.org/officeDocument/2006/relationships" r:id="R0ecef5f2f1054fbc"/>
  </x:tableParts>
</x:worksheet>
</file>

<file path=xl/worksheets/sheet6.xml><?xml version="1.0" encoding="utf-8"?>
<x:worksheet xmlns:x="http://schemas.openxmlformats.org/spreadsheetml/2006/main">
  <x:sheetFormatPr defaultRowHeight="15"/>
  <x:cols>
    <x:col min="1" max="1" width="24" hidden="0" customWidth="1"/>
    <x:col min="2" max="2" width="34" hidden="0" customWidth="1"/>
    <x:col min="3" max="3" width="38"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 min="11" max="11" width="24" hidden="0" customWidth="1"/>
    <x:col min="12" max="12" width="24" hidden="0" customWidth="1"/>
    <x:col min="13" max="13" width="24" hidden="0" customWidth="1"/>
    <x:col min="16" max="16" width="34" hidden="0" customWidth="1"/>
    <x:col min="17" max="17" width="40" hidden="0" customWidth="1"/>
    <x:col min="19" max="19" width="22" hidden="0" customWidth="1"/>
    <x:col min="20" max="20" width="22" hidden="0" customWidth="1"/>
    <x:col min="21" max="21" width="22" hidden="0" customWidth="1"/>
    <x:col min="22" max="22" width="22" hidden="0" customWidth="1"/>
    <x:col min="23" max="23" width="22" hidden="0" customWidth="1"/>
    <x:col min="24" max="24" width="22" hidden="0" customWidth="1"/>
    <x:col min="25" max="25" width="22" hidden="0" customWidth="1"/>
    <x:col min="26" max="26" width="24" hidden="0" customWidth="1"/>
    <x:col min="27" max="27" width="24" hidden="0" customWidth="1"/>
    <x:col min="28" max="28" width="24" hidden="0" customWidth="1"/>
    <x:col min="29" max="29" width="24" hidden="0" customWidth="1"/>
    <x:col min="30" max="30" width="24" hidden="0" customWidth="1"/>
    <x:col min="31" max="31" width="24" hidden="0" customWidth="1"/>
    <x:col min="32" max="32" width="24" hidden="0" customWidth="1"/>
    <x:col min="33" max="33" width="24" hidden="0" customWidth="1"/>
    <x:col min="34" max="34" width="24" hidden="0" customWidth="1"/>
    <x:col min="35" max="35" width="24" hidden="0" customWidth="1"/>
    <x:col min="36" max="36" width="24" hidden="0" customWidth="1"/>
    <x:col min="37" max="37" width="24" hidden="0" customWidth="1"/>
    <x:col min="38" max="38" width="24" hidden="0" customWidth="1"/>
    <x:col min="39" max="39" width="24" hidden="0" customWidth="1"/>
    <x:col min="40" max="40" width="24" hidden="0" customWidth="1"/>
    <x:col min="41" max="41" width="24" hidden="0" customWidth="1"/>
    <x:col min="42" max="42" width="24" hidden="0" customWidth="1"/>
    <x:col min="43" max="43" width="24" hidden="0" customWidth="1"/>
    <x:col min="44" max="44" width="24" hidden="0" customWidth="1"/>
    <x:col min="45" max="45" width="24" hidden="0" customWidth="1"/>
    <x:col min="46" max="46" width="24" hidden="0" customWidth="1"/>
    <x:col min="47" max="47" width="24" hidden="0" customWidth="1"/>
    <x:col min="48" max="48" width="24" hidden="0" customWidth="1"/>
    <x:col min="49" max="49" width="24" hidden="0" customWidth="1"/>
    <x:col min="50" max="50" width="24" hidden="0" customWidth="1"/>
    <x:col min="51" max="51" width="24" hidden="0" customWidth="1"/>
    <x:col min="52" max="52" width="31" hidden="0" customWidth="1"/>
    <x:col min="53" max="53" width="31" hidden="0" customWidth="1"/>
    <x:col min="54" max="54" width="31" hidden="0" customWidth="1"/>
    <x:col min="55" max="55" width="31" hidden="0" customWidth="1"/>
    <x:col min="56" max="56" width="48" hidden="0" customWidth="1"/>
    <x:col min="57" max="57" width="48" hidden="0" customWidth="1"/>
    <x:col min="58" max="58" width="48" hidden="0" customWidth="1"/>
    <x:col min="59" max="59" width="48" hidden="0" customWidth="1"/>
    <x:col min="60" max="60" width="38" hidden="0" customWidth="1"/>
    <x:col min="61" max="61" width="38" hidden="0" customWidth="1"/>
    <x:col min="62" max="62" width="38" hidden="0" customWidth="1"/>
    <x:col min="63" max="63" width="38" hidden="0" customWidth="1"/>
    <x:col min="64" max="64" width="38" hidden="0" customWidth="1"/>
    <x:col min="65" max="65" width="38" hidden="0" customWidth="1"/>
    <x:col min="66" max="66" width="38" hidden="0" customWidth="1"/>
  </x:cols>
  <x:sheetData>
    <x:row r="1">
      <x:c r="A1" s="4" t="str">
        <x:v>Controlled values and public vocabulary</x:v>
      </x:c>
      <x:c r="B1" s="4"/>
      <x:c r="C1" s="4"/>
      <x:c r="D1" s="4"/>
      <x:c r="E1" s="4"/>
      <x:c r="F1" s="4"/>
      <x:c r="G1" s="4"/>
      <x:c r="H1" s="4"/>
      <x:c r="I1" s="4"/>
      <x:c r="J1" s="4"/>
      <x:c r="K1" s="4"/>
      <x:c r="L1" s="4"/>
      <x:c r="M1" s="4"/>
      <x:c r="N1" s="4"/>
    </x:row>
    <x:row r="2">
      <x:c r="A2" s="4"/>
      <x:c r="B2" s="4"/>
      <x:c r="C2" s="4"/>
      <x:c r="D2" s="4"/>
      <x:c r="E2" s="4"/>
      <x:c r="F2" s="4"/>
      <x:c r="G2" s="4"/>
      <x:c r="H2" s="4"/>
      <x:c r="I2" s="4"/>
      <x:c r="J2" s="4"/>
      <x:c r="K2" s="4"/>
      <x:c r="L2" s="4"/>
      <x:c r="M2" s="4"/>
      <x:c r="N2" s="4"/>
    </x:row>
    <x:row r="4">
      <x:c r="A4" s="38" t="str">
        <x:v>Yes / No</x:v>
      </x:c>
      <x:c r="B4" s="38" t="str">
        <x:v>Consequence</x:v>
      </x:c>
      <x:c r="C4" s="38" t="str">
        <x:v>Reversibility</x:v>
      </x:c>
      <x:c r="D4" s="38" t="str">
        <x:v>Source Type</x:v>
      </x:c>
      <x:c r="E4" s="38" t="str">
        <x:v>Evidence State</x:v>
      </x:c>
      <x:c r="F4" s="38" t="str">
        <x:v>Original Status</x:v>
      </x:c>
      <x:c r="G4" s="38" t="str">
        <x:v>Equivalence</x:v>
      </x:c>
      <x:c r="H4" s="38" t="str">
        <x:v>Yes / No / Unknown</x:v>
      </x:c>
      <x:c r="I4" s="38" t="str">
        <x:v>Time Pattern</x:v>
      </x:c>
      <x:c r="J4" s="38" t="str">
        <x:v>Detection</x:v>
      </x:c>
      <x:c r="K4" s="38" t="str">
        <x:v>Materiality</x:v>
      </x:c>
      <x:c r="L4" s="38" t="str">
        <x:v>Preferred Record</x:v>
      </x:c>
      <x:c r="M4" s="38" t="str">
        <x:v>Bounded Claim</x:v>
      </x:c>
      <x:c r="P4" s="38" t="str">
        <x:v>Fixed conflict class</x:v>
      </x:c>
      <x:c r="Q4" s="38" t="str">
        <x:v>Default disposition</x:v>
      </x:c>
      <x:c r="S4" s="80" t="str">
        <x:v>Register row</x:v>
      </x:c>
      <x:c r="T4" s="80" t="str">
        <x:v>Invalid controlled value</x:v>
      </x:c>
      <x:c r="U4" s="80" t="str">
        <x:v>Missing required input</x:v>
      </x:c>
      <x:c r="V4" s="80" t="str">
        <x:v>Assessment materiality</x:v>
      </x:c>
      <x:c r="W4" s="80" t="str">
        <x:v>Reviewer missing</x:v>
      </x:c>
      <x:c r="X4" s="80" t="str">
        <x:v>Reopen condition missing</x:v>
      </x:c>
      <x:c r="Y4" s="80" t="str">
        <x:v>Defined evidence missing</x:v>
      </x:c>
      <x:c r="Z4" s="84" t="str">
        <x:v>Conflict step 1</x:v>
      </x:c>
      <x:c r="AA4" s="84" t="str">
        <x:v>Conflict step 2</x:v>
      </x:c>
      <x:c r="AB4" s="84" t="str">
        <x:v>Conflict step 3</x:v>
      </x:c>
      <x:c r="AC4" s="84" t="str">
        <x:v>Conflict step 4</x:v>
      </x:c>
      <x:c r="AD4" s="84" t="str">
        <x:v>Conflict step 5</x:v>
      </x:c>
      <x:c r="AE4" s="84" t="str">
        <x:v>Conflict step 6</x:v>
      </x:c>
      <x:c r="AF4" s="84" t="str">
        <x:v>Conflict step 7</x:v>
      </x:c>
      <x:c r="AG4" s="84" t="str">
        <x:v>Conflict step 8</x:v>
      </x:c>
      <x:c r="AH4" s="84" t="str">
        <x:v>Conflict step 9</x:v>
      </x:c>
      <x:c r="AI4" s="84" t="str">
        <x:v>Conflict step 10</x:v>
      </x:c>
      <x:c r="AJ4" s="84" t="str">
        <x:v>Conflict step 11</x:v>
      </x:c>
      <x:c r="AK4" s="84" t="str">
        <x:v>Conflict step 12</x:v>
      </x:c>
      <x:c r="AL4" s="84" t="str">
        <x:v>Conflict class</x:v>
      </x:c>
      <x:c r="AM4" s="88" t="str">
        <x:v>Scenario step 1</x:v>
      </x:c>
      <x:c r="AN4" s="88" t="str">
        <x:v>Scenario step 2</x:v>
      </x:c>
      <x:c r="AO4" s="88" t="str">
        <x:v>Scenario step 3</x:v>
      </x:c>
      <x:c r="AP4" s="88" t="str">
        <x:v>Scenario step 4</x:v>
      </x:c>
      <x:c r="AQ4" s="88" t="str">
        <x:v>Scenario step 5</x:v>
      </x:c>
      <x:c r="AR4" s="88" t="str">
        <x:v>Scenario step 6</x:v>
      </x:c>
      <x:c r="AS4" s="88" t="str">
        <x:v>Scenario step 7</x:v>
      </x:c>
      <x:c r="AT4" s="88" t="str">
        <x:v>Scenario step 8</x:v>
      </x:c>
      <x:c r="AU4" s="88" t="str">
        <x:v>Scenario step 9</x:v>
      </x:c>
      <x:c r="AV4" s="88" t="str">
        <x:v>Scenario step 10</x:v>
      </x:c>
      <x:c r="AW4" s="88" t="str">
        <x:v>Scenario step 11</x:v>
      </x:c>
      <x:c r="AX4" s="88" t="str">
        <x:v>Scenario step 12</x:v>
      </x:c>
      <x:c r="AY4" s="88" t="str">
        <x:v>Scenario key</x:v>
      </x:c>
      <x:c r="AZ4" s="80" t="str">
        <x:v>Scenario key</x:v>
      </x:c>
      <x:c r="BA4" s="80" t="str">
        <x:v>Disposition</x:v>
      </x:c>
      <x:c r="BB4" s="80" t="str">
        <x:v>Confidence impact</x:v>
      </x:c>
      <x:c r="BC4" s="80" t="str">
        <x:v>Strongest permitted wording</x:v>
      </x:c>
      <x:c r="BD4" s="80" t="str">
        <x:v>Prohibited wording</x:v>
      </x:c>
      <x:c r="BE4" s="80" t="str">
        <x:v>Permitted action</x:v>
      </x:c>
      <x:c r="BF4" s="80" t="str">
        <x:v>Reviewer rule</x:v>
      </x:c>
      <x:c r="BG4" s="80" t="str">
        <x:v>Reopen rule</x:v>
      </x:c>
      <x:c r="BH4" s="84" t="str">
        <x:v>Raw disposition</x:v>
      </x:c>
      <x:c r="BI4" s="84" t="str">
        <x:v>Raw confidence</x:v>
      </x:c>
      <x:c r="BJ4" s="84" t="str">
        <x:v>Raw wording</x:v>
      </x:c>
      <x:c r="BK4" s="84" t="str">
        <x:v>Raw prohibited</x:v>
      </x:c>
      <x:c r="BL4" s="84" t="str">
        <x:v>Raw action</x:v>
      </x:c>
      <x:c r="BM4" s="84" t="str">
        <x:v>Raw reviewer</x:v>
      </x:c>
      <x:c r="BN4" s="84" t="str">
        <x:v>Raw reopen</x:v>
      </x:c>
    </x:row>
    <x:row r="5">
      <x:c r="A5" t="str">
        <x:v>Yes</x:v>
      </x:c>
      <x:c r="B5" t="str">
        <x:v>Low</x:v>
      </x:c>
      <x:c r="C5" t="str">
        <x:v>Easy</x:v>
      </x:c>
      <x:c r="D5" t="str">
        <x:v>First-party claim</x:v>
      </x:c>
      <x:c r="E5" t="str">
        <x:v>Observed</x:v>
      </x:c>
      <x:c r="F5" t="str">
        <x:v>Identified</x:v>
      </x:c>
      <x:c r="G5" t="str">
        <x:v>Same</x:v>
      </x:c>
      <x:c r="H5" t="str">
        <x:v>Yes</x:v>
      </x:c>
      <x:c r="I5" t="str">
        <x:v>Current versus older</x:v>
      </x:c>
      <x:c r="J5" t="str">
        <x:v>Yes</x:v>
      </x:c>
      <x:c r="K5" t="str">
        <x:v>Material</x:v>
      </x:c>
      <x:c r="L5" t="str">
        <x:v>None</x:v>
      </x:c>
      <x:c r="M5" t="str">
        <x:v>Yes</x:v>
      </x:c>
      <x:c r="P5" s="45" t="str">
        <x:v>Missing-evidence confusion</x:v>
      </x:c>
      <x:c r="Q5" s="45" t="str">
        <x:v>Refuse the claim</x:v>
      </x:c>
      <x:c r="AZ5" t="str">
        <x:v>Missing</x:v>
      </x:c>
      <x:c r="BA5" t="str">
        <x:v>Refuse the claim</x:v>
      </x:c>
      <x:c r="BB5" t="str">
        <x:v>Claim not supportable</x:v>
      </x:c>
      <x:c r="BC5" t="str">
        <x:v>The review did not establish the feature.</x:v>
      </x:c>
      <x:c r="BD5" t="str">
        <x:v>The competitor does not offer the feature.</x:v>
      </x:c>
      <x:c r="BE5" t="str">
        <x:v>Do not use absence claim.</x:v>
      </x:c>
      <x:c r="BF5" t="str">
        <x:v>Required if public/material.</x:v>
      </x:c>
      <x:c r="BG5" t="str">
        <x:v>Reopen after a credible detection opportunity.</x:v>
      </x:c>
    </x:row>
    <x:row r="6">
      <x:c r="A6" t="str">
        <x:v>No</x:v>
      </x:c>
      <x:c r="B6" t="str">
        <x:v>Moderate</x:v>
      </x:c>
      <x:c r="C6" t="str">
        <x:v>Costly</x:v>
      </x:c>
      <x:c r="D6" t="str">
        <x:v>Direct observation</x:v>
      </x:c>
      <x:c r="E6" t="str">
        <x:v>Attributed claim</x:v>
      </x:c>
      <x:c r="F6" t="str">
        <x:v>Not identified</x:v>
      </x:c>
      <x:c r="G6" t="str">
        <x:v>Different</x:v>
      </x:c>
      <x:c r="H6" t="str">
        <x:v>No</x:v>
      </x:c>
      <x:c r="I6" t="str">
        <x:v>Historical sequence</x:v>
      </x:c>
      <x:c r="J6" t="str">
        <x:v>No</x:v>
      </x:c>
      <x:c r="K6" t="str">
        <x:v>Non-material</x:v>
      </x:c>
      <x:c r="L6" t="str">
        <x:v>Record A</x:v>
      </x:c>
      <x:c r="M6" t="str">
        <x:v>No</x:v>
      </x:c>
      <x:c r="P6" s="45" t="str">
        <x:v>Entity mismatch</x:v>
      </x:c>
      <x:c r="Q6" s="45" t="str">
        <x:v>Split the claim</x:v>
      </x:c>
      <x:c r="S6" t="n">
        <x:f>6</x:f>
        <x:v>6</x:v>
      </x:c>
      <x:c r="T6" t="b">
        <x:f>OR(AND('Contradiction Register'!E6&lt;&gt;"",COUNTIF('Validation Lists'!$A$5:$A$6,'Contradiction Register'!E6)=0),AND('Contradiction Register'!F6&lt;&gt;"",COUNTIF('Validation Lists'!$B$5:$B$7,'Contradiction Register'!F6)=0),AND('Contradiction Register'!G6&lt;&gt;"",COUNTIF('Validation Lists'!$C$5:$C$7,'Contradiction Register'!G6)=0),AND('Contradiction Register'!J6&lt;&gt;"",COUNTIF('Validation Lists'!$D$5:$D$11,'Contradiction Register'!J6)=0),AND('Contradiction Register'!K6&lt;&gt;"",COUNTIF('Validation Lists'!$E$5:$E$9,'Contradiction Register'!K6)=0),AND('Contradiction Register'!L6&lt;&gt;"",COUNTIF('Validation Lists'!$F$5:$F$7,'Contradiction Register'!L6)=0),AND('Contradiction Register'!AC6&lt;&gt;"",COUNTIF('Validation Lists'!$D$5:$D$11,'Contradiction Register'!AC6)=0),AND('Contradiction Register'!AD6&lt;&gt;"",COUNTIF('Validation Lists'!$E$5:$E$9,'Contradiction Register'!AD6)=0),AND('Contradiction Register'!AE6&lt;&gt;"",COUNTIF('Validation Lists'!$F$5:$F$7,'Contradiction Register'!AE6)=0),AND('Contradiction Register'!AT6&lt;&gt;"",COUNTIF('Validation Lists'!$G$5:$G$8,'Contradiction Register'!AT6)=0),AND('Contradiction Register'!AU6&lt;&gt;"",COUNTIF('Validation Lists'!$G$5:$G$8,'Contradiction Register'!AU6)=0),AND('Contradiction Register'!AV6&lt;&gt;"",COUNTIF('Validation Lists'!$G$5:$G$8,'Contradiction Register'!AV6)=0),AND('Contradiction Register'!AW6&lt;&gt;"",COUNTIF('Validation Lists'!$G$5:$G$8,'Contradiction Register'!AW6)=0),AND('Contradiction Register'!AX6&lt;&gt;"",COUNTIF('Validation Lists'!$G$5:$G$8,'Contradiction Register'!AX6)=0),AND('Contradiction Register'!AY6&lt;&gt;"",COUNTIF('Validation Lists'!$G$5:$G$8,'Contradiction Register'!AY6)=0),AND('Contradiction Register'!AZ6&lt;&gt;"",COUNTIF('Validation Lists'!$G$5:$G$8,'Contradiction Register'!AZ6)=0),AND('Contradiction Register'!BA6&lt;&gt;"",COUNTIF('Validation Lists'!$G$5:$G$8,'Contradiction Register'!BA6)=0),AND('Contradiction Register'!BB6&lt;&gt;"",COUNTIF('Validation Lists'!$G$5:$G$8,'Contradiction Register'!BB6)=0),AND('Contradiction Register'!BC6&lt;&gt;"",COUNTIF('Validation Lists'!$G$5:$G$8,'Contradiction Register'!BC6)=0),AND('Contradiction Register'!BD6&lt;&gt;"",COUNTIF('Validation Lists'!$H$5:$H$7,'Contradiction Register'!BD6)=0),AND('Contradiction Register'!BE6&lt;&gt;"",COUNTIF('Validation Lists'!$A$5:$A$6,'Contradiction Register'!BE6)=0),AND('Contradiction Register'!BF6&lt;&gt;"",COUNTIF('Validation Lists'!$I$5:$I$8,'Contradiction Register'!BF6)=0),AND('Contradiction Register'!BG6&lt;&gt;"",COUNTIF('Validation Lists'!$H$5:$H$7,'Contradiction Register'!BG6)=0),AND('Contradiction Register'!BH6&lt;&gt;"",COUNTIF('Validation Lists'!$H$5:$H$7,'Contradiction Register'!BH6)=0),AND('Contradiction Register'!BI6&lt;&gt;"",COUNTIF('Validation Lists'!$H$5:$H$7,'Contradiction Register'!BI6)=0),AND('Contradiction Register'!BJ6&lt;&gt;"",COUNTIF('Validation Lists'!$H$5:$H$7,'Contradiction Register'!BJ6)=0),AND('Contradiction Register'!BK6&lt;&gt;"",COUNTIF('Validation Lists'!$A$5:$A$6,'Contradiction Register'!BK6)=0),AND('Contradiction Register'!BL6&lt;&gt;"",COUNTIF('Validation Lists'!$A$5:$A$6,'Contradiction Register'!BL6)=0),AND('Contradiction Register'!BM6&lt;&gt;"",COUNTIF('Validation Lists'!$J$5:$J$8,'Contradiction Register'!BM6)=0),AND('Contradiction Register'!BN6&lt;&gt;"",COUNTIF('Validation Lists'!$K$5:$K$7,'Contradiction Register'!BN6)=0),AND('Contradiction Register'!BO6&lt;&gt;"",COUNTIF('Validation Lists'!$L$5:$L$7,'Contradiction Register'!BO6)=0),AND('Contradiction Register'!BP6&lt;&gt;"",COUNTIF('Validation Lists'!$M$5:$M$7,'Contradiction Register'!BP6)=0))</x:f>
        <x:v>0</x:v>
      </x:c>
      <x:c r="U6" t="b">
        <x:f>OR('Contradiction Register'!B6="",'Contradiction Register'!C6="",'Contradiction Register'!D6="",'Contradiction Register'!E6="",'Contradiction Register'!F6="",'Contradiction Register'!G6="",'Contradiction Register'!H6="",'Contradiction Register'!I6="",'Contradiction Register'!J6="",'Contradiction Register'!K6="",'Contradiction Register'!L6="",'Contradiction Register'!M6="",'Contradiction Register'!N6="",'Contradiction Register'!O6="",'Contradiction Register'!P6="",'Contradiction Register'!Q6="",'Contradiction Register'!R6="",'Contradiction Register'!S6="",'Contradiction Register'!T6="",'Contradiction Register'!U6="",'Contradiction Register'!V6="",'Contradiction Register'!W6="",'Contradiction Register'!X6="",'Contradiction Register'!Y6="",'Contradiction Register'!Z6="",'Contradiction Register'!AA6="",'Contradiction Register'!AB6="",'Contradiction Register'!AC6="",'Contradiction Register'!AD6="",'Contradiction Register'!AE6="",'Contradiction Register'!AF6="",'Contradiction Register'!AG6="",'Contradiction Register'!AH6="",'Contradiction Register'!AI6="",'Contradiction Register'!AJ6="",'Contradiction Register'!AK6="",'Contradiction Register'!AL6="",'Contradiction Register'!AM6="",'Contradiction Register'!AN6="",'Contradiction Register'!AO6="",'Contradiction Register'!AP6="",'Contradiction Register'!AQ6="",'Contradiction Register'!AR6="",'Contradiction Register'!AS6="",'Contradiction Register'!AT6="",'Contradiction Register'!AU6="",'Contradiction Register'!AV6="",'Contradiction Register'!AW6="",'Contradiction Register'!AX6="",'Contradiction Register'!AY6="",'Contradiction Register'!AZ6="",'Contradiction Register'!BA6="",'Contradiction Register'!BB6="",'Contradiction Register'!BC6="",'Contradiction Register'!BD6="",'Contradiction Register'!BE6="",'Contradiction Register'!BF6="",'Contradiction Register'!BG6="",'Contradiction Register'!BH6="",'Contradiction Register'!BI6="",'Contradiction Register'!BJ6="",'Contradiction Register'!BK6="",'Contradiction Register'!BL6="",'Contradiction Register'!BM6="",'Contradiction Register'!BN6="",'Contradiction Register'!BO6="",'Contradiction Register'!BP6="",'Contradiction Register'!BQ6="",'Contradiction Register'!BR6="")</x:f>
        <x:v>0</x:v>
      </x:c>
      <x:c r="V6" t="str">
        <x:f>IF(OR(T6,U6),"Undetermined",'Contradiction Register'!BN6)</x:f>
        <x:v>Material</x:v>
      </x:c>
      <x:c r="W6" t="b">
        <x:f>AND(OR('Contradiction Register'!E6="Yes",'Contradiction Register'!F6="High",'Contradiction Register'!G6="Hard",'Contradiction Register'!BO6&lt;&gt;"None",BH6="Preserve unresolved — decision-blocking",BH6="Refuse the claim",BH6="Collect defined additional evidence"),OR('Contradiction Register'!BS6="",'Contradiction Register'!BS6="None"))</x:f>
        <x:v>0</x:v>
      </x:c>
      <x:c r="X6" t="b">
        <x:f>AND(OR(BH6="Prefer one record with explicit reasons",BH6="Preserve unresolved — non-blocking",BH6="Preserve unresolved — decision-blocking",BH6="Refuse the claim",BH6="Collect defined additional evidence",'Contradiction Register'!AY6="Different",'Contradiction Register'!AX6="Different"),OR('Contradiction Register'!BT6="",'Contradiction Register'!BT6="None",'Contradiction Register'!BT6="Not applicable"))</x:f>
        <x:v>0</x:v>
      </x:c>
      <x:c r="Y6" t="b">
        <x:f>AND(BH6="Collect defined additional evidence",OR('Contradiction Register'!BR6="",'Contradiction Register'!BR6="None",'Contradiction Register'!BR6="Not applicable"))</x:f>
        <x:v>0</x:v>
      </x:c>
      <x:c r="Z6" t="str">
        <x:f>IF(AND('Contradiction Register'!BK6="Yes",'Contradiction Register'!BL6="Yes",'Contradiction Register'!BM6&lt;&gt;"Yes"),"Missing-evidence confusion","")</x:f>
      </x:c>
      <x:c r="AA6" t="str">
        <x:f>IF(Z6&lt;&gt;"",Z6,IF('Contradiction Register'!AT6="Different","Entity mismatch",""))</x:f>
      </x:c>
      <x:c r="AB6" t="str">
        <x:f>IF(AA6&lt;&gt;"",AA6,IF('Contradiction Register'!AV6="Different","Geography or market mismatch",""))</x:f>
      </x:c>
      <x:c r="AC6" t="str">
        <x:f>IF(AB6&lt;&gt;"",AB6,IF('Contradiction Register'!AU6="Different","Geography or market mismatch",""))</x:f>
      </x:c>
      <x:c r="AD6" t="str">
        <x:f>IF(AC6&lt;&gt;"",AC6,IF('Contradiction Register'!AW6="Different","Customer-segment mismatch",""))</x:f>
      </x:c>
      <x:c r="AE6" t="str">
        <x:f>IF(AD6&lt;&gt;"",AD6,IF('Contradiction Register'!AX6="Different","Product-tier mismatch",""))</x:f>
      </x:c>
      <x:c r="AF6" t="str">
        <x:f>IF(AE6&lt;&gt;"",AE6,IF('Contradiction Register'!AY6="Different","Time conflict",""))</x:f>
      </x:c>
      <x:c r="AG6" t="str">
        <x:f>IF(AF6&lt;&gt;"",AF6,IF('Contradiction Register'!AZ6="Different","Definition conflict",""))</x:f>
      </x:c>
      <x:c r="AH6" t="str">
        <x:f>IF(AG6&lt;&gt;"",AG6,IF('Contradiction Register'!BA6="Different","Metric conflict",""))</x:f>
      </x:c>
      <x:c r="AI6" t="str">
        <x:f>IF(AH6&lt;&gt;"",AH6,IF('Contradiction Register'!BB6="Different","Method conflict",""))</x:f>
      </x:c>
      <x:c r="AJ6" t="str">
        <x:f>IF(AI6&lt;&gt;"",AI6,IF('Contradiction Register'!BC6="Different","Evidence-state conflict",""))</x:f>
      </x:c>
      <x:c r="AK6" t="str">
        <x:f>IF(AJ6&lt;&gt;"",AJ6,IF(OR('Contradiction Register'!BG6="Yes",'Contradiction Register'!BH6="Yes",'Contradiction Register'!BI6="Yes",'Contradiction Register'!BJ6&lt;&gt;"Yes"),"Provenance or source conflict",""))</x:f>
      </x:c>
      <x:c r="AL6" t="str">
        <x:f>IF(AK6&lt;&gt;"",AK6,IF('Contradiction Register'!BD6="No","No true contradiction","Genuine factual contradiction"))</x:f>
        <x:v>Genuine factual contradiction</x:v>
      </x:c>
      <x:c r="AM6" t="str">
        <x:f>IF(AL6="Missing-evidence confusion","Missing","")</x:f>
      </x:c>
      <x:c r="AN6" t="str">
        <x:f>IF(AM6&lt;&gt;"",AM6,IF(AL6="Entity mismatch","Entity",""))</x:f>
      </x:c>
      <x:c r="AO6" t="str">
        <x:f>IF(AN6&lt;&gt;"",AN6,IF(AL6="Geography or market mismatch",IF('Contradiction Register'!AV6="Different","GeoMarket|Market","GeoMarket|Geography"),""))</x:f>
      </x:c>
      <x:c r="AP6" t="str">
        <x:f>IF(AO6&lt;&gt;"",AO6,IF(AL6="Customer-segment mismatch","Segment",""))</x:f>
      </x:c>
      <x:c r="AQ6" t="str">
        <x:f>IF(AP6&lt;&gt;"",AP6,IF(AL6="Product-tier mismatch",IF('Contradiction Register'!BE6="Yes","Tier|Narrowed","Tier|Default"),""))</x:f>
      </x:c>
      <x:c r="AR6" t="str">
        <x:f>IF(AQ6&lt;&gt;"",AQ6,IF(AL6="Time conflict",IF('Contradiction Register'!BO6&lt;&gt;"None","Time|Preferred","Time|Sequence"),""))</x:f>
      </x:c>
      <x:c r="AS6" t="str">
        <x:f>IF(AR6&lt;&gt;"",AR6,IF(AL6="Definition conflict",IF('Contradiction Register'!W6='Contradiction Register'!AP6,"Definition|SameLabel","Definition|DifferentLabel"),""))</x:f>
      </x:c>
      <x:c r="AT6" t="str">
        <x:f>IF(AS6&lt;&gt;"",AS6,IF(AL6="Metric conflict","Metric",""))</x:f>
      </x:c>
      <x:c r="AU6" t="str">
        <x:f>IF(AT6&lt;&gt;"",AT6,IF(AL6="Method conflict",IF('Contradiction Register'!BN6="Material","Method|Material",IF('Contradiction Register'!BN6="Non-material","Method|NonMaterial","Method|Undetermined")),""))</x:f>
      </x:c>
      <x:c r="AV6" t="str">
        <x:f>IF(AU6&lt;&gt;"",AU6,IF(AL6="Evidence-state conflict","EvidenceState",""))</x:f>
      </x:c>
      <x:c r="AW6" t="str">
        <x:f>IF(AV6&lt;&gt;"",AV6,IF(AL6="Provenance or source conflict",IF(AND('Contradiction Register'!BH6="Yes",'Contradiction Register'!BN6="Material"),"Provenance|SharedProviderMaterial",IF(AND('Contradiction Register'!BN6="Material",'Contradiction Register'!BJ6="Unknown"),"Provenance|TraceRequired","Provenance|Dependent")),""))</x:f>
      </x:c>
      <x:c r="AX6" t="str">
        <x:f>IF(AW6&lt;&gt;"",AW6,IF(AL6="No true contradiction",IF('Contradiction Register'!BE6="Yes","NoTrue|Narrowed","NoTrue|Compatible"),""))</x:f>
      </x:c>
      <x:c r="AY6" t="str">
        <x:f>IF(AX6&lt;&gt;"",AX6,IF('Contradiction Register'!BO6&lt;&gt;"None","Genuine|Preferred",IF('Contradiction Register'!BP6="No","Genuine|Refuse",IF('Contradiction Register'!BN6="Non-material","Genuine|NonMaterial","Genuine|Material"))))</x:f>
        <x:v>Genuine|Material</x:v>
      </x:c>
      <x:c r="AZ6" t="str">
        <x:v>Entity</x:v>
      </x:c>
      <x:c r="BA6" t="str">
        <x:v>Split the claim</x:v>
      </x:c>
      <x:c r="BB6" t="str">
        <x:v>Scope-bounded</x:v>
      </x:c>
      <x:c r="BC6" t="str">
        <x:v>State each entity-specific observation separately.</x:v>
      </x:c>
      <x:c r="BD6" t="str">
        <x:v>Treat the records as one competitor fact.</x:v>
      </x:c>
      <x:c r="BE6" t="str">
        <x:v>Proceed per entity.</x:v>
      </x:c>
      <x:c r="BF6" t="str">
        <x:v>Required if public/material.</x:v>
      </x:c>
      <x:c r="BG6" t="str">
        <x:v>Reopen if entity identity becomes comparable.</x:v>
      </x:c>
      <x:c r="BH6" t="str">
        <x:f>VLOOKUP(AY6,$AZ$5:$BG$29,2,FALSE)</x:f>
        <x:v>Preserve unresolved — decision-blocking</x:v>
      </x:c>
      <x:c r="BI6" t="str">
        <x:f>VLOOKUP(AY6,$AZ$5:$BG$29,3,FALSE)</x:f>
        <x:v>Insufficient for decision</x:v>
      </x:c>
      <x:c r="BJ6" t="str">
        <x:f>IF(AY6="Genuine|Preferred",'Contradiction Register'!BO6&amp;" is preferred for named directness, currency and decision-fit reasons; "&amp;IF('Contradiction Register'!BO6="Record A","Record B","Record A")&amp;" remains preserved.",VLOOKUP(AY6,$AZ$5:$BG$29,4,FALSE))</x:f>
        <x:v>Material evidence remains contradictory.</x:v>
      </x:c>
      <x:c r="BK6" t="str">
        <x:f>IF(AY6="Genuine|Preferred",'Contradiction Register'!BO6&amp;" is unquestionably true.",VLOOKUP(AY6,$AZ$5:$BG$29,5,FALSE))</x:f>
        <x:v>Use either record as fact.</x:v>
      </x:c>
      <x:c r="BL6" t="str">
        <x:f>VLOOKUP(AY6,$AZ$5:$BG$29,6,FALSE)</x:f>
        <x:v>Defer affected recommendation.</x:v>
      </x:c>
      <x:c r="BM6" t="str">
        <x:f>VLOOKUP(AY6,$AZ$5:$BG$29,7,FALSE)</x:f>
        <x:v>Required.</x:v>
      </x:c>
      <x:c r="BN6" t="str">
        <x:f>VLOOKUP(AY6,$AZ$5:$BG$29,8,FALSE)</x:f>
        <x:v>Reopen after independent direct evidence.</x:v>
      </x:c>
    </x:row>
    <x:row r="7">
      <x:c r="B7" t="str">
        <x:v>High</x:v>
      </x:c>
      <x:c r="C7" t="str">
        <x:v>Hard</x:v>
      </x:c>
      <x:c r="D7" t="str">
        <x:v>Primary dataset</x:v>
      </x:c>
      <x:c r="E7" t="str">
        <x:v>Modeled</x:v>
      </x:c>
      <x:c r="F7" t="str">
        <x:v>Not applicable</x:v>
      </x:c>
      <x:c r="G7" t="str">
        <x:v>Unknown</x:v>
      </x:c>
      <x:c r="H7" t="str">
        <x:v>Unknown</x:v>
      </x:c>
      <x:c r="I7" t="str">
        <x:v>Other</x:v>
      </x:c>
      <x:c r="J7" t="str">
        <x:v>Unknown</x:v>
      </x:c>
      <x:c r="K7" t="str">
        <x:v>Undetermined</x:v>
      </x:c>
      <x:c r="L7" t="str">
        <x:v>Record B</x:v>
      </x:c>
      <x:c r="M7" t="str">
        <x:v>Undetermined</x:v>
      </x:c>
      <x:c r="P7" s="45" t="str">
        <x:v>Geography or market mismatch</x:v>
      </x:c>
      <x:c r="Q7" s="45" t="str">
        <x:v>Segment the records</x:v>
      </x:c>
      <x:c r="S7" t="n">
        <x:f>6</x:f>
        <x:v>6</x:v>
      </x:c>
      <x:c r="T7" t="b">
        <x:f>OR(AND('Contradiction Register'!E7&lt;&gt;"",COUNTIF('Validation Lists'!$A$5:$A$6,'Contradiction Register'!E7)=0),AND('Contradiction Register'!F7&lt;&gt;"",COUNTIF('Validation Lists'!$B$5:$B$7,'Contradiction Register'!F7)=0),AND('Contradiction Register'!G7&lt;&gt;"",COUNTIF('Validation Lists'!$C$5:$C$7,'Contradiction Register'!G7)=0),AND('Contradiction Register'!J7&lt;&gt;"",COUNTIF('Validation Lists'!$D$5:$D$11,'Contradiction Register'!J7)=0),AND('Contradiction Register'!K7&lt;&gt;"",COUNTIF('Validation Lists'!$E$5:$E$9,'Contradiction Register'!K7)=0),AND('Contradiction Register'!L7&lt;&gt;"",COUNTIF('Validation Lists'!$F$5:$F$7,'Contradiction Register'!L7)=0),AND('Contradiction Register'!AC7&lt;&gt;"",COUNTIF('Validation Lists'!$D$5:$D$11,'Contradiction Register'!AC7)=0),AND('Contradiction Register'!AD7&lt;&gt;"",COUNTIF('Validation Lists'!$E$5:$E$9,'Contradiction Register'!AD7)=0),AND('Contradiction Register'!AE7&lt;&gt;"",COUNTIF('Validation Lists'!$F$5:$F$7,'Contradiction Register'!AE7)=0),AND('Contradiction Register'!AT7&lt;&gt;"",COUNTIF('Validation Lists'!$G$5:$G$8,'Contradiction Register'!AT7)=0),AND('Contradiction Register'!AU7&lt;&gt;"",COUNTIF('Validation Lists'!$G$5:$G$8,'Contradiction Register'!AU7)=0),AND('Contradiction Register'!AV7&lt;&gt;"",COUNTIF('Validation Lists'!$G$5:$G$8,'Contradiction Register'!AV7)=0),AND('Contradiction Register'!AW7&lt;&gt;"",COUNTIF('Validation Lists'!$G$5:$G$8,'Contradiction Register'!AW7)=0),AND('Contradiction Register'!AX7&lt;&gt;"",COUNTIF('Validation Lists'!$G$5:$G$8,'Contradiction Register'!AX7)=0),AND('Contradiction Register'!AY7&lt;&gt;"",COUNTIF('Validation Lists'!$G$5:$G$8,'Contradiction Register'!AY7)=0),AND('Contradiction Register'!AZ7&lt;&gt;"",COUNTIF('Validation Lists'!$G$5:$G$8,'Contradiction Register'!AZ7)=0),AND('Contradiction Register'!BA7&lt;&gt;"",COUNTIF('Validation Lists'!$G$5:$G$8,'Contradiction Register'!BA7)=0),AND('Contradiction Register'!BB7&lt;&gt;"",COUNTIF('Validation Lists'!$G$5:$G$8,'Contradiction Register'!BB7)=0),AND('Contradiction Register'!BC7&lt;&gt;"",COUNTIF('Validation Lists'!$G$5:$G$8,'Contradiction Register'!BC7)=0),AND('Contradiction Register'!BD7&lt;&gt;"",COUNTIF('Validation Lists'!$H$5:$H$7,'Contradiction Register'!BD7)=0),AND('Contradiction Register'!BE7&lt;&gt;"",COUNTIF('Validation Lists'!$A$5:$A$6,'Contradiction Register'!BE7)=0),AND('Contradiction Register'!BF7&lt;&gt;"",COUNTIF('Validation Lists'!$I$5:$I$8,'Contradiction Register'!BF7)=0),AND('Contradiction Register'!BG7&lt;&gt;"",COUNTIF('Validation Lists'!$H$5:$H$7,'Contradiction Register'!BG7)=0),AND('Contradiction Register'!BH7&lt;&gt;"",COUNTIF('Validation Lists'!$H$5:$H$7,'Contradiction Register'!BH7)=0),AND('Contradiction Register'!BI7&lt;&gt;"",COUNTIF('Validation Lists'!$H$5:$H$7,'Contradiction Register'!BI7)=0),AND('Contradiction Register'!BJ7&lt;&gt;"",COUNTIF('Validation Lists'!$H$5:$H$7,'Contradiction Register'!BJ7)=0),AND('Contradiction Register'!BK7&lt;&gt;"",COUNTIF('Validation Lists'!$A$5:$A$6,'Contradiction Register'!BK7)=0),AND('Contradiction Register'!BL7&lt;&gt;"",COUNTIF('Validation Lists'!$A$5:$A$6,'Contradiction Register'!BL7)=0),AND('Contradiction Register'!BM7&lt;&gt;"",COUNTIF('Validation Lists'!$J$5:$J$8,'Contradiction Register'!BM7)=0),AND('Contradiction Register'!BN7&lt;&gt;"",COUNTIF('Validation Lists'!$K$5:$K$7,'Contradiction Register'!BN7)=0),AND('Contradiction Register'!BO7&lt;&gt;"",COUNTIF('Validation Lists'!$L$5:$L$7,'Contradiction Register'!BO7)=0),AND('Contradiction Register'!BP7&lt;&gt;"",COUNTIF('Validation Lists'!$M$5:$M$7,'Contradiction Register'!BP7)=0))</x:f>
        <x:v>0</x:v>
      </x:c>
      <x:c r="U7" t="b">
        <x:f>OR('Contradiction Register'!B7="",'Contradiction Register'!C7="",'Contradiction Register'!D7="",'Contradiction Register'!E7="",'Contradiction Register'!F7="",'Contradiction Register'!G7="",'Contradiction Register'!H7="",'Contradiction Register'!I7="",'Contradiction Register'!J7="",'Contradiction Register'!K7="",'Contradiction Register'!L7="",'Contradiction Register'!M7="",'Contradiction Register'!N7="",'Contradiction Register'!O7="",'Contradiction Register'!P7="",'Contradiction Register'!Q7="",'Contradiction Register'!R7="",'Contradiction Register'!S7="",'Contradiction Register'!T7="",'Contradiction Register'!U7="",'Contradiction Register'!V7="",'Contradiction Register'!W7="",'Contradiction Register'!X7="",'Contradiction Register'!Y7="",'Contradiction Register'!Z7="",'Contradiction Register'!AA7="",'Contradiction Register'!AB7="",'Contradiction Register'!AC7="",'Contradiction Register'!AD7="",'Contradiction Register'!AE7="",'Contradiction Register'!AF7="",'Contradiction Register'!AG7="",'Contradiction Register'!AH7="",'Contradiction Register'!AI7="",'Contradiction Register'!AJ7="",'Contradiction Register'!AK7="",'Contradiction Register'!AL7="",'Contradiction Register'!AM7="",'Contradiction Register'!AN7="",'Contradiction Register'!AO7="",'Contradiction Register'!AP7="",'Contradiction Register'!AQ7="",'Contradiction Register'!AR7="",'Contradiction Register'!AS7="",'Contradiction Register'!AT7="",'Contradiction Register'!AU7="",'Contradiction Register'!AV7="",'Contradiction Register'!AW7="",'Contradiction Register'!AX7="",'Contradiction Register'!AY7="",'Contradiction Register'!AZ7="",'Contradiction Register'!BA7="",'Contradiction Register'!BB7="",'Contradiction Register'!BC7="",'Contradiction Register'!BD7="",'Contradiction Register'!BE7="",'Contradiction Register'!BF7="",'Contradiction Register'!BG7="",'Contradiction Register'!BH7="",'Contradiction Register'!BI7="",'Contradiction Register'!BJ7="",'Contradiction Register'!BK7="",'Contradiction Register'!BL7="",'Contradiction Register'!BM7="",'Contradiction Register'!BN7="",'Contradiction Register'!BO7="",'Contradiction Register'!BP7="",'Contradiction Register'!BQ7="",'Contradiction Register'!BR7="")</x:f>
        <x:v>1</x:v>
      </x:c>
      <x:c r="V7" t="str">
        <x:f>IF(OR(T7,U7),"Undetermined",'Contradiction Register'!BN7)</x:f>
        <x:v>Undetermined</x:v>
      </x:c>
      <x:c r="W7" t="b">
        <x:f>AND(OR('Contradiction Register'!E7="Yes",'Contradiction Register'!F7="High",'Contradiction Register'!G7="Hard",'Contradiction Register'!BO7&lt;&gt;"None",BH7="Preserve unresolved — decision-blocking",BH7="Refuse the claim",BH7="Collect defined additional evidence"),OR('Contradiction Register'!BS7="",'Contradiction Register'!BS7="None"))</x:f>
        <x:v>1</x:v>
      </x:c>
      <x:c r="X7" t="b">
        <x:f>AND(OR(BH7="Prefer one record with explicit reasons",BH7="Preserve unresolved — non-blocking",BH7="Preserve unresolved — decision-blocking",BH7="Refuse the claim",BH7="Collect defined additional evidence",'Contradiction Register'!AY7="Different",'Contradiction Register'!AX7="Different"),OR('Contradiction Register'!BT7="",'Contradiction Register'!BT7="None",'Contradiction Register'!BT7="Not applicable"))</x:f>
        <x:v>1</x:v>
      </x:c>
      <x:c r="Y7" t="b">
        <x:f>AND(BH7="Collect defined additional evidence",OR('Contradiction Register'!BR7="",'Contradiction Register'!BR7="None",'Contradiction Register'!BR7="Not applicable"))</x:f>
        <x:v>0</x:v>
      </x:c>
      <x:c r="Z7" t="str">
        <x:f>IF(AND('Contradiction Register'!BK7="Yes",'Contradiction Register'!BL7="Yes",'Contradiction Register'!BM7&lt;&gt;"Yes"),"Missing-evidence confusion","")</x:f>
      </x:c>
      <x:c r="AA7" t="str">
        <x:f>IF(Z7&lt;&gt;"",Z7,IF('Contradiction Register'!AT7="Different","Entity mismatch",""))</x:f>
      </x:c>
      <x:c r="AB7" t="str">
        <x:f>IF(AA7&lt;&gt;"",AA7,IF('Contradiction Register'!AV7="Different","Geography or market mismatch",""))</x:f>
      </x:c>
      <x:c r="AC7" t="str">
        <x:f>IF(AB7&lt;&gt;"",AB7,IF('Contradiction Register'!AU7="Different","Geography or market mismatch",""))</x:f>
      </x:c>
      <x:c r="AD7" t="str">
        <x:f>IF(AC7&lt;&gt;"",AC7,IF('Contradiction Register'!AW7="Different","Customer-segment mismatch",""))</x:f>
      </x:c>
      <x:c r="AE7" t="str">
        <x:f>IF(AD7&lt;&gt;"",AD7,IF('Contradiction Register'!AX7="Different","Product-tier mismatch",""))</x:f>
      </x:c>
      <x:c r="AF7" t="str">
        <x:f>IF(AE7&lt;&gt;"",AE7,IF('Contradiction Register'!AY7="Different","Time conflict",""))</x:f>
      </x:c>
      <x:c r="AG7" t="str">
        <x:f>IF(AF7&lt;&gt;"",AF7,IF('Contradiction Register'!AZ7="Different","Definition conflict",""))</x:f>
      </x:c>
      <x:c r="AH7" t="str">
        <x:f>IF(AG7&lt;&gt;"",AG7,IF('Contradiction Register'!BA7="Different","Metric conflict",""))</x:f>
      </x:c>
      <x:c r="AI7" t="str">
        <x:f>IF(AH7&lt;&gt;"",AH7,IF('Contradiction Register'!BB7="Different","Method conflict",""))</x:f>
      </x:c>
      <x:c r="AJ7" t="str">
        <x:f>IF(AI7&lt;&gt;"",AI7,IF('Contradiction Register'!BC7="Different","Evidence-state conflict",""))</x:f>
      </x:c>
      <x:c r="AK7" t="str">
        <x:f>IF(AJ7&lt;&gt;"",AJ7,IF(OR('Contradiction Register'!BG7="Yes",'Contradiction Register'!BH7="Yes",'Contradiction Register'!BI7="Yes",'Contradiction Register'!BJ7&lt;&gt;"Yes"),"Provenance or source conflict",""))</x:f>
        <x:v>Provenance or source conflict</x:v>
      </x:c>
      <x:c r="AL7" t="str">
        <x:f>IF(AK7&lt;&gt;"",AK7,IF('Contradiction Register'!BD7="No","No true contradiction","Genuine factual contradiction"))</x:f>
        <x:v>Provenance or source conflict</x:v>
      </x:c>
      <x:c r="AM7" t="str">
        <x:f>IF(AL7="Missing-evidence confusion","Missing","")</x:f>
      </x:c>
      <x:c r="AN7" t="str">
        <x:f>IF(AM7&lt;&gt;"",AM7,IF(AL7="Entity mismatch","Entity",""))</x:f>
      </x:c>
      <x:c r="AO7" t="str">
        <x:f>IF(AN7&lt;&gt;"",AN7,IF(AL7="Geography or market mismatch",IF('Contradiction Register'!AV7="Different","GeoMarket|Market","GeoMarket|Geography"),""))</x:f>
      </x:c>
      <x:c r="AP7" t="str">
        <x:f>IF(AO7&lt;&gt;"",AO7,IF(AL7="Customer-segment mismatch","Segment",""))</x:f>
      </x:c>
      <x:c r="AQ7" t="str">
        <x:f>IF(AP7&lt;&gt;"",AP7,IF(AL7="Product-tier mismatch",IF('Contradiction Register'!BE7="Yes","Tier|Narrowed","Tier|Default"),""))</x:f>
      </x:c>
      <x:c r="AR7" t="str">
        <x:f>IF(AQ7&lt;&gt;"",AQ7,IF(AL7="Time conflict",IF('Contradiction Register'!BO7&lt;&gt;"None","Time|Preferred","Time|Sequence"),""))</x:f>
      </x:c>
      <x:c r="AS7" t="str">
        <x:f>IF(AR7&lt;&gt;"",AR7,IF(AL7="Definition conflict",IF('Contradiction Register'!W7='Contradiction Register'!AP7,"Definition|SameLabel","Definition|DifferentLabel"),""))</x:f>
      </x:c>
      <x:c r="AT7" t="str">
        <x:f>IF(AS7&lt;&gt;"",AS7,IF(AL7="Metric conflict","Metric",""))</x:f>
      </x:c>
      <x:c r="AU7" t="str">
        <x:f>IF(AT7&lt;&gt;"",AT7,IF(AL7="Method conflict",IF('Contradiction Register'!BN7="Material","Method|Material",IF('Contradiction Register'!BN7="Non-material","Method|NonMaterial","Method|Undetermined")),""))</x:f>
      </x:c>
      <x:c r="AV7" t="str">
        <x:f>IF(AU7&lt;&gt;"",AU7,IF(AL7="Evidence-state conflict","EvidenceState",""))</x:f>
      </x:c>
      <x:c r="AW7" t="str">
        <x:f>IF(AV7&lt;&gt;"",AV7,IF(AL7="Provenance or source conflict",IF(AND('Contradiction Register'!BH7="Yes",'Contradiction Register'!BN7="Material"),"Provenance|SharedProviderMaterial",IF(AND('Contradiction Register'!BN7="Material",'Contradiction Register'!BJ7="Unknown"),"Provenance|TraceRequired","Provenance|Dependent")),""))</x:f>
        <x:v>Provenance|Dependent</x:v>
      </x:c>
      <x:c r="AX7" t="str">
        <x:f>IF(AW7&lt;&gt;"",AW7,IF(AL7="No true contradiction",IF('Contradiction Register'!BE7="Yes","NoTrue|Narrowed","NoTrue|Compatible"),""))</x:f>
        <x:v>Provenance|Dependent</x:v>
      </x:c>
      <x:c r="AY7" t="str">
        <x:f>IF(AX7&lt;&gt;"",AX7,IF('Contradiction Register'!BO7&lt;&gt;"None","Genuine|Preferred",IF('Contradiction Register'!BP7="No","Genuine|Refuse",IF('Contradiction Register'!BN7="Non-material","Genuine|NonMaterial","Genuine|Material"))))</x:f>
        <x:v>Provenance|Dependent</x:v>
      </x:c>
      <x:c r="AZ7" t="str">
        <x:v>GeoMarket|Market</x:v>
      </x:c>
      <x:c r="BA7" t="str">
        <x:v>Segment the records</x:v>
      </x:c>
      <x:c r="BB7" t="str">
        <x:v>Scope-bounded</x:v>
      </x:c>
      <x:c r="BC7" t="str">
        <x:v>State each market-specific conclusion.</x:v>
      </x:c>
      <x:c r="BD7" t="str">
        <x:v>A single global conclusion.</x:v>
      </x:c>
      <x:c r="BE7" t="str">
        <x:v>Proceed separately by market.</x:v>
      </x:c>
      <x:c r="BF7" t="str">
        <x:v>Required if the recommendation is public/material.</x:v>
      </x:c>
      <x:c r="BG7" t="str">
        <x:v>Reopen when cross-market evidence becomes comparable.</x:v>
      </x:c>
      <x:c r="BH7" t="str">
        <x:f>VLOOKUP(AY7,$AZ$5:$BG$29,2,FALSE)</x:f>
        <x:v>Preserve unresolved — non-blocking</x:v>
      </x:c>
      <x:c r="BI7" t="str">
        <x:f>VLOOKUP(AY7,$AZ$5:$BG$29,3,FALSE)</x:f>
        <x:v>Reduced</x:v>
      </x:c>
      <x:c r="BJ7" t="str">
        <x:f>IF(AY7="Genuine|Preferred",'Contradiction Register'!BO7&amp;" is preferred for named directness, currency and decision-fit reasons; "&amp;IF('Contradiction Register'!BO7="Record A","Record B","Record A")&amp;" remains preserved.",VLOOKUP(AY7,$AZ$5:$BG$29,4,FALSE))</x:f>
        <x:v>The records form one evidence family and must not be counted as independent corroboration.</x:v>
      </x:c>
      <x:c r="BK7" t="str">
        <x:f>IF(AY7="Genuine|Preferred",'Contradiction Register'!BO7&amp;" is unquestionably true.",VLOOKUP(AY7,$AZ$5:$BG$29,5,FALSE))</x:f>
        <x:v>The records independently confirm the claim or are compatible because they share an origin.</x:v>
      </x:c>
      <x:c r="BL7" t="str">
        <x:f>VLOOKUP(AY7,$AZ$5:$BG$29,6,FALSE)</x:f>
        <x:v>Retain them as dependent records, inspect derivation differences and proceed only with the dependence stated.</x:v>
      </x:c>
      <x:c r="BM7" t="str">
        <x:f>VLOOKUP(AY7,$AZ$5:$BG$29,7,FALSE)</x:f>
        <x:v>Required if public.</x:v>
      </x:c>
      <x:c r="BN7" t="str">
        <x:f>VLOOKUP(AY7,$AZ$5:$BG$29,8,FALSE)</x:f>
        <x:v>Reopen if independent collection is found or the derivation changes the meaning.</x:v>
      </x:c>
    </x:row>
    <x:row r="8">
      <x:c r="D8" t="str">
        <x:v>Modeled estimate</x:v>
      </x:c>
      <x:c r="E8" t="str">
        <x:v>Inferred</x:v>
      </x:c>
      <x:c r="G8" t="str">
        <x:v>Not applicable</x:v>
      </x:c>
      <x:c r="I8" t="str">
        <x:v>Not applicable</x:v>
      </x:c>
      <x:c r="J8" t="str">
        <x:v>Not applicable</x:v>
      </x:c>
      <x:c r="P8" s="45" t="str">
        <x:v>Customer-segment mismatch</x:v>
      </x:c>
      <x:c r="Q8" s="45" t="str">
        <x:v>Segment the records</x:v>
      </x:c>
      <x:c r="S8" t="n">
        <x:f>6</x:f>
        <x:v>6</x:v>
      </x:c>
      <x:c r="T8" t="b">
        <x:f>OR(AND('Contradiction Register'!E8&lt;&gt;"",COUNTIF('Validation Lists'!$A$5:$A$6,'Contradiction Register'!E8)=0),AND('Contradiction Register'!F8&lt;&gt;"",COUNTIF('Validation Lists'!$B$5:$B$7,'Contradiction Register'!F8)=0),AND('Contradiction Register'!G8&lt;&gt;"",COUNTIF('Validation Lists'!$C$5:$C$7,'Contradiction Register'!G8)=0),AND('Contradiction Register'!J8&lt;&gt;"",COUNTIF('Validation Lists'!$D$5:$D$11,'Contradiction Register'!J8)=0),AND('Contradiction Register'!K8&lt;&gt;"",COUNTIF('Validation Lists'!$E$5:$E$9,'Contradiction Register'!K8)=0),AND('Contradiction Register'!L8&lt;&gt;"",COUNTIF('Validation Lists'!$F$5:$F$7,'Contradiction Register'!L8)=0),AND('Contradiction Register'!AC8&lt;&gt;"",COUNTIF('Validation Lists'!$D$5:$D$11,'Contradiction Register'!AC8)=0),AND('Contradiction Register'!AD8&lt;&gt;"",COUNTIF('Validation Lists'!$E$5:$E$9,'Contradiction Register'!AD8)=0),AND('Contradiction Register'!AE8&lt;&gt;"",COUNTIF('Validation Lists'!$F$5:$F$7,'Contradiction Register'!AE8)=0),AND('Contradiction Register'!AT8&lt;&gt;"",COUNTIF('Validation Lists'!$G$5:$G$8,'Contradiction Register'!AT8)=0),AND('Contradiction Register'!AU8&lt;&gt;"",COUNTIF('Validation Lists'!$G$5:$G$8,'Contradiction Register'!AU8)=0),AND('Contradiction Register'!AV8&lt;&gt;"",COUNTIF('Validation Lists'!$G$5:$G$8,'Contradiction Register'!AV8)=0),AND('Contradiction Register'!AW8&lt;&gt;"",COUNTIF('Validation Lists'!$G$5:$G$8,'Contradiction Register'!AW8)=0),AND('Contradiction Register'!AX8&lt;&gt;"",COUNTIF('Validation Lists'!$G$5:$G$8,'Contradiction Register'!AX8)=0),AND('Contradiction Register'!AY8&lt;&gt;"",COUNTIF('Validation Lists'!$G$5:$G$8,'Contradiction Register'!AY8)=0),AND('Contradiction Register'!AZ8&lt;&gt;"",COUNTIF('Validation Lists'!$G$5:$G$8,'Contradiction Register'!AZ8)=0),AND('Contradiction Register'!BA8&lt;&gt;"",COUNTIF('Validation Lists'!$G$5:$G$8,'Contradiction Register'!BA8)=0),AND('Contradiction Register'!BB8&lt;&gt;"",COUNTIF('Validation Lists'!$G$5:$G$8,'Contradiction Register'!BB8)=0),AND('Contradiction Register'!BC8&lt;&gt;"",COUNTIF('Validation Lists'!$G$5:$G$8,'Contradiction Register'!BC8)=0),AND('Contradiction Register'!BD8&lt;&gt;"",COUNTIF('Validation Lists'!$H$5:$H$7,'Contradiction Register'!BD8)=0),AND('Contradiction Register'!BE8&lt;&gt;"",COUNTIF('Validation Lists'!$A$5:$A$6,'Contradiction Register'!BE8)=0),AND('Contradiction Register'!BF8&lt;&gt;"",COUNTIF('Validation Lists'!$I$5:$I$8,'Contradiction Register'!BF8)=0),AND('Contradiction Register'!BG8&lt;&gt;"",COUNTIF('Validation Lists'!$H$5:$H$7,'Contradiction Register'!BG8)=0),AND('Contradiction Register'!BH8&lt;&gt;"",COUNTIF('Validation Lists'!$H$5:$H$7,'Contradiction Register'!BH8)=0),AND('Contradiction Register'!BI8&lt;&gt;"",COUNTIF('Validation Lists'!$H$5:$H$7,'Contradiction Register'!BI8)=0),AND('Contradiction Register'!BJ8&lt;&gt;"",COUNTIF('Validation Lists'!$H$5:$H$7,'Contradiction Register'!BJ8)=0),AND('Contradiction Register'!BK8&lt;&gt;"",COUNTIF('Validation Lists'!$A$5:$A$6,'Contradiction Register'!BK8)=0),AND('Contradiction Register'!BL8&lt;&gt;"",COUNTIF('Validation Lists'!$A$5:$A$6,'Contradiction Register'!BL8)=0),AND('Contradiction Register'!BM8&lt;&gt;"",COUNTIF('Validation Lists'!$J$5:$J$8,'Contradiction Register'!BM8)=0),AND('Contradiction Register'!BN8&lt;&gt;"",COUNTIF('Validation Lists'!$K$5:$K$7,'Contradiction Register'!BN8)=0),AND('Contradiction Register'!BO8&lt;&gt;"",COUNTIF('Validation Lists'!$L$5:$L$7,'Contradiction Register'!BO8)=0),AND('Contradiction Register'!BP8&lt;&gt;"",COUNTIF('Validation Lists'!$M$5:$M$7,'Contradiction Register'!BP8)=0))</x:f>
        <x:v>0</x:v>
      </x:c>
      <x:c r="U8" t="b">
        <x:f>OR('Contradiction Register'!B8="",'Contradiction Register'!C8="",'Contradiction Register'!D8="",'Contradiction Register'!E8="",'Contradiction Register'!F8="",'Contradiction Register'!G8="",'Contradiction Register'!H8="",'Contradiction Register'!I8="",'Contradiction Register'!J8="",'Contradiction Register'!K8="",'Contradiction Register'!L8="",'Contradiction Register'!M8="",'Contradiction Register'!N8="",'Contradiction Register'!O8="",'Contradiction Register'!P8="",'Contradiction Register'!Q8="",'Contradiction Register'!R8="",'Contradiction Register'!S8="",'Contradiction Register'!T8="",'Contradiction Register'!U8="",'Contradiction Register'!V8="",'Contradiction Register'!W8="",'Contradiction Register'!X8="",'Contradiction Register'!Y8="",'Contradiction Register'!Z8="",'Contradiction Register'!AA8="",'Contradiction Register'!AB8="",'Contradiction Register'!AC8="",'Contradiction Register'!AD8="",'Contradiction Register'!AE8="",'Contradiction Register'!AF8="",'Contradiction Register'!AG8="",'Contradiction Register'!AH8="",'Contradiction Register'!AI8="",'Contradiction Register'!AJ8="",'Contradiction Register'!AK8="",'Contradiction Register'!AL8="",'Contradiction Register'!AM8="",'Contradiction Register'!AN8="",'Contradiction Register'!AO8="",'Contradiction Register'!AP8="",'Contradiction Register'!AQ8="",'Contradiction Register'!AR8="",'Contradiction Register'!AS8="",'Contradiction Register'!AT8="",'Contradiction Register'!AU8="",'Contradiction Register'!AV8="",'Contradiction Register'!AW8="",'Contradiction Register'!AX8="",'Contradiction Register'!AY8="",'Contradiction Register'!AZ8="",'Contradiction Register'!BA8="",'Contradiction Register'!BB8="",'Contradiction Register'!BC8="",'Contradiction Register'!BD8="",'Contradiction Register'!BE8="",'Contradiction Register'!BF8="",'Contradiction Register'!BG8="",'Contradiction Register'!BH8="",'Contradiction Register'!BI8="",'Contradiction Register'!BJ8="",'Contradiction Register'!BK8="",'Contradiction Register'!BL8="",'Contradiction Register'!BM8="",'Contradiction Register'!BN8="",'Contradiction Register'!BO8="",'Contradiction Register'!BP8="",'Contradiction Register'!BQ8="",'Contradiction Register'!BR8="")</x:f>
        <x:v>1</x:v>
      </x:c>
      <x:c r="V8" t="str">
        <x:f>IF(OR(T8,U8),"Undetermined",'Contradiction Register'!BN8)</x:f>
        <x:v>Undetermined</x:v>
      </x:c>
      <x:c r="W8" t="b">
        <x:f>AND(OR('Contradiction Register'!E8="Yes",'Contradiction Register'!F8="High",'Contradiction Register'!G8="Hard",'Contradiction Register'!BO8&lt;&gt;"None",BH8="Preserve unresolved — decision-blocking",BH8="Refuse the claim",BH8="Collect defined additional evidence"),OR('Contradiction Register'!BS8="",'Contradiction Register'!BS8="None"))</x:f>
        <x:v>1</x:v>
      </x:c>
      <x:c r="X8" t="b">
        <x:f>AND(OR(BH8="Prefer one record with explicit reasons",BH8="Preserve unresolved — non-blocking",BH8="Preserve unresolved — decision-blocking",BH8="Refuse the claim",BH8="Collect defined additional evidence",'Contradiction Register'!AY8="Different",'Contradiction Register'!AX8="Different"),OR('Contradiction Register'!BT8="",'Contradiction Register'!BT8="None",'Contradiction Register'!BT8="Not applicable"))</x:f>
        <x:v>1</x:v>
      </x:c>
      <x:c r="Y8" t="b">
        <x:f>AND(BH8="Collect defined additional evidence",OR('Contradiction Register'!BR8="",'Contradiction Register'!BR8="None",'Contradiction Register'!BR8="Not applicable"))</x:f>
        <x:v>0</x:v>
      </x:c>
      <x:c r="Z8" t="str">
        <x:f>IF(AND('Contradiction Register'!BK8="Yes",'Contradiction Register'!BL8="Yes",'Contradiction Register'!BM8&lt;&gt;"Yes"),"Missing-evidence confusion","")</x:f>
      </x:c>
      <x:c r="AA8" t="str">
        <x:f>IF(Z8&lt;&gt;"",Z8,IF('Contradiction Register'!AT8="Different","Entity mismatch",""))</x:f>
      </x:c>
      <x:c r="AB8" t="str">
        <x:f>IF(AA8&lt;&gt;"",AA8,IF('Contradiction Register'!AV8="Different","Geography or market mismatch",""))</x:f>
      </x:c>
      <x:c r="AC8" t="str">
        <x:f>IF(AB8&lt;&gt;"",AB8,IF('Contradiction Register'!AU8="Different","Geography or market mismatch",""))</x:f>
      </x:c>
      <x:c r="AD8" t="str">
        <x:f>IF(AC8&lt;&gt;"",AC8,IF('Contradiction Register'!AW8="Different","Customer-segment mismatch",""))</x:f>
      </x:c>
      <x:c r="AE8" t="str">
        <x:f>IF(AD8&lt;&gt;"",AD8,IF('Contradiction Register'!AX8="Different","Product-tier mismatch",""))</x:f>
      </x:c>
      <x:c r="AF8" t="str">
        <x:f>IF(AE8&lt;&gt;"",AE8,IF('Contradiction Register'!AY8="Different","Time conflict",""))</x:f>
      </x:c>
      <x:c r="AG8" t="str">
        <x:f>IF(AF8&lt;&gt;"",AF8,IF('Contradiction Register'!AZ8="Different","Definition conflict",""))</x:f>
      </x:c>
      <x:c r="AH8" t="str">
        <x:f>IF(AG8&lt;&gt;"",AG8,IF('Contradiction Register'!BA8="Different","Metric conflict",""))</x:f>
      </x:c>
      <x:c r="AI8" t="str">
        <x:f>IF(AH8&lt;&gt;"",AH8,IF('Contradiction Register'!BB8="Different","Method conflict",""))</x:f>
      </x:c>
      <x:c r="AJ8" t="str">
        <x:f>IF(AI8&lt;&gt;"",AI8,IF('Contradiction Register'!BC8="Different","Evidence-state conflict",""))</x:f>
      </x:c>
      <x:c r="AK8" t="str">
        <x:f>IF(AJ8&lt;&gt;"",AJ8,IF(OR('Contradiction Register'!BG8="Yes",'Contradiction Register'!BH8="Yes",'Contradiction Register'!BI8="Yes",'Contradiction Register'!BJ8&lt;&gt;"Yes"),"Provenance or source conflict",""))</x:f>
        <x:v>Provenance or source conflict</x:v>
      </x:c>
      <x:c r="AL8" t="str">
        <x:f>IF(AK8&lt;&gt;"",AK8,IF('Contradiction Register'!BD8="No","No true contradiction","Genuine factual contradiction"))</x:f>
        <x:v>Provenance or source conflict</x:v>
      </x:c>
      <x:c r="AM8" t="str">
        <x:f>IF(AL8="Missing-evidence confusion","Missing","")</x:f>
      </x:c>
      <x:c r="AN8" t="str">
        <x:f>IF(AM8&lt;&gt;"",AM8,IF(AL8="Entity mismatch","Entity",""))</x:f>
      </x:c>
      <x:c r="AO8" t="str">
        <x:f>IF(AN8&lt;&gt;"",AN8,IF(AL8="Geography or market mismatch",IF('Contradiction Register'!AV8="Different","GeoMarket|Market","GeoMarket|Geography"),""))</x:f>
      </x:c>
      <x:c r="AP8" t="str">
        <x:f>IF(AO8&lt;&gt;"",AO8,IF(AL8="Customer-segment mismatch","Segment",""))</x:f>
      </x:c>
      <x:c r="AQ8" t="str">
        <x:f>IF(AP8&lt;&gt;"",AP8,IF(AL8="Product-tier mismatch",IF('Contradiction Register'!BE8="Yes","Tier|Narrowed","Tier|Default"),""))</x:f>
      </x:c>
      <x:c r="AR8" t="str">
        <x:f>IF(AQ8&lt;&gt;"",AQ8,IF(AL8="Time conflict",IF('Contradiction Register'!BO8&lt;&gt;"None","Time|Preferred","Time|Sequence"),""))</x:f>
      </x:c>
      <x:c r="AS8" t="str">
        <x:f>IF(AR8&lt;&gt;"",AR8,IF(AL8="Definition conflict",IF('Contradiction Register'!W8='Contradiction Register'!AP8,"Definition|SameLabel","Definition|DifferentLabel"),""))</x:f>
      </x:c>
      <x:c r="AT8" t="str">
        <x:f>IF(AS8&lt;&gt;"",AS8,IF(AL8="Metric conflict","Metric",""))</x:f>
      </x:c>
      <x:c r="AU8" t="str">
        <x:f>IF(AT8&lt;&gt;"",AT8,IF(AL8="Method conflict",IF('Contradiction Register'!BN8="Material","Method|Material",IF('Contradiction Register'!BN8="Non-material","Method|NonMaterial","Method|Undetermined")),""))</x:f>
      </x:c>
      <x:c r="AV8" t="str">
        <x:f>IF(AU8&lt;&gt;"",AU8,IF(AL8="Evidence-state conflict","EvidenceState",""))</x:f>
      </x:c>
      <x:c r="AW8" t="str">
        <x:f>IF(AV8&lt;&gt;"",AV8,IF(AL8="Provenance or source conflict",IF(AND('Contradiction Register'!BH8="Yes",'Contradiction Register'!BN8="Material"),"Provenance|SharedProviderMaterial",IF(AND('Contradiction Register'!BN8="Material",'Contradiction Register'!BJ8="Unknown"),"Provenance|TraceRequired","Provenance|Dependent")),""))</x:f>
        <x:v>Provenance|Dependent</x:v>
      </x:c>
      <x:c r="AX8" t="str">
        <x:f>IF(AW8&lt;&gt;"",AW8,IF(AL8="No true contradiction",IF('Contradiction Register'!BE8="Yes","NoTrue|Narrowed","NoTrue|Compatible"),""))</x:f>
        <x:v>Provenance|Dependent</x:v>
      </x:c>
      <x:c r="AY8" t="str">
        <x:f>IF(AX8&lt;&gt;"",AX8,IF('Contradiction Register'!BO8&lt;&gt;"None","Genuine|Preferred",IF('Contradiction Register'!BP8="No","Genuine|Refuse",IF('Contradiction Register'!BN8="Non-material","Genuine|NonMaterial","Genuine|Material"))))</x:f>
        <x:v>Provenance|Dependent</x:v>
      </x:c>
      <x:c r="AZ8" t="str">
        <x:v>GeoMarket|Geography</x:v>
      </x:c>
      <x:c r="BA8" t="str">
        <x:v>Segment the records</x:v>
      </x:c>
      <x:c r="BB8" t="str">
        <x:v>Scope-bounded</x:v>
      </x:c>
      <x:c r="BC8" t="str">
        <x:v>State geography-specific observations.</x:v>
      </x:c>
      <x:c r="BD8" t="str">
        <x:v>Treat regional records as one fact.</x:v>
      </x:c>
      <x:c r="BE8" t="str">
        <x:v>Proceed within each geography.</x:v>
      </x:c>
      <x:c r="BF8" t="str">
        <x:v>Not required unless public/high consequence.</x:v>
      </x:c>
      <x:c r="BG8" t="str">
        <x:v>Reopen if decision scope expands.</x:v>
      </x:c>
      <x:c r="BH8" t="str">
        <x:f>VLOOKUP(AY8,$AZ$5:$BG$29,2,FALSE)</x:f>
        <x:v>Preserve unresolved — non-blocking</x:v>
      </x:c>
      <x:c r="BI8" t="str">
        <x:f>VLOOKUP(AY8,$AZ$5:$BG$29,3,FALSE)</x:f>
        <x:v>Reduced</x:v>
      </x:c>
      <x:c r="BJ8" t="str">
        <x:f>IF(AY8="Genuine|Preferred",'Contradiction Register'!BO8&amp;" is preferred for named directness, currency and decision-fit reasons; "&amp;IF('Contradiction Register'!BO8="Record A","Record B","Record A")&amp;" remains preserved.",VLOOKUP(AY8,$AZ$5:$BG$29,4,FALSE))</x:f>
        <x:v>The records form one evidence family and must not be counted as independent corroboration.</x:v>
      </x:c>
      <x:c r="BK8" t="str">
        <x:f>IF(AY8="Genuine|Preferred",'Contradiction Register'!BO8&amp;" is unquestionably true.",VLOOKUP(AY8,$AZ$5:$BG$29,5,FALSE))</x:f>
        <x:v>The records independently confirm the claim or are compatible because they share an origin.</x:v>
      </x:c>
      <x:c r="BL8" t="str">
        <x:f>VLOOKUP(AY8,$AZ$5:$BG$29,6,FALSE)</x:f>
        <x:v>Retain them as dependent records, inspect derivation differences and proceed only with the dependence stated.</x:v>
      </x:c>
      <x:c r="BM8" t="str">
        <x:f>VLOOKUP(AY8,$AZ$5:$BG$29,7,FALSE)</x:f>
        <x:v>Required if public.</x:v>
      </x:c>
      <x:c r="BN8" t="str">
        <x:f>VLOOKUP(AY8,$AZ$5:$BG$29,8,FALSE)</x:f>
        <x:v>Reopen if independent collection is found or the derivation changes the meaning.</x:v>
      </x:c>
    </x:row>
    <x:row r="9">
      <x:c r="D9" t="str">
        <x:v>Third-party report</x:v>
      </x:c>
      <x:c r="E9" t="str">
        <x:v>Unresolved</x:v>
      </x:c>
      <x:c r="P9" s="45" t="str">
        <x:v>Product-tier mismatch</x:v>
      </x:c>
      <x:c r="Q9" s="45" t="str">
        <x:v>Split the claim</x:v>
      </x:c>
      <x:c r="S9" t="n">
        <x:f>6</x:f>
        <x:v>6</x:v>
      </x:c>
      <x:c r="T9" t="b">
        <x:f>OR(AND('Contradiction Register'!E9&lt;&gt;"",COUNTIF('Validation Lists'!$A$5:$A$6,'Contradiction Register'!E9)=0),AND('Contradiction Register'!F9&lt;&gt;"",COUNTIF('Validation Lists'!$B$5:$B$7,'Contradiction Register'!F9)=0),AND('Contradiction Register'!G9&lt;&gt;"",COUNTIF('Validation Lists'!$C$5:$C$7,'Contradiction Register'!G9)=0),AND('Contradiction Register'!J9&lt;&gt;"",COUNTIF('Validation Lists'!$D$5:$D$11,'Contradiction Register'!J9)=0),AND('Contradiction Register'!K9&lt;&gt;"",COUNTIF('Validation Lists'!$E$5:$E$9,'Contradiction Register'!K9)=0),AND('Contradiction Register'!L9&lt;&gt;"",COUNTIF('Validation Lists'!$F$5:$F$7,'Contradiction Register'!L9)=0),AND('Contradiction Register'!AC9&lt;&gt;"",COUNTIF('Validation Lists'!$D$5:$D$11,'Contradiction Register'!AC9)=0),AND('Contradiction Register'!AD9&lt;&gt;"",COUNTIF('Validation Lists'!$E$5:$E$9,'Contradiction Register'!AD9)=0),AND('Contradiction Register'!AE9&lt;&gt;"",COUNTIF('Validation Lists'!$F$5:$F$7,'Contradiction Register'!AE9)=0),AND('Contradiction Register'!AT9&lt;&gt;"",COUNTIF('Validation Lists'!$G$5:$G$8,'Contradiction Register'!AT9)=0),AND('Contradiction Register'!AU9&lt;&gt;"",COUNTIF('Validation Lists'!$G$5:$G$8,'Contradiction Register'!AU9)=0),AND('Contradiction Register'!AV9&lt;&gt;"",COUNTIF('Validation Lists'!$G$5:$G$8,'Contradiction Register'!AV9)=0),AND('Contradiction Register'!AW9&lt;&gt;"",COUNTIF('Validation Lists'!$G$5:$G$8,'Contradiction Register'!AW9)=0),AND('Contradiction Register'!AX9&lt;&gt;"",COUNTIF('Validation Lists'!$G$5:$G$8,'Contradiction Register'!AX9)=0),AND('Contradiction Register'!AY9&lt;&gt;"",COUNTIF('Validation Lists'!$G$5:$G$8,'Contradiction Register'!AY9)=0),AND('Contradiction Register'!AZ9&lt;&gt;"",COUNTIF('Validation Lists'!$G$5:$G$8,'Contradiction Register'!AZ9)=0),AND('Contradiction Register'!BA9&lt;&gt;"",COUNTIF('Validation Lists'!$G$5:$G$8,'Contradiction Register'!BA9)=0),AND('Contradiction Register'!BB9&lt;&gt;"",COUNTIF('Validation Lists'!$G$5:$G$8,'Contradiction Register'!BB9)=0),AND('Contradiction Register'!BC9&lt;&gt;"",COUNTIF('Validation Lists'!$G$5:$G$8,'Contradiction Register'!BC9)=0),AND('Contradiction Register'!BD9&lt;&gt;"",COUNTIF('Validation Lists'!$H$5:$H$7,'Contradiction Register'!BD9)=0),AND('Contradiction Register'!BE9&lt;&gt;"",COUNTIF('Validation Lists'!$A$5:$A$6,'Contradiction Register'!BE9)=0),AND('Contradiction Register'!BF9&lt;&gt;"",COUNTIF('Validation Lists'!$I$5:$I$8,'Contradiction Register'!BF9)=0),AND('Contradiction Register'!BG9&lt;&gt;"",COUNTIF('Validation Lists'!$H$5:$H$7,'Contradiction Register'!BG9)=0),AND('Contradiction Register'!BH9&lt;&gt;"",COUNTIF('Validation Lists'!$H$5:$H$7,'Contradiction Register'!BH9)=0),AND('Contradiction Register'!BI9&lt;&gt;"",COUNTIF('Validation Lists'!$H$5:$H$7,'Contradiction Register'!BI9)=0),AND('Contradiction Register'!BJ9&lt;&gt;"",COUNTIF('Validation Lists'!$H$5:$H$7,'Contradiction Register'!BJ9)=0),AND('Contradiction Register'!BK9&lt;&gt;"",COUNTIF('Validation Lists'!$A$5:$A$6,'Contradiction Register'!BK9)=0),AND('Contradiction Register'!BL9&lt;&gt;"",COUNTIF('Validation Lists'!$A$5:$A$6,'Contradiction Register'!BL9)=0),AND('Contradiction Register'!BM9&lt;&gt;"",COUNTIF('Validation Lists'!$J$5:$J$8,'Contradiction Register'!BM9)=0),AND('Contradiction Register'!BN9&lt;&gt;"",COUNTIF('Validation Lists'!$K$5:$K$7,'Contradiction Register'!BN9)=0),AND('Contradiction Register'!BO9&lt;&gt;"",COUNTIF('Validation Lists'!$L$5:$L$7,'Contradiction Register'!BO9)=0),AND('Contradiction Register'!BP9&lt;&gt;"",COUNTIF('Validation Lists'!$M$5:$M$7,'Contradiction Register'!BP9)=0))</x:f>
        <x:v>0</x:v>
      </x:c>
      <x:c r="U9" t="b">
        <x:f>OR('Contradiction Register'!B9="",'Contradiction Register'!C9="",'Contradiction Register'!D9="",'Contradiction Register'!E9="",'Contradiction Register'!F9="",'Contradiction Register'!G9="",'Contradiction Register'!H9="",'Contradiction Register'!I9="",'Contradiction Register'!J9="",'Contradiction Register'!K9="",'Contradiction Register'!L9="",'Contradiction Register'!M9="",'Contradiction Register'!N9="",'Contradiction Register'!O9="",'Contradiction Register'!P9="",'Contradiction Register'!Q9="",'Contradiction Register'!R9="",'Contradiction Register'!S9="",'Contradiction Register'!T9="",'Contradiction Register'!U9="",'Contradiction Register'!V9="",'Contradiction Register'!W9="",'Contradiction Register'!X9="",'Contradiction Register'!Y9="",'Contradiction Register'!Z9="",'Contradiction Register'!AA9="",'Contradiction Register'!AB9="",'Contradiction Register'!AC9="",'Contradiction Register'!AD9="",'Contradiction Register'!AE9="",'Contradiction Register'!AF9="",'Contradiction Register'!AG9="",'Contradiction Register'!AH9="",'Contradiction Register'!AI9="",'Contradiction Register'!AJ9="",'Contradiction Register'!AK9="",'Contradiction Register'!AL9="",'Contradiction Register'!AM9="",'Contradiction Register'!AN9="",'Contradiction Register'!AO9="",'Contradiction Register'!AP9="",'Contradiction Register'!AQ9="",'Contradiction Register'!AR9="",'Contradiction Register'!AS9="",'Contradiction Register'!AT9="",'Contradiction Register'!AU9="",'Contradiction Register'!AV9="",'Contradiction Register'!AW9="",'Contradiction Register'!AX9="",'Contradiction Register'!AY9="",'Contradiction Register'!AZ9="",'Contradiction Register'!BA9="",'Contradiction Register'!BB9="",'Contradiction Register'!BC9="",'Contradiction Register'!BD9="",'Contradiction Register'!BE9="",'Contradiction Register'!BF9="",'Contradiction Register'!BG9="",'Contradiction Register'!BH9="",'Contradiction Register'!BI9="",'Contradiction Register'!BJ9="",'Contradiction Register'!BK9="",'Contradiction Register'!BL9="",'Contradiction Register'!BM9="",'Contradiction Register'!BN9="",'Contradiction Register'!BO9="",'Contradiction Register'!BP9="",'Contradiction Register'!BQ9="",'Contradiction Register'!BR9="")</x:f>
        <x:v>1</x:v>
      </x:c>
      <x:c r="V9" t="str">
        <x:f>IF(OR(T9,U9),"Undetermined",'Contradiction Register'!BN9)</x:f>
        <x:v>Undetermined</x:v>
      </x:c>
      <x:c r="W9" t="b">
        <x:f>AND(OR('Contradiction Register'!E9="Yes",'Contradiction Register'!F9="High",'Contradiction Register'!G9="Hard",'Contradiction Register'!BO9&lt;&gt;"None",BH9="Preserve unresolved — decision-blocking",BH9="Refuse the claim",BH9="Collect defined additional evidence"),OR('Contradiction Register'!BS9="",'Contradiction Register'!BS9="None"))</x:f>
        <x:v>1</x:v>
      </x:c>
      <x:c r="X9" t="b">
        <x:f>AND(OR(BH9="Prefer one record with explicit reasons",BH9="Preserve unresolved — non-blocking",BH9="Preserve unresolved — decision-blocking",BH9="Refuse the claim",BH9="Collect defined additional evidence",'Contradiction Register'!AY9="Different",'Contradiction Register'!AX9="Different"),OR('Contradiction Register'!BT9="",'Contradiction Register'!BT9="None",'Contradiction Register'!BT9="Not applicable"))</x:f>
        <x:v>1</x:v>
      </x:c>
      <x:c r="Y9" t="b">
        <x:f>AND(BH9="Collect defined additional evidence",OR('Contradiction Register'!BR9="",'Contradiction Register'!BR9="None",'Contradiction Register'!BR9="Not applicable"))</x:f>
        <x:v>0</x:v>
      </x:c>
      <x:c r="Z9" t="str">
        <x:f>IF(AND('Contradiction Register'!BK9="Yes",'Contradiction Register'!BL9="Yes",'Contradiction Register'!BM9&lt;&gt;"Yes"),"Missing-evidence confusion","")</x:f>
      </x:c>
      <x:c r="AA9" t="str">
        <x:f>IF(Z9&lt;&gt;"",Z9,IF('Contradiction Register'!AT9="Different","Entity mismatch",""))</x:f>
      </x:c>
      <x:c r="AB9" t="str">
        <x:f>IF(AA9&lt;&gt;"",AA9,IF('Contradiction Register'!AV9="Different","Geography or market mismatch",""))</x:f>
      </x:c>
      <x:c r="AC9" t="str">
        <x:f>IF(AB9&lt;&gt;"",AB9,IF('Contradiction Register'!AU9="Different","Geography or market mismatch",""))</x:f>
      </x:c>
      <x:c r="AD9" t="str">
        <x:f>IF(AC9&lt;&gt;"",AC9,IF('Contradiction Register'!AW9="Different","Customer-segment mismatch",""))</x:f>
      </x:c>
      <x:c r="AE9" t="str">
        <x:f>IF(AD9&lt;&gt;"",AD9,IF('Contradiction Register'!AX9="Different","Product-tier mismatch",""))</x:f>
      </x:c>
      <x:c r="AF9" t="str">
        <x:f>IF(AE9&lt;&gt;"",AE9,IF('Contradiction Register'!AY9="Different","Time conflict",""))</x:f>
      </x:c>
      <x:c r="AG9" t="str">
        <x:f>IF(AF9&lt;&gt;"",AF9,IF('Contradiction Register'!AZ9="Different","Definition conflict",""))</x:f>
      </x:c>
      <x:c r="AH9" t="str">
        <x:f>IF(AG9&lt;&gt;"",AG9,IF('Contradiction Register'!BA9="Different","Metric conflict",""))</x:f>
      </x:c>
      <x:c r="AI9" t="str">
        <x:f>IF(AH9&lt;&gt;"",AH9,IF('Contradiction Register'!BB9="Different","Method conflict",""))</x:f>
      </x:c>
      <x:c r="AJ9" t="str">
        <x:f>IF(AI9&lt;&gt;"",AI9,IF('Contradiction Register'!BC9="Different","Evidence-state conflict",""))</x:f>
      </x:c>
      <x:c r="AK9" t="str">
        <x:f>IF(AJ9&lt;&gt;"",AJ9,IF(OR('Contradiction Register'!BG9="Yes",'Contradiction Register'!BH9="Yes",'Contradiction Register'!BI9="Yes",'Contradiction Register'!BJ9&lt;&gt;"Yes"),"Provenance or source conflict",""))</x:f>
        <x:v>Provenance or source conflict</x:v>
      </x:c>
      <x:c r="AL9" t="str">
        <x:f>IF(AK9&lt;&gt;"",AK9,IF('Contradiction Register'!BD9="No","No true contradiction","Genuine factual contradiction"))</x:f>
        <x:v>Provenance or source conflict</x:v>
      </x:c>
      <x:c r="AM9" t="str">
        <x:f>IF(AL9="Missing-evidence confusion","Missing","")</x:f>
      </x:c>
      <x:c r="AN9" t="str">
        <x:f>IF(AM9&lt;&gt;"",AM9,IF(AL9="Entity mismatch","Entity",""))</x:f>
      </x:c>
      <x:c r="AO9" t="str">
        <x:f>IF(AN9&lt;&gt;"",AN9,IF(AL9="Geography or market mismatch",IF('Contradiction Register'!AV9="Different","GeoMarket|Market","GeoMarket|Geography"),""))</x:f>
      </x:c>
      <x:c r="AP9" t="str">
        <x:f>IF(AO9&lt;&gt;"",AO9,IF(AL9="Customer-segment mismatch","Segment",""))</x:f>
      </x:c>
      <x:c r="AQ9" t="str">
        <x:f>IF(AP9&lt;&gt;"",AP9,IF(AL9="Product-tier mismatch",IF('Contradiction Register'!BE9="Yes","Tier|Narrowed","Tier|Default"),""))</x:f>
      </x:c>
      <x:c r="AR9" t="str">
        <x:f>IF(AQ9&lt;&gt;"",AQ9,IF(AL9="Time conflict",IF('Contradiction Register'!BO9&lt;&gt;"None","Time|Preferred","Time|Sequence"),""))</x:f>
      </x:c>
      <x:c r="AS9" t="str">
        <x:f>IF(AR9&lt;&gt;"",AR9,IF(AL9="Definition conflict",IF('Contradiction Register'!W9='Contradiction Register'!AP9,"Definition|SameLabel","Definition|DifferentLabel"),""))</x:f>
      </x:c>
      <x:c r="AT9" t="str">
        <x:f>IF(AS9&lt;&gt;"",AS9,IF(AL9="Metric conflict","Metric",""))</x:f>
      </x:c>
      <x:c r="AU9" t="str">
        <x:f>IF(AT9&lt;&gt;"",AT9,IF(AL9="Method conflict",IF('Contradiction Register'!BN9="Material","Method|Material",IF('Contradiction Register'!BN9="Non-material","Method|NonMaterial","Method|Undetermined")),""))</x:f>
      </x:c>
      <x:c r="AV9" t="str">
        <x:f>IF(AU9&lt;&gt;"",AU9,IF(AL9="Evidence-state conflict","EvidenceState",""))</x:f>
      </x:c>
      <x:c r="AW9" t="str">
        <x:f>IF(AV9&lt;&gt;"",AV9,IF(AL9="Provenance or source conflict",IF(AND('Contradiction Register'!BH9="Yes",'Contradiction Register'!BN9="Material"),"Provenance|SharedProviderMaterial",IF(AND('Contradiction Register'!BN9="Material",'Contradiction Register'!BJ9="Unknown"),"Provenance|TraceRequired","Provenance|Dependent")),""))</x:f>
        <x:v>Provenance|Dependent</x:v>
      </x:c>
      <x:c r="AX9" t="str">
        <x:f>IF(AW9&lt;&gt;"",AW9,IF(AL9="No true contradiction",IF('Contradiction Register'!BE9="Yes","NoTrue|Narrowed","NoTrue|Compatible"),""))</x:f>
        <x:v>Provenance|Dependent</x:v>
      </x:c>
      <x:c r="AY9" t="str">
        <x:f>IF(AX9&lt;&gt;"",AX9,IF('Contradiction Register'!BO9&lt;&gt;"None","Genuine|Preferred",IF('Contradiction Register'!BP9="No","Genuine|Refuse",IF('Contradiction Register'!BN9="Non-material","Genuine|NonMaterial","Genuine|Material"))))</x:f>
        <x:v>Provenance|Dependent</x:v>
      </x:c>
      <x:c r="AZ9" t="str">
        <x:v>Segment</x:v>
      </x:c>
      <x:c r="BA9" t="str">
        <x:v>Segment the records</x:v>
      </x:c>
      <x:c r="BB9" t="str">
        <x:v>Scope-bounded</x:v>
      </x:c>
      <x:c r="BC9" t="str">
        <x:v>State enterprise and SMB conclusions separately.</x:v>
      </x:c>
      <x:c r="BD9" t="str">
        <x:v>One all-customer conclusion.</x:v>
      </x:c>
      <x:c r="BE9" t="str">
        <x:v>Proceed by segment.</x:v>
      </x:c>
      <x:c r="BF9" t="str">
        <x:v>Required for material recommendation.</x:v>
      </x:c>
      <x:c r="BG9" t="str">
        <x:v>Reopen with comparable cross-segment evidence.</x:v>
      </x:c>
      <x:c r="BH9" t="str">
        <x:f>VLOOKUP(AY9,$AZ$5:$BG$29,2,FALSE)</x:f>
        <x:v>Preserve unresolved — non-blocking</x:v>
      </x:c>
      <x:c r="BI9" t="str">
        <x:f>VLOOKUP(AY9,$AZ$5:$BG$29,3,FALSE)</x:f>
        <x:v>Reduced</x:v>
      </x:c>
      <x:c r="BJ9" t="str">
        <x:f>IF(AY9="Genuine|Preferred",'Contradiction Register'!BO9&amp;" is preferred for named directness, currency and decision-fit reasons; "&amp;IF('Contradiction Register'!BO9="Record A","Record B","Record A")&amp;" remains preserved.",VLOOKUP(AY9,$AZ$5:$BG$29,4,FALSE))</x:f>
        <x:v>The records form one evidence family and must not be counted as independent corroboration.</x:v>
      </x:c>
      <x:c r="BK9" t="str">
        <x:f>IF(AY9="Genuine|Preferred",'Contradiction Register'!BO9&amp;" is unquestionably true.",VLOOKUP(AY9,$AZ$5:$BG$29,5,FALSE))</x:f>
        <x:v>The records independently confirm the claim or are compatible because they share an origin.</x:v>
      </x:c>
      <x:c r="BL9" t="str">
        <x:f>VLOOKUP(AY9,$AZ$5:$BG$29,6,FALSE)</x:f>
        <x:v>Retain them as dependent records, inspect derivation differences and proceed only with the dependence stated.</x:v>
      </x:c>
      <x:c r="BM9" t="str">
        <x:f>VLOOKUP(AY9,$AZ$5:$BG$29,7,FALSE)</x:f>
        <x:v>Required if public.</x:v>
      </x:c>
      <x:c r="BN9" t="str">
        <x:f>VLOOKUP(AY9,$AZ$5:$BG$29,8,FALSE)</x:f>
        <x:v>Reopen if independent collection is found or the derivation changes the meaning.</x:v>
      </x:c>
    </x:row>
    <x:row r="10">
      <x:c r="D10" t="str">
        <x:v>Expert statement</x:v>
      </x:c>
      <x:c r="P10" s="45" t="str">
        <x:v>Definition conflict</x:v>
      </x:c>
      <x:c r="Q10" s="45" t="str">
        <x:v>Split the claim</x:v>
      </x:c>
      <x:c r="S10" t="n">
        <x:f>6</x:f>
        <x:v>6</x:v>
      </x:c>
      <x:c r="T10" t="b">
        <x:f>OR(AND('Contradiction Register'!E10&lt;&gt;"",COUNTIF('Validation Lists'!$A$5:$A$6,'Contradiction Register'!E10)=0),AND('Contradiction Register'!F10&lt;&gt;"",COUNTIF('Validation Lists'!$B$5:$B$7,'Contradiction Register'!F10)=0),AND('Contradiction Register'!G10&lt;&gt;"",COUNTIF('Validation Lists'!$C$5:$C$7,'Contradiction Register'!G10)=0),AND('Contradiction Register'!J10&lt;&gt;"",COUNTIF('Validation Lists'!$D$5:$D$11,'Contradiction Register'!J10)=0),AND('Contradiction Register'!K10&lt;&gt;"",COUNTIF('Validation Lists'!$E$5:$E$9,'Contradiction Register'!K10)=0),AND('Contradiction Register'!L10&lt;&gt;"",COUNTIF('Validation Lists'!$F$5:$F$7,'Contradiction Register'!L10)=0),AND('Contradiction Register'!AC10&lt;&gt;"",COUNTIF('Validation Lists'!$D$5:$D$11,'Contradiction Register'!AC10)=0),AND('Contradiction Register'!AD10&lt;&gt;"",COUNTIF('Validation Lists'!$E$5:$E$9,'Contradiction Register'!AD10)=0),AND('Contradiction Register'!AE10&lt;&gt;"",COUNTIF('Validation Lists'!$F$5:$F$7,'Contradiction Register'!AE10)=0),AND('Contradiction Register'!AT10&lt;&gt;"",COUNTIF('Validation Lists'!$G$5:$G$8,'Contradiction Register'!AT10)=0),AND('Contradiction Register'!AU10&lt;&gt;"",COUNTIF('Validation Lists'!$G$5:$G$8,'Contradiction Register'!AU10)=0),AND('Contradiction Register'!AV10&lt;&gt;"",COUNTIF('Validation Lists'!$G$5:$G$8,'Contradiction Register'!AV10)=0),AND('Contradiction Register'!AW10&lt;&gt;"",COUNTIF('Validation Lists'!$G$5:$G$8,'Contradiction Register'!AW10)=0),AND('Contradiction Register'!AX10&lt;&gt;"",COUNTIF('Validation Lists'!$G$5:$G$8,'Contradiction Register'!AX10)=0),AND('Contradiction Register'!AY10&lt;&gt;"",COUNTIF('Validation Lists'!$G$5:$G$8,'Contradiction Register'!AY10)=0),AND('Contradiction Register'!AZ10&lt;&gt;"",COUNTIF('Validation Lists'!$G$5:$G$8,'Contradiction Register'!AZ10)=0),AND('Contradiction Register'!BA10&lt;&gt;"",COUNTIF('Validation Lists'!$G$5:$G$8,'Contradiction Register'!BA10)=0),AND('Contradiction Register'!BB10&lt;&gt;"",COUNTIF('Validation Lists'!$G$5:$G$8,'Contradiction Register'!BB10)=0),AND('Contradiction Register'!BC10&lt;&gt;"",COUNTIF('Validation Lists'!$G$5:$G$8,'Contradiction Register'!BC10)=0),AND('Contradiction Register'!BD10&lt;&gt;"",COUNTIF('Validation Lists'!$H$5:$H$7,'Contradiction Register'!BD10)=0),AND('Contradiction Register'!BE10&lt;&gt;"",COUNTIF('Validation Lists'!$A$5:$A$6,'Contradiction Register'!BE10)=0),AND('Contradiction Register'!BF10&lt;&gt;"",COUNTIF('Validation Lists'!$I$5:$I$8,'Contradiction Register'!BF10)=0),AND('Contradiction Register'!BG10&lt;&gt;"",COUNTIF('Validation Lists'!$H$5:$H$7,'Contradiction Register'!BG10)=0),AND('Contradiction Register'!BH10&lt;&gt;"",COUNTIF('Validation Lists'!$H$5:$H$7,'Contradiction Register'!BH10)=0),AND('Contradiction Register'!BI10&lt;&gt;"",COUNTIF('Validation Lists'!$H$5:$H$7,'Contradiction Register'!BI10)=0),AND('Contradiction Register'!BJ10&lt;&gt;"",COUNTIF('Validation Lists'!$H$5:$H$7,'Contradiction Register'!BJ10)=0),AND('Contradiction Register'!BK10&lt;&gt;"",COUNTIF('Validation Lists'!$A$5:$A$6,'Contradiction Register'!BK10)=0),AND('Contradiction Register'!BL10&lt;&gt;"",COUNTIF('Validation Lists'!$A$5:$A$6,'Contradiction Register'!BL10)=0),AND('Contradiction Register'!BM10&lt;&gt;"",COUNTIF('Validation Lists'!$J$5:$J$8,'Contradiction Register'!BM10)=0),AND('Contradiction Register'!BN10&lt;&gt;"",COUNTIF('Validation Lists'!$K$5:$K$7,'Contradiction Register'!BN10)=0),AND('Contradiction Register'!BO10&lt;&gt;"",COUNTIF('Validation Lists'!$L$5:$L$7,'Contradiction Register'!BO10)=0),AND('Contradiction Register'!BP10&lt;&gt;"",COUNTIF('Validation Lists'!$M$5:$M$7,'Contradiction Register'!BP10)=0))</x:f>
        <x:v>0</x:v>
      </x:c>
      <x:c r="U10" t="b">
        <x:f>OR('Contradiction Register'!B10="",'Contradiction Register'!C10="",'Contradiction Register'!D10="",'Contradiction Register'!E10="",'Contradiction Register'!F10="",'Contradiction Register'!G10="",'Contradiction Register'!H10="",'Contradiction Register'!I10="",'Contradiction Register'!J10="",'Contradiction Register'!K10="",'Contradiction Register'!L10="",'Contradiction Register'!M10="",'Contradiction Register'!N10="",'Contradiction Register'!O10="",'Contradiction Register'!P10="",'Contradiction Register'!Q10="",'Contradiction Register'!R10="",'Contradiction Register'!S10="",'Contradiction Register'!T10="",'Contradiction Register'!U10="",'Contradiction Register'!V10="",'Contradiction Register'!W10="",'Contradiction Register'!X10="",'Contradiction Register'!Y10="",'Contradiction Register'!Z10="",'Contradiction Register'!AA10="",'Contradiction Register'!AB10="",'Contradiction Register'!AC10="",'Contradiction Register'!AD10="",'Contradiction Register'!AE10="",'Contradiction Register'!AF10="",'Contradiction Register'!AG10="",'Contradiction Register'!AH10="",'Contradiction Register'!AI10="",'Contradiction Register'!AJ10="",'Contradiction Register'!AK10="",'Contradiction Register'!AL10="",'Contradiction Register'!AM10="",'Contradiction Register'!AN10="",'Contradiction Register'!AO10="",'Contradiction Register'!AP10="",'Contradiction Register'!AQ10="",'Contradiction Register'!AR10="",'Contradiction Register'!AS10="",'Contradiction Register'!AT10="",'Contradiction Register'!AU10="",'Contradiction Register'!AV10="",'Contradiction Register'!AW10="",'Contradiction Register'!AX10="",'Contradiction Register'!AY10="",'Contradiction Register'!AZ10="",'Contradiction Register'!BA10="",'Contradiction Register'!BB10="",'Contradiction Register'!BC10="",'Contradiction Register'!BD10="",'Contradiction Register'!BE10="",'Contradiction Register'!BF10="",'Contradiction Register'!BG10="",'Contradiction Register'!BH10="",'Contradiction Register'!BI10="",'Contradiction Register'!BJ10="",'Contradiction Register'!BK10="",'Contradiction Register'!BL10="",'Contradiction Register'!BM10="",'Contradiction Register'!BN10="",'Contradiction Register'!BO10="",'Contradiction Register'!BP10="",'Contradiction Register'!BQ10="",'Contradiction Register'!BR10="")</x:f>
        <x:v>1</x:v>
      </x:c>
      <x:c r="V10" t="str">
        <x:f>IF(OR(T10,U10),"Undetermined",'Contradiction Register'!BN10)</x:f>
        <x:v>Undetermined</x:v>
      </x:c>
      <x:c r="W10" t="b">
        <x:f>AND(OR('Contradiction Register'!E10="Yes",'Contradiction Register'!F10="High",'Contradiction Register'!G10="Hard",'Contradiction Register'!BO10&lt;&gt;"None",BH10="Preserve unresolved — decision-blocking",BH10="Refuse the claim",BH10="Collect defined additional evidence"),OR('Contradiction Register'!BS10="",'Contradiction Register'!BS10="None"))</x:f>
        <x:v>1</x:v>
      </x:c>
      <x:c r="X10" t="b">
        <x:f>AND(OR(BH10="Prefer one record with explicit reasons",BH10="Preserve unresolved — non-blocking",BH10="Preserve unresolved — decision-blocking",BH10="Refuse the claim",BH10="Collect defined additional evidence",'Contradiction Register'!AY10="Different",'Contradiction Register'!AX10="Different"),OR('Contradiction Register'!BT10="",'Contradiction Register'!BT10="None",'Contradiction Register'!BT10="Not applicable"))</x:f>
        <x:v>1</x:v>
      </x:c>
      <x:c r="Y10" t="b">
        <x:f>AND(BH10="Collect defined additional evidence",OR('Contradiction Register'!BR10="",'Contradiction Register'!BR10="None",'Contradiction Register'!BR10="Not applicable"))</x:f>
        <x:v>0</x:v>
      </x:c>
      <x:c r="Z10" t="str">
        <x:f>IF(AND('Contradiction Register'!BK10="Yes",'Contradiction Register'!BL10="Yes",'Contradiction Register'!BM10&lt;&gt;"Yes"),"Missing-evidence confusion","")</x:f>
      </x:c>
      <x:c r="AA10" t="str">
        <x:f>IF(Z10&lt;&gt;"",Z10,IF('Contradiction Register'!AT10="Different","Entity mismatch",""))</x:f>
      </x:c>
      <x:c r="AB10" t="str">
        <x:f>IF(AA10&lt;&gt;"",AA10,IF('Contradiction Register'!AV10="Different","Geography or market mismatch",""))</x:f>
      </x:c>
      <x:c r="AC10" t="str">
        <x:f>IF(AB10&lt;&gt;"",AB10,IF('Contradiction Register'!AU10="Different","Geography or market mismatch",""))</x:f>
      </x:c>
      <x:c r="AD10" t="str">
        <x:f>IF(AC10&lt;&gt;"",AC10,IF('Contradiction Register'!AW10="Different","Customer-segment mismatch",""))</x:f>
      </x:c>
      <x:c r="AE10" t="str">
        <x:f>IF(AD10&lt;&gt;"",AD10,IF('Contradiction Register'!AX10="Different","Product-tier mismatch",""))</x:f>
      </x:c>
      <x:c r="AF10" t="str">
        <x:f>IF(AE10&lt;&gt;"",AE10,IF('Contradiction Register'!AY10="Different","Time conflict",""))</x:f>
      </x:c>
      <x:c r="AG10" t="str">
        <x:f>IF(AF10&lt;&gt;"",AF10,IF('Contradiction Register'!AZ10="Different","Definition conflict",""))</x:f>
      </x:c>
      <x:c r="AH10" t="str">
        <x:f>IF(AG10&lt;&gt;"",AG10,IF('Contradiction Register'!BA10="Different","Metric conflict",""))</x:f>
      </x:c>
      <x:c r="AI10" t="str">
        <x:f>IF(AH10&lt;&gt;"",AH10,IF('Contradiction Register'!BB10="Different","Method conflict",""))</x:f>
      </x:c>
      <x:c r="AJ10" t="str">
        <x:f>IF(AI10&lt;&gt;"",AI10,IF('Contradiction Register'!BC10="Different","Evidence-state conflict",""))</x:f>
      </x:c>
      <x:c r="AK10" t="str">
        <x:f>IF(AJ10&lt;&gt;"",AJ10,IF(OR('Contradiction Register'!BG10="Yes",'Contradiction Register'!BH10="Yes",'Contradiction Register'!BI10="Yes",'Contradiction Register'!BJ10&lt;&gt;"Yes"),"Provenance or source conflict",""))</x:f>
        <x:v>Provenance or source conflict</x:v>
      </x:c>
      <x:c r="AL10" t="str">
        <x:f>IF(AK10&lt;&gt;"",AK10,IF('Contradiction Register'!BD10="No","No true contradiction","Genuine factual contradiction"))</x:f>
        <x:v>Provenance or source conflict</x:v>
      </x:c>
      <x:c r="AM10" t="str">
        <x:f>IF(AL10="Missing-evidence confusion","Missing","")</x:f>
      </x:c>
      <x:c r="AN10" t="str">
        <x:f>IF(AM10&lt;&gt;"",AM10,IF(AL10="Entity mismatch","Entity",""))</x:f>
      </x:c>
      <x:c r="AO10" t="str">
        <x:f>IF(AN10&lt;&gt;"",AN10,IF(AL10="Geography or market mismatch",IF('Contradiction Register'!AV10="Different","GeoMarket|Market","GeoMarket|Geography"),""))</x:f>
      </x:c>
      <x:c r="AP10" t="str">
        <x:f>IF(AO10&lt;&gt;"",AO10,IF(AL10="Customer-segment mismatch","Segment",""))</x:f>
      </x:c>
      <x:c r="AQ10" t="str">
        <x:f>IF(AP10&lt;&gt;"",AP10,IF(AL10="Product-tier mismatch",IF('Contradiction Register'!BE10="Yes","Tier|Narrowed","Tier|Default"),""))</x:f>
      </x:c>
      <x:c r="AR10" t="str">
        <x:f>IF(AQ10&lt;&gt;"",AQ10,IF(AL10="Time conflict",IF('Contradiction Register'!BO10&lt;&gt;"None","Time|Preferred","Time|Sequence"),""))</x:f>
      </x:c>
      <x:c r="AS10" t="str">
        <x:f>IF(AR10&lt;&gt;"",AR10,IF(AL10="Definition conflict",IF('Contradiction Register'!W10='Contradiction Register'!AP10,"Definition|SameLabel","Definition|DifferentLabel"),""))</x:f>
      </x:c>
      <x:c r="AT10" t="str">
        <x:f>IF(AS10&lt;&gt;"",AS10,IF(AL10="Metric conflict","Metric",""))</x:f>
      </x:c>
      <x:c r="AU10" t="str">
        <x:f>IF(AT10&lt;&gt;"",AT10,IF(AL10="Method conflict",IF('Contradiction Register'!BN10="Material","Method|Material",IF('Contradiction Register'!BN10="Non-material","Method|NonMaterial","Method|Undetermined")),""))</x:f>
      </x:c>
      <x:c r="AV10" t="str">
        <x:f>IF(AU10&lt;&gt;"",AU10,IF(AL10="Evidence-state conflict","EvidenceState",""))</x:f>
      </x:c>
      <x:c r="AW10" t="str">
        <x:f>IF(AV10&lt;&gt;"",AV10,IF(AL10="Provenance or source conflict",IF(AND('Contradiction Register'!BH10="Yes",'Contradiction Register'!BN10="Material"),"Provenance|SharedProviderMaterial",IF(AND('Contradiction Register'!BN10="Material",'Contradiction Register'!BJ10="Unknown"),"Provenance|TraceRequired","Provenance|Dependent")),""))</x:f>
        <x:v>Provenance|Dependent</x:v>
      </x:c>
      <x:c r="AX10" t="str">
        <x:f>IF(AW10&lt;&gt;"",AW10,IF(AL10="No true contradiction",IF('Contradiction Register'!BE10="Yes","NoTrue|Narrowed","NoTrue|Compatible"),""))</x:f>
        <x:v>Provenance|Dependent</x:v>
      </x:c>
      <x:c r="AY10" t="str">
        <x:f>IF(AX10&lt;&gt;"",AX10,IF('Contradiction Register'!BO10&lt;&gt;"None","Genuine|Preferred",IF('Contradiction Register'!BP10="No","Genuine|Refuse",IF('Contradiction Register'!BN10="Non-material","Genuine|NonMaterial","Genuine|Material"))))</x:f>
        <x:v>Provenance|Dependent</x:v>
      </x:c>
      <x:c r="AZ10" t="str">
        <x:v>Tier|Narrowed</x:v>
      </x:c>
      <x:c r="BA10" t="str">
        <x:v>Split the claim</x:v>
      </x:c>
      <x:c r="BB10" t="str">
        <x:v>Scope-bounded</x:v>
      </x:c>
      <x:c r="BC10" t="str">
        <x:v>Assess each tier proposition separately.</x:v>
      </x:c>
      <x:c r="BD10" t="str">
        <x:v>One combined answer.</x:v>
      </x:c>
      <x:c r="BE10" t="str">
        <x:v>Proceed per split claim.</x:v>
      </x:c>
      <x:c r="BF10" t="str">
        <x:v>Required if public/material.</x:v>
      </x:c>
      <x:c r="BG10" t="str">
        <x:v>Reopen per proposition.</x:v>
      </x:c>
      <x:c r="BH10" t="str">
        <x:f>VLOOKUP(AY10,$AZ$5:$BG$29,2,FALSE)</x:f>
        <x:v>Preserve unresolved — non-blocking</x:v>
      </x:c>
      <x:c r="BI10" t="str">
        <x:f>VLOOKUP(AY10,$AZ$5:$BG$29,3,FALSE)</x:f>
        <x:v>Reduced</x:v>
      </x:c>
      <x:c r="BJ10" t="str">
        <x:f>IF(AY10="Genuine|Preferred",'Contradiction Register'!BO10&amp;" is preferred for named directness, currency and decision-fit reasons; "&amp;IF('Contradiction Register'!BO10="Record A","Record B","Record A")&amp;" remains preserved.",VLOOKUP(AY10,$AZ$5:$BG$29,4,FALSE))</x:f>
        <x:v>The records form one evidence family and must not be counted as independent corroboration.</x:v>
      </x:c>
      <x:c r="BK10" t="str">
        <x:f>IF(AY10="Genuine|Preferred",'Contradiction Register'!BO10&amp;" is unquestionably true.",VLOOKUP(AY10,$AZ$5:$BG$29,5,FALSE))</x:f>
        <x:v>The records independently confirm the claim or are compatible because they share an origin.</x:v>
      </x:c>
      <x:c r="BL10" t="str">
        <x:f>VLOOKUP(AY10,$AZ$5:$BG$29,6,FALSE)</x:f>
        <x:v>Retain them as dependent records, inspect derivation differences and proceed only with the dependence stated.</x:v>
      </x:c>
      <x:c r="BM10" t="str">
        <x:f>VLOOKUP(AY10,$AZ$5:$BG$29,7,FALSE)</x:f>
        <x:v>Required if public.</x:v>
      </x:c>
      <x:c r="BN10" t="str">
        <x:f>VLOOKUP(AY10,$AZ$5:$BG$29,8,FALSE)</x:f>
        <x:v>Reopen if independent collection is found or the derivation changes the meaning.</x:v>
      </x:c>
    </x:row>
    <x:row r="11">
      <x:c r="D11" t="str">
        <x:v>Other</x:v>
      </x:c>
      <x:c r="P11" s="45" t="str">
        <x:v>Metric conflict</x:v>
      </x:c>
      <x:c r="Q11" s="45" t="str">
        <x:v>Narrow the claim</x:v>
      </x:c>
      <x:c r="S11" t="n">
        <x:f>6</x:f>
        <x:v>6</x:v>
      </x:c>
      <x:c r="T11" t="b">
        <x:f>OR(AND('Contradiction Register'!E11&lt;&gt;"",COUNTIF('Validation Lists'!$A$5:$A$6,'Contradiction Register'!E11)=0),AND('Contradiction Register'!F11&lt;&gt;"",COUNTIF('Validation Lists'!$B$5:$B$7,'Contradiction Register'!F11)=0),AND('Contradiction Register'!G11&lt;&gt;"",COUNTIF('Validation Lists'!$C$5:$C$7,'Contradiction Register'!G11)=0),AND('Contradiction Register'!J11&lt;&gt;"",COUNTIF('Validation Lists'!$D$5:$D$11,'Contradiction Register'!J11)=0),AND('Contradiction Register'!K11&lt;&gt;"",COUNTIF('Validation Lists'!$E$5:$E$9,'Contradiction Register'!K11)=0),AND('Contradiction Register'!L11&lt;&gt;"",COUNTIF('Validation Lists'!$F$5:$F$7,'Contradiction Register'!L11)=0),AND('Contradiction Register'!AC11&lt;&gt;"",COUNTIF('Validation Lists'!$D$5:$D$11,'Contradiction Register'!AC11)=0),AND('Contradiction Register'!AD11&lt;&gt;"",COUNTIF('Validation Lists'!$E$5:$E$9,'Contradiction Register'!AD11)=0),AND('Contradiction Register'!AE11&lt;&gt;"",COUNTIF('Validation Lists'!$F$5:$F$7,'Contradiction Register'!AE11)=0),AND('Contradiction Register'!AT11&lt;&gt;"",COUNTIF('Validation Lists'!$G$5:$G$8,'Contradiction Register'!AT11)=0),AND('Contradiction Register'!AU11&lt;&gt;"",COUNTIF('Validation Lists'!$G$5:$G$8,'Contradiction Register'!AU11)=0),AND('Contradiction Register'!AV11&lt;&gt;"",COUNTIF('Validation Lists'!$G$5:$G$8,'Contradiction Register'!AV11)=0),AND('Contradiction Register'!AW11&lt;&gt;"",COUNTIF('Validation Lists'!$G$5:$G$8,'Contradiction Register'!AW11)=0),AND('Contradiction Register'!AX11&lt;&gt;"",COUNTIF('Validation Lists'!$G$5:$G$8,'Contradiction Register'!AX11)=0),AND('Contradiction Register'!AY11&lt;&gt;"",COUNTIF('Validation Lists'!$G$5:$G$8,'Contradiction Register'!AY11)=0),AND('Contradiction Register'!AZ11&lt;&gt;"",COUNTIF('Validation Lists'!$G$5:$G$8,'Contradiction Register'!AZ11)=0),AND('Contradiction Register'!BA11&lt;&gt;"",COUNTIF('Validation Lists'!$G$5:$G$8,'Contradiction Register'!BA11)=0),AND('Contradiction Register'!BB11&lt;&gt;"",COUNTIF('Validation Lists'!$G$5:$G$8,'Contradiction Register'!BB11)=0),AND('Contradiction Register'!BC11&lt;&gt;"",COUNTIF('Validation Lists'!$G$5:$G$8,'Contradiction Register'!BC11)=0),AND('Contradiction Register'!BD11&lt;&gt;"",COUNTIF('Validation Lists'!$H$5:$H$7,'Contradiction Register'!BD11)=0),AND('Contradiction Register'!BE11&lt;&gt;"",COUNTIF('Validation Lists'!$A$5:$A$6,'Contradiction Register'!BE11)=0),AND('Contradiction Register'!BF11&lt;&gt;"",COUNTIF('Validation Lists'!$I$5:$I$8,'Contradiction Register'!BF11)=0),AND('Contradiction Register'!BG11&lt;&gt;"",COUNTIF('Validation Lists'!$H$5:$H$7,'Contradiction Register'!BG11)=0),AND('Contradiction Register'!BH11&lt;&gt;"",COUNTIF('Validation Lists'!$H$5:$H$7,'Contradiction Register'!BH11)=0),AND('Contradiction Register'!BI11&lt;&gt;"",COUNTIF('Validation Lists'!$H$5:$H$7,'Contradiction Register'!BI11)=0),AND('Contradiction Register'!BJ11&lt;&gt;"",COUNTIF('Validation Lists'!$H$5:$H$7,'Contradiction Register'!BJ11)=0),AND('Contradiction Register'!BK11&lt;&gt;"",COUNTIF('Validation Lists'!$A$5:$A$6,'Contradiction Register'!BK11)=0),AND('Contradiction Register'!BL11&lt;&gt;"",COUNTIF('Validation Lists'!$A$5:$A$6,'Contradiction Register'!BL11)=0),AND('Contradiction Register'!BM11&lt;&gt;"",COUNTIF('Validation Lists'!$J$5:$J$8,'Contradiction Register'!BM11)=0),AND('Contradiction Register'!BN11&lt;&gt;"",COUNTIF('Validation Lists'!$K$5:$K$7,'Contradiction Register'!BN11)=0),AND('Contradiction Register'!BO11&lt;&gt;"",COUNTIF('Validation Lists'!$L$5:$L$7,'Contradiction Register'!BO11)=0),AND('Contradiction Register'!BP11&lt;&gt;"",COUNTIF('Validation Lists'!$M$5:$M$7,'Contradiction Register'!BP11)=0))</x:f>
        <x:v>0</x:v>
      </x:c>
      <x:c r="U11" t="b">
        <x:f>OR('Contradiction Register'!B11="",'Contradiction Register'!C11="",'Contradiction Register'!D11="",'Contradiction Register'!E11="",'Contradiction Register'!F11="",'Contradiction Register'!G11="",'Contradiction Register'!H11="",'Contradiction Register'!I11="",'Contradiction Register'!J11="",'Contradiction Register'!K11="",'Contradiction Register'!L11="",'Contradiction Register'!M11="",'Contradiction Register'!N11="",'Contradiction Register'!O11="",'Contradiction Register'!P11="",'Contradiction Register'!Q11="",'Contradiction Register'!R11="",'Contradiction Register'!S11="",'Contradiction Register'!T11="",'Contradiction Register'!U11="",'Contradiction Register'!V11="",'Contradiction Register'!W11="",'Contradiction Register'!X11="",'Contradiction Register'!Y11="",'Contradiction Register'!Z11="",'Contradiction Register'!AA11="",'Contradiction Register'!AB11="",'Contradiction Register'!AC11="",'Contradiction Register'!AD11="",'Contradiction Register'!AE11="",'Contradiction Register'!AF11="",'Contradiction Register'!AG11="",'Contradiction Register'!AH11="",'Contradiction Register'!AI11="",'Contradiction Register'!AJ11="",'Contradiction Register'!AK11="",'Contradiction Register'!AL11="",'Contradiction Register'!AM11="",'Contradiction Register'!AN11="",'Contradiction Register'!AO11="",'Contradiction Register'!AP11="",'Contradiction Register'!AQ11="",'Contradiction Register'!AR11="",'Contradiction Register'!AS11="",'Contradiction Register'!AT11="",'Contradiction Register'!AU11="",'Contradiction Register'!AV11="",'Contradiction Register'!AW11="",'Contradiction Register'!AX11="",'Contradiction Register'!AY11="",'Contradiction Register'!AZ11="",'Contradiction Register'!BA11="",'Contradiction Register'!BB11="",'Contradiction Register'!BC11="",'Contradiction Register'!BD11="",'Contradiction Register'!BE11="",'Contradiction Register'!BF11="",'Contradiction Register'!BG11="",'Contradiction Register'!BH11="",'Contradiction Register'!BI11="",'Contradiction Register'!BJ11="",'Contradiction Register'!BK11="",'Contradiction Register'!BL11="",'Contradiction Register'!BM11="",'Contradiction Register'!BN11="",'Contradiction Register'!BO11="",'Contradiction Register'!BP11="",'Contradiction Register'!BQ11="",'Contradiction Register'!BR11="")</x:f>
        <x:v>1</x:v>
      </x:c>
      <x:c r="V11" t="str">
        <x:f>IF(OR(T11,U11),"Undetermined",'Contradiction Register'!BN11)</x:f>
        <x:v>Undetermined</x:v>
      </x:c>
      <x:c r="W11" t="b">
        <x:f>AND(OR('Contradiction Register'!E11="Yes",'Contradiction Register'!F11="High",'Contradiction Register'!G11="Hard",'Contradiction Register'!BO11&lt;&gt;"None",BH11="Preserve unresolved — decision-blocking",BH11="Refuse the claim",BH11="Collect defined additional evidence"),OR('Contradiction Register'!BS11="",'Contradiction Register'!BS11="None"))</x:f>
        <x:v>1</x:v>
      </x:c>
      <x:c r="X11" t="b">
        <x:f>AND(OR(BH11="Prefer one record with explicit reasons",BH11="Preserve unresolved — non-blocking",BH11="Preserve unresolved — decision-blocking",BH11="Refuse the claim",BH11="Collect defined additional evidence",'Contradiction Register'!AY11="Different",'Contradiction Register'!AX11="Different"),OR('Contradiction Register'!BT11="",'Contradiction Register'!BT11="None",'Contradiction Register'!BT11="Not applicable"))</x:f>
        <x:v>1</x:v>
      </x:c>
      <x:c r="Y11" t="b">
        <x:f>AND(BH11="Collect defined additional evidence",OR('Contradiction Register'!BR11="",'Contradiction Register'!BR11="None",'Contradiction Register'!BR11="Not applicable"))</x:f>
        <x:v>0</x:v>
      </x:c>
      <x:c r="Z11" t="str">
        <x:f>IF(AND('Contradiction Register'!BK11="Yes",'Contradiction Register'!BL11="Yes",'Contradiction Register'!BM11&lt;&gt;"Yes"),"Missing-evidence confusion","")</x:f>
      </x:c>
      <x:c r="AA11" t="str">
        <x:f>IF(Z11&lt;&gt;"",Z11,IF('Contradiction Register'!AT11="Different","Entity mismatch",""))</x:f>
      </x:c>
      <x:c r="AB11" t="str">
        <x:f>IF(AA11&lt;&gt;"",AA11,IF('Contradiction Register'!AV11="Different","Geography or market mismatch",""))</x:f>
      </x:c>
      <x:c r="AC11" t="str">
        <x:f>IF(AB11&lt;&gt;"",AB11,IF('Contradiction Register'!AU11="Different","Geography or market mismatch",""))</x:f>
      </x:c>
      <x:c r="AD11" t="str">
        <x:f>IF(AC11&lt;&gt;"",AC11,IF('Contradiction Register'!AW11="Different","Customer-segment mismatch",""))</x:f>
      </x:c>
      <x:c r="AE11" t="str">
        <x:f>IF(AD11&lt;&gt;"",AD11,IF('Contradiction Register'!AX11="Different","Product-tier mismatch",""))</x:f>
      </x:c>
      <x:c r="AF11" t="str">
        <x:f>IF(AE11&lt;&gt;"",AE11,IF('Contradiction Register'!AY11="Different","Time conflict",""))</x:f>
      </x:c>
      <x:c r="AG11" t="str">
        <x:f>IF(AF11&lt;&gt;"",AF11,IF('Contradiction Register'!AZ11="Different","Definition conflict",""))</x:f>
      </x:c>
      <x:c r="AH11" t="str">
        <x:f>IF(AG11&lt;&gt;"",AG11,IF('Contradiction Register'!BA11="Different","Metric conflict",""))</x:f>
      </x:c>
      <x:c r="AI11" t="str">
        <x:f>IF(AH11&lt;&gt;"",AH11,IF('Contradiction Register'!BB11="Different","Method conflict",""))</x:f>
      </x:c>
      <x:c r="AJ11" t="str">
        <x:f>IF(AI11&lt;&gt;"",AI11,IF('Contradiction Register'!BC11="Different","Evidence-state conflict",""))</x:f>
      </x:c>
      <x:c r="AK11" t="str">
        <x:f>IF(AJ11&lt;&gt;"",AJ11,IF(OR('Contradiction Register'!BG11="Yes",'Contradiction Register'!BH11="Yes",'Contradiction Register'!BI11="Yes",'Contradiction Register'!BJ11&lt;&gt;"Yes"),"Provenance or source conflict",""))</x:f>
        <x:v>Provenance or source conflict</x:v>
      </x:c>
      <x:c r="AL11" t="str">
        <x:f>IF(AK11&lt;&gt;"",AK11,IF('Contradiction Register'!BD11="No","No true contradiction","Genuine factual contradiction"))</x:f>
        <x:v>Provenance or source conflict</x:v>
      </x:c>
      <x:c r="AM11" t="str">
        <x:f>IF(AL11="Missing-evidence confusion","Missing","")</x:f>
      </x:c>
      <x:c r="AN11" t="str">
        <x:f>IF(AM11&lt;&gt;"",AM11,IF(AL11="Entity mismatch","Entity",""))</x:f>
      </x:c>
      <x:c r="AO11" t="str">
        <x:f>IF(AN11&lt;&gt;"",AN11,IF(AL11="Geography or market mismatch",IF('Contradiction Register'!AV11="Different","GeoMarket|Market","GeoMarket|Geography"),""))</x:f>
      </x:c>
      <x:c r="AP11" t="str">
        <x:f>IF(AO11&lt;&gt;"",AO11,IF(AL11="Customer-segment mismatch","Segment",""))</x:f>
      </x:c>
      <x:c r="AQ11" t="str">
        <x:f>IF(AP11&lt;&gt;"",AP11,IF(AL11="Product-tier mismatch",IF('Contradiction Register'!BE11="Yes","Tier|Narrowed","Tier|Default"),""))</x:f>
      </x:c>
      <x:c r="AR11" t="str">
        <x:f>IF(AQ11&lt;&gt;"",AQ11,IF(AL11="Time conflict",IF('Contradiction Register'!BO11&lt;&gt;"None","Time|Preferred","Time|Sequence"),""))</x:f>
      </x:c>
      <x:c r="AS11" t="str">
        <x:f>IF(AR11&lt;&gt;"",AR11,IF(AL11="Definition conflict",IF('Contradiction Register'!W11='Contradiction Register'!AP11,"Definition|SameLabel","Definition|DifferentLabel"),""))</x:f>
      </x:c>
      <x:c r="AT11" t="str">
        <x:f>IF(AS11&lt;&gt;"",AS11,IF(AL11="Metric conflict","Metric",""))</x:f>
      </x:c>
      <x:c r="AU11" t="str">
        <x:f>IF(AT11&lt;&gt;"",AT11,IF(AL11="Method conflict",IF('Contradiction Register'!BN11="Material","Method|Material",IF('Contradiction Register'!BN11="Non-material","Method|NonMaterial","Method|Undetermined")),""))</x:f>
      </x:c>
      <x:c r="AV11" t="str">
        <x:f>IF(AU11&lt;&gt;"",AU11,IF(AL11="Evidence-state conflict","EvidenceState",""))</x:f>
      </x:c>
      <x:c r="AW11" t="str">
        <x:f>IF(AV11&lt;&gt;"",AV11,IF(AL11="Provenance or source conflict",IF(AND('Contradiction Register'!BH11="Yes",'Contradiction Register'!BN11="Material"),"Provenance|SharedProviderMaterial",IF(AND('Contradiction Register'!BN11="Material",'Contradiction Register'!BJ11="Unknown"),"Provenance|TraceRequired","Provenance|Dependent")),""))</x:f>
        <x:v>Provenance|Dependent</x:v>
      </x:c>
      <x:c r="AX11" t="str">
        <x:f>IF(AW11&lt;&gt;"",AW11,IF(AL11="No true contradiction",IF('Contradiction Register'!BE11="Yes","NoTrue|Narrowed","NoTrue|Compatible"),""))</x:f>
        <x:v>Provenance|Dependent</x:v>
      </x:c>
      <x:c r="AY11" t="str">
        <x:f>IF(AX11&lt;&gt;"",AX11,IF('Contradiction Register'!BO11&lt;&gt;"None","Genuine|Preferred",IF('Contradiction Register'!BP11="No","Genuine|Refuse",IF('Contradiction Register'!BN11="Non-material","Genuine|NonMaterial","Genuine|Material"))))</x:f>
        <x:v>Provenance|Dependent</x:v>
      </x:c>
      <x:c r="AZ11" t="str">
        <x:v>Tier|Default</x:v>
      </x:c>
      <x:c r="BA11" t="str">
        <x:v>Split the claim</x:v>
      </x:c>
      <x:c r="BB11" t="str">
        <x:v>Scope-bounded</x:v>
      </x:c>
      <x:c r="BC11" t="str">
        <x:v>Feature is available on the named tier.</x:v>
      </x:c>
      <x:c r="BD11" t="str">
        <x:v>Competitor offers feature on all plans.</x:v>
      </x:c>
      <x:c r="BE11" t="str">
        <x:v>Use tier-specific claim.</x:v>
      </x:c>
      <x:c r="BF11" t="str">
        <x:v>Required if public.</x:v>
      </x:c>
      <x:c r="BG11" t="str">
        <x:v>Reopen on plan changes.</x:v>
      </x:c>
      <x:c r="BH11" t="str">
        <x:f>VLOOKUP(AY11,$AZ$5:$BG$29,2,FALSE)</x:f>
        <x:v>Preserve unresolved — non-blocking</x:v>
      </x:c>
      <x:c r="BI11" t="str">
        <x:f>VLOOKUP(AY11,$AZ$5:$BG$29,3,FALSE)</x:f>
        <x:v>Reduced</x:v>
      </x:c>
      <x:c r="BJ11" t="str">
        <x:f>IF(AY11="Genuine|Preferred",'Contradiction Register'!BO11&amp;" is preferred for named directness, currency and decision-fit reasons; "&amp;IF('Contradiction Register'!BO11="Record A","Record B","Record A")&amp;" remains preserved.",VLOOKUP(AY11,$AZ$5:$BG$29,4,FALSE))</x:f>
        <x:v>The records form one evidence family and must not be counted as independent corroboration.</x:v>
      </x:c>
      <x:c r="BK11" t="str">
        <x:f>IF(AY11="Genuine|Preferred",'Contradiction Register'!BO11&amp;" is unquestionably true.",VLOOKUP(AY11,$AZ$5:$BG$29,5,FALSE))</x:f>
        <x:v>The records independently confirm the claim or are compatible because they share an origin.</x:v>
      </x:c>
      <x:c r="BL11" t="str">
        <x:f>VLOOKUP(AY11,$AZ$5:$BG$29,6,FALSE)</x:f>
        <x:v>Retain them as dependent records, inspect derivation differences and proceed only with the dependence stated.</x:v>
      </x:c>
      <x:c r="BM11" t="str">
        <x:f>VLOOKUP(AY11,$AZ$5:$BG$29,7,FALSE)</x:f>
        <x:v>Required if public.</x:v>
      </x:c>
      <x:c r="BN11" t="str">
        <x:f>VLOOKUP(AY11,$AZ$5:$BG$29,8,FALSE)</x:f>
        <x:v>Reopen if independent collection is found or the derivation changes the meaning.</x:v>
      </x:c>
    </x:row>
    <x:row r="12">
      <x:c r="P12" s="45" t="str">
        <x:v>Method conflict</x:v>
      </x:c>
      <x:c r="Q12" s="45" t="str">
        <x:v>Preserve unresolved — decision-blocking</x:v>
      </x:c>
      <x:c r="S12" t="n">
        <x:f>6</x:f>
        <x:v>6</x:v>
      </x:c>
      <x:c r="T12" t="b">
        <x:f>OR(AND('Contradiction Register'!E12&lt;&gt;"",COUNTIF('Validation Lists'!$A$5:$A$6,'Contradiction Register'!E12)=0),AND('Contradiction Register'!F12&lt;&gt;"",COUNTIF('Validation Lists'!$B$5:$B$7,'Contradiction Register'!F12)=0),AND('Contradiction Register'!G12&lt;&gt;"",COUNTIF('Validation Lists'!$C$5:$C$7,'Contradiction Register'!G12)=0),AND('Contradiction Register'!J12&lt;&gt;"",COUNTIF('Validation Lists'!$D$5:$D$11,'Contradiction Register'!J12)=0),AND('Contradiction Register'!K12&lt;&gt;"",COUNTIF('Validation Lists'!$E$5:$E$9,'Contradiction Register'!K12)=0),AND('Contradiction Register'!L12&lt;&gt;"",COUNTIF('Validation Lists'!$F$5:$F$7,'Contradiction Register'!L12)=0),AND('Contradiction Register'!AC12&lt;&gt;"",COUNTIF('Validation Lists'!$D$5:$D$11,'Contradiction Register'!AC12)=0),AND('Contradiction Register'!AD12&lt;&gt;"",COUNTIF('Validation Lists'!$E$5:$E$9,'Contradiction Register'!AD12)=0),AND('Contradiction Register'!AE12&lt;&gt;"",COUNTIF('Validation Lists'!$F$5:$F$7,'Contradiction Register'!AE12)=0),AND('Contradiction Register'!AT12&lt;&gt;"",COUNTIF('Validation Lists'!$G$5:$G$8,'Contradiction Register'!AT12)=0),AND('Contradiction Register'!AU12&lt;&gt;"",COUNTIF('Validation Lists'!$G$5:$G$8,'Contradiction Register'!AU12)=0),AND('Contradiction Register'!AV12&lt;&gt;"",COUNTIF('Validation Lists'!$G$5:$G$8,'Contradiction Register'!AV12)=0),AND('Contradiction Register'!AW12&lt;&gt;"",COUNTIF('Validation Lists'!$G$5:$G$8,'Contradiction Register'!AW12)=0),AND('Contradiction Register'!AX12&lt;&gt;"",COUNTIF('Validation Lists'!$G$5:$G$8,'Contradiction Register'!AX12)=0),AND('Contradiction Register'!AY12&lt;&gt;"",COUNTIF('Validation Lists'!$G$5:$G$8,'Contradiction Register'!AY12)=0),AND('Contradiction Register'!AZ12&lt;&gt;"",COUNTIF('Validation Lists'!$G$5:$G$8,'Contradiction Register'!AZ12)=0),AND('Contradiction Register'!BA12&lt;&gt;"",COUNTIF('Validation Lists'!$G$5:$G$8,'Contradiction Register'!BA12)=0),AND('Contradiction Register'!BB12&lt;&gt;"",COUNTIF('Validation Lists'!$G$5:$G$8,'Contradiction Register'!BB12)=0),AND('Contradiction Register'!BC12&lt;&gt;"",COUNTIF('Validation Lists'!$G$5:$G$8,'Contradiction Register'!BC12)=0),AND('Contradiction Register'!BD12&lt;&gt;"",COUNTIF('Validation Lists'!$H$5:$H$7,'Contradiction Register'!BD12)=0),AND('Contradiction Register'!BE12&lt;&gt;"",COUNTIF('Validation Lists'!$A$5:$A$6,'Contradiction Register'!BE12)=0),AND('Contradiction Register'!BF12&lt;&gt;"",COUNTIF('Validation Lists'!$I$5:$I$8,'Contradiction Register'!BF12)=0),AND('Contradiction Register'!BG12&lt;&gt;"",COUNTIF('Validation Lists'!$H$5:$H$7,'Contradiction Register'!BG12)=0),AND('Contradiction Register'!BH12&lt;&gt;"",COUNTIF('Validation Lists'!$H$5:$H$7,'Contradiction Register'!BH12)=0),AND('Contradiction Register'!BI12&lt;&gt;"",COUNTIF('Validation Lists'!$H$5:$H$7,'Contradiction Register'!BI12)=0),AND('Contradiction Register'!BJ12&lt;&gt;"",COUNTIF('Validation Lists'!$H$5:$H$7,'Contradiction Register'!BJ12)=0),AND('Contradiction Register'!BK12&lt;&gt;"",COUNTIF('Validation Lists'!$A$5:$A$6,'Contradiction Register'!BK12)=0),AND('Contradiction Register'!BL12&lt;&gt;"",COUNTIF('Validation Lists'!$A$5:$A$6,'Contradiction Register'!BL12)=0),AND('Contradiction Register'!BM12&lt;&gt;"",COUNTIF('Validation Lists'!$J$5:$J$8,'Contradiction Register'!BM12)=0),AND('Contradiction Register'!BN12&lt;&gt;"",COUNTIF('Validation Lists'!$K$5:$K$7,'Contradiction Register'!BN12)=0),AND('Contradiction Register'!BO12&lt;&gt;"",COUNTIF('Validation Lists'!$L$5:$L$7,'Contradiction Register'!BO12)=0),AND('Contradiction Register'!BP12&lt;&gt;"",COUNTIF('Validation Lists'!$M$5:$M$7,'Contradiction Register'!BP12)=0))</x:f>
        <x:v>0</x:v>
      </x:c>
      <x:c r="U12" t="b">
        <x:f>OR('Contradiction Register'!B12="",'Contradiction Register'!C12="",'Contradiction Register'!D12="",'Contradiction Register'!E12="",'Contradiction Register'!F12="",'Contradiction Register'!G12="",'Contradiction Register'!H12="",'Contradiction Register'!I12="",'Contradiction Register'!J12="",'Contradiction Register'!K12="",'Contradiction Register'!L12="",'Contradiction Register'!M12="",'Contradiction Register'!N12="",'Contradiction Register'!O12="",'Contradiction Register'!P12="",'Contradiction Register'!Q12="",'Contradiction Register'!R12="",'Contradiction Register'!S12="",'Contradiction Register'!T12="",'Contradiction Register'!U12="",'Contradiction Register'!V12="",'Contradiction Register'!W12="",'Contradiction Register'!X12="",'Contradiction Register'!Y12="",'Contradiction Register'!Z12="",'Contradiction Register'!AA12="",'Contradiction Register'!AB12="",'Contradiction Register'!AC12="",'Contradiction Register'!AD12="",'Contradiction Register'!AE12="",'Contradiction Register'!AF12="",'Contradiction Register'!AG12="",'Contradiction Register'!AH12="",'Contradiction Register'!AI12="",'Contradiction Register'!AJ12="",'Contradiction Register'!AK12="",'Contradiction Register'!AL12="",'Contradiction Register'!AM12="",'Contradiction Register'!AN12="",'Contradiction Register'!AO12="",'Contradiction Register'!AP12="",'Contradiction Register'!AQ12="",'Contradiction Register'!AR12="",'Contradiction Register'!AS12="",'Contradiction Register'!AT12="",'Contradiction Register'!AU12="",'Contradiction Register'!AV12="",'Contradiction Register'!AW12="",'Contradiction Register'!AX12="",'Contradiction Register'!AY12="",'Contradiction Register'!AZ12="",'Contradiction Register'!BA12="",'Contradiction Register'!BB12="",'Contradiction Register'!BC12="",'Contradiction Register'!BD12="",'Contradiction Register'!BE12="",'Contradiction Register'!BF12="",'Contradiction Register'!BG12="",'Contradiction Register'!BH12="",'Contradiction Register'!BI12="",'Contradiction Register'!BJ12="",'Contradiction Register'!BK12="",'Contradiction Register'!BL12="",'Contradiction Register'!BM12="",'Contradiction Register'!BN12="",'Contradiction Register'!BO12="",'Contradiction Register'!BP12="",'Contradiction Register'!BQ12="",'Contradiction Register'!BR12="")</x:f>
        <x:v>1</x:v>
      </x:c>
      <x:c r="V12" t="str">
        <x:f>IF(OR(T12,U12),"Undetermined",'Contradiction Register'!BN12)</x:f>
        <x:v>Undetermined</x:v>
      </x:c>
      <x:c r="W12" t="b">
        <x:f>AND(OR('Contradiction Register'!E12="Yes",'Contradiction Register'!F12="High",'Contradiction Register'!G12="Hard",'Contradiction Register'!BO12&lt;&gt;"None",BH12="Preserve unresolved — decision-blocking",BH12="Refuse the claim",BH12="Collect defined additional evidence"),OR('Contradiction Register'!BS12="",'Contradiction Register'!BS12="None"))</x:f>
        <x:v>1</x:v>
      </x:c>
      <x:c r="X12" t="b">
        <x:f>AND(OR(BH12="Prefer one record with explicit reasons",BH12="Preserve unresolved — non-blocking",BH12="Preserve unresolved — decision-blocking",BH12="Refuse the claim",BH12="Collect defined additional evidence",'Contradiction Register'!AY12="Different",'Contradiction Register'!AX12="Different"),OR('Contradiction Register'!BT12="",'Contradiction Register'!BT12="None",'Contradiction Register'!BT12="Not applicable"))</x:f>
        <x:v>1</x:v>
      </x:c>
      <x:c r="Y12" t="b">
        <x:f>AND(BH12="Collect defined additional evidence",OR('Contradiction Register'!BR12="",'Contradiction Register'!BR12="None",'Contradiction Register'!BR12="Not applicable"))</x:f>
        <x:v>0</x:v>
      </x:c>
      <x:c r="Z12" t="str">
        <x:f>IF(AND('Contradiction Register'!BK12="Yes",'Contradiction Register'!BL12="Yes",'Contradiction Register'!BM12&lt;&gt;"Yes"),"Missing-evidence confusion","")</x:f>
      </x:c>
      <x:c r="AA12" t="str">
        <x:f>IF(Z12&lt;&gt;"",Z12,IF('Contradiction Register'!AT12="Different","Entity mismatch",""))</x:f>
      </x:c>
      <x:c r="AB12" t="str">
        <x:f>IF(AA12&lt;&gt;"",AA12,IF('Contradiction Register'!AV12="Different","Geography or market mismatch",""))</x:f>
      </x:c>
      <x:c r="AC12" t="str">
        <x:f>IF(AB12&lt;&gt;"",AB12,IF('Contradiction Register'!AU12="Different","Geography or market mismatch",""))</x:f>
      </x:c>
      <x:c r="AD12" t="str">
        <x:f>IF(AC12&lt;&gt;"",AC12,IF('Contradiction Register'!AW12="Different","Customer-segment mismatch",""))</x:f>
      </x:c>
      <x:c r="AE12" t="str">
        <x:f>IF(AD12&lt;&gt;"",AD12,IF('Contradiction Register'!AX12="Different","Product-tier mismatch",""))</x:f>
      </x:c>
      <x:c r="AF12" t="str">
        <x:f>IF(AE12&lt;&gt;"",AE12,IF('Contradiction Register'!AY12="Different","Time conflict",""))</x:f>
      </x:c>
      <x:c r="AG12" t="str">
        <x:f>IF(AF12&lt;&gt;"",AF12,IF('Contradiction Register'!AZ12="Different","Definition conflict",""))</x:f>
      </x:c>
      <x:c r="AH12" t="str">
        <x:f>IF(AG12&lt;&gt;"",AG12,IF('Contradiction Register'!BA12="Different","Metric conflict",""))</x:f>
      </x:c>
      <x:c r="AI12" t="str">
        <x:f>IF(AH12&lt;&gt;"",AH12,IF('Contradiction Register'!BB12="Different","Method conflict",""))</x:f>
      </x:c>
      <x:c r="AJ12" t="str">
        <x:f>IF(AI12&lt;&gt;"",AI12,IF('Contradiction Register'!BC12="Different","Evidence-state conflict",""))</x:f>
      </x:c>
      <x:c r="AK12" t="str">
        <x:f>IF(AJ12&lt;&gt;"",AJ12,IF(OR('Contradiction Register'!BG12="Yes",'Contradiction Register'!BH12="Yes",'Contradiction Register'!BI12="Yes",'Contradiction Register'!BJ12&lt;&gt;"Yes"),"Provenance or source conflict",""))</x:f>
        <x:v>Provenance or source conflict</x:v>
      </x:c>
      <x:c r="AL12" t="str">
        <x:f>IF(AK12&lt;&gt;"",AK12,IF('Contradiction Register'!BD12="No","No true contradiction","Genuine factual contradiction"))</x:f>
        <x:v>Provenance or source conflict</x:v>
      </x:c>
      <x:c r="AM12" t="str">
        <x:f>IF(AL12="Missing-evidence confusion","Missing","")</x:f>
      </x:c>
      <x:c r="AN12" t="str">
        <x:f>IF(AM12&lt;&gt;"",AM12,IF(AL12="Entity mismatch","Entity",""))</x:f>
      </x:c>
      <x:c r="AO12" t="str">
        <x:f>IF(AN12&lt;&gt;"",AN12,IF(AL12="Geography or market mismatch",IF('Contradiction Register'!AV12="Different","GeoMarket|Market","GeoMarket|Geography"),""))</x:f>
      </x:c>
      <x:c r="AP12" t="str">
        <x:f>IF(AO12&lt;&gt;"",AO12,IF(AL12="Customer-segment mismatch","Segment",""))</x:f>
      </x:c>
      <x:c r="AQ12" t="str">
        <x:f>IF(AP12&lt;&gt;"",AP12,IF(AL12="Product-tier mismatch",IF('Contradiction Register'!BE12="Yes","Tier|Narrowed","Tier|Default"),""))</x:f>
      </x:c>
      <x:c r="AR12" t="str">
        <x:f>IF(AQ12&lt;&gt;"",AQ12,IF(AL12="Time conflict",IF('Contradiction Register'!BO12&lt;&gt;"None","Time|Preferred","Time|Sequence"),""))</x:f>
      </x:c>
      <x:c r="AS12" t="str">
        <x:f>IF(AR12&lt;&gt;"",AR12,IF(AL12="Definition conflict",IF('Contradiction Register'!W12='Contradiction Register'!AP12,"Definition|SameLabel","Definition|DifferentLabel"),""))</x:f>
      </x:c>
      <x:c r="AT12" t="str">
        <x:f>IF(AS12&lt;&gt;"",AS12,IF(AL12="Metric conflict","Metric",""))</x:f>
      </x:c>
      <x:c r="AU12" t="str">
        <x:f>IF(AT12&lt;&gt;"",AT12,IF(AL12="Method conflict",IF('Contradiction Register'!BN12="Material","Method|Material",IF('Contradiction Register'!BN12="Non-material","Method|NonMaterial","Method|Undetermined")),""))</x:f>
      </x:c>
      <x:c r="AV12" t="str">
        <x:f>IF(AU12&lt;&gt;"",AU12,IF(AL12="Evidence-state conflict","EvidenceState",""))</x:f>
      </x:c>
      <x:c r="AW12" t="str">
        <x:f>IF(AV12&lt;&gt;"",AV12,IF(AL12="Provenance or source conflict",IF(AND('Contradiction Register'!BH12="Yes",'Contradiction Register'!BN12="Material"),"Provenance|SharedProviderMaterial",IF(AND('Contradiction Register'!BN12="Material",'Contradiction Register'!BJ12="Unknown"),"Provenance|TraceRequired","Provenance|Dependent")),""))</x:f>
        <x:v>Provenance|Dependent</x:v>
      </x:c>
      <x:c r="AX12" t="str">
        <x:f>IF(AW12&lt;&gt;"",AW12,IF(AL12="No true contradiction",IF('Contradiction Register'!BE12="Yes","NoTrue|Narrowed","NoTrue|Compatible"),""))</x:f>
        <x:v>Provenance|Dependent</x:v>
      </x:c>
      <x:c r="AY12" t="str">
        <x:f>IF(AX12&lt;&gt;"",AX12,IF('Contradiction Register'!BO12&lt;&gt;"None","Genuine|Preferred",IF('Contradiction Register'!BP12="No","Genuine|Refuse",IF('Contradiction Register'!BN12="Non-material","Genuine|NonMaterial","Genuine|Material"))))</x:f>
        <x:v>Provenance|Dependent</x:v>
      </x:c>
      <x:c r="AZ12" t="str">
        <x:v>Time|Preferred</x:v>
      </x:c>
      <x:c r="BA12" t="str">
        <x:v>Prefer one record with explicit reasons</x:v>
      </x:c>
      <x:c r="BB12" t="str">
        <x:v>Scope-bounded</x:v>
      </x:c>
      <x:c r="BC12" t="str">
        <x:v>Current observation supports current-state wording; older record is retained as history.</x:v>
      </x:c>
      <x:c r="BD12" t="str">
        <x:v>Both are current or older record is deleted.</x:v>
      </x:c>
      <x:c r="BE12" t="str">
        <x:v>Proceed with dated current claim.</x:v>
      </x:c>
      <x:c r="BF12" t="str">
        <x:v>Required if material/public.</x:v>
      </x:c>
      <x:c r="BG12" t="str">
        <x:v>Reopen at next scheduled freshness check or material product change.</x:v>
      </x:c>
      <x:c r="BH12" t="str">
        <x:f>VLOOKUP(AY12,$AZ$5:$BG$29,2,FALSE)</x:f>
        <x:v>Preserve unresolved — non-blocking</x:v>
      </x:c>
      <x:c r="BI12" t="str">
        <x:f>VLOOKUP(AY12,$AZ$5:$BG$29,3,FALSE)</x:f>
        <x:v>Reduced</x:v>
      </x:c>
      <x:c r="BJ12" t="str">
        <x:f>IF(AY12="Genuine|Preferred",'Contradiction Register'!BO12&amp;" is preferred for named directness, currency and decision-fit reasons; "&amp;IF('Contradiction Register'!BO12="Record A","Record B","Record A")&amp;" remains preserved.",VLOOKUP(AY12,$AZ$5:$BG$29,4,FALSE))</x:f>
        <x:v>The records form one evidence family and must not be counted as independent corroboration.</x:v>
      </x:c>
      <x:c r="BK12" t="str">
        <x:f>IF(AY12="Genuine|Preferred",'Contradiction Register'!BO12&amp;" is unquestionably true.",VLOOKUP(AY12,$AZ$5:$BG$29,5,FALSE))</x:f>
        <x:v>The records independently confirm the claim or are compatible because they share an origin.</x:v>
      </x:c>
      <x:c r="BL12" t="str">
        <x:f>VLOOKUP(AY12,$AZ$5:$BG$29,6,FALSE)</x:f>
        <x:v>Retain them as dependent records, inspect derivation differences and proceed only with the dependence stated.</x:v>
      </x:c>
      <x:c r="BM12" t="str">
        <x:f>VLOOKUP(AY12,$AZ$5:$BG$29,7,FALSE)</x:f>
        <x:v>Required if public.</x:v>
      </x:c>
      <x:c r="BN12" t="str">
        <x:f>VLOOKUP(AY12,$AZ$5:$BG$29,8,FALSE)</x:f>
        <x:v>Reopen if independent collection is found or the derivation changes the meaning.</x:v>
      </x:c>
    </x:row>
    <x:row r="13">
      <x:c r="P13" s="45" t="str">
        <x:v>Evidence-state conflict</x:v>
      </x:c>
      <x:c r="Q13" s="45" t="str">
        <x:v>Split the claim</x:v>
      </x:c>
      <x:c r="S13" t="n">
        <x:f>6</x:f>
        <x:v>6</x:v>
      </x:c>
      <x:c r="T13" t="b">
        <x:f>OR(AND('Contradiction Register'!E13&lt;&gt;"",COUNTIF('Validation Lists'!$A$5:$A$6,'Contradiction Register'!E13)=0),AND('Contradiction Register'!F13&lt;&gt;"",COUNTIF('Validation Lists'!$B$5:$B$7,'Contradiction Register'!F13)=0),AND('Contradiction Register'!G13&lt;&gt;"",COUNTIF('Validation Lists'!$C$5:$C$7,'Contradiction Register'!G13)=0),AND('Contradiction Register'!J13&lt;&gt;"",COUNTIF('Validation Lists'!$D$5:$D$11,'Contradiction Register'!J13)=0),AND('Contradiction Register'!K13&lt;&gt;"",COUNTIF('Validation Lists'!$E$5:$E$9,'Contradiction Register'!K13)=0),AND('Contradiction Register'!L13&lt;&gt;"",COUNTIF('Validation Lists'!$F$5:$F$7,'Contradiction Register'!L13)=0),AND('Contradiction Register'!AC13&lt;&gt;"",COUNTIF('Validation Lists'!$D$5:$D$11,'Contradiction Register'!AC13)=0),AND('Contradiction Register'!AD13&lt;&gt;"",COUNTIF('Validation Lists'!$E$5:$E$9,'Contradiction Register'!AD13)=0),AND('Contradiction Register'!AE13&lt;&gt;"",COUNTIF('Validation Lists'!$F$5:$F$7,'Contradiction Register'!AE13)=0),AND('Contradiction Register'!AT13&lt;&gt;"",COUNTIF('Validation Lists'!$G$5:$G$8,'Contradiction Register'!AT13)=0),AND('Contradiction Register'!AU13&lt;&gt;"",COUNTIF('Validation Lists'!$G$5:$G$8,'Contradiction Register'!AU13)=0),AND('Contradiction Register'!AV13&lt;&gt;"",COUNTIF('Validation Lists'!$G$5:$G$8,'Contradiction Register'!AV13)=0),AND('Contradiction Register'!AW13&lt;&gt;"",COUNTIF('Validation Lists'!$G$5:$G$8,'Contradiction Register'!AW13)=0),AND('Contradiction Register'!AX13&lt;&gt;"",COUNTIF('Validation Lists'!$G$5:$G$8,'Contradiction Register'!AX13)=0),AND('Contradiction Register'!AY13&lt;&gt;"",COUNTIF('Validation Lists'!$G$5:$G$8,'Contradiction Register'!AY13)=0),AND('Contradiction Register'!AZ13&lt;&gt;"",COUNTIF('Validation Lists'!$G$5:$G$8,'Contradiction Register'!AZ13)=0),AND('Contradiction Register'!BA13&lt;&gt;"",COUNTIF('Validation Lists'!$G$5:$G$8,'Contradiction Register'!BA13)=0),AND('Contradiction Register'!BB13&lt;&gt;"",COUNTIF('Validation Lists'!$G$5:$G$8,'Contradiction Register'!BB13)=0),AND('Contradiction Register'!BC13&lt;&gt;"",COUNTIF('Validation Lists'!$G$5:$G$8,'Contradiction Register'!BC13)=0),AND('Contradiction Register'!BD13&lt;&gt;"",COUNTIF('Validation Lists'!$H$5:$H$7,'Contradiction Register'!BD13)=0),AND('Contradiction Register'!BE13&lt;&gt;"",COUNTIF('Validation Lists'!$A$5:$A$6,'Contradiction Register'!BE13)=0),AND('Contradiction Register'!BF13&lt;&gt;"",COUNTIF('Validation Lists'!$I$5:$I$8,'Contradiction Register'!BF13)=0),AND('Contradiction Register'!BG13&lt;&gt;"",COUNTIF('Validation Lists'!$H$5:$H$7,'Contradiction Register'!BG13)=0),AND('Contradiction Register'!BH13&lt;&gt;"",COUNTIF('Validation Lists'!$H$5:$H$7,'Contradiction Register'!BH13)=0),AND('Contradiction Register'!BI13&lt;&gt;"",COUNTIF('Validation Lists'!$H$5:$H$7,'Contradiction Register'!BI13)=0),AND('Contradiction Register'!BJ13&lt;&gt;"",COUNTIF('Validation Lists'!$H$5:$H$7,'Contradiction Register'!BJ13)=0),AND('Contradiction Register'!BK13&lt;&gt;"",COUNTIF('Validation Lists'!$A$5:$A$6,'Contradiction Register'!BK13)=0),AND('Contradiction Register'!BL13&lt;&gt;"",COUNTIF('Validation Lists'!$A$5:$A$6,'Contradiction Register'!BL13)=0),AND('Contradiction Register'!BM13&lt;&gt;"",COUNTIF('Validation Lists'!$J$5:$J$8,'Contradiction Register'!BM13)=0),AND('Contradiction Register'!BN13&lt;&gt;"",COUNTIF('Validation Lists'!$K$5:$K$7,'Contradiction Register'!BN13)=0),AND('Contradiction Register'!BO13&lt;&gt;"",COUNTIF('Validation Lists'!$L$5:$L$7,'Contradiction Register'!BO13)=0),AND('Contradiction Register'!BP13&lt;&gt;"",COUNTIF('Validation Lists'!$M$5:$M$7,'Contradiction Register'!BP13)=0))</x:f>
        <x:v>0</x:v>
      </x:c>
      <x:c r="U13" t="b">
        <x:f>OR('Contradiction Register'!B13="",'Contradiction Register'!C13="",'Contradiction Register'!D13="",'Contradiction Register'!E13="",'Contradiction Register'!F13="",'Contradiction Register'!G13="",'Contradiction Register'!H13="",'Contradiction Register'!I13="",'Contradiction Register'!J13="",'Contradiction Register'!K13="",'Contradiction Register'!L13="",'Contradiction Register'!M13="",'Contradiction Register'!N13="",'Contradiction Register'!O13="",'Contradiction Register'!P13="",'Contradiction Register'!Q13="",'Contradiction Register'!R13="",'Contradiction Register'!S13="",'Contradiction Register'!T13="",'Contradiction Register'!U13="",'Contradiction Register'!V13="",'Contradiction Register'!W13="",'Contradiction Register'!X13="",'Contradiction Register'!Y13="",'Contradiction Register'!Z13="",'Contradiction Register'!AA13="",'Contradiction Register'!AB13="",'Contradiction Register'!AC13="",'Contradiction Register'!AD13="",'Contradiction Register'!AE13="",'Contradiction Register'!AF13="",'Contradiction Register'!AG13="",'Contradiction Register'!AH13="",'Contradiction Register'!AI13="",'Contradiction Register'!AJ13="",'Contradiction Register'!AK13="",'Contradiction Register'!AL13="",'Contradiction Register'!AM13="",'Contradiction Register'!AN13="",'Contradiction Register'!AO13="",'Contradiction Register'!AP13="",'Contradiction Register'!AQ13="",'Contradiction Register'!AR13="",'Contradiction Register'!AS13="",'Contradiction Register'!AT13="",'Contradiction Register'!AU13="",'Contradiction Register'!AV13="",'Contradiction Register'!AW13="",'Contradiction Register'!AX13="",'Contradiction Register'!AY13="",'Contradiction Register'!AZ13="",'Contradiction Register'!BA13="",'Contradiction Register'!BB13="",'Contradiction Register'!BC13="",'Contradiction Register'!BD13="",'Contradiction Register'!BE13="",'Contradiction Register'!BF13="",'Contradiction Register'!BG13="",'Contradiction Register'!BH13="",'Contradiction Register'!BI13="",'Contradiction Register'!BJ13="",'Contradiction Register'!BK13="",'Contradiction Register'!BL13="",'Contradiction Register'!BM13="",'Contradiction Register'!BN13="",'Contradiction Register'!BO13="",'Contradiction Register'!BP13="",'Contradiction Register'!BQ13="",'Contradiction Register'!BR13="")</x:f>
        <x:v>1</x:v>
      </x:c>
      <x:c r="V13" t="str">
        <x:f>IF(OR(T13,U13),"Undetermined",'Contradiction Register'!BN13)</x:f>
        <x:v>Undetermined</x:v>
      </x:c>
      <x:c r="W13" t="b">
        <x:f>AND(OR('Contradiction Register'!E13="Yes",'Contradiction Register'!F13="High",'Contradiction Register'!G13="Hard",'Contradiction Register'!BO13&lt;&gt;"None",BH13="Preserve unresolved — decision-blocking",BH13="Refuse the claim",BH13="Collect defined additional evidence"),OR('Contradiction Register'!BS13="",'Contradiction Register'!BS13="None"))</x:f>
        <x:v>1</x:v>
      </x:c>
      <x:c r="X13" t="b">
        <x:f>AND(OR(BH13="Prefer one record with explicit reasons",BH13="Preserve unresolved — non-blocking",BH13="Preserve unresolved — decision-blocking",BH13="Refuse the claim",BH13="Collect defined additional evidence",'Contradiction Register'!AY13="Different",'Contradiction Register'!AX13="Different"),OR('Contradiction Register'!BT13="",'Contradiction Register'!BT13="None",'Contradiction Register'!BT13="Not applicable"))</x:f>
        <x:v>1</x:v>
      </x:c>
      <x:c r="Y13" t="b">
        <x:f>AND(BH13="Collect defined additional evidence",OR('Contradiction Register'!BR13="",'Contradiction Register'!BR13="None",'Contradiction Register'!BR13="Not applicable"))</x:f>
        <x:v>0</x:v>
      </x:c>
      <x:c r="Z13" t="str">
        <x:f>IF(AND('Contradiction Register'!BK13="Yes",'Contradiction Register'!BL13="Yes",'Contradiction Register'!BM13&lt;&gt;"Yes"),"Missing-evidence confusion","")</x:f>
      </x:c>
      <x:c r="AA13" t="str">
        <x:f>IF(Z13&lt;&gt;"",Z13,IF('Contradiction Register'!AT13="Different","Entity mismatch",""))</x:f>
      </x:c>
      <x:c r="AB13" t="str">
        <x:f>IF(AA13&lt;&gt;"",AA13,IF('Contradiction Register'!AV13="Different","Geography or market mismatch",""))</x:f>
      </x:c>
      <x:c r="AC13" t="str">
        <x:f>IF(AB13&lt;&gt;"",AB13,IF('Contradiction Register'!AU13="Different","Geography or market mismatch",""))</x:f>
      </x:c>
      <x:c r="AD13" t="str">
        <x:f>IF(AC13&lt;&gt;"",AC13,IF('Contradiction Register'!AW13="Different","Customer-segment mismatch",""))</x:f>
      </x:c>
      <x:c r="AE13" t="str">
        <x:f>IF(AD13&lt;&gt;"",AD13,IF('Contradiction Register'!AX13="Different","Product-tier mismatch",""))</x:f>
      </x:c>
      <x:c r="AF13" t="str">
        <x:f>IF(AE13&lt;&gt;"",AE13,IF('Contradiction Register'!AY13="Different","Time conflict",""))</x:f>
      </x:c>
      <x:c r="AG13" t="str">
        <x:f>IF(AF13&lt;&gt;"",AF13,IF('Contradiction Register'!AZ13="Different","Definition conflict",""))</x:f>
      </x:c>
      <x:c r="AH13" t="str">
        <x:f>IF(AG13&lt;&gt;"",AG13,IF('Contradiction Register'!BA13="Different","Metric conflict",""))</x:f>
      </x:c>
      <x:c r="AI13" t="str">
        <x:f>IF(AH13&lt;&gt;"",AH13,IF('Contradiction Register'!BB13="Different","Method conflict",""))</x:f>
      </x:c>
      <x:c r="AJ13" t="str">
        <x:f>IF(AI13&lt;&gt;"",AI13,IF('Contradiction Register'!BC13="Different","Evidence-state conflict",""))</x:f>
      </x:c>
      <x:c r="AK13" t="str">
        <x:f>IF(AJ13&lt;&gt;"",AJ13,IF(OR('Contradiction Register'!BG13="Yes",'Contradiction Register'!BH13="Yes",'Contradiction Register'!BI13="Yes",'Contradiction Register'!BJ13&lt;&gt;"Yes"),"Provenance or source conflict",""))</x:f>
        <x:v>Provenance or source conflict</x:v>
      </x:c>
      <x:c r="AL13" t="str">
        <x:f>IF(AK13&lt;&gt;"",AK13,IF('Contradiction Register'!BD13="No","No true contradiction","Genuine factual contradiction"))</x:f>
        <x:v>Provenance or source conflict</x:v>
      </x:c>
      <x:c r="AM13" t="str">
        <x:f>IF(AL13="Missing-evidence confusion","Missing","")</x:f>
      </x:c>
      <x:c r="AN13" t="str">
        <x:f>IF(AM13&lt;&gt;"",AM13,IF(AL13="Entity mismatch","Entity",""))</x:f>
      </x:c>
      <x:c r="AO13" t="str">
        <x:f>IF(AN13&lt;&gt;"",AN13,IF(AL13="Geography or market mismatch",IF('Contradiction Register'!AV13="Different","GeoMarket|Market","GeoMarket|Geography"),""))</x:f>
      </x:c>
      <x:c r="AP13" t="str">
        <x:f>IF(AO13&lt;&gt;"",AO13,IF(AL13="Customer-segment mismatch","Segment",""))</x:f>
      </x:c>
      <x:c r="AQ13" t="str">
        <x:f>IF(AP13&lt;&gt;"",AP13,IF(AL13="Product-tier mismatch",IF('Contradiction Register'!BE13="Yes","Tier|Narrowed","Tier|Default"),""))</x:f>
      </x:c>
      <x:c r="AR13" t="str">
        <x:f>IF(AQ13&lt;&gt;"",AQ13,IF(AL13="Time conflict",IF('Contradiction Register'!BO13&lt;&gt;"None","Time|Preferred","Time|Sequence"),""))</x:f>
      </x:c>
      <x:c r="AS13" t="str">
        <x:f>IF(AR13&lt;&gt;"",AR13,IF(AL13="Definition conflict",IF('Contradiction Register'!W13='Contradiction Register'!AP13,"Definition|SameLabel","Definition|DifferentLabel"),""))</x:f>
      </x:c>
      <x:c r="AT13" t="str">
        <x:f>IF(AS13&lt;&gt;"",AS13,IF(AL13="Metric conflict","Metric",""))</x:f>
      </x:c>
      <x:c r="AU13" t="str">
        <x:f>IF(AT13&lt;&gt;"",AT13,IF(AL13="Method conflict",IF('Contradiction Register'!BN13="Material","Method|Material",IF('Contradiction Register'!BN13="Non-material","Method|NonMaterial","Method|Undetermined")),""))</x:f>
      </x:c>
      <x:c r="AV13" t="str">
        <x:f>IF(AU13&lt;&gt;"",AU13,IF(AL13="Evidence-state conflict","EvidenceState",""))</x:f>
      </x:c>
      <x:c r="AW13" t="str">
        <x:f>IF(AV13&lt;&gt;"",AV13,IF(AL13="Provenance or source conflict",IF(AND('Contradiction Register'!BH13="Yes",'Contradiction Register'!BN13="Material"),"Provenance|SharedProviderMaterial",IF(AND('Contradiction Register'!BN13="Material",'Contradiction Register'!BJ13="Unknown"),"Provenance|TraceRequired","Provenance|Dependent")),""))</x:f>
        <x:v>Provenance|Dependent</x:v>
      </x:c>
      <x:c r="AX13" t="str">
        <x:f>IF(AW13&lt;&gt;"",AW13,IF(AL13="No true contradiction",IF('Contradiction Register'!BE13="Yes","NoTrue|Narrowed","NoTrue|Compatible"),""))</x:f>
        <x:v>Provenance|Dependent</x:v>
      </x:c>
      <x:c r="AY13" t="str">
        <x:f>IF(AX13&lt;&gt;"",AX13,IF('Contradiction Register'!BO13&lt;&gt;"None","Genuine|Preferred",IF('Contradiction Register'!BP13="No","Genuine|Refuse",IF('Contradiction Register'!BN13="Non-material","Genuine|NonMaterial","Genuine|Material"))))</x:f>
        <x:v>Provenance|Dependent</x:v>
      </x:c>
      <x:c r="AZ13" t="str">
        <x:v>Time|Sequence</x:v>
      </x:c>
      <x:c r="BA13" t="str">
        <x:v>Segment the records</x:v>
      </x:c>
      <x:c r="BB13" t="str">
        <x:v>Scope-bounded</x:v>
      </x:c>
      <x:c r="BC13" t="str">
        <x:v>The competitor changed from the older state to the newer state.</x:v>
      </x:c>
      <x:c r="BD13" t="str">
        <x:v>One record must be wrong.</x:v>
      </x:c>
      <x:c r="BE13" t="str">
        <x:v>Use time-sequenced history.</x:v>
      </x:c>
      <x:c r="BF13" t="str">
        <x:v>Not required unless public/material.</x:v>
      </x:c>
      <x:c r="BG13" t="str">
        <x:v>Reopen at next freshness trigger.</x:v>
      </x:c>
      <x:c r="BH13" t="str">
        <x:f>VLOOKUP(AY13,$AZ$5:$BG$29,2,FALSE)</x:f>
        <x:v>Preserve unresolved — non-blocking</x:v>
      </x:c>
      <x:c r="BI13" t="str">
        <x:f>VLOOKUP(AY13,$AZ$5:$BG$29,3,FALSE)</x:f>
        <x:v>Reduced</x:v>
      </x:c>
      <x:c r="BJ13" t="str">
        <x:f>IF(AY13="Genuine|Preferred",'Contradiction Register'!BO13&amp;" is preferred for named directness, currency and decision-fit reasons; "&amp;IF('Contradiction Register'!BO13="Record A","Record B","Record A")&amp;" remains preserved.",VLOOKUP(AY13,$AZ$5:$BG$29,4,FALSE))</x:f>
        <x:v>The records form one evidence family and must not be counted as independent corroboration.</x:v>
      </x:c>
      <x:c r="BK13" t="str">
        <x:f>IF(AY13="Genuine|Preferred",'Contradiction Register'!BO13&amp;" is unquestionably true.",VLOOKUP(AY13,$AZ$5:$BG$29,5,FALSE))</x:f>
        <x:v>The records independently confirm the claim or are compatible because they share an origin.</x:v>
      </x:c>
      <x:c r="BL13" t="str">
        <x:f>VLOOKUP(AY13,$AZ$5:$BG$29,6,FALSE)</x:f>
        <x:v>Retain them as dependent records, inspect derivation differences and proceed only with the dependence stated.</x:v>
      </x:c>
      <x:c r="BM13" t="str">
        <x:f>VLOOKUP(AY13,$AZ$5:$BG$29,7,FALSE)</x:f>
        <x:v>Required if public.</x:v>
      </x:c>
      <x:c r="BN13" t="str">
        <x:f>VLOOKUP(AY13,$AZ$5:$BG$29,8,FALSE)</x:f>
        <x:v>Reopen if independent collection is found or the derivation changes the meaning.</x:v>
      </x:c>
    </x:row>
    <x:row r="14">
      <x:c r="S14" t="n">
        <x:f>6</x:f>
        <x:v>6</x:v>
      </x:c>
      <x:c r="T14" t="b">
        <x:f>OR(AND('Contradiction Register'!E14&lt;&gt;"",COUNTIF('Validation Lists'!$A$5:$A$6,'Contradiction Register'!E14)=0),AND('Contradiction Register'!F14&lt;&gt;"",COUNTIF('Validation Lists'!$B$5:$B$7,'Contradiction Register'!F14)=0),AND('Contradiction Register'!G14&lt;&gt;"",COUNTIF('Validation Lists'!$C$5:$C$7,'Contradiction Register'!G14)=0),AND('Contradiction Register'!J14&lt;&gt;"",COUNTIF('Validation Lists'!$D$5:$D$11,'Contradiction Register'!J14)=0),AND('Contradiction Register'!K14&lt;&gt;"",COUNTIF('Validation Lists'!$E$5:$E$9,'Contradiction Register'!K14)=0),AND('Contradiction Register'!L14&lt;&gt;"",COUNTIF('Validation Lists'!$F$5:$F$7,'Contradiction Register'!L14)=0),AND('Contradiction Register'!AC14&lt;&gt;"",COUNTIF('Validation Lists'!$D$5:$D$11,'Contradiction Register'!AC14)=0),AND('Contradiction Register'!AD14&lt;&gt;"",COUNTIF('Validation Lists'!$E$5:$E$9,'Contradiction Register'!AD14)=0),AND('Contradiction Register'!AE14&lt;&gt;"",COUNTIF('Validation Lists'!$F$5:$F$7,'Contradiction Register'!AE14)=0),AND('Contradiction Register'!AT14&lt;&gt;"",COUNTIF('Validation Lists'!$G$5:$G$8,'Contradiction Register'!AT14)=0),AND('Contradiction Register'!AU14&lt;&gt;"",COUNTIF('Validation Lists'!$G$5:$G$8,'Contradiction Register'!AU14)=0),AND('Contradiction Register'!AV14&lt;&gt;"",COUNTIF('Validation Lists'!$G$5:$G$8,'Contradiction Register'!AV14)=0),AND('Contradiction Register'!AW14&lt;&gt;"",COUNTIF('Validation Lists'!$G$5:$G$8,'Contradiction Register'!AW14)=0),AND('Contradiction Register'!AX14&lt;&gt;"",COUNTIF('Validation Lists'!$G$5:$G$8,'Contradiction Register'!AX14)=0),AND('Contradiction Register'!AY14&lt;&gt;"",COUNTIF('Validation Lists'!$G$5:$G$8,'Contradiction Register'!AY14)=0),AND('Contradiction Register'!AZ14&lt;&gt;"",COUNTIF('Validation Lists'!$G$5:$G$8,'Contradiction Register'!AZ14)=0),AND('Contradiction Register'!BA14&lt;&gt;"",COUNTIF('Validation Lists'!$G$5:$G$8,'Contradiction Register'!BA14)=0),AND('Contradiction Register'!BB14&lt;&gt;"",COUNTIF('Validation Lists'!$G$5:$G$8,'Contradiction Register'!BB14)=0),AND('Contradiction Register'!BC14&lt;&gt;"",COUNTIF('Validation Lists'!$G$5:$G$8,'Contradiction Register'!BC14)=0),AND('Contradiction Register'!BD14&lt;&gt;"",COUNTIF('Validation Lists'!$H$5:$H$7,'Contradiction Register'!BD14)=0),AND('Contradiction Register'!BE14&lt;&gt;"",COUNTIF('Validation Lists'!$A$5:$A$6,'Contradiction Register'!BE14)=0),AND('Contradiction Register'!BF14&lt;&gt;"",COUNTIF('Validation Lists'!$I$5:$I$8,'Contradiction Register'!BF14)=0),AND('Contradiction Register'!BG14&lt;&gt;"",COUNTIF('Validation Lists'!$H$5:$H$7,'Contradiction Register'!BG14)=0),AND('Contradiction Register'!BH14&lt;&gt;"",COUNTIF('Validation Lists'!$H$5:$H$7,'Contradiction Register'!BH14)=0),AND('Contradiction Register'!BI14&lt;&gt;"",COUNTIF('Validation Lists'!$H$5:$H$7,'Contradiction Register'!BI14)=0),AND('Contradiction Register'!BJ14&lt;&gt;"",COUNTIF('Validation Lists'!$H$5:$H$7,'Contradiction Register'!BJ14)=0),AND('Contradiction Register'!BK14&lt;&gt;"",COUNTIF('Validation Lists'!$A$5:$A$6,'Contradiction Register'!BK14)=0),AND('Contradiction Register'!BL14&lt;&gt;"",COUNTIF('Validation Lists'!$A$5:$A$6,'Contradiction Register'!BL14)=0),AND('Contradiction Register'!BM14&lt;&gt;"",COUNTIF('Validation Lists'!$J$5:$J$8,'Contradiction Register'!BM14)=0),AND('Contradiction Register'!BN14&lt;&gt;"",COUNTIF('Validation Lists'!$K$5:$K$7,'Contradiction Register'!BN14)=0),AND('Contradiction Register'!BO14&lt;&gt;"",COUNTIF('Validation Lists'!$L$5:$L$7,'Contradiction Register'!BO14)=0),AND('Contradiction Register'!BP14&lt;&gt;"",COUNTIF('Validation Lists'!$M$5:$M$7,'Contradiction Register'!BP14)=0))</x:f>
        <x:v>0</x:v>
      </x:c>
      <x:c r="U14" t="b">
        <x:f>OR('Contradiction Register'!B14="",'Contradiction Register'!C14="",'Contradiction Register'!D14="",'Contradiction Register'!E14="",'Contradiction Register'!F14="",'Contradiction Register'!G14="",'Contradiction Register'!H14="",'Contradiction Register'!I14="",'Contradiction Register'!J14="",'Contradiction Register'!K14="",'Contradiction Register'!L14="",'Contradiction Register'!M14="",'Contradiction Register'!N14="",'Contradiction Register'!O14="",'Contradiction Register'!P14="",'Contradiction Register'!Q14="",'Contradiction Register'!R14="",'Contradiction Register'!S14="",'Contradiction Register'!T14="",'Contradiction Register'!U14="",'Contradiction Register'!V14="",'Contradiction Register'!W14="",'Contradiction Register'!X14="",'Contradiction Register'!Y14="",'Contradiction Register'!Z14="",'Contradiction Register'!AA14="",'Contradiction Register'!AB14="",'Contradiction Register'!AC14="",'Contradiction Register'!AD14="",'Contradiction Register'!AE14="",'Contradiction Register'!AF14="",'Contradiction Register'!AG14="",'Contradiction Register'!AH14="",'Contradiction Register'!AI14="",'Contradiction Register'!AJ14="",'Contradiction Register'!AK14="",'Contradiction Register'!AL14="",'Contradiction Register'!AM14="",'Contradiction Register'!AN14="",'Contradiction Register'!AO14="",'Contradiction Register'!AP14="",'Contradiction Register'!AQ14="",'Contradiction Register'!AR14="",'Contradiction Register'!AS14="",'Contradiction Register'!AT14="",'Contradiction Register'!AU14="",'Contradiction Register'!AV14="",'Contradiction Register'!AW14="",'Contradiction Register'!AX14="",'Contradiction Register'!AY14="",'Contradiction Register'!AZ14="",'Contradiction Register'!BA14="",'Contradiction Register'!BB14="",'Contradiction Register'!BC14="",'Contradiction Register'!BD14="",'Contradiction Register'!BE14="",'Contradiction Register'!BF14="",'Contradiction Register'!BG14="",'Contradiction Register'!BH14="",'Contradiction Register'!BI14="",'Contradiction Register'!BJ14="",'Contradiction Register'!BK14="",'Contradiction Register'!BL14="",'Contradiction Register'!BM14="",'Contradiction Register'!BN14="",'Contradiction Register'!BO14="",'Contradiction Register'!BP14="",'Contradiction Register'!BQ14="",'Contradiction Register'!BR14="")</x:f>
        <x:v>1</x:v>
      </x:c>
      <x:c r="V14" t="str">
        <x:f>IF(OR(T14,U14),"Undetermined",'Contradiction Register'!BN14)</x:f>
        <x:v>Undetermined</x:v>
      </x:c>
      <x:c r="W14" t="b">
        <x:f>AND(OR('Contradiction Register'!E14="Yes",'Contradiction Register'!F14="High",'Contradiction Register'!G14="Hard",'Contradiction Register'!BO14&lt;&gt;"None",BH14="Preserve unresolved — decision-blocking",BH14="Refuse the claim",BH14="Collect defined additional evidence"),OR('Contradiction Register'!BS14="",'Contradiction Register'!BS14="None"))</x:f>
        <x:v>1</x:v>
      </x:c>
      <x:c r="X14" t="b">
        <x:f>AND(OR(BH14="Prefer one record with explicit reasons",BH14="Preserve unresolved — non-blocking",BH14="Preserve unresolved — decision-blocking",BH14="Refuse the claim",BH14="Collect defined additional evidence",'Contradiction Register'!AY14="Different",'Contradiction Register'!AX14="Different"),OR('Contradiction Register'!BT14="",'Contradiction Register'!BT14="None",'Contradiction Register'!BT14="Not applicable"))</x:f>
        <x:v>1</x:v>
      </x:c>
      <x:c r="Y14" t="b">
        <x:f>AND(BH14="Collect defined additional evidence",OR('Contradiction Register'!BR14="",'Contradiction Register'!BR14="None",'Contradiction Register'!BR14="Not applicable"))</x:f>
        <x:v>0</x:v>
      </x:c>
      <x:c r="Z14" t="str">
        <x:f>IF(AND('Contradiction Register'!BK14="Yes",'Contradiction Register'!BL14="Yes",'Contradiction Register'!BM14&lt;&gt;"Yes"),"Missing-evidence confusion","")</x:f>
      </x:c>
      <x:c r="AA14" t="str">
        <x:f>IF(Z14&lt;&gt;"",Z14,IF('Contradiction Register'!AT14="Different","Entity mismatch",""))</x:f>
      </x:c>
      <x:c r="AB14" t="str">
        <x:f>IF(AA14&lt;&gt;"",AA14,IF('Contradiction Register'!AV14="Different","Geography or market mismatch",""))</x:f>
      </x:c>
      <x:c r="AC14" t="str">
        <x:f>IF(AB14&lt;&gt;"",AB14,IF('Contradiction Register'!AU14="Different","Geography or market mismatch",""))</x:f>
      </x:c>
      <x:c r="AD14" t="str">
        <x:f>IF(AC14&lt;&gt;"",AC14,IF('Contradiction Register'!AW14="Different","Customer-segment mismatch",""))</x:f>
      </x:c>
      <x:c r="AE14" t="str">
        <x:f>IF(AD14&lt;&gt;"",AD14,IF('Contradiction Register'!AX14="Different","Product-tier mismatch",""))</x:f>
      </x:c>
      <x:c r="AF14" t="str">
        <x:f>IF(AE14&lt;&gt;"",AE14,IF('Contradiction Register'!AY14="Different","Time conflict",""))</x:f>
      </x:c>
      <x:c r="AG14" t="str">
        <x:f>IF(AF14&lt;&gt;"",AF14,IF('Contradiction Register'!AZ14="Different","Definition conflict",""))</x:f>
      </x:c>
      <x:c r="AH14" t="str">
        <x:f>IF(AG14&lt;&gt;"",AG14,IF('Contradiction Register'!BA14="Different","Metric conflict",""))</x:f>
      </x:c>
      <x:c r="AI14" t="str">
        <x:f>IF(AH14&lt;&gt;"",AH14,IF('Contradiction Register'!BB14="Different","Method conflict",""))</x:f>
      </x:c>
      <x:c r="AJ14" t="str">
        <x:f>IF(AI14&lt;&gt;"",AI14,IF('Contradiction Register'!BC14="Different","Evidence-state conflict",""))</x:f>
      </x:c>
      <x:c r="AK14" t="str">
        <x:f>IF(AJ14&lt;&gt;"",AJ14,IF(OR('Contradiction Register'!BG14="Yes",'Contradiction Register'!BH14="Yes",'Contradiction Register'!BI14="Yes",'Contradiction Register'!BJ14&lt;&gt;"Yes"),"Provenance or source conflict",""))</x:f>
        <x:v>Provenance or source conflict</x:v>
      </x:c>
      <x:c r="AL14" t="str">
        <x:f>IF(AK14&lt;&gt;"",AK14,IF('Contradiction Register'!BD14="No","No true contradiction","Genuine factual contradiction"))</x:f>
        <x:v>Provenance or source conflict</x:v>
      </x:c>
      <x:c r="AM14" t="str">
        <x:f>IF(AL14="Missing-evidence confusion","Missing","")</x:f>
      </x:c>
      <x:c r="AN14" t="str">
        <x:f>IF(AM14&lt;&gt;"",AM14,IF(AL14="Entity mismatch","Entity",""))</x:f>
      </x:c>
      <x:c r="AO14" t="str">
        <x:f>IF(AN14&lt;&gt;"",AN14,IF(AL14="Geography or market mismatch",IF('Contradiction Register'!AV14="Different","GeoMarket|Market","GeoMarket|Geography"),""))</x:f>
      </x:c>
      <x:c r="AP14" t="str">
        <x:f>IF(AO14&lt;&gt;"",AO14,IF(AL14="Customer-segment mismatch","Segment",""))</x:f>
      </x:c>
      <x:c r="AQ14" t="str">
        <x:f>IF(AP14&lt;&gt;"",AP14,IF(AL14="Product-tier mismatch",IF('Contradiction Register'!BE14="Yes","Tier|Narrowed","Tier|Default"),""))</x:f>
      </x:c>
      <x:c r="AR14" t="str">
        <x:f>IF(AQ14&lt;&gt;"",AQ14,IF(AL14="Time conflict",IF('Contradiction Register'!BO14&lt;&gt;"None","Time|Preferred","Time|Sequence"),""))</x:f>
      </x:c>
      <x:c r="AS14" t="str">
        <x:f>IF(AR14&lt;&gt;"",AR14,IF(AL14="Definition conflict",IF('Contradiction Register'!W14='Contradiction Register'!AP14,"Definition|SameLabel","Definition|DifferentLabel"),""))</x:f>
      </x:c>
      <x:c r="AT14" t="str">
        <x:f>IF(AS14&lt;&gt;"",AS14,IF(AL14="Metric conflict","Metric",""))</x:f>
      </x:c>
      <x:c r="AU14" t="str">
        <x:f>IF(AT14&lt;&gt;"",AT14,IF(AL14="Method conflict",IF('Contradiction Register'!BN14="Material","Method|Material",IF('Contradiction Register'!BN14="Non-material","Method|NonMaterial","Method|Undetermined")),""))</x:f>
      </x:c>
      <x:c r="AV14" t="str">
        <x:f>IF(AU14&lt;&gt;"",AU14,IF(AL14="Evidence-state conflict","EvidenceState",""))</x:f>
      </x:c>
      <x:c r="AW14" t="str">
        <x:f>IF(AV14&lt;&gt;"",AV14,IF(AL14="Provenance or source conflict",IF(AND('Contradiction Register'!BH14="Yes",'Contradiction Register'!BN14="Material"),"Provenance|SharedProviderMaterial",IF(AND('Contradiction Register'!BN14="Material",'Contradiction Register'!BJ14="Unknown"),"Provenance|TraceRequired","Provenance|Dependent")),""))</x:f>
        <x:v>Provenance|Dependent</x:v>
      </x:c>
      <x:c r="AX14" t="str">
        <x:f>IF(AW14&lt;&gt;"",AW14,IF(AL14="No true contradiction",IF('Contradiction Register'!BE14="Yes","NoTrue|Narrowed","NoTrue|Compatible"),""))</x:f>
        <x:v>Provenance|Dependent</x:v>
      </x:c>
      <x:c r="AY14" t="str">
        <x:f>IF(AX14&lt;&gt;"",AX14,IF('Contradiction Register'!BO14&lt;&gt;"None","Genuine|Preferred",IF('Contradiction Register'!BP14="No","Genuine|Refuse",IF('Contradiction Register'!BN14="Non-material","Genuine|NonMaterial","Genuine|Material"))))</x:f>
        <x:v>Provenance|Dependent</x:v>
      </x:c>
      <x:c r="AZ14" t="str">
        <x:v>Definition|SameLabel</x:v>
      </x:c>
      <x:c r="BA14" t="str">
        <x:v>Split the claim</x:v>
      </x:c>
      <x:c r="BB14" t="str">
        <x:v>Insufficient for combined decision</x:v>
      </x:c>
      <x:c r="BC14" t="str">
        <x:v>Identical wording uses different definitions and must be assessed separately.</x:v>
      </x:c>
      <x:c r="BD14" t="str">
        <x:v>Wording match proves proposition match.</x:v>
      </x:c>
      <x:c r="BE14" t="str">
        <x:v>Do not combine.</x:v>
      </x:c>
      <x:c r="BF14" t="str">
        <x:v>Required.</x:v>
      </x:c>
      <x:c r="BG14" t="str">
        <x:v>Reopen after definition normalization.</x:v>
      </x:c>
      <x:c r="BH14" t="str">
        <x:f>VLOOKUP(AY14,$AZ$5:$BG$29,2,FALSE)</x:f>
        <x:v>Preserve unresolved — non-blocking</x:v>
      </x:c>
      <x:c r="BI14" t="str">
        <x:f>VLOOKUP(AY14,$AZ$5:$BG$29,3,FALSE)</x:f>
        <x:v>Reduced</x:v>
      </x:c>
      <x:c r="BJ14" t="str">
        <x:f>IF(AY14="Genuine|Preferred",'Contradiction Register'!BO14&amp;" is preferred for named directness, currency and decision-fit reasons; "&amp;IF('Contradiction Register'!BO14="Record A","Record B","Record A")&amp;" remains preserved.",VLOOKUP(AY14,$AZ$5:$BG$29,4,FALSE))</x:f>
        <x:v>The records form one evidence family and must not be counted as independent corroboration.</x:v>
      </x:c>
      <x:c r="BK14" t="str">
        <x:f>IF(AY14="Genuine|Preferred",'Contradiction Register'!BO14&amp;" is unquestionably true.",VLOOKUP(AY14,$AZ$5:$BG$29,5,FALSE))</x:f>
        <x:v>The records independently confirm the claim or are compatible because they share an origin.</x:v>
      </x:c>
      <x:c r="BL14" t="str">
        <x:f>VLOOKUP(AY14,$AZ$5:$BG$29,6,FALSE)</x:f>
        <x:v>Retain them as dependent records, inspect derivation differences and proceed only with the dependence stated.</x:v>
      </x:c>
      <x:c r="BM14" t="str">
        <x:f>VLOOKUP(AY14,$AZ$5:$BG$29,7,FALSE)</x:f>
        <x:v>Required if public.</x:v>
      </x:c>
      <x:c r="BN14" t="str">
        <x:f>VLOOKUP(AY14,$AZ$5:$BG$29,8,FALSE)</x:f>
        <x:v>Reopen if independent collection is found or the derivation changes the meaning.</x:v>
      </x:c>
    </x:row>
    <x:row r="15">
      <x:c r="A15" s="38" t="str">
        <x:v>Precedence</x:v>
      </x:c>
      <x:c r="B15" s="38" t="str">
        <x:v>Conflict class</x:v>
      </x:c>
      <x:c r="C15" s="38" t="str">
        <x:v>Controlled disposition examples</x:v>
      </x:c>
      <x:c r="S15" t="n">
        <x:f>6</x:f>
        <x:v>6</x:v>
      </x:c>
      <x:c r="T15" t="b">
        <x:f>OR(AND('Contradiction Register'!E15&lt;&gt;"",COUNTIF('Validation Lists'!$A$5:$A$6,'Contradiction Register'!E15)=0),AND('Contradiction Register'!F15&lt;&gt;"",COUNTIF('Validation Lists'!$B$5:$B$7,'Contradiction Register'!F15)=0),AND('Contradiction Register'!G15&lt;&gt;"",COUNTIF('Validation Lists'!$C$5:$C$7,'Contradiction Register'!G15)=0),AND('Contradiction Register'!J15&lt;&gt;"",COUNTIF('Validation Lists'!$D$5:$D$11,'Contradiction Register'!J15)=0),AND('Contradiction Register'!K15&lt;&gt;"",COUNTIF('Validation Lists'!$E$5:$E$9,'Contradiction Register'!K15)=0),AND('Contradiction Register'!L15&lt;&gt;"",COUNTIF('Validation Lists'!$F$5:$F$7,'Contradiction Register'!L15)=0),AND('Contradiction Register'!AC15&lt;&gt;"",COUNTIF('Validation Lists'!$D$5:$D$11,'Contradiction Register'!AC15)=0),AND('Contradiction Register'!AD15&lt;&gt;"",COUNTIF('Validation Lists'!$E$5:$E$9,'Contradiction Register'!AD15)=0),AND('Contradiction Register'!AE15&lt;&gt;"",COUNTIF('Validation Lists'!$F$5:$F$7,'Contradiction Register'!AE15)=0),AND('Contradiction Register'!AT15&lt;&gt;"",COUNTIF('Validation Lists'!$G$5:$G$8,'Contradiction Register'!AT15)=0),AND('Contradiction Register'!AU15&lt;&gt;"",COUNTIF('Validation Lists'!$G$5:$G$8,'Contradiction Register'!AU15)=0),AND('Contradiction Register'!AV15&lt;&gt;"",COUNTIF('Validation Lists'!$G$5:$G$8,'Contradiction Register'!AV15)=0),AND('Contradiction Register'!AW15&lt;&gt;"",COUNTIF('Validation Lists'!$G$5:$G$8,'Contradiction Register'!AW15)=0),AND('Contradiction Register'!AX15&lt;&gt;"",COUNTIF('Validation Lists'!$G$5:$G$8,'Contradiction Register'!AX15)=0),AND('Contradiction Register'!AY15&lt;&gt;"",COUNTIF('Validation Lists'!$G$5:$G$8,'Contradiction Register'!AY15)=0),AND('Contradiction Register'!AZ15&lt;&gt;"",COUNTIF('Validation Lists'!$G$5:$G$8,'Contradiction Register'!AZ15)=0),AND('Contradiction Register'!BA15&lt;&gt;"",COUNTIF('Validation Lists'!$G$5:$G$8,'Contradiction Register'!BA15)=0),AND('Contradiction Register'!BB15&lt;&gt;"",COUNTIF('Validation Lists'!$G$5:$G$8,'Contradiction Register'!BB15)=0),AND('Contradiction Register'!BC15&lt;&gt;"",COUNTIF('Validation Lists'!$G$5:$G$8,'Contradiction Register'!BC15)=0),AND('Contradiction Register'!BD15&lt;&gt;"",COUNTIF('Validation Lists'!$H$5:$H$7,'Contradiction Register'!BD15)=0),AND('Contradiction Register'!BE15&lt;&gt;"",COUNTIF('Validation Lists'!$A$5:$A$6,'Contradiction Register'!BE15)=0),AND('Contradiction Register'!BF15&lt;&gt;"",COUNTIF('Validation Lists'!$I$5:$I$8,'Contradiction Register'!BF15)=0),AND('Contradiction Register'!BG15&lt;&gt;"",COUNTIF('Validation Lists'!$H$5:$H$7,'Contradiction Register'!BG15)=0),AND('Contradiction Register'!BH15&lt;&gt;"",COUNTIF('Validation Lists'!$H$5:$H$7,'Contradiction Register'!BH15)=0),AND('Contradiction Register'!BI15&lt;&gt;"",COUNTIF('Validation Lists'!$H$5:$H$7,'Contradiction Register'!BI15)=0),AND('Contradiction Register'!BJ15&lt;&gt;"",COUNTIF('Validation Lists'!$H$5:$H$7,'Contradiction Register'!BJ15)=0),AND('Contradiction Register'!BK15&lt;&gt;"",COUNTIF('Validation Lists'!$A$5:$A$6,'Contradiction Register'!BK15)=0),AND('Contradiction Register'!BL15&lt;&gt;"",COUNTIF('Validation Lists'!$A$5:$A$6,'Contradiction Register'!BL15)=0),AND('Contradiction Register'!BM15&lt;&gt;"",COUNTIF('Validation Lists'!$J$5:$J$8,'Contradiction Register'!BM15)=0),AND('Contradiction Register'!BN15&lt;&gt;"",COUNTIF('Validation Lists'!$K$5:$K$7,'Contradiction Register'!BN15)=0),AND('Contradiction Register'!BO15&lt;&gt;"",COUNTIF('Validation Lists'!$L$5:$L$7,'Contradiction Register'!BO15)=0),AND('Contradiction Register'!BP15&lt;&gt;"",COUNTIF('Validation Lists'!$M$5:$M$7,'Contradiction Register'!BP15)=0))</x:f>
        <x:v>0</x:v>
      </x:c>
      <x:c r="U15" t="b">
        <x:f>OR('Contradiction Register'!B15="",'Contradiction Register'!C15="",'Contradiction Register'!D15="",'Contradiction Register'!E15="",'Contradiction Register'!F15="",'Contradiction Register'!G15="",'Contradiction Register'!H15="",'Contradiction Register'!I15="",'Contradiction Register'!J15="",'Contradiction Register'!K15="",'Contradiction Register'!L15="",'Contradiction Register'!M15="",'Contradiction Register'!N15="",'Contradiction Register'!O15="",'Contradiction Register'!P15="",'Contradiction Register'!Q15="",'Contradiction Register'!R15="",'Contradiction Register'!S15="",'Contradiction Register'!T15="",'Contradiction Register'!U15="",'Contradiction Register'!V15="",'Contradiction Register'!W15="",'Contradiction Register'!X15="",'Contradiction Register'!Y15="",'Contradiction Register'!Z15="",'Contradiction Register'!AA15="",'Contradiction Register'!AB15="",'Contradiction Register'!AC15="",'Contradiction Register'!AD15="",'Contradiction Register'!AE15="",'Contradiction Register'!AF15="",'Contradiction Register'!AG15="",'Contradiction Register'!AH15="",'Contradiction Register'!AI15="",'Contradiction Register'!AJ15="",'Contradiction Register'!AK15="",'Contradiction Register'!AL15="",'Contradiction Register'!AM15="",'Contradiction Register'!AN15="",'Contradiction Register'!AO15="",'Contradiction Register'!AP15="",'Contradiction Register'!AQ15="",'Contradiction Register'!AR15="",'Contradiction Register'!AS15="",'Contradiction Register'!AT15="",'Contradiction Register'!AU15="",'Contradiction Register'!AV15="",'Contradiction Register'!AW15="",'Contradiction Register'!AX15="",'Contradiction Register'!AY15="",'Contradiction Register'!AZ15="",'Contradiction Register'!BA15="",'Contradiction Register'!BB15="",'Contradiction Register'!BC15="",'Contradiction Register'!BD15="",'Contradiction Register'!BE15="",'Contradiction Register'!BF15="",'Contradiction Register'!BG15="",'Contradiction Register'!BH15="",'Contradiction Register'!BI15="",'Contradiction Register'!BJ15="",'Contradiction Register'!BK15="",'Contradiction Register'!BL15="",'Contradiction Register'!BM15="",'Contradiction Register'!BN15="",'Contradiction Register'!BO15="",'Contradiction Register'!BP15="",'Contradiction Register'!BQ15="",'Contradiction Register'!BR15="")</x:f>
        <x:v>1</x:v>
      </x:c>
      <x:c r="V15" t="str">
        <x:f>IF(OR(T15,U15),"Undetermined",'Contradiction Register'!BN15)</x:f>
        <x:v>Undetermined</x:v>
      </x:c>
      <x:c r="W15" t="b">
        <x:f>AND(OR('Contradiction Register'!E15="Yes",'Contradiction Register'!F15="High",'Contradiction Register'!G15="Hard",'Contradiction Register'!BO15&lt;&gt;"None",BH15="Preserve unresolved — decision-blocking",BH15="Refuse the claim",BH15="Collect defined additional evidence"),OR('Contradiction Register'!BS15="",'Contradiction Register'!BS15="None"))</x:f>
        <x:v>1</x:v>
      </x:c>
      <x:c r="X15" t="b">
        <x:f>AND(OR(BH15="Prefer one record with explicit reasons",BH15="Preserve unresolved — non-blocking",BH15="Preserve unresolved — decision-blocking",BH15="Refuse the claim",BH15="Collect defined additional evidence",'Contradiction Register'!AY15="Different",'Contradiction Register'!AX15="Different"),OR('Contradiction Register'!BT15="",'Contradiction Register'!BT15="None",'Contradiction Register'!BT15="Not applicable"))</x:f>
        <x:v>1</x:v>
      </x:c>
      <x:c r="Y15" t="b">
        <x:f>AND(BH15="Collect defined additional evidence",OR('Contradiction Register'!BR15="",'Contradiction Register'!BR15="None",'Contradiction Register'!BR15="Not applicable"))</x:f>
        <x:v>0</x:v>
      </x:c>
      <x:c r="Z15" t="str">
        <x:f>IF(AND('Contradiction Register'!BK15="Yes",'Contradiction Register'!BL15="Yes",'Contradiction Register'!BM15&lt;&gt;"Yes"),"Missing-evidence confusion","")</x:f>
      </x:c>
      <x:c r="AA15" t="str">
        <x:f>IF(Z15&lt;&gt;"",Z15,IF('Contradiction Register'!AT15="Different","Entity mismatch",""))</x:f>
      </x:c>
      <x:c r="AB15" t="str">
        <x:f>IF(AA15&lt;&gt;"",AA15,IF('Contradiction Register'!AV15="Different","Geography or market mismatch",""))</x:f>
      </x:c>
      <x:c r="AC15" t="str">
        <x:f>IF(AB15&lt;&gt;"",AB15,IF('Contradiction Register'!AU15="Different","Geography or market mismatch",""))</x:f>
      </x:c>
      <x:c r="AD15" t="str">
        <x:f>IF(AC15&lt;&gt;"",AC15,IF('Contradiction Register'!AW15="Different","Customer-segment mismatch",""))</x:f>
      </x:c>
      <x:c r="AE15" t="str">
        <x:f>IF(AD15&lt;&gt;"",AD15,IF('Contradiction Register'!AX15="Different","Product-tier mismatch",""))</x:f>
      </x:c>
      <x:c r="AF15" t="str">
        <x:f>IF(AE15&lt;&gt;"",AE15,IF('Contradiction Register'!AY15="Different","Time conflict",""))</x:f>
      </x:c>
      <x:c r="AG15" t="str">
        <x:f>IF(AF15&lt;&gt;"",AF15,IF('Contradiction Register'!AZ15="Different","Definition conflict",""))</x:f>
      </x:c>
      <x:c r="AH15" t="str">
        <x:f>IF(AG15&lt;&gt;"",AG15,IF('Contradiction Register'!BA15="Different","Metric conflict",""))</x:f>
      </x:c>
      <x:c r="AI15" t="str">
        <x:f>IF(AH15&lt;&gt;"",AH15,IF('Contradiction Register'!BB15="Different","Method conflict",""))</x:f>
      </x:c>
      <x:c r="AJ15" t="str">
        <x:f>IF(AI15&lt;&gt;"",AI15,IF('Contradiction Register'!BC15="Different","Evidence-state conflict",""))</x:f>
      </x:c>
      <x:c r="AK15" t="str">
        <x:f>IF(AJ15&lt;&gt;"",AJ15,IF(OR('Contradiction Register'!BG15="Yes",'Contradiction Register'!BH15="Yes",'Contradiction Register'!BI15="Yes",'Contradiction Register'!BJ15&lt;&gt;"Yes"),"Provenance or source conflict",""))</x:f>
        <x:v>Provenance or source conflict</x:v>
      </x:c>
      <x:c r="AL15" t="str">
        <x:f>IF(AK15&lt;&gt;"",AK15,IF('Contradiction Register'!BD15="No","No true contradiction","Genuine factual contradiction"))</x:f>
        <x:v>Provenance or source conflict</x:v>
      </x:c>
      <x:c r="AM15" t="str">
        <x:f>IF(AL15="Missing-evidence confusion","Missing","")</x:f>
      </x:c>
      <x:c r="AN15" t="str">
        <x:f>IF(AM15&lt;&gt;"",AM15,IF(AL15="Entity mismatch","Entity",""))</x:f>
      </x:c>
      <x:c r="AO15" t="str">
        <x:f>IF(AN15&lt;&gt;"",AN15,IF(AL15="Geography or market mismatch",IF('Contradiction Register'!AV15="Different","GeoMarket|Market","GeoMarket|Geography"),""))</x:f>
      </x:c>
      <x:c r="AP15" t="str">
        <x:f>IF(AO15&lt;&gt;"",AO15,IF(AL15="Customer-segment mismatch","Segment",""))</x:f>
      </x:c>
      <x:c r="AQ15" t="str">
        <x:f>IF(AP15&lt;&gt;"",AP15,IF(AL15="Product-tier mismatch",IF('Contradiction Register'!BE15="Yes","Tier|Narrowed","Tier|Default"),""))</x:f>
      </x:c>
      <x:c r="AR15" t="str">
        <x:f>IF(AQ15&lt;&gt;"",AQ15,IF(AL15="Time conflict",IF('Contradiction Register'!BO15&lt;&gt;"None","Time|Preferred","Time|Sequence"),""))</x:f>
      </x:c>
      <x:c r="AS15" t="str">
        <x:f>IF(AR15&lt;&gt;"",AR15,IF(AL15="Definition conflict",IF('Contradiction Register'!W15='Contradiction Register'!AP15,"Definition|SameLabel","Definition|DifferentLabel"),""))</x:f>
      </x:c>
      <x:c r="AT15" t="str">
        <x:f>IF(AS15&lt;&gt;"",AS15,IF(AL15="Metric conflict","Metric",""))</x:f>
      </x:c>
      <x:c r="AU15" t="str">
        <x:f>IF(AT15&lt;&gt;"",AT15,IF(AL15="Method conflict",IF('Contradiction Register'!BN15="Material","Method|Material",IF('Contradiction Register'!BN15="Non-material","Method|NonMaterial","Method|Undetermined")),""))</x:f>
      </x:c>
      <x:c r="AV15" t="str">
        <x:f>IF(AU15&lt;&gt;"",AU15,IF(AL15="Evidence-state conflict","EvidenceState",""))</x:f>
      </x:c>
      <x:c r="AW15" t="str">
        <x:f>IF(AV15&lt;&gt;"",AV15,IF(AL15="Provenance or source conflict",IF(AND('Contradiction Register'!BH15="Yes",'Contradiction Register'!BN15="Material"),"Provenance|SharedProviderMaterial",IF(AND('Contradiction Register'!BN15="Material",'Contradiction Register'!BJ15="Unknown"),"Provenance|TraceRequired","Provenance|Dependent")),""))</x:f>
        <x:v>Provenance|Dependent</x:v>
      </x:c>
      <x:c r="AX15" t="str">
        <x:f>IF(AW15&lt;&gt;"",AW15,IF(AL15="No true contradiction",IF('Contradiction Register'!BE15="Yes","NoTrue|Narrowed","NoTrue|Compatible"),""))</x:f>
        <x:v>Provenance|Dependent</x:v>
      </x:c>
      <x:c r="AY15" t="str">
        <x:f>IF(AX15&lt;&gt;"",AX15,IF('Contradiction Register'!BO15&lt;&gt;"None","Genuine|Preferred",IF('Contradiction Register'!BP15="No","Genuine|Refuse",IF('Contradiction Register'!BN15="Non-material","Genuine|NonMaterial","Genuine|Material"))))</x:f>
        <x:v>Provenance|Dependent</x:v>
      </x:c>
      <x:c r="AZ15" t="str">
        <x:v>Definition|DifferentLabel</x:v>
      </x:c>
      <x:c r="BA15" t="str">
        <x:v>Split the claim</x:v>
      </x:c>
      <x:c r="BB15" t="str">
        <x:v>Insufficient for combined decision</x:v>
      </x:c>
      <x:c r="BC15" t="str">
        <x:v>State both definitions and assess separately.</x:v>
      </x:c>
      <x:c r="BD15" t="str">
        <x:v>Compare same label as same meaning.</x:v>
      </x:c>
      <x:c r="BE15" t="str">
        <x:v>Do not combine.</x:v>
      </x:c>
      <x:c r="BF15" t="str">
        <x:v>Required.</x:v>
      </x:c>
      <x:c r="BG15" t="str">
        <x:v>Reopen when a common definition is agreed.</x:v>
      </x:c>
      <x:c r="BH15" t="str">
        <x:f>VLOOKUP(AY15,$AZ$5:$BG$29,2,FALSE)</x:f>
        <x:v>Preserve unresolved — non-blocking</x:v>
      </x:c>
      <x:c r="BI15" t="str">
        <x:f>VLOOKUP(AY15,$AZ$5:$BG$29,3,FALSE)</x:f>
        <x:v>Reduced</x:v>
      </x:c>
      <x:c r="BJ15" t="str">
        <x:f>IF(AY15="Genuine|Preferred",'Contradiction Register'!BO15&amp;" is preferred for named directness, currency and decision-fit reasons; "&amp;IF('Contradiction Register'!BO15="Record A","Record B","Record A")&amp;" remains preserved.",VLOOKUP(AY15,$AZ$5:$BG$29,4,FALSE))</x:f>
        <x:v>The records form one evidence family and must not be counted as independent corroboration.</x:v>
      </x:c>
      <x:c r="BK15" t="str">
        <x:f>IF(AY15="Genuine|Preferred",'Contradiction Register'!BO15&amp;" is unquestionably true.",VLOOKUP(AY15,$AZ$5:$BG$29,5,FALSE))</x:f>
        <x:v>The records independently confirm the claim or are compatible because they share an origin.</x:v>
      </x:c>
      <x:c r="BL15" t="str">
        <x:f>VLOOKUP(AY15,$AZ$5:$BG$29,6,FALSE)</x:f>
        <x:v>Retain them as dependent records, inspect derivation differences and proceed only with the dependence stated.</x:v>
      </x:c>
      <x:c r="BM15" t="str">
        <x:f>VLOOKUP(AY15,$AZ$5:$BG$29,7,FALSE)</x:f>
        <x:v>Required if public.</x:v>
      </x:c>
      <x:c r="BN15" t="str">
        <x:f>VLOOKUP(AY15,$AZ$5:$BG$29,8,FALSE)</x:f>
        <x:v>Reopen if independent collection is found or the derivation changes the meaning.</x:v>
      </x:c>
    </x:row>
    <x:row r="16">
      <x:c r="A16" s="45" t="n">
        <x:v>1</x:v>
      </x:c>
      <x:c r="B16" s="45" t="str">
        <x:v>Missing-evidence confusion</x:v>
      </x:c>
      <x:c r="C16" s="45" t="str">
        <x:v>Retain as compatible records</x:v>
      </x:c>
      <x:c r="S16" t="n">
        <x:f>6</x:f>
        <x:v>6</x:v>
      </x:c>
      <x:c r="T16" t="b">
        <x:f>OR(AND('Contradiction Register'!E16&lt;&gt;"",COUNTIF('Validation Lists'!$A$5:$A$6,'Contradiction Register'!E16)=0),AND('Contradiction Register'!F16&lt;&gt;"",COUNTIF('Validation Lists'!$B$5:$B$7,'Contradiction Register'!F16)=0),AND('Contradiction Register'!G16&lt;&gt;"",COUNTIF('Validation Lists'!$C$5:$C$7,'Contradiction Register'!G16)=0),AND('Contradiction Register'!J16&lt;&gt;"",COUNTIF('Validation Lists'!$D$5:$D$11,'Contradiction Register'!J16)=0),AND('Contradiction Register'!K16&lt;&gt;"",COUNTIF('Validation Lists'!$E$5:$E$9,'Contradiction Register'!K16)=0),AND('Contradiction Register'!L16&lt;&gt;"",COUNTIF('Validation Lists'!$F$5:$F$7,'Contradiction Register'!L16)=0),AND('Contradiction Register'!AC16&lt;&gt;"",COUNTIF('Validation Lists'!$D$5:$D$11,'Contradiction Register'!AC16)=0),AND('Contradiction Register'!AD16&lt;&gt;"",COUNTIF('Validation Lists'!$E$5:$E$9,'Contradiction Register'!AD16)=0),AND('Contradiction Register'!AE16&lt;&gt;"",COUNTIF('Validation Lists'!$F$5:$F$7,'Contradiction Register'!AE16)=0),AND('Contradiction Register'!AT16&lt;&gt;"",COUNTIF('Validation Lists'!$G$5:$G$8,'Contradiction Register'!AT16)=0),AND('Contradiction Register'!AU16&lt;&gt;"",COUNTIF('Validation Lists'!$G$5:$G$8,'Contradiction Register'!AU16)=0),AND('Contradiction Register'!AV16&lt;&gt;"",COUNTIF('Validation Lists'!$G$5:$G$8,'Contradiction Register'!AV16)=0),AND('Contradiction Register'!AW16&lt;&gt;"",COUNTIF('Validation Lists'!$G$5:$G$8,'Contradiction Register'!AW16)=0),AND('Contradiction Register'!AX16&lt;&gt;"",COUNTIF('Validation Lists'!$G$5:$G$8,'Contradiction Register'!AX16)=0),AND('Contradiction Register'!AY16&lt;&gt;"",COUNTIF('Validation Lists'!$G$5:$G$8,'Contradiction Register'!AY16)=0),AND('Contradiction Register'!AZ16&lt;&gt;"",COUNTIF('Validation Lists'!$G$5:$G$8,'Contradiction Register'!AZ16)=0),AND('Contradiction Register'!BA16&lt;&gt;"",COUNTIF('Validation Lists'!$G$5:$G$8,'Contradiction Register'!BA16)=0),AND('Contradiction Register'!BB16&lt;&gt;"",COUNTIF('Validation Lists'!$G$5:$G$8,'Contradiction Register'!BB16)=0),AND('Contradiction Register'!BC16&lt;&gt;"",COUNTIF('Validation Lists'!$G$5:$G$8,'Contradiction Register'!BC16)=0),AND('Contradiction Register'!BD16&lt;&gt;"",COUNTIF('Validation Lists'!$H$5:$H$7,'Contradiction Register'!BD16)=0),AND('Contradiction Register'!BE16&lt;&gt;"",COUNTIF('Validation Lists'!$A$5:$A$6,'Contradiction Register'!BE16)=0),AND('Contradiction Register'!BF16&lt;&gt;"",COUNTIF('Validation Lists'!$I$5:$I$8,'Contradiction Register'!BF16)=0),AND('Contradiction Register'!BG16&lt;&gt;"",COUNTIF('Validation Lists'!$H$5:$H$7,'Contradiction Register'!BG16)=0),AND('Contradiction Register'!BH16&lt;&gt;"",COUNTIF('Validation Lists'!$H$5:$H$7,'Contradiction Register'!BH16)=0),AND('Contradiction Register'!BI16&lt;&gt;"",COUNTIF('Validation Lists'!$H$5:$H$7,'Contradiction Register'!BI16)=0),AND('Contradiction Register'!BJ16&lt;&gt;"",COUNTIF('Validation Lists'!$H$5:$H$7,'Contradiction Register'!BJ16)=0),AND('Contradiction Register'!BK16&lt;&gt;"",COUNTIF('Validation Lists'!$A$5:$A$6,'Contradiction Register'!BK16)=0),AND('Contradiction Register'!BL16&lt;&gt;"",COUNTIF('Validation Lists'!$A$5:$A$6,'Contradiction Register'!BL16)=0),AND('Contradiction Register'!BM16&lt;&gt;"",COUNTIF('Validation Lists'!$J$5:$J$8,'Contradiction Register'!BM16)=0),AND('Contradiction Register'!BN16&lt;&gt;"",COUNTIF('Validation Lists'!$K$5:$K$7,'Contradiction Register'!BN16)=0),AND('Contradiction Register'!BO16&lt;&gt;"",COUNTIF('Validation Lists'!$L$5:$L$7,'Contradiction Register'!BO16)=0),AND('Contradiction Register'!BP16&lt;&gt;"",COUNTIF('Validation Lists'!$M$5:$M$7,'Contradiction Register'!BP16)=0))</x:f>
        <x:v>0</x:v>
      </x:c>
      <x:c r="U16" t="b">
        <x:f>OR('Contradiction Register'!B16="",'Contradiction Register'!C16="",'Contradiction Register'!D16="",'Contradiction Register'!E16="",'Contradiction Register'!F16="",'Contradiction Register'!G16="",'Contradiction Register'!H16="",'Contradiction Register'!I16="",'Contradiction Register'!J16="",'Contradiction Register'!K16="",'Contradiction Register'!L16="",'Contradiction Register'!M16="",'Contradiction Register'!N16="",'Contradiction Register'!O16="",'Contradiction Register'!P16="",'Contradiction Register'!Q16="",'Contradiction Register'!R16="",'Contradiction Register'!S16="",'Contradiction Register'!T16="",'Contradiction Register'!U16="",'Contradiction Register'!V16="",'Contradiction Register'!W16="",'Contradiction Register'!X16="",'Contradiction Register'!Y16="",'Contradiction Register'!Z16="",'Contradiction Register'!AA16="",'Contradiction Register'!AB16="",'Contradiction Register'!AC16="",'Contradiction Register'!AD16="",'Contradiction Register'!AE16="",'Contradiction Register'!AF16="",'Contradiction Register'!AG16="",'Contradiction Register'!AH16="",'Contradiction Register'!AI16="",'Contradiction Register'!AJ16="",'Contradiction Register'!AK16="",'Contradiction Register'!AL16="",'Contradiction Register'!AM16="",'Contradiction Register'!AN16="",'Contradiction Register'!AO16="",'Contradiction Register'!AP16="",'Contradiction Register'!AQ16="",'Contradiction Register'!AR16="",'Contradiction Register'!AS16="",'Contradiction Register'!AT16="",'Contradiction Register'!AU16="",'Contradiction Register'!AV16="",'Contradiction Register'!AW16="",'Contradiction Register'!AX16="",'Contradiction Register'!AY16="",'Contradiction Register'!AZ16="",'Contradiction Register'!BA16="",'Contradiction Register'!BB16="",'Contradiction Register'!BC16="",'Contradiction Register'!BD16="",'Contradiction Register'!BE16="",'Contradiction Register'!BF16="",'Contradiction Register'!BG16="",'Contradiction Register'!BH16="",'Contradiction Register'!BI16="",'Contradiction Register'!BJ16="",'Contradiction Register'!BK16="",'Contradiction Register'!BL16="",'Contradiction Register'!BM16="",'Contradiction Register'!BN16="",'Contradiction Register'!BO16="",'Contradiction Register'!BP16="",'Contradiction Register'!BQ16="",'Contradiction Register'!BR16="")</x:f>
        <x:v>1</x:v>
      </x:c>
      <x:c r="V16" t="str">
        <x:f>IF(OR(T16,U16),"Undetermined",'Contradiction Register'!BN16)</x:f>
        <x:v>Undetermined</x:v>
      </x:c>
      <x:c r="W16" t="b">
        <x:f>AND(OR('Contradiction Register'!E16="Yes",'Contradiction Register'!F16="High",'Contradiction Register'!G16="Hard",'Contradiction Register'!BO16&lt;&gt;"None",BH16="Preserve unresolved — decision-blocking",BH16="Refuse the claim",BH16="Collect defined additional evidence"),OR('Contradiction Register'!BS16="",'Contradiction Register'!BS16="None"))</x:f>
        <x:v>1</x:v>
      </x:c>
      <x:c r="X16" t="b">
        <x:f>AND(OR(BH16="Prefer one record with explicit reasons",BH16="Preserve unresolved — non-blocking",BH16="Preserve unresolved — decision-blocking",BH16="Refuse the claim",BH16="Collect defined additional evidence",'Contradiction Register'!AY16="Different",'Contradiction Register'!AX16="Different"),OR('Contradiction Register'!BT16="",'Contradiction Register'!BT16="None",'Contradiction Register'!BT16="Not applicable"))</x:f>
        <x:v>1</x:v>
      </x:c>
      <x:c r="Y16" t="b">
        <x:f>AND(BH16="Collect defined additional evidence",OR('Contradiction Register'!BR16="",'Contradiction Register'!BR16="None",'Contradiction Register'!BR16="Not applicable"))</x:f>
        <x:v>0</x:v>
      </x:c>
      <x:c r="Z16" t="str">
        <x:f>IF(AND('Contradiction Register'!BK16="Yes",'Contradiction Register'!BL16="Yes",'Contradiction Register'!BM16&lt;&gt;"Yes"),"Missing-evidence confusion","")</x:f>
      </x:c>
      <x:c r="AA16" t="str">
        <x:f>IF(Z16&lt;&gt;"",Z16,IF('Contradiction Register'!AT16="Different","Entity mismatch",""))</x:f>
      </x:c>
      <x:c r="AB16" t="str">
        <x:f>IF(AA16&lt;&gt;"",AA16,IF('Contradiction Register'!AV16="Different","Geography or market mismatch",""))</x:f>
      </x:c>
      <x:c r="AC16" t="str">
        <x:f>IF(AB16&lt;&gt;"",AB16,IF('Contradiction Register'!AU16="Different","Geography or market mismatch",""))</x:f>
      </x:c>
      <x:c r="AD16" t="str">
        <x:f>IF(AC16&lt;&gt;"",AC16,IF('Contradiction Register'!AW16="Different","Customer-segment mismatch",""))</x:f>
      </x:c>
      <x:c r="AE16" t="str">
        <x:f>IF(AD16&lt;&gt;"",AD16,IF('Contradiction Register'!AX16="Different","Product-tier mismatch",""))</x:f>
      </x:c>
      <x:c r="AF16" t="str">
        <x:f>IF(AE16&lt;&gt;"",AE16,IF('Contradiction Register'!AY16="Different","Time conflict",""))</x:f>
      </x:c>
      <x:c r="AG16" t="str">
        <x:f>IF(AF16&lt;&gt;"",AF16,IF('Contradiction Register'!AZ16="Different","Definition conflict",""))</x:f>
      </x:c>
      <x:c r="AH16" t="str">
        <x:f>IF(AG16&lt;&gt;"",AG16,IF('Contradiction Register'!BA16="Different","Metric conflict",""))</x:f>
      </x:c>
      <x:c r="AI16" t="str">
        <x:f>IF(AH16&lt;&gt;"",AH16,IF('Contradiction Register'!BB16="Different","Method conflict",""))</x:f>
      </x:c>
      <x:c r="AJ16" t="str">
        <x:f>IF(AI16&lt;&gt;"",AI16,IF('Contradiction Register'!BC16="Different","Evidence-state conflict",""))</x:f>
      </x:c>
      <x:c r="AK16" t="str">
        <x:f>IF(AJ16&lt;&gt;"",AJ16,IF(OR('Contradiction Register'!BG16="Yes",'Contradiction Register'!BH16="Yes",'Contradiction Register'!BI16="Yes",'Contradiction Register'!BJ16&lt;&gt;"Yes"),"Provenance or source conflict",""))</x:f>
        <x:v>Provenance or source conflict</x:v>
      </x:c>
      <x:c r="AL16" t="str">
        <x:f>IF(AK16&lt;&gt;"",AK16,IF('Contradiction Register'!BD16="No","No true contradiction","Genuine factual contradiction"))</x:f>
        <x:v>Provenance or source conflict</x:v>
      </x:c>
      <x:c r="AM16" t="str">
        <x:f>IF(AL16="Missing-evidence confusion","Missing","")</x:f>
      </x:c>
      <x:c r="AN16" t="str">
        <x:f>IF(AM16&lt;&gt;"",AM16,IF(AL16="Entity mismatch","Entity",""))</x:f>
      </x:c>
      <x:c r="AO16" t="str">
        <x:f>IF(AN16&lt;&gt;"",AN16,IF(AL16="Geography or market mismatch",IF('Contradiction Register'!AV16="Different","GeoMarket|Market","GeoMarket|Geography"),""))</x:f>
      </x:c>
      <x:c r="AP16" t="str">
        <x:f>IF(AO16&lt;&gt;"",AO16,IF(AL16="Customer-segment mismatch","Segment",""))</x:f>
      </x:c>
      <x:c r="AQ16" t="str">
        <x:f>IF(AP16&lt;&gt;"",AP16,IF(AL16="Product-tier mismatch",IF('Contradiction Register'!BE16="Yes","Tier|Narrowed","Tier|Default"),""))</x:f>
      </x:c>
      <x:c r="AR16" t="str">
        <x:f>IF(AQ16&lt;&gt;"",AQ16,IF(AL16="Time conflict",IF('Contradiction Register'!BO16&lt;&gt;"None","Time|Preferred","Time|Sequence"),""))</x:f>
      </x:c>
      <x:c r="AS16" t="str">
        <x:f>IF(AR16&lt;&gt;"",AR16,IF(AL16="Definition conflict",IF('Contradiction Register'!W16='Contradiction Register'!AP16,"Definition|SameLabel","Definition|DifferentLabel"),""))</x:f>
      </x:c>
      <x:c r="AT16" t="str">
        <x:f>IF(AS16&lt;&gt;"",AS16,IF(AL16="Metric conflict","Metric",""))</x:f>
      </x:c>
      <x:c r="AU16" t="str">
        <x:f>IF(AT16&lt;&gt;"",AT16,IF(AL16="Method conflict",IF('Contradiction Register'!BN16="Material","Method|Material",IF('Contradiction Register'!BN16="Non-material","Method|NonMaterial","Method|Undetermined")),""))</x:f>
      </x:c>
      <x:c r="AV16" t="str">
        <x:f>IF(AU16&lt;&gt;"",AU16,IF(AL16="Evidence-state conflict","EvidenceState",""))</x:f>
      </x:c>
      <x:c r="AW16" t="str">
        <x:f>IF(AV16&lt;&gt;"",AV16,IF(AL16="Provenance or source conflict",IF(AND('Contradiction Register'!BH16="Yes",'Contradiction Register'!BN16="Material"),"Provenance|SharedProviderMaterial",IF(AND('Contradiction Register'!BN16="Material",'Contradiction Register'!BJ16="Unknown"),"Provenance|TraceRequired","Provenance|Dependent")),""))</x:f>
        <x:v>Provenance|Dependent</x:v>
      </x:c>
      <x:c r="AX16" t="str">
        <x:f>IF(AW16&lt;&gt;"",AW16,IF(AL16="No true contradiction",IF('Contradiction Register'!BE16="Yes","NoTrue|Narrowed","NoTrue|Compatible"),""))</x:f>
        <x:v>Provenance|Dependent</x:v>
      </x:c>
      <x:c r="AY16" t="str">
        <x:f>IF(AX16&lt;&gt;"",AX16,IF('Contradiction Register'!BO16&lt;&gt;"None","Genuine|Preferred",IF('Contradiction Register'!BP16="No","Genuine|Refuse",IF('Contradiction Register'!BN16="Non-material","Genuine|NonMaterial","Genuine|Material"))))</x:f>
        <x:v>Provenance|Dependent</x:v>
      </x:c>
      <x:c r="AZ16" t="str">
        <x:v>Metric</x:v>
      </x:c>
      <x:c r="BA16" t="str">
        <x:v>Narrow the claim</x:v>
      </x:c>
      <x:c r="BB16" t="str">
        <x:v>Scope-bounded</x:v>
      </x:c>
      <x:c r="BC16" t="str">
        <x:v>Report each metric with unit and denominator.</x:v>
      </x:c>
      <x:c r="BD16" t="str">
        <x:v>Average unlike metrics.</x:v>
      </x:c>
      <x:c r="BE16" t="str">
        <x:v>Use only decision-fit metric.</x:v>
      </x:c>
      <x:c r="BF16" t="str">
        <x:v>Required if preference is material.</x:v>
      </x:c>
      <x:c r="BG16" t="str">
        <x:v>Reopen with comparable metric.</x:v>
      </x:c>
      <x:c r="BH16" t="str">
        <x:f>VLOOKUP(AY16,$AZ$5:$BG$29,2,FALSE)</x:f>
        <x:v>Preserve unresolved — non-blocking</x:v>
      </x:c>
      <x:c r="BI16" t="str">
        <x:f>VLOOKUP(AY16,$AZ$5:$BG$29,3,FALSE)</x:f>
        <x:v>Reduced</x:v>
      </x:c>
      <x:c r="BJ16" t="str">
        <x:f>IF(AY16="Genuine|Preferred",'Contradiction Register'!BO16&amp;" is preferred for named directness, currency and decision-fit reasons; "&amp;IF('Contradiction Register'!BO16="Record A","Record B","Record A")&amp;" remains preserved.",VLOOKUP(AY16,$AZ$5:$BG$29,4,FALSE))</x:f>
        <x:v>The records form one evidence family and must not be counted as independent corroboration.</x:v>
      </x:c>
      <x:c r="BK16" t="str">
        <x:f>IF(AY16="Genuine|Preferred",'Contradiction Register'!BO16&amp;" is unquestionably true.",VLOOKUP(AY16,$AZ$5:$BG$29,5,FALSE))</x:f>
        <x:v>The records independently confirm the claim or are compatible because they share an origin.</x:v>
      </x:c>
      <x:c r="BL16" t="str">
        <x:f>VLOOKUP(AY16,$AZ$5:$BG$29,6,FALSE)</x:f>
        <x:v>Retain them as dependent records, inspect derivation differences and proceed only with the dependence stated.</x:v>
      </x:c>
      <x:c r="BM16" t="str">
        <x:f>VLOOKUP(AY16,$AZ$5:$BG$29,7,FALSE)</x:f>
        <x:v>Required if public.</x:v>
      </x:c>
      <x:c r="BN16" t="str">
        <x:f>VLOOKUP(AY16,$AZ$5:$BG$29,8,FALSE)</x:f>
        <x:v>Reopen if independent collection is found or the derivation changes the meaning.</x:v>
      </x:c>
    </x:row>
    <x:row r="17">
      <x:c r="A17" s="45" t="n">
        <x:v>2</x:v>
      </x:c>
      <x:c r="B17" s="45" t="str">
        <x:v>Entity mismatch</x:v>
      </x:c>
      <x:c r="C17" s="45" t="str">
        <x:v>Segment the records</x:v>
      </x:c>
      <x:c r="S17" t="n">
        <x:f>6</x:f>
        <x:v>6</x:v>
      </x:c>
      <x:c r="T17" t="b">
        <x:f>OR(AND('Contradiction Register'!E17&lt;&gt;"",COUNTIF('Validation Lists'!$A$5:$A$6,'Contradiction Register'!E17)=0),AND('Contradiction Register'!F17&lt;&gt;"",COUNTIF('Validation Lists'!$B$5:$B$7,'Contradiction Register'!F17)=0),AND('Contradiction Register'!G17&lt;&gt;"",COUNTIF('Validation Lists'!$C$5:$C$7,'Contradiction Register'!G17)=0),AND('Contradiction Register'!J17&lt;&gt;"",COUNTIF('Validation Lists'!$D$5:$D$11,'Contradiction Register'!J17)=0),AND('Contradiction Register'!K17&lt;&gt;"",COUNTIF('Validation Lists'!$E$5:$E$9,'Contradiction Register'!K17)=0),AND('Contradiction Register'!L17&lt;&gt;"",COUNTIF('Validation Lists'!$F$5:$F$7,'Contradiction Register'!L17)=0),AND('Contradiction Register'!AC17&lt;&gt;"",COUNTIF('Validation Lists'!$D$5:$D$11,'Contradiction Register'!AC17)=0),AND('Contradiction Register'!AD17&lt;&gt;"",COUNTIF('Validation Lists'!$E$5:$E$9,'Contradiction Register'!AD17)=0),AND('Contradiction Register'!AE17&lt;&gt;"",COUNTIF('Validation Lists'!$F$5:$F$7,'Contradiction Register'!AE17)=0),AND('Contradiction Register'!AT17&lt;&gt;"",COUNTIF('Validation Lists'!$G$5:$G$8,'Contradiction Register'!AT17)=0),AND('Contradiction Register'!AU17&lt;&gt;"",COUNTIF('Validation Lists'!$G$5:$G$8,'Contradiction Register'!AU17)=0),AND('Contradiction Register'!AV17&lt;&gt;"",COUNTIF('Validation Lists'!$G$5:$G$8,'Contradiction Register'!AV17)=0),AND('Contradiction Register'!AW17&lt;&gt;"",COUNTIF('Validation Lists'!$G$5:$G$8,'Contradiction Register'!AW17)=0),AND('Contradiction Register'!AX17&lt;&gt;"",COUNTIF('Validation Lists'!$G$5:$G$8,'Contradiction Register'!AX17)=0),AND('Contradiction Register'!AY17&lt;&gt;"",COUNTIF('Validation Lists'!$G$5:$G$8,'Contradiction Register'!AY17)=0),AND('Contradiction Register'!AZ17&lt;&gt;"",COUNTIF('Validation Lists'!$G$5:$G$8,'Contradiction Register'!AZ17)=0),AND('Contradiction Register'!BA17&lt;&gt;"",COUNTIF('Validation Lists'!$G$5:$G$8,'Contradiction Register'!BA17)=0),AND('Contradiction Register'!BB17&lt;&gt;"",COUNTIF('Validation Lists'!$G$5:$G$8,'Contradiction Register'!BB17)=0),AND('Contradiction Register'!BC17&lt;&gt;"",COUNTIF('Validation Lists'!$G$5:$G$8,'Contradiction Register'!BC17)=0),AND('Contradiction Register'!BD17&lt;&gt;"",COUNTIF('Validation Lists'!$H$5:$H$7,'Contradiction Register'!BD17)=0),AND('Contradiction Register'!BE17&lt;&gt;"",COUNTIF('Validation Lists'!$A$5:$A$6,'Contradiction Register'!BE17)=0),AND('Contradiction Register'!BF17&lt;&gt;"",COUNTIF('Validation Lists'!$I$5:$I$8,'Contradiction Register'!BF17)=0),AND('Contradiction Register'!BG17&lt;&gt;"",COUNTIF('Validation Lists'!$H$5:$H$7,'Contradiction Register'!BG17)=0),AND('Contradiction Register'!BH17&lt;&gt;"",COUNTIF('Validation Lists'!$H$5:$H$7,'Contradiction Register'!BH17)=0),AND('Contradiction Register'!BI17&lt;&gt;"",COUNTIF('Validation Lists'!$H$5:$H$7,'Contradiction Register'!BI17)=0),AND('Contradiction Register'!BJ17&lt;&gt;"",COUNTIF('Validation Lists'!$H$5:$H$7,'Contradiction Register'!BJ17)=0),AND('Contradiction Register'!BK17&lt;&gt;"",COUNTIF('Validation Lists'!$A$5:$A$6,'Contradiction Register'!BK17)=0),AND('Contradiction Register'!BL17&lt;&gt;"",COUNTIF('Validation Lists'!$A$5:$A$6,'Contradiction Register'!BL17)=0),AND('Contradiction Register'!BM17&lt;&gt;"",COUNTIF('Validation Lists'!$J$5:$J$8,'Contradiction Register'!BM17)=0),AND('Contradiction Register'!BN17&lt;&gt;"",COUNTIF('Validation Lists'!$K$5:$K$7,'Contradiction Register'!BN17)=0),AND('Contradiction Register'!BO17&lt;&gt;"",COUNTIF('Validation Lists'!$L$5:$L$7,'Contradiction Register'!BO17)=0),AND('Contradiction Register'!BP17&lt;&gt;"",COUNTIF('Validation Lists'!$M$5:$M$7,'Contradiction Register'!BP17)=0))</x:f>
        <x:v>0</x:v>
      </x:c>
      <x:c r="U17" t="b">
        <x:f>OR('Contradiction Register'!B17="",'Contradiction Register'!C17="",'Contradiction Register'!D17="",'Contradiction Register'!E17="",'Contradiction Register'!F17="",'Contradiction Register'!G17="",'Contradiction Register'!H17="",'Contradiction Register'!I17="",'Contradiction Register'!J17="",'Contradiction Register'!K17="",'Contradiction Register'!L17="",'Contradiction Register'!M17="",'Contradiction Register'!N17="",'Contradiction Register'!O17="",'Contradiction Register'!P17="",'Contradiction Register'!Q17="",'Contradiction Register'!R17="",'Contradiction Register'!S17="",'Contradiction Register'!T17="",'Contradiction Register'!U17="",'Contradiction Register'!V17="",'Contradiction Register'!W17="",'Contradiction Register'!X17="",'Contradiction Register'!Y17="",'Contradiction Register'!Z17="",'Contradiction Register'!AA17="",'Contradiction Register'!AB17="",'Contradiction Register'!AC17="",'Contradiction Register'!AD17="",'Contradiction Register'!AE17="",'Contradiction Register'!AF17="",'Contradiction Register'!AG17="",'Contradiction Register'!AH17="",'Contradiction Register'!AI17="",'Contradiction Register'!AJ17="",'Contradiction Register'!AK17="",'Contradiction Register'!AL17="",'Contradiction Register'!AM17="",'Contradiction Register'!AN17="",'Contradiction Register'!AO17="",'Contradiction Register'!AP17="",'Contradiction Register'!AQ17="",'Contradiction Register'!AR17="",'Contradiction Register'!AS17="",'Contradiction Register'!AT17="",'Contradiction Register'!AU17="",'Contradiction Register'!AV17="",'Contradiction Register'!AW17="",'Contradiction Register'!AX17="",'Contradiction Register'!AY17="",'Contradiction Register'!AZ17="",'Contradiction Register'!BA17="",'Contradiction Register'!BB17="",'Contradiction Register'!BC17="",'Contradiction Register'!BD17="",'Contradiction Register'!BE17="",'Contradiction Register'!BF17="",'Contradiction Register'!BG17="",'Contradiction Register'!BH17="",'Contradiction Register'!BI17="",'Contradiction Register'!BJ17="",'Contradiction Register'!BK17="",'Contradiction Register'!BL17="",'Contradiction Register'!BM17="",'Contradiction Register'!BN17="",'Contradiction Register'!BO17="",'Contradiction Register'!BP17="",'Contradiction Register'!BQ17="",'Contradiction Register'!BR17="")</x:f>
        <x:v>1</x:v>
      </x:c>
      <x:c r="V17" t="str">
        <x:f>IF(OR(T17,U17),"Undetermined",'Contradiction Register'!BN17)</x:f>
        <x:v>Undetermined</x:v>
      </x:c>
      <x:c r="W17" t="b">
        <x:f>AND(OR('Contradiction Register'!E17="Yes",'Contradiction Register'!F17="High",'Contradiction Register'!G17="Hard",'Contradiction Register'!BO17&lt;&gt;"None",BH17="Preserve unresolved — decision-blocking",BH17="Refuse the claim",BH17="Collect defined additional evidence"),OR('Contradiction Register'!BS17="",'Contradiction Register'!BS17="None"))</x:f>
        <x:v>1</x:v>
      </x:c>
      <x:c r="X17" t="b">
        <x:f>AND(OR(BH17="Prefer one record with explicit reasons",BH17="Preserve unresolved — non-blocking",BH17="Preserve unresolved — decision-blocking",BH17="Refuse the claim",BH17="Collect defined additional evidence",'Contradiction Register'!AY17="Different",'Contradiction Register'!AX17="Different"),OR('Contradiction Register'!BT17="",'Contradiction Register'!BT17="None",'Contradiction Register'!BT17="Not applicable"))</x:f>
        <x:v>1</x:v>
      </x:c>
      <x:c r="Y17" t="b">
        <x:f>AND(BH17="Collect defined additional evidence",OR('Contradiction Register'!BR17="",'Contradiction Register'!BR17="None",'Contradiction Register'!BR17="Not applicable"))</x:f>
        <x:v>0</x:v>
      </x:c>
      <x:c r="Z17" t="str">
        <x:f>IF(AND('Contradiction Register'!BK17="Yes",'Contradiction Register'!BL17="Yes",'Contradiction Register'!BM17&lt;&gt;"Yes"),"Missing-evidence confusion","")</x:f>
      </x:c>
      <x:c r="AA17" t="str">
        <x:f>IF(Z17&lt;&gt;"",Z17,IF('Contradiction Register'!AT17="Different","Entity mismatch",""))</x:f>
      </x:c>
      <x:c r="AB17" t="str">
        <x:f>IF(AA17&lt;&gt;"",AA17,IF('Contradiction Register'!AV17="Different","Geography or market mismatch",""))</x:f>
      </x:c>
      <x:c r="AC17" t="str">
        <x:f>IF(AB17&lt;&gt;"",AB17,IF('Contradiction Register'!AU17="Different","Geography or market mismatch",""))</x:f>
      </x:c>
      <x:c r="AD17" t="str">
        <x:f>IF(AC17&lt;&gt;"",AC17,IF('Contradiction Register'!AW17="Different","Customer-segment mismatch",""))</x:f>
      </x:c>
      <x:c r="AE17" t="str">
        <x:f>IF(AD17&lt;&gt;"",AD17,IF('Contradiction Register'!AX17="Different","Product-tier mismatch",""))</x:f>
      </x:c>
      <x:c r="AF17" t="str">
        <x:f>IF(AE17&lt;&gt;"",AE17,IF('Contradiction Register'!AY17="Different","Time conflict",""))</x:f>
      </x:c>
      <x:c r="AG17" t="str">
        <x:f>IF(AF17&lt;&gt;"",AF17,IF('Contradiction Register'!AZ17="Different","Definition conflict",""))</x:f>
      </x:c>
      <x:c r="AH17" t="str">
        <x:f>IF(AG17&lt;&gt;"",AG17,IF('Contradiction Register'!BA17="Different","Metric conflict",""))</x:f>
      </x:c>
      <x:c r="AI17" t="str">
        <x:f>IF(AH17&lt;&gt;"",AH17,IF('Contradiction Register'!BB17="Different","Method conflict",""))</x:f>
      </x:c>
      <x:c r="AJ17" t="str">
        <x:f>IF(AI17&lt;&gt;"",AI17,IF('Contradiction Register'!BC17="Different","Evidence-state conflict",""))</x:f>
      </x:c>
      <x:c r="AK17" t="str">
        <x:f>IF(AJ17&lt;&gt;"",AJ17,IF(OR('Contradiction Register'!BG17="Yes",'Contradiction Register'!BH17="Yes",'Contradiction Register'!BI17="Yes",'Contradiction Register'!BJ17&lt;&gt;"Yes"),"Provenance or source conflict",""))</x:f>
        <x:v>Provenance or source conflict</x:v>
      </x:c>
      <x:c r="AL17" t="str">
        <x:f>IF(AK17&lt;&gt;"",AK17,IF('Contradiction Register'!BD17="No","No true contradiction","Genuine factual contradiction"))</x:f>
        <x:v>Provenance or source conflict</x:v>
      </x:c>
      <x:c r="AM17" t="str">
        <x:f>IF(AL17="Missing-evidence confusion","Missing","")</x:f>
      </x:c>
      <x:c r="AN17" t="str">
        <x:f>IF(AM17&lt;&gt;"",AM17,IF(AL17="Entity mismatch","Entity",""))</x:f>
      </x:c>
      <x:c r="AO17" t="str">
        <x:f>IF(AN17&lt;&gt;"",AN17,IF(AL17="Geography or market mismatch",IF('Contradiction Register'!AV17="Different","GeoMarket|Market","GeoMarket|Geography"),""))</x:f>
      </x:c>
      <x:c r="AP17" t="str">
        <x:f>IF(AO17&lt;&gt;"",AO17,IF(AL17="Customer-segment mismatch","Segment",""))</x:f>
      </x:c>
      <x:c r="AQ17" t="str">
        <x:f>IF(AP17&lt;&gt;"",AP17,IF(AL17="Product-tier mismatch",IF('Contradiction Register'!BE17="Yes","Tier|Narrowed","Tier|Default"),""))</x:f>
      </x:c>
      <x:c r="AR17" t="str">
        <x:f>IF(AQ17&lt;&gt;"",AQ17,IF(AL17="Time conflict",IF('Contradiction Register'!BO17&lt;&gt;"None","Time|Preferred","Time|Sequence"),""))</x:f>
      </x:c>
      <x:c r="AS17" t="str">
        <x:f>IF(AR17&lt;&gt;"",AR17,IF(AL17="Definition conflict",IF('Contradiction Register'!W17='Contradiction Register'!AP17,"Definition|SameLabel","Definition|DifferentLabel"),""))</x:f>
      </x:c>
      <x:c r="AT17" t="str">
        <x:f>IF(AS17&lt;&gt;"",AS17,IF(AL17="Metric conflict","Metric",""))</x:f>
      </x:c>
      <x:c r="AU17" t="str">
        <x:f>IF(AT17&lt;&gt;"",AT17,IF(AL17="Method conflict",IF('Contradiction Register'!BN17="Material","Method|Material",IF('Contradiction Register'!BN17="Non-material","Method|NonMaterial","Method|Undetermined")),""))</x:f>
      </x:c>
      <x:c r="AV17" t="str">
        <x:f>IF(AU17&lt;&gt;"",AU17,IF(AL17="Evidence-state conflict","EvidenceState",""))</x:f>
      </x:c>
      <x:c r="AW17" t="str">
        <x:f>IF(AV17&lt;&gt;"",AV17,IF(AL17="Provenance or source conflict",IF(AND('Contradiction Register'!BH17="Yes",'Contradiction Register'!BN17="Material"),"Provenance|SharedProviderMaterial",IF(AND('Contradiction Register'!BN17="Material",'Contradiction Register'!BJ17="Unknown"),"Provenance|TraceRequired","Provenance|Dependent")),""))</x:f>
        <x:v>Provenance|Dependent</x:v>
      </x:c>
      <x:c r="AX17" t="str">
        <x:f>IF(AW17&lt;&gt;"",AW17,IF(AL17="No true contradiction",IF('Contradiction Register'!BE17="Yes","NoTrue|Narrowed","NoTrue|Compatible"),""))</x:f>
        <x:v>Provenance|Dependent</x:v>
      </x:c>
      <x:c r="AY17" t="str">
        <x:f>IF(AX17&lt;&gt;"",AX17,IF('Contradiction Register'!BO17&lt;&gt;"None","Genuine|Preferred",IF('Contradiction Register'!BP17="No","Genuine|Refuse",IF('Contradiction Register'!BN17="Non-material","Genuine|NonMaterial","Genuine|Material"))))</x:f>
        <x:v>Provenance|Dependent</x:v>
      </x:c>
      <x:c r="AZ17" t="str">
        <x:v>Method|Material</x:v>
      </x:c>
      <x:c r="BA17" t="str">
        <x:v>Preserve unresolved — decision-blocking</x:v>
      </x:c>
      <x:c r="BB17" t="str">
        <x:v>Insufficient for decision</x:v>
      </x:c>
      <x:c r="BC17" t="str">
        <x:v>Methods produce different estimates and the difference is material.</x:v>
      </x:c>
      <x:c r="BD17" t="str">
        <x:v>Present midpoint as fact.</x:v>
      </x:c>
      <x:c r="BE17" t="str">
        <x:v>Defer the affected decision.</x:v>
      </x:c>
      <x:c r="BF17" t="str">
        <x:v>Required.</x:v>
      </x:c>
      <x:c r="BG17" t="str">
        <x:v>Reopen after direct or method-comparable evidence.</x:v>
      </x:c>
      <x:c r="BH17" t="str">
        <x:f>VLOOKUP(AY17,$AZ$5:$BG$29,2,FALSE)</x:f>
        <x:v>Preserve unresolved — non-blocking</x:v>
      </x:c>
      <x:c r="BI17" t="str">
        <x:f>VLOOKUP(AY17,$AZ$5:$BG$29,3,FALSE)</x:f>
        <x:v>Reduced</x:v>
      </x:c>
      <x:c r="BJ17" t="str">
        <x:f>IF(AY17="Genuine|Preferred",'Contradiction Register'!BO17&amp;" is preferred for named directness, currency and decision-fit reasons; "&amp;IF('Contradiction Register'!BO17="Record A","Record B","Record A")&amp;" remains preserved.",VLOOKUP(AY17,$AZ$5:$BG$29,4,FALSE))</x:f>
        <x:v>The records form one evidence family and must not be counted as independent corroboration.</x:v>
      </x:c>
      <x:c r="BK17" t="str">
        <x:f>IF(AY17="Genuine|Preferred",'Contradiction Register'!BO17&amp;" is unquestionably true.",VLOOKUP(AY17,$AZ$5:$BG$29,5,FALSE))</x:f>
        <x:v>The records independently confirm the claim or are compatible because they share an origin.</x:v>
      </x:c>
      <x:c r="BL17" t="str">
        <x:f>VLOOKUP(AY17,$AZ$5:$BG$29,6,FALSE)</x:f>
        <x:v>Retain them as dependent records, inspect derivation differences and proceed only with the dependence stated.</x:v>
      </x:c>
      <x:c r="BM17" t="str">
        <x:f>VLOOKUP(AY17,$AZ$5:$BG$29,7,FALSE)</x:f>
        <x:v>Required if public.</x:v>
      </x:c>
      <x:c r="BN17" t="str">
        <x:f>VLOOKUP(AY17,$AZ$5:$BG$29,8,FALSE)</x:f>
        <x:v>Reopen if independent collection is found or the derivation changes the meaning.</x:v>
      </x:c>
    </x:row>
    <x:row r="18">
      <x:c r="A18" s="45" t="n">
        <x:v>3</x:v>
      </x:c>
      <x:c r="B18" s="45" t="str">
        <x:v>Geography or market mismatch</x:v>
      </x:c>
      <x:c r="C18" s="45" t="str">
        <x:v>Narrow the claim</x:v>
      </x:c>
      <x:c r="S18" t="n">
        <x:f>6</x:f>
        <x:v>6</x:v>
      </x:c>
      <x:c r="T18" t="b">
        <x:f>OR(AND('Contradiction Register'!E18&lt;&gt;"",COUNTIF('Validation Lists'!$A$5:$A$6,'Contradiction Register'!E18)=0),AND('Contradiction Register'!F18&lt;&gt;"",COUNTIF('Validation Lists'!$B$5:$B$7,'Contradiction Register'!F18)=0),AND('Contradiction Register'!G18&lt;&gt;"",COUNTIF('Validation Lists'!$C$5:$C$7,'Contradiction Register'!G18)=0),AND('Contradiction Register'!J18&lt;&gt;"",COUNTIF('Validation Lists'!$D$5:$D$11,'Contradiction Register'!J18)=0),AND('Contradiction Register'!K18&lt;&gt;"",COUNTIF('Validation Lists'!$E$5:$E$9,'Contradiction Register'!K18)=0),AND('Contradiction Register'!L18&lt;&gt;"",COUNTIF('Validation Lists'!$F$5:$F$7,'Contradiction Register'!L18)=0),AND('Contradiction Register'!AC18&lt;&gt;"",COUNTIF('Validation Lists'!$D$5:$D$11,'Contradiction Register'!AC18)=0),AND('Contradiction Register'!AD18&lt;&gt;"",COUNTIF('Validation Lists'!$E$5:$E$9,'Contradiction Register'!AD18)=0),AND('Contradiction Register'!AE18&lt;&gt;"",COUNTIF('Validation Lists'!$F$5:$F$7,'Contradiction Register'!AE18)=0),AND('Contradiction Register'!AT18&lt;&gt;"",COUNTIF('Validation Lists'!$G$5:$G$8,'Contradiction Register'!AT18)=0),AND('Contradiction Register'!AU18&lt;&gt;"",COUNTIF('Validation Lists'!$G$5:$G$8,'Contradiction Register'!AU18)=0),AND('Contradiction Register'!AV18&lt;&gt;"",COUNTIF('Validation Lists'!$G$5:$G$8,'Contradiction Register'!AV18)=0),AND('Contradiction Register'!AW18&lt;&gt;"",COUNTIF('Validation Lists'!$G$5:$G$8,'Contradiction Register'!AW18)=0),AND('Contradiction Register'!AX18&lt;&gt;"",COUNTIF('Validation Lists'!$G$5:$G$8,'Contradiction Register'!AX18)=0),AND('Contradiction Register'!AY18&lt;&gt;"",COUNTIF('Validation Lists'!$G$5:$G$8,'Contradiction Register'!AY18)=0),AND('Contradiction Register'!AZ18&lt;&gt;"",COUNTIF('Validation Lists'!$G$5:$G$8,'Contradiction Register'!AZ18)=0),AND('Contradiction Register'!BA18&lt;&gt;"",COUNTIF('Validation Lists'!$G$5:$G$8,'Contradiction Register'!BA18)=0),AND('Contradiction Register'!BB18&lt;&gt;"",COUNTIF('Validation Lists'!$G$5:$G$8,'Contradiction Register'!BB18)=0),AND('Contradiction Register'!BC18&lt;&gt;"",COUNTIF('Validation Lists'!$G$5:$G$8,'Contradiction Register'!BC18)=0),AND('Contradiction Register'!BD18&lt;&gt;"",COUNTIF('Validation Lists'!$H$5:$H$7,'Contradiction Register'!BD18)=0),AND('Contradiction Register'!BE18&lt;&gt;"",COUNTIF('Validation Lists'!$A$5:$A$6,'Contradiction Register'!BE18)=0),AND('Contradiction Register'!BF18&lt;&gt;"",COUNTIF('Validation Lists'!$I$5:$I$8,'Contradiction Register'!BF18)=0),AND('Contradiction Register'!BG18&lt;&gt;"",COUNTIF('Validation Lists'!$H$5:$H$7,'Contradiction Register'!BG18)=0),AND('Contradiction Register'!BH18&lt;&gt;"",COUNTIF('Validation Lists'!$H$5:$H$7,'Contradiction Register'!BH18)=0),AND('Contradiction Register'!BI18&lt;&gt;"",COUNTIF('Validation Lists'!$H$5:$H$7,'Contradiction Register'!BI18)=0),AND('Contradiction Register'!BJ18&lt;&gt;"",COUNTIF('Validation Lists'!$H$5:$H$7,'Contradiction Register'!BJ18)=0),AND('Contradiction Register'!BK18&lt;&gt;"",COUNTIF('Validation Lists'!$A$5:$A$6,'Contradiction Register'!BK18)=0),AND('Contradiction Register'!BL18&lt;&gt;"",COUNTIF('Validation Lists'!$A$5:$A$6,'Contradiction Register'!BL18)=0),AND('Contradiction Register'!BM18&lt;&gt;"",COUNTIF('Validation Lists'!$J$5:$J$8,'Contradiction Register'!BM18)=0),AND('Contradiction Register'!BN18&lt;&gt;"",COUNTIF('Validation Lists'!$K$5:$K$7,'Contradiction Register'!BN18)=0),AND('Contradiction Register'!BO18&lt;&gt;"",COUNTIF('Validation Lists'!$L$5:$L$7,'Contradiction Register'!BO18)=0),AND('Contradiction Register'!BP18&lt;&gt;"",COUNTIF('Validation Lists'!$M$5:$M$7,'Contradiction Register'!BP18)=0))</x:f>
        <x:v>0</x:v>
      </x:c>
      <x:c r="U18" t="b">
        <x:f>OR('Contradiction Register'!B18="",'Contradiction Register'!C18="",'Contradiction Register'!D18="",'Contradiction Register'!E18="",'Contradiction Register'!F18="",'Contradiction Register'!G18="",'Contradiction Register'!H18="",'Contradiction Register'!I18="",'Contradiction Register'!J18="",'Contradiction Register'!K18="",'Contradiction Register'!L18="",'Contradiction Register'!M18="",'Contradiction Register'!N18="",'Contradiction Register'!O18="",'Contradiction Register'!P18="",'Contradiction Register'!Q18="",'Contradiction Register'!R18="",'Contradiction Register'!S18="",'Contradiction Register'!T18="",'Contradiction Register'!U18="",'Contradiction Register'!V18="",'Contradiction Register'!W18="",'Contradiction Register'!X18="",'Contradiction Register'!Y18="",'Contradiction Register'!Z18="",'Contradiction Register'!AA18="",'Contradiction Register'!AB18="",'Contradiction Register'!AC18="",'Contradiction Register'!AD18="",'Contradiction Register'!AE18="",'Contradiction Register'!AF18="",'Contradiction Register'!AG18="",'Contradiction Register'!AH18="",'Contradiction Register'!AI18="",'Contradiction Register'!AJ18="",'Contradiction Register'!AK18="",'Contradiction Register'!AL18="",'Contradiction Register'!AM18="",'Contradiction Register'!AN18="",'Contradiction Register'!AO18="",'Contradiction Register'!AP18="",'Contradiction Register'!AQ18="",'Contradiction Register'!AR18="",'Contradiction Register'!AS18="",'Contradiction Register'!AT18="",'Contradiction Register'!AU18="",'Contradiction Register'!AV18="",'Contradiction Register'!AW18="",'Contradiction Register'!AX18="",'Contradiction Register'!AY18="",'Contradiction Register'!AZ18="",'Contradiction Register'!BA18="",'Contradiction Register'!BB18="",'Contradiction Register'!BC18="",'Contradiction Register'!BD18="",'Contradiction Register'!BE18="",'Contradiction Register'!BF18="",'Contradiction Register'!BG18="",'Contradiction Register'!BH18="",'Contradiction Register'!BI18="",'Contradiction Register'!BJ18="",'Contradiction Register'!BK18="",'Contradiction Register'!BL18="",'Contradiction Register'!BM18="",'Contradiction Register'!BN18="",'Contradiction Register'!BO18="",'Contradiction Register'!BP18="",'Contradiction Register'!BQ18="",'Contradiction Register'!BR18="")</x:f>
        <x:v>1</x:v>
      </x:c>
      <x:c r="V18" t="str">
        <x:f>IF(OR(T18,U18),"Undetermined",'Contradiction Register'!BN18)</x:f>
        <x:v>Undetermined</x:v>
      </x:c>
      <x:c r="W18" t="b">
        <x:f>AND(OR('Contradiction Register'!E18="Yes",'Contradiction Register'!F18="High",'Contradiction Register'!G18="Hard",'Contradiction Register'!BO18&lt;&gt;"None",BH18="Preserve unresolved — decision-blocking",BH18="Refuse the claim",BH18="Collect defined additional evidence"),OR('Contradiction Register'!BS18="",'Contradiction Register'!BS18="None"))</x:f>
        <x:v>1</x:v>
      </x:c>
      <x:c r="X18" t="b">
        <x:f>AND(OR(BH18="Prefer one record with explicit reasons",BH18="Preserve unresolved — non-blocking",BH18="Preserve unresolved — decision-blocking",BH18="Refuse the claim",BH18="Collect defined additional evidence",'Contradiction Register'!AY18="Different",'Contradiction Register'!AX18="Different"),OR('Contradiction Register'!BT18="",'Contradiction Register'!BT18="None",'Contradiction Register'!BT18="Not applicable"))</x:f>
        <x:v>1</x:v>
      </x:c>
      <x:c r="Y18" t="b">
        <x:f>AND(BH18="Collect defined additional evidence",OR('Contradiction Register'!BR18="",'Contradiction Register'!BR18="None",'Contradiction Register'!BR18="Not applicable"))</x:f>
        <x:v>0</x:v>
      </x:c>
      <x:c r="Z18" t="str">
        <x:f>IF(AND('Contradiction Register'!BK18="Yes",'Contradiction Register'!BL18="Yes",'Contradiction Register'!BM18&lt;&gt;"Yes"),"Missing-evidence confusion","")</x:f>
      </x:c>
      <x:c r="AA18" t="str">
        <x:f>IF(Z18&lt;&gt;"",Z18,IF('Contradiction Register'!AT18="Different","Entity mismatch",""))</x:f>
      </x:c>
      <x:c r="AB18" t="str">
        <x:f>IF(AA18&lt;&gt;"",AA18,IF('Contradiction Register'!AV18="Different","Geography or market mismatch",""))</x:f>
      </x:c>
      <x:c r="AC18" t="str">
        <x:f>IF(AB18&lt;&gt;"",AB18,IF('Contradiction Register'!AU18="Different","Geography or market mismatch",""))</x:f>
      </x:c>
      <x:c r="AD18" t="str">
        <x:f>IF(AC18&lt;&gt;"",AC18,IF('Contradiction Register'!AW18="Different","Customer-segment mismatch",""))</x:f>
      </x:c>
      <x:c r="AE18" t="str">
        <x:f>IF(AD18&lt;&gt;"",AD18,IF('Contradiction Register'!AX18="Different","Product-tier mismatch",""))</x:f>
      </x:c>
      <x:c r="AF18" t="str">
        <x:f>IF(AE18&lt;&gt;"",AE18,IF('Contradiction Register'!AY18="Different","Time conflict",""))</x:f>
      </x:c>
      <x:c r="AG18" t="str">
        <x:f>IF(AF18&lt;&gt;"",AF18,IF('Contradiction Register'!AZ18="Different","Definition conflict",""))</x:f>
      </x:c>
      <x:c r="AH18" t="str">
        <x:f>IF(AG18&lt;&gt;"",AG18,IF('Contradiction Register'!BA18="Different","Metric conflict",""))</x:f>
      </x:c>
      <x:c r="AI18" t="str">
        <x:f>IF(AH18&lt;&gt;"",AH18,IF('Contradiction Register'!BB18="Different","Method conflict",""))</x:f>
      </x:c>
      <x:c r="AJ18" t="str">
        <x:f>IF(AI18&lt;&gt;"",AI18,IF('Contradiction Register'!BC18="Different","Evidence-state conflict",""))</x:f>
      </x:c>
      <x:c r="AK18" t="str">
        <x:f>IF(AJ18&lt;&gt;"",AJ18,IF(OR('Contradiction Register'!BG18="Yes",'Contradiction Register'!BH18="Yes",'Contradiction Register'!BI18="Yes",'Contradiction Register'!BJ18&lt;&gt;"Yes"),"Provenance or source conflict",""))</x:f>
        <x:v>Provenance or source conflict</x:v>
      </x:c>
      <x:c r="AL18" t="str">
        <x:f>IF(AK18&lt;&gt;"",AK18,IF('Contradiction Register'!BD18="No","No true contradiction","Genuine factual contradiction"))</x:f>
        <x:v>Provenance or source conflict</x:v>
      </x:c>
      <x:c r="AM18" t="str">
        <x:f>IF(AL18="Missing-evidence confusion","Missing","")</x:f>
      </x:c>
      <x:c r="AN18" t="str">
        <x:f>IF(AM18&lt;&gt;"",AM18,IF(AL18="Entity mismatch","Entity",""))</x:f>
      </x:c>
      <x:c r="AO18" t="str">
        <x:f>IF(AN18&lt;&gt;"",AN18,IF(AL18="Geography or market mismatch",IF('Contradiction Register'!AV18="Different","GeoMarket|Market","GeoMarket|Geography"),""))</x:f>
      </x:c>
      <x:c r="AP18" t="str">
        <x:f>IF(AO18&lt;&gt;"",AO18,IF(AL18="Customer-segment mismatch","Segment",""))</x:f>
      </x:c>
      <x:c r="AQ18" t="str">
        <x:f>IF(AP18&lt;&gt;"",AP18,IF(AL18="Product-tier mismatch",IF('Contradiction Register'!BE18="Yes","Tier|Narrowed","Tier|Default"),""))</x:f>
      </x:c>
      <x:c r="AR18" t="str">
        <x:f>IF(AQ18&lt;&gt;"",AQ18,IF(AL18="Time conflict",IF('Contradiction Register'!BO18&lt;&gt;"None","Time|Preferred","Time|Sequence"),""))</x:f>
      </x:c>
      <x:c r="AS18" t="str">
        <x:f>IF(AR18&lt;&gt;"",AR18,IF(AL18="Definition conflict",IF('Contradiction Register'!W18='Contradiction Register'!AP18,"Definition|SameLabel","Definition|DifferentLabel"),""))</x:f>
      </x:c>
      <x:c r="AT18" t="str">
        <x:f>IF(AS18&lt;&gt;"",AS18,IF(AL18="Metric conflict","Metric",""))</x:f>
      </x:c>
      <x:c r="AU18" t="str">
        <x:f>IF(AT18&lt;&gt;"",AT18,IF(AL18="Method conflict",IF('Contradiction Register'!BN18="Material","Method|Material",IF('Contradiction Register'!BN18="Non-material","Method|NonMaterial","Method|Undetermined")),""))</x:f>
      </x:c>
      <x:c r="AV18" t="str">
        <x:f>IF(AU18&lt;&gt;"",AU18,IF(AL18="Evidence-state conflict","EvidenceState",""))</x:f>
      </x:c>
      <x:c r="AW18" t="str">
        <x:f>IF(AV18&lt;&gt;"",AV18,IF(AL18="Provenance or source conflict",IF(AND('Contradiction Register'!BH18="Yes",'Contradiction Register'!BN18="Material"),"Provenance|SharedProviderMaterial",IF(AND('Contradiction Register'!BN18="Material",'Contradiction Register'!BJ18="Unknown"),"Provenance|TraceRequired","Provenance|Dependent")),""))</x:f>
        <x:v>Provenance|Dependent</x:v>
      </x:c>
      <x:c r="AX18" t="str">
        <x:f>IF(AW18&lt;&gt;"",AW18,IF(AL18="No true contradiction",IF('Contradiction Register'!BE18="Yes","NoTrue|Narrowed","NoTrue|Compatible"),""))</x:f>
        <x:v>Provenance|Dependent</x:v>
      </x:c>
      <x:c r="AY18" t="str">
        <x:f>IF(AX18&lt;&gt;"",AX18,IF('Contradiction Register'!BO18&lt;&gt;"None","Genuine|Preferred",IF('Contradiction Register'!BP18="No","Genuine|Refuse",IF('Contradiction Register'!BN18="Non-material","Genuine|NonMaterial","Genuine|Material"))))</x:f>
        <x:v>Provenance|Dependent</x:v>
      </x:c>
      <x:c r="AZ18" t="str">
        <x:v>EvidenceState</x:v>
      </x:c>
      <x:c r="BA18" t="str">
        <x:v>Split the claim</x:v>
      </x:c>
      <x:c r="BB18" t="str">
        <x:v>Scope-bounded</x:v>
      </x:c>
      <x:c r="BC18" t="str">
        <x:v>The company claims X; direct observation found Y under stated conditions.</x:v>
      </x:c>
      <x:c r="BD18" t="str">
        <x:v>The claim proves behavior or observation disproves all availability.</x:v>
      </x:c>
      <x:c r="BE18" t="str">
        <x:v>Communicate separately; collect defined evidence if needed.</x:v>
      </x:c>
      <x:c r="BF18" t="str">
        <x:v>Required for public claim.</x:v>
      </x:c>
      <x:c r="BG18" t="str">
        <x:v>Reopen with current direct verification.</x:v>
      </x:c>
      <x:c r="BH18" t="str">
        <x:f>VLOOKUP(AY18,$AZ$5:$BG$29,2,FALSE)</x:f>
        <x:v>Preserve unresolved — non-blocking</x:v>
      </x:c>
      <x:c r="BI18" t="str">
        <x:f>VLOOKUP(AY18,$AZ$5:$BG$29,3,FALSE)</x:f>
        <x:v>Reduced</x:v>
      </x:c>
      <x:c r="BJ18" t="str">
        <x:f>IF(AY18="Genuine|Preferred",'Contradiction Register'!BO18&amp;" is preferred for named directness, currency and decision-fit reasons; "&amp;IF('Contradiction Register'!BO18="Record A","Record B","Record A")&amp;" remains preserved.",VLOOKUP(AY18,$AZ$5:$BG$29,4,FALSE))</x:f>
        <x:v>The records form one evidence family and must not be counted as independent corroboration.</x:v>
      </x:c>
      <x:c r="BK18" t="str">
        <x:f>IF(AY18="Genuine|Preferred",'Contradiction Register'!BO18&amp;" is unquestionably true.",VLOOKUP(AY18,$AZ$5:$BG$29,5,FALSE))</x:f>
        <x:v>The records independently confirm the claim or are compatible because they share an origin.</x:v>
      </x:c>
      <x:c r="BL18" t="str">
        <x:f>VLOOKUP(AY18,$AZ$5:$BG$29,6,FALSE)</x:f>
        <x:v>Retain them as dependent records, inspect derivation differences and proceed only with the dependence stated.</x:v>
      </x:c>
      <x:c r="BM18" t="str">
        <x:f>VLOOKUP(AY18,$AZ$5:$BG$29,7,FALSE)</x:f>
        <x:v>Required if public.</x:v>
      </x:c>
      <x:c r="BN18" t="str">
        <x:f>VLOOKUP(AY18,$AZ$5:$BG$29,8,FALSE)</x:f>
        <x:v>Reopen if independent collection is found or the derivation changes the meaning.</x:v>
      </x:c>
    </x:row>
    <x:row r="19">
      <x:c r="A19" s="45" t="n">
        <x:v>4</x:v>
      </x:c>
      <x:c r="B19" s="45" t="str">
        <x:v>Customer-segment mismatch</x:v>
      </x:c>
      <x:c r="C19" s="45" t="str">
        <x:v>Split the claim</x:v>
      </x:c>
      <x:c r="S19" t="n">
        <x:f>6</x:f>
        <x:v>6</x:v>
      </x:c>
      <x:c r="T19" t="b">
        <x:f>OR(AND('Contradiction Register'!E19&lt;&gt;"",COUNTIF('Validation Lists'!$A$5:$A$6,'Contradiction Register'!E19)=0),AND('Contradiction Register'!F19&lt;&gt;"",COUNTIF('Validation Lists'!$B$5:$B$7,'Contradiction Register'!F19)=0),AND('Contradiction Register'!G19&lt;&gt;"",COUNTIF('Validation Lists'!$C$5:$C$7,'Contradiction Register'!G19)=0),AND('Contradiction Register'!J19&lt;&gt;"",COUNTIF('Validation Lists'!$D$5:$D$11,'Contradiction Register'!J19)=0),AND('Contradiction Register'!K19&lt;&gt;"",COUNTIF('Validation Lists'!$E$5:$E$9,'Contradiction Register'!K19)=0),AND('Contradiction Register'!L19&lt;&gt;"",COUNTIF('Validation Lists'!$F$5:$F$7,'Contradiction Register'!L19)=0),AND('Contradiction Register'!AC19&lt;&gt;"",COUNTIF('Validation Lists'!$D$5:$D$11,'Contradiction Register'!AC19)=0),AND('Contradiction Register'!AD19&lt;&gt;"",COUNTIF('Validation Lists'!$E$5:$E$9,'Contradiction Register'!AD19)=0),AND('Contradiction Register'!AE19&lt;&gt;"",COUNTIF('Validation Lists'!$F$5:$F$7,'Contradiction Register'!AE19)=0),AND('Contradiction Register'!AT19&lt;&gt;"",COUNTIF('Validation Lists'!$G$5:$G$8,'Contradiction Register'!AT19)=0),AND('Contradiction Register'!AU19&lt;&gt;"",COUNTIF('Validation Lists'!$G$5:$G$8,'Contradiction Register'!AU19)=0),AND('Contradiction Register'!AV19&lt;&gt;"",COUNTIF('Validation Lists'!$G$5:$G$8,'Contradiction Register'!AV19)=0),AND('Contradiction Register'!AW19&lt;&gt;"",COUNTIF('Validation Lists'!$G$5:$G$8,'Contradiction Register'!AW19)=0),AND('Contradiction Register'!AX19&lt;&gt;"",COUNTIF('Validation Lists'!$G$5:$G$8,'Contradiction Register'!AX19)=0),AND('Contradiction Register'!AY19&lt;&gt;"",COUNTIF('Validation Lists'!$G$5:$G$8,'Contradiction Register'!AY19)=0),AND('Contradiction Register'!AZ19&lt;&gt;"",COUNTIF('Validation Lists'!$G$5:$G$8,'Contradiction Register'!AZ19)=0),AND('Contradiction Register'!BA19&lt;&gt;"",COUNTIF('Validation Lists'!$G$5:$G$8,'Contradiction Register'!BA19)=0),AND('Contradiction Register'!BB19&lt;&gt;"",COUNTIF('Validation Lists'!$G$5:$G$8,'Contradiction Register'!BB19)=0),AND('Contradiction Register'!BC19&lt;&gt;"",COUNTIF('Validation Lists'!$G$5:$G$8,'Contradiction Register'!BC19)=0),AND('Contradiction Register'!BD19&lt;&gt;"",COUNTIF('Validation Lists'!$H$5:$H$7,'Contradiction Register'!BD19)=0),AND('Contradiction Register'!BE19&lt;&gt;"",COUNTIF('Validation Lists'!$A$5:$A$6,'Contradiction Register'!BE19)=0),AND('Contradiction Register'!BF19&lt;&gt;"",COUNTIF('Validation Lists'!$I$5:$I$8,'Contradiction Register'!BF19)=0),AND('Contradiction Register'!BG19&lt;&gt;"",COUNTIF('Validation Lists'!$H$5:$H$7,'Contradiction Register'!BG19)=0),AND('Contradiction Register'!BH19&lt;&gt;"",COUNTIF('Validation Lists'!$H$5:$H$7,'Contradiction Register'!BH19)=0),AND('Contradiction Register'!BI19&lt;&gt;"",COUNTIF('Validation Lists'!$H$5:$H$7,'Contradiction Register'!BI19)=0),AND('Contradiction Register'!BJ19&lt;&gt;"",COUNTIF('Validation Lists'!$H$5:$H$7,'Contradiction Register'!BJ19)=0),AND('Contradiction Register'!BK19&lt;&gt;"",COUNTIF('Validation Lists'!$A$5:$A$6,'Contradiction Register'!BK19)=0),AND('Contradiction Register'!BL19&lt;&gt;"",COUNTIF('Validation Lists'!$A$5:$A$6,'Contradiction Register'!BL19)=0),AND('Contradiction Register'!BM19&lt;&gt;"",COUNTIF('Validation Lists'!$J$5:$J$8,'Contradiction Register'!BM19)=0),AND('Contradiction Register'!BN19&lt;&gt;"",COUNTIF('Validation Lists'!$K$5:$K$7,'Contradiction Register'!BN19)=0),AND('Contradiction Register'!BO19&lt;&gt;"",COUNTIF('Validation Lists'!$L$5:$L$7,'Contradiction Register'!BO19)=0),AND('Contradiction Register'!BP19&lt;&gt;"",COUNTIF('Validation Lists'!$M$5:$M$7,'Contradiction Register'!BP19)=0))</x:f>
        <x:v>0</x:v>
      </x:c>
      <x:c r="U19" t="b">
        <x:f>OR('Contradiction Register'!B19="",'Contradiction Register'!C19="",'Contradiction Register'!D19="",'Contradiction Register'!E19="",'Contradiction Register'!F19="",'Contradiction Register'!G19="",'Contradiction Register'!H19="",'Contradiction Register'!I19="",'Contradiction Register'!J19="",'Contradiction Register'!K19="",'Contradiction Register'!L19="",'Contradiction Register'!M19="",'Contradiction Register'!N19="",'Contradiction Register'!O19="",'Contradiction Register'!P19="",'Contradiction Register'!Q19="",'Contradiction Register'!R19="",'Contradiction Register'!S19="",'Contradiction Register'!T19="",'Contradiction Register'!U19="",'Contradiction Register'!V19="",'Contradiction Register'!W19="",'Contradiction Register'!X19="",'Contradiction Register'!Y19="",'Contradiction Register'!Z19="",'Contradiction Register'!AA19="",'Contradiction Register'!AB19="",'Contradiction Register'!AC19="",'Contradiction Register'!AD19="",'Contradiction Register'!AE19="",'Contradiction Register'!AF19="",'Contradiction Register'!AG19="",'Contradiction Register'!AH19="",'Contradiction Register'!AI19="",'Contradiction Register'!AJ19="",'Contradiction Register'!AK19="",'Contradiction Register'!AL19="",'Contradiction Register'!AM19="",'Contradiction Register'!AN19="",'Contradiction Register'!AO19="",'Contradiction Register'!AP19="",'Contradiction Register'!AQ19="",'Contradiction Register'!AR19="",'Contradiction Register'!AS19="",'Contradiction Register'!AT19="",'Contradiction Register'!AU19="",'Contradiction Register'!AV19="",'Contradiction Register'!AW19="",'Contradiction Register'!AX19="",'Contradiction Register'!AY19="",'Contradiction Register'!AZ19="",'Contradiction Register'!BA19="",'Contradiction Register'!BB19="",'Contradiction Register'!BC19="",'Contradiction Register'!BD19="",'Contradiction Register'!BE19="",'Contradiction Register'!BF19="",'Contradiction Register'!BG19="",'Contradiction Register'!BH19="",'Contradiction Register'!BI19="",'Contradiction Register'!BJ19="",'Contradiction Register'!BK19="",'Contradiction Register'!BL19="",'Contradiction Register'!BM19="",'Contradiction Register'!BN19="",'Contradiction Register'!BO19="",'Contradiction Register'!BP19="",'Contradiction Register'!BQ19="",'Contradiction Register'!BR19="")</x:f>
        <x:v>1</x:v>
      </x:c>
      <x:c r="V19" t="str">
        <x:f>IF(OR(T19,U19),"Undetermined",'Contradiction Register'!BN19)</x:f>
        <x:v>Undetermined</x:v>
      </x:c>
      <x:c r="W19" t="b">
        <x:f>AND(OR('Contradiction Register'!E19="Yes",'Contradiction Register'!F19="High",'Contradiction Register'!G19="Hard",'Contradiction Register'!BO19&lt;&gt;"None",BH19="Preserve unresolved — decision-blocking",BH19="Refuse the claim",BH19="Collect defined additional evidence"),OR('Contradiction Register'!BS19="",'Contradiction Register'!BS19="None"))</x:f>
        <x:v>1</x:v>
      </x:c>
      <x:c r="X19" t="b">
        <x:f>AND(OR(BH19="Prefer one record with explicit reasons",BH19="Preserve unresolved — non-blocking",BH19="Preserve unresolved — decision-blocking",BH19="Refuse the claim",BH19="Collect defined additional evidence",'Contradiction Register'!AY19="Different",'Contradiction Register'!AX19="Different"),OR('Contradiction Register'!BT19="",'Contradiction Register'!BT19="None",'Contradiction Register'!BT19="Not applicable"))</x:f>
        <x:v>1</x:v>
      </x:c>
      <x:c r="Y19" t="b">
        <x:f>AND(BH19="Collect defined additional evidence",OR('Contradiction Register'!BR19="",'Contradiction Register'!BR19="None",'Contradiction Register'!BR19="Not applicable"))</x:f>
        <x:v>0</x:v>
      </x:c>
      <x:c r="Z19" t="str">
        <x:f>IF(AND('Contradiction Register'!BK19="Yes",'Contradiction Register'!BL19="Yes",'Contradiction Register'!BM19&lt;&gt;"Yes"),"Missing-evidence confusion","")</x:f>
      </x:c>
      <x:c r="AA19" t="str">
        <x:f>IF(Z19&lt;&gt;"",Z19,IF('Contradiction Register'!AT19="Different","Entity mismatch",""))</x:f>
      </x:c>
      <x:c r="AB19" t="str">
        <x:f>IF(AA19&lt;&gt;"",AA19,IF('Contradiction Register'!AV19="Different","Geography or market mismatch",""))</x:f>
      </x:c>
      <x:c r="AC19" t="str">
        <x:f>IF(AB19&lt;&gt;"",AB19,IF('Contradiction Register'!AU19="Different","Geography or market mismatch",""))</x:f>
      </x:c>
      <x:c r="AD19" t="str">
        <x:f>IF(AC19&lt;&gt;"",AC19,IF('Contradiction Register'!AW19="Different","Customer-segment mismatch",""))</x:f>
      </x:c>
      <x:c r="AE19" t="str">
        <x:f>IF(AD19&lt;&gt;"",AD19,IF('Contradiction Register'!AX19="Different","Product-tier mismatch",""))</x:f>
      </x:c>
      <x:c r="AF19" t="str">
        <x:f>IF(AE19&lt;&gt;"",AE19,IF('Contradiction Register'!AY19="Different","Time conflict",""))</x:f>
      </x:c>
      <x:c r="AG19" t="str">
        <x:f>IF(AF19&lt;&gt;"",AF19,IF('Contradiction Register'!AZ19="Different","Definition conflict",""))</x:f>
      </x:c>
      <x:c r="AH19" t="str">
        <x:f>IF(AG19&lt;&gt;"",AG19,IF('Contradiction Register'!BA19="Different","Metric conflict",""))</x:f>
      </x:c>
      <x:c r="AI19" t="str">
        <x:f>IF(AH19&lt;&gt;"",AH19,IF('Contradiction Register'!BB19="Different","Method conflict",""))</x:f>
      </x:c>
      <x:c r="AJ19" t="str">
        <x:f>IF(AI19&lt;&gt;"",AI19,IF('Contradiction Register'!BC19="Different","Evidence-state conflict",""))</x:f>
      </x:c>
      <x:c r="AK19" t="str">
        <x:f>IF(AJ19&lt;&gt;"",AJ19,IF(OR('Contradiction Register'!BG19="Yes",'Contradiction Register'!BH19="Yes",'Contradiction Register'!BI19="Yes",'Contradiction Register'!BJ19&lt;&gt;"Yes"),"Provenance or source conflict",""))</x:f>
        <x:v>Provenance or source conflict</x:v>
      </x:c>
      <x:c r="AL19" t="str">
        <x:f>IF(AK19&lt;&gt;"",AK19,IF('Contradiction Register'!BD19="No","No true contradiction","Genuine factual contradiction"))</x:f>
        <x:v>Provenance or source conflict</x:v>
      </x:c>
      <x:c r="AM19" t="str">
        <x:f>IF(AL19="Missing-evidence confusion","Missing","")</x:f>
      </x:c>
      <x:c r="AN19" t="str">
        <x:f>IF(AM19&lt;&gt;"",AM19,IF(AL19="Entity mismatch","Entity",""))</x:f>
      </x:c>
      <x:c r="AO19" t="str">
        <x:f>IF(AN19&lt;&gt;"",AN19,IF(AL19="Geography or market mismatch",IF('Contradiction Register'!AV19="Different","GeoMarket|Market","GeoMarket|Geography"),""))</x:f>
      </x:c>
      <x:c r="AP19" t="str">
        <x:f>IF(AO19&lt;&gt;"",AO19,IF(AL19="Customer-segment mismatch","Segment",""))</x:f>
      </x:c>
      <x:c r="AQ19" t="str">
        <x:f>IF(AP19&lt;&gt;"",AP19,IF(AL19="Product-tier mismatch",IF('Contradiction Register'!BE19="Yes","Tier|Narrowed","Tier|Default"),""))</x:f>
      </x:c>
      <x:c r="AR19" t="str">
        <x:f>IF(AQ19&lt;&gt;"",AQ19,IF(AL19="Time conflict",IF('Contradiction Register'!BO19&lt;&gt;"None","Time|Preferred","Time|Sequence"),""))</x:f>
      </x:c>
      <x:c r="AS19" t="str">
        <x:f>IF(AR19&lt;&gt;"",AR19,IF(AL19="Definition conflict",IF('Contradiction Register'!W19='Contradiction Register'!AP19,"Definition|SameLabel","Definition|DifferentLabel"),""))</x:f>
      </x:c>
      <x:c r="AT19" t="str">
        <x:f>IF(AS19&lt;&gt;"",AS19,IF(AL19="Metric conflict","Metric",""))</x:f>
      </x:c>
      <x:c r="AU19" t="str">
        <x:f>IF(AT19&lt;&gt;"",AT19,IF(AL19="Method conflict",IF('Contradiction Register'!BN19="Material","Method|Material",IF('Contradiction Register'!BN19="Non-material","Method|NonMaterial","Method|Undetermined")),""))</x:f>
      </x:c>
      <x:c r="AV19" t="str">
        <x:f>IF(AU19&lt;&gt;"",AU19,IF(AL19="Evidence-state conflict","EvidenceState",""))</x:f>
      </x:c>
      <x:c r="AW19" t="str">
        <x:f>IF(AV19&lt;&gt;"",AV19,IF(AL19="Provenance or source conflict",IF(AND('Contradiction Register'!BH19="Yes",'Contradiction Register'!BN19="Material"),"Provenance|SharedProviderMaterial",IF(AND('Contradiction Register'!BN19="Material",'Contradiction Register'!BJ19="Unknown"),"Provenance|TraceRequired","Provenance|Dependent")),""))</x:f>
        <x:v>Provenance|Dependent</x:v>
      </x:c>
      <x:c r="AX19" t="str">
        <x:f>IF(AW19&lt;&gt;"",AW19,IF(AL19="No true contradiction",IF('Contradiction Register'!BE19="Yes","NoTrue|Narrowed","NoTrue|Compatible"),""))</x:f>
        <x:v>Provenance|Dependent</x:v>
      </x:c>
      <x:c r="AY19" t="str">
        <x:f>IF(AX19&lt;&gt;"",AX19,IF('Contradiction Register'!BO19&lt;&gt;"None","Genuine|Preferred",IF('Contradiction Register'!BP19="No","Genuine|Refuse",IF('Contradiction Register'!BN19="Non-material","Genuine|NonMaterial","Genuine|Material"))))</x:f>
        <x:v>Provenance|Dependent</x:v>
      </x:c>
      <x:c r="AZ19" t="str">
        <x:v>Provenance|SharedProviderMaterial</x:v>
      </x:c>
      <x:c r="BA19" t="str">
        <x:v>Collect defined additional evidence</x:v>
      </x:c>
      <x:c r="BB19" t="str">
        <x:v>Insufficient for decision</x:v>
      </x:c>
      <x:c r="BC19" t="str">
        <x:v>The records form one evidence family and do not independently corroborate the claim.</x:v>
      </x:c>
      <x:c r="BD19" t="str">
        <x:v>The records independently confirm the claim or are compatible because they share an origin.</x:v>
      </x:c>
      <x:c r="BE19" t="str">
        <x:v>Defer the affected decision and collect independent-origin evidence or validate the full derivation chain.</x:v>
      </x:c>
      <x:c r="BF19" t="str">
        <x:v>Required.</x:v>
      </x:c>
      <x:c r="BG19" t="str">
        <x:v>Reopen when independent-origin evidence or a validated derivation comparison is available.</x:v>
      </x:c>
      <x:c r="BH19" t="str">
        <x:f>VLOOKUP(AY19,$AZ$5:$BG$29,2,FALSE)</x:f>
        <x:v>Preserve unresolved — non-blocking</x:v>
      </x:c>
      <x:c r="BI19" t="str">
        <x:f>VLOOKUP(AY19,$AZ$5:$BG$29,3,FALSE)</x:f>
        <x:v>Reduced</x:v>
      </x:c>
      <x:c r="BJ19" t="str">
        <x:f>IF(AY19="Genuine|Preferred",'Contradiction Register'!BO19&amp;" is preferred for named directness, currency and decision-fit reasons; "&amp;IF('Contradiction Register'!BO19="Record A","Record B","Record A")&amp;" remains preserved.",VLOOKUP(AY19,$AZ$5:$BG$29,4,FALSE))</x:f>
        <x:v>The records form one evidence family and must not be counted as independent corroboration.</x:v>
      </x:c>
      <x:c r="BK19" t="str">
        <x:f>IF(AY19="Genuine|Preferred",'Contradiction Register'!BO19&amp;" is unquestionably true.",VLOOKUP(AY19,$AZ$5:$BG$29,5,FALSE))</x:f>
        <x:v>The records independently confirm the claim or are compatible because they share an origin.</x:v>
      </x:c>
      <x:c r="BL19" t="str">
        <x:f>VLOOKUP(AY19,$AZ$5:$BG$29,6,FALSE)</x:f>
        <x:v>Retain them as dependent records, inspect derivation differences and proceed only with the dependence stated.</x:v>
      </x:c>
      <x:c r="BM19" t="str">
        <x:f>VLOOKUP(AY19,$AZ$5:$BG$29,7,FALSE)</x:f>
        <x:v>Required if public.</x:v>
      </x:c>
      <x:c r="BN19" t="str">
        <x:f>VLOOKUP(AY19,$AZ$5:$BG$29,8,FALSE)</x:f>
        <x:v>Reopen if independent collection is found or the derivation changes the meaning.</x:v>
      </x:c>
    </x:row>
    <x:row r="20">
      <x:c r="A20" s="45" t="n">
        <x:v>5</x:v>
      </x:c>
      <x:c r="B20" s="45" t="str">
        <x:v>Product-tier mismatch</x:v>
      </x:c>
      <x:c r="C20" s="45" t="str">
        <x:v>Prefer one record with explicit reasons</x:v>
      </x:c>
      <x:c r="S20" t="n">
        <x:f>6</x:f>
        <x:v>6</x:v>
      </x:c>
      <x:c r="T20" t="b">
        <x:f>OR(AND('Contradiction Register'!E20&lt;&gt;"",COUNTIF('Validation Lists'!$A$5:$A$6,'Contradiction Register'!E20)=0),AND('Contradiction Register'!F20&lt;&gt;"",COUNTIF('Validation Lists'!$B$5:$B$7,'Contradiction Register'!F20)=0),AND('Contradiction Register'!G20&lt;&gt;"",COUNTIF('Validation Lists'!$C$5:$C$7,'Contradiction Register'!G20)=0),AND('Contradiction Register'!J20&lt;&gt;"",COUNTIF('Validation Lists'!$D$5:$D$11,'Contradiction Register'!J20)=0),AND('Contradiction Register'!K20&lt;&gt;"",COUNTIF('Validation Lists'!$E$5:$E$9,'Contradiction Register'!K20)=0),AND('Contradiction Register'!L20&lt;&gt;"",COUNTIF('Validation Lists'!$F$5:$F$7,'Contradiction Register'!L20)=0),AND('Contradiction Register'!AC20&lt;&gt;"",COUNTIF('Validation Lists'!$D$5:$D$11,'Contradiction Register'!AC20)=0),AND('Contradiction Register'!AD20&lt;&gt;"",COUNTIF('Validation Lists'!$E$5:$E$9,'Contradiction Register'!AD20)=0),AND('Contradiction Register'!AE20&lt;&gt;"",COUNTIF('Validation Lists'!$F$5:$F$7,'Contradiction Register'!AE20)=0),AND('Contradiction Register'!AT20&lt;&gt;"",COUNTIF('Validation Lists'!$G$5:$G$8,'Contradiction Register'!AT20)=0),AND('Contradiction Register'!AU20&lt;&gt;"",COUNTIF('Validation Lists'!$G$5:$G$8,'Contradiction Register'!AU20)=0),AND('Contradiction Register'!AV20&lt;&gt;"",COUNTIF('Validation Lists'!$G$5:$G$8,'Contradiction Register'!AV20)=0),AND('Contradiction Register'!AW20&lt;&gt;"",COUNTIF('Validation Lists'!$G$5:$G$8,'Contradiction Register'!AW20)=0),AND('Contradiction Register'!AX20&lt;&gt;"",COUNTIF('Validation Lists'!$G$5:$G$8,'Contradiction Register'!AX20)=0),AND('Contradiction Register'!AY20&lt;&gt;"",COUNTIF('Validation Lists'!$G$5:$G$8,'Contradiction Register'!AY20)=0),AND('Contradiction Register'!AZ20&lt;&gt;"",COUNTIF('Validation Lists'!$G$5:$G$8,'Contradiction Register'!AZ20)=0),AND('Contradiction Register'!BA20&lt;&gt;"",COUNTIF('Validation Lists'!$G$5:$G$8,'Contradiction Register'!BA20)=0),AND('Contradiction Register'!BB20&lt;&gt;"",COUNTIF('Validation Lists'!$G$5:$G$8,'Contradiction Register'!BB20)=0),AND('Contradiction Register'!BC20&lt;&gt;"",COUNTIF('Validation Lists'!$G$5:$G$8,'Contradiction Register'!BC20)=0),AND('Contradiction Register'!BD20&lt;&gt;"",COUNTIF('Validation Lists'!$H$5:$H$7,'Contradiction Register'!BD20)=0),AND('Contradiction Register'!BE20&lt;&gt;"",COUNTIF('Validation Lists'!$A$5:$A$6,'Contradiction Register'!BE20)=0),AND('Contradiction Register'!BF20&lt;&gt;"",COUNTIF('Validation Lists'!$I$5:$I$8,'Contradiction Register'!BF20)=0),AND('Contradiction Register'!BG20&lt;&gt;"",COUNTIF('Validation Lists'!$H$5:$H$7,'Contradiction Register'!BG20)=0),AND('Contradiction Register'!BH20&lt;&gt;"",COUNTIF('Validation Lists'!$H$5:$H$7,'Contradiction Register'!BH20)=0),AND('Contradiction Register'!BI20&lt;&gt;"",COUNTIF('Validation Lists'!$H$5:$H$7,'Contradiction Register'!BI20)=0),AND('Contradiction Register'!BJ20&lt;&gt;"",COUNTIF('Validation Lists'!$H$5:$H$7,'Contradiction Register'!BJ20)=0),AND('Contradiction Register'!BK20&lt;&gt;"",COUNTIF('Validation Lists'!$A$5:$A$6,'Contradiction Register'!BK20)=0),AND('Contradiction Register'!BL20&lt;&gt;"",COUNTIF('Validation Lists'!$A$5:$A$6,'Contradiction Register'!BL20)=0),AND('Contradiction Register'!BM20&lt;&gt;"",COUNTIF('Validation Lists'!$J$5:$J$8,'Contradiction Register'!BM20)=0),AND('Contradiction Register'!BN20&lt;&gt;"",COUNTIF('Validation Lists'!$K$5:$K$7,'Contradiction Register'!BN20)=0),AND('Contradiction Register'!BO20&lt;&gt;"",COUNTIF('Validation Lists'!$L$5:$L$7,'Contradiction Register'!BO20)=0),AND('Contradiction Register'!BP20&lt;&gt;"",COUNTIF('Validation Lists'!$M$5:$M$7,'Contradiction Register'!BP20)=0))</x:f>
        <x:v>0</x:v>
      </x:c>
      <x:c r="U20" t="b">
        <x:f>OR('Contradiction Register'!B20="",'Contradiction Register'!C20="",'Contradiction Register'!D20="",'Contradiction Register'!E20="",'Contradiction Register'!F20="",'Contradiction Register'!G20="",'Contradiction Register'!H20="",'Contradiction Register'!I20="",'Contradiction Register'!J20="",'Contradiction Register'!K20="",'Contradiction Register'!L20="",'Contradiction Register'!M20="",'Contradiction Register'!N20="",'Contradiction Register'!O20="",'Contradiction Register'!P20="",'Contradiction Register'!Q20="",'Contradiction Register'!R20="",'Contradiction Register'!S20="",'Contradiction Register'!T20="",'Contradiction Register'!U20="",'Contradiction Register'!V20="",'Contradiction Register'!W20="",'Contradiction Register'!X20="",'Contradiction Register'!Y20="",'Contradiction Register'!Z20="",'Contradiction Register'!AA20="",'Contradiction Register'!AB20="",'Contradiction Register'!AC20="",'Contradiction Register'!AD20="",'Contradiction Register'!AE20="",'Contradiction Register'!AF20="",'Contradiction Register'!AG20="",'Contradiction Register'!AH20="",'Contradiction Register'!AI20="",'Contradiction Register'!AJ20="",'Contradiction Register'!AK20="",'Contradiction Register'!AL20="",'Contradiction Register'!AM20="",'Contradiction Register'!AN20="",'Contradiction Register'!AO20="",'Contradiction Register'!AP20="",'Contradiction Register'!AQ20="",'Contradiction Register'!AR20="",'Contradiction Register'!AS20="",'Contradiction Register'!AT20="",'Contradiction Register'!AU20="",'Contradiction Register'!AV20="",'Contradiction Register'!AW20="",'Contradiction Register'!AX20="",'Contradiction Register'!AY20="",'Contradiction Register'!AZ20="",'Contradiction Register'!BA20="",'Contradiction Register'!BB20="",'Contradiction Register'!BC20="",'Contradiction Register'!BD20="",'Contradiction Register'!BE20="",'Contradiction Register'!BF20="",'Contradiction Register'!BG20="",'Contradiction Register'!BH20="",'Contradiction Register'!BI20="",'Contradiction Register'!BJ20="",'Contradiction Register'!BK20="",'Contradiction Register'!BL20="",'Contradiction Register'!BM20="",'Contradiction Register'!BN20="",'Contradiction Register'!BO20="",'Contradiction Register'!BP20="",'Contradiction Register'!BQ20="",'Contradiction Register'!BR20="")</x:f>
        <x:v>1</x:v>
      </x:c>
      <x:c r="V20" t="str">
        <x:f>IF(OR(T20,U20),"Undetermined",'Contradiction Register'!BN20)</x:f>
        <x:v>Undetermined</x:v>
      </x:c>
      <x:c r="W20" t="b">
        <x:f>AND(OR('Contradiction Register'!E20="Yes",'Contradiction Register'!F20="High",'Contradiction Register'!G20="Hard",'Contradiction Register'!BO20&lt;&gt;"None",BH20="Preserve unresolved — decision-blocking",BH20="Refuse the claim",BH20="Collect defined additional evidence"),OR('Contradiction Register'!BS20="",'Contradiction Register'!BS20="None"))</x:f>
        <x:v>1</x:v>
      </x:c>
      <x:c r="X20" t="b">
        <x:f>AND(OR(BH20="Prefer one record with explicit reasons",BH20="Preserve unresolved — non-blocking",BH20="Preserve unresolved — decision-blocking",BH20="Refuse the claim",BH20="Collect defined additional evidence",'Contradiction Register'!AY20="Different",'Contradiction Register'!AX20="Different"),OR('Contradiction Register'!BT20="",'Contradiction Register'!BT20="None",'Contradiction Register'!BT20="Not applicable"))</x:f>
        <x:v>1</x:v>
      </x:c>
      <x:c r="Y20" t="b">
        <x:f>AND(BH20="Collect defined additional evidence",OR('Contradiction Register'!BR20="",'Contradiction Register'!BR20="None",'Contradiction Register'!BR20="Not applicable"))</x:f>
        <x:v>0</x:v>
      </x:c>
      <x:c r="Z20" t="str">
        <x:f>IF(AND('Contradiction Register'!BK20="Yes",'Contradiction Register'!BL20="Yes",'Contradiction Register'!BM20&lt;&gt;"Yes"),"Missing-evidence confusion","")</x:f>
      </x:c>
      <x:c r="AA20" t="str">
        <x:f>IF(Z20&lt;&gt;"",Z20,IF('Contradiction Register'!AT20="Different","Entity mismatch",""))</x:f>
      </x:c>
      <x:c r="AB20" t="str">
        <x:f>IF(AA20&lt;&gt;"",AA20,IF('Contradiction Register'!AV20="Different","Geography or market mismatch",""))</x:f>
      </x:c>
      <x:c r="AC20" t="str">
        <x:f>IF(AB20&lt;&gt;"",AB20,IF('Contradiction Register'!AU20="Different","Geography or market mismatch",""))</x:f>
      </x:c>
      <x:c r="AD20" t="str">
        <x:f>IF(AC20&lt;&gt;"",AC20,IF('Contradiction Register'!AW20="Different","Customer-segment mismatch",""))</x:f>
      </x:c>
      <x:c r="AE20" t="str">
        <x:f>IF(AD20&lt;&gt;"",AD20,IF('Contradiction Register'!AX20="Different","Product-tier mismatch",""))</x:f>
      </x:c>
      <x:c r="AF20" t="str">
        <x:f>IF(AE20&lt;&gt;"",AE20,IF('Contradiction Register'!AY20="Different","Time conflict",""))</x:f>
      </x:c>
      <x:c r="AG20" t="str">
        <x:f>IF(AF20&lt;&gt;"",AF20,IF('Contradiction Register'!AZ20="Different","Definition conflict",""))</x:f>
      </x:c>
      <x:c r="AH20" t="str">
        <x:f>IF(AG20&lt;&gt;"",AG20,IF('Contradiction Register'!BA20="Different","Metric conflict",""))</x:f>
      </x:c>
      <x:c r="AI20" t="str">
        <x:f>IF(AH20&lt;&gt;"",AH20,IF('Contradiction Register'!BB20="Different","Method conflict",""))</x:f>
      </x:c>
      <x:c r="AJ20" t="str">
        <x:f>IF(AI20&lt;&gt;"",AI20,IF('Contradiction Register'!BC20="Different","Evidence-state conflict",""))</x:f>
      </x:c>
      <x:c r="AK20" t="str">
        <x:f>IF(AJ20&lt;&gt;"",AJ20,IF(OR('Contradiction Register'!BG20="Yes",'Contradiction Register'!BH20="Yes",'Contradiction Register'!BI20="Yes",'Contradiction Register'!BJ20&lt;&gt;"Yes"),"Provenance or source conflict",""))</x:f>
        <x:v>Provenance or source conflict</x:v>
      </x:c>
      <x:c r="AL20" t="str">
        <x:f>IF(AK20&lt;&gt;"",AK20,IF('Contradiction Register'!BD20="No","No true contradiction","Genuine factual contradiction"))</x:f>
        <x:v>Provenance or source conflict</x:v>
      </x:c>
      <x:c r="AM20" t="str">
        <x:f>IF(AL20="Missing-evidence confusion","Missing","")</x:f>
      </x:c>
      <x:c r="AN20" t="str">
        <x:f>IF(AM20&lt;&gt;"",AM20,IF(AL20="Entity mismatch","Entity",""))</x:f>
      </x:c>
      <x:c r="AO20" t="str">
        <x:f>IF(AN20&lt;&gt;"",AN20,IF(AL20="Geography or market mismatch",IF('Contradiction Register'!AV20="Different","GeoMarket|Market","GeoMarket|Geography"),""))</x:f>
      </x:c>
      <x:c r="AP20" t="str">
        <x:f>IF(AO20&lt;&gt;"",AO20,IF(AL20="Customer-segment mismatch","Segment",""))</x:f>
      </x:c>
      <x:c r="AQ20" t="str">
        <x:f>IF(AP20&lt;&gt;"",AP20,IF(AL20="Product-tier mismatch",IF('Contradiction Register'!BE20="Yes","Tier|Narrowed","Tier|Default"),""))</x:f>
      </x:c>
      <x:c r="AR20" t="str">
        <x:f>IF(AQ20&lt;&gt;"",AQ20,IF(AL20="Time conflict",IF('Contradiction Register'!BO20&lt;&gt;"None","Time|Preferred","Time|Sequence"),""))</x:f>
      </x:c>
      <x:c r="AS20" t="str">
        <x:f>IF(AR20&lt;&gt;"",AR20,IF(AL20="Definition conflict",IF('Contradiction Register'!W20='Contradiction Register'!AP20,"Definition|SameLabel","Definition|DifferentLabel"),""))</x:f>
      </x:c>
      <x:c r="AT20" t="str">
        <x:f>IF(AS20&lt;&gt;"",AS20,IF(AL20="Metric conflict","Metric",""))</x:f>
      </x:c>
      <x:c r="AU20" t="str">
        <x:f>IF(AT20&lt;&gt;"",AT20,IF(AL20="Method conflict",IF('Contradiction Register'!BN20="Material","Method|Material",IF('Contradiction Register'!BN20="Non-material","Method|NonMaterial","Method|Undetermined")),""))</x:f>
      </x:c>
      <x:c r="AV20" t="str">
        <x:f>IF(AU20&lt;&gt;"",AU20,IF(AL20="Evidence-state conflict","EvidenceState",""))</x:f>
      </x:c>
      <x:c r="AW20" t="str">
        <x:f>IF(AV20&lt;&gt;"",AV20,IF(AL20="Provenance or source conflict",IF(AND('Contradiction Register'!BH20="Yes",'Contradiction Register'!BN20="Material"),"Provenance|SharedProviderMaterial",IF(AND('Contradiction Register'!BN20="Material",'Contradiction Register'!BJ20="Unknown"),"Provenance|TraceRequired","Provenance|Dependent")),""))</x:f>
        <x:v>Provenance|Dependent</x:v>
      </x:c>
      <x:c r="AX20" t="str">
        <x:f>IF(AW20&lt;&gt;"",AW20,IF(AL20="No true contradiction",IF('Contradiction Register'!BE20="Yes","NoTrue|Narrowed","NoTrue|Compatible"),""))</x:f>
        <x:v>Provenance|Dependent</x:v>
      </x:c>
      <x:c r="AY20" t="str">
        <x:f>IF(AX20&lt;&gt;"",AX20,IF('Contradiction Register'!BO20&lt;&gt;"None","Genuine|Preferred",IF('Contradiction Register'!BP20="No","Genuine|Refuse",IF('Contradiction Register'!BN20="Non-material","Genuine|NonMaterial","Genuine|Material"))))</x:f>
        <x:v>Provenance|Dependent</x:v>
      </x:c>
      <x:c r="AZ20" t="str">
        <x:v>Provenance|TraceRequired</x:v>
      </x:c>
      <x:c r="BA20" t="str">
        <x:v>Collect defined additional evidence</x:v>
      </x:c>
      <x:c r="BB20" t="str">
        <x:v>Insufficient for decision</x:v>
      </x:c>
      <x:c r="BC20" t="str">
        <x:v>Source dependence remains unresolved and decision impact has not been established.</x:v>
      </x:c>
      <x:c r="BD20" t="str">
        <x:v>Count the records as independent confirmation.</x:v>
      </x:c>
      <x:c r="BE20" t="str">
        <x:v>Trace the original source, determine materiality and define the independent evidence required.</x:v>
      </x:c>
      <x:c r="BF20" t="str">
        <x:v>Required.</x:v>
      </x:c>
      <x:c r="BG20" t="str">
        <x:v>Reopen when source dependence and materiality are resolved.</x:v>
      </x:c>
      <x:c r="BH20" t="str">
        <x:f>VLOOKUP(AY20,$AZ$5:$BG$29,2,FALSE)</x:f>
        <x:v>Preserve unresolved — non-blocking</x:v>
      </x:c>
      <x:c r="BI20" t="str">
        <x:f>VLOOKUP(AY20,$AZ$5:$BG$29,3,FALSE)</x:f>
        <x:v>Reduced</x:v>
      </x:c>
      <x:c r="BJ20" t="str">
        <x:f>IF(AY20="Genuine|Preferred",'Contradiction Register'!BO20&amp;" is preferred for named directness, currency and decision-fit reasons; "&amp;IF('Contradiction Register'!BO20="Record A","Record B","Record A")&amp;" remains preserved.",VLOOKUP(AY20,$AZ$5:$BG$29,4,FALSE))</x:f>
        <x:v>The records form one evidence family and must not be counted as independent corroboration.</x:v>
      </x:c>
      <x:c r="BK20" t="str">
        <x:f>IF(AY20="Genuine|Preferred",'Contradiction Register'!BO20&amp;" is unquestionably true.",VLOOKUP(AY20,$AZ$5:$BG$29,5,FALSE))</x:f>
        <x:v>The records independently confirm the claim or are compatible because they share an origin.</x:v>
      </x:c>
      <x:c r="BL20" t="str">
        <x:f>VLOOKUP(AY20,$AZ$5:$BG$29,6,FALSE)</x:f>
        <x:v>Retain them as dependent records, inspect derivation differences and proceed only with the dependence stated.</x:v>
      </x:c>
      <x:c r="BM20" t="str">
        <x:f>VLOOKUP(AY20,$AZ$5:$BG$29,7,FALSE)</x:f>
        <x:v>Required if public.</x:v>
      </x:c>
      <x:c r="BN20" t="str">
        <x:f>VLOOKUP(AY20,$AZ$5:$BG$29,8,FALSE)</x:f>
        <x:v>Reopen if independent collection is found or the derivation changes the meaning.</x:v>
      </x:c>
    </x:row>
    <x:row r="21">
      <x:c r="A21" s="45" t="n">
        <x:v>6</x:v>
      </x:c>
      <x:c r="B21" s="45" t="str">
        <x:v>Time conflict</x:v>
      </x:c>
      <x:c r="C21" s="45" t="str">
        <x:v>Preserve unresolved — non-blocking</x:v>
      </x:c>
      <x:c r="S21" t="n">
        <x:f>6</x:f>
        <x:v>6</x:v>
      </x:c>
      <x:c r="T21" t="b">
        <x:f>OR(AND('Contradiction Register'!E21&lt;&gt;"",COUNTIF('Validation Lists'!$A$5:$A$6,'Contradiction Register'!E21)=0),AND('Contradiction Register'!F21&lt;&gt;"",COUNTIF('Validation Lists'!$B$5:$B$7,'Contradiction Register'!F21)=0),AND('Contradiction Register'!G21&lt;&gt;"",COUNTIF('Validation Lists'!$C$5:$C$7,'Contradiction Register'!G21)=0),AND('Contradiction Register'!J21&lt;&gt;"",COUNTIF('Validation Lists'!$D$5:$D$11,'Contradiction Register'!J21)=0),AND('Contradiction Register'!K21&lt;&gt;"",COUNTIF('Validation Lists'!$E$5:$E$9,'Contradiction Register'!K21)=0),AND('Contradiction Register'!L21&lt;&gt;"",COUNTIF('Validation Lists'!$F$5:$F$7,'Contradiction Register'!L21)=0),AND('Contradiction Register'!AC21&lt;&gt;"",COUNTIF('Validation Lists'!$D$5:$D$11,'Contradiction Register'!AC21)=0),AND('Contradiction Register'!AD21&lt;&gt;"",COUNTIF('Validation Lists'!$E$5:$E$9,'Contradiction Register'!AD21)=0),AND('Contradiction Register'!AE21&lt;&gt;"",COUNTIF('Validation Lists'!$F$5:$F$7,'Contradiction Register'!AE21)=0),AND('Contradiction Register'!AT21&lt;&gt;"",COUNTIF('Validation Lists'!$G$5:$G$8,'Contradiction Register'!AT21)=0),AND('Contradiction Register'!AU21&lt;&gt;"",COUNTIF('Validation Lists'!$G$5:$G$8,'Contradiction Register'!AU21)=0),AND('Contradiction Register'!AV21&lt;&gt;"",COUNTIF('Validation Lists'!$G$5:$G$8,'Contradiction Register'!AV21)=0),AND('Contradiction Register'!AW21&lt;&gt;"",COUNTIF('Validation Lists'!$G$5:$G$8,'Contradiction Register'!AW21)=0),AND('Contradiction Register'!AX21&lt;&gt;"",COUNTIF('Validation Lists'!$G$5:$G$8,'Contradiction Register'!AX21)=0),AND('Contradiction Register'!AY21&lt;&gt;"",COUNTIF('Validation Lists'!$G$5:$G$8,'Contradiction Register'!AY21)=0),AND('Contradiction Register'!AZ21&lt;&gt;"",COUNTIF('Validation Lists'!$G$5:$G$8,'Contradiction Register'!AZ21)=0),AND('Contradiction Register'!BA21&lt;&gt;"",COUNTIF('Validation Lists'!$G$5:$G$8,'Contradiction Register'!BA21)=0),AND('Contradiction Register'!BB21&lt;&gt;"",COUNTIF('Validation Lists'!$G$5:$G$8,'Contradiction Register'!BB21)=0),AND('Contradiction Register'!BC21&lt;&gt;"",COUNTIF('Validation Lists'!$G$5:$G$8,'Contradiction Register'!BC21)=0),AND('Contradiction Register'!BD21&lt;&gt;"",COUNTIF('Validation Lists'!$H$5:$H$7,'Contradiction Register'!BD21)=0),AND('Contradiction Register'!BE21&lt;&gt;"",COUNTIF('Validation Lists'!$A$5:$A$6,'Contradiction Register'!BE21)=0),AND('Contradiction Register'!BF21&lt;&gt;"",COUNTIF('Validation Lists'!$I$5:$I$8,'Contradiction Register'!BF21)=0),AND('Contradiction Register'!BG21&lt;&gt;"",COUNTIF('Validation Lists'!$H$5:$H$7,'Contradiction Register'!BG21)=0),AND('Contradiction Register'!BH21&lt;&gt;"",COUNTIF('Validation Lists'!$H$5:$H$7,'Contradiction Register'!BH21)=0),AND('Contradiction Register'!BI21&lt;&gt;"",COUNTIF('Validation Lists'!$H$5:$H$7,'Contradiction Register'!BI21)=0),AND('Contradiction Register'!BJ21&lt;&gt;"",COUNTIF('Validation Lists'!$H$5:$H$7,'Contradiction Register'!BJ21)=0),AND('Contradiction Register'!BK21&lt;&gt;"",COUNTIF('Validation Lists'!$A$5:$A$6,'Contradiction Register'!BK21)=0),AND('Contradiction Register'!BL21&lt;&gt;"",COUNTIF('Validation Lists'!$A$5:$A$6,'Contradiction Register'!BL21)=0),AND('Contradiction Register'!BM21&lt;&gt;"",COUNTIF('Validation Lists'!$J$5:$J$8,'Contradiction Register'!BM21)=0),AND('Contradiction Register'!BN21&lt;&gt;"",COUNTIF('Validation Lists'!$K$5:$K$7,'Contradiction Register'!BN21)=0),AND('Contradiction Register'!BO21&lt;&gt;"",COUNTIF('Validation Lists'!$L$5:$L$7,'Contradiction Register'!BO21)=0),AND('Contradiction Register'!BP21&lt;&gt;"",COUNTIF('Validation Lists'!$M$5:$M$7,'Contradiction Register'!BP21)=0))</x:f>
        <x:v>0</x:v>
      </x:c>
      <x:c r="U21" t="b">
        <x:f>OR('Contradiction Register'!B21="",'Contradiction Register'!C21="",'Contradiction Register'!D21="",'Contradiction Register'!E21="",'Contradiction Register'!F21="",'Contradiction Register'!G21="",'Contradiction Register'!H21="",'Contradiction Register'!I21="",'Contradiction Register'!J21="",'Contradiction Register'!K21="",'Contradiction Register'!L21="",'Contradiction Register'!M21="",'Contradiction Register'!N21="",'Contradiction Register'!O21="",'Contradiction Register'!P21="",'Contradiction Register'!Q21="",'Contradiction Register'!R21="",'Contradiction Register'!S21="",'Contradiction Register'!T21="",'Contradiction Register'!U21="",'Contradiction Register'!V21="",'Contradiction Register'!W21="",'Contradiction Register'!X21="",'Contradiction Register'!Y21="",'Contradiction Register'!Z21="",'Contradiction Register'!AA21="",'Contradiction Register'!AB21="",'Contradiction Register'!AC21="",'Contradiction Register'!AD21="",'Contradiction Register'!AE21="",'Contradiction Register'!AF21="",'Contradiction Register'!AG21="",'Contradiction Register'!AH21="",'Contradiction Register'!AI21="",'Contradiction Register'!AJ21="",'Contradiction Register'!AK21="",'Contradiction Register'!AL21="",'Contradiction Register'!AM21="",'Contradiction Register'!AN21="",'Contradiction Register'!AO21="",'Contradiction Register'!AP21="",'Contradiction Register'!AQ21="",'Contradiction Register'!AR21="",'Contradiction Register'!AS21="",'Contradiction Register'!AT21="",'Contradiction Register'!AU21="",'Contradiction Register'!AV21="",'Contradiction Register'!AW21="",'Contradiction Register'!AX21="",'Contradiction Register'!AY21="",'Contradiction Register'!AZ21="",'Contradiction Register'!BA21="",'Contradiction Register'!BB21="",'Contradiction Register'!BC21="",'Contradiction Register'!BD21="",'Contradiction Register'!BE21="",'Contradiction Register'!BF21="",'Contradiction Register'!BG21="",'Contradiction Register'!BH21="",'Contradiction Register'!BI21="",'Contradiction Register'!BJ21="",'Contradiction Register'!BK21="",'Contradiction Register'!BL21="",'Contradiction Register'!BM21="",'Contradiction Register'!BN21="",'Contradiction Register'!BO21="",'Contradiction Register'!BP21="",'Contradiction Register'!BQ21="",'Contradiction Register'!BR21="")</x:f>
        <x:v>1</x:v>
      </x:c>
      <x:c r="V21" t="str">
        <x:f>IF(OR(T21,U21),"Undetermined",'Contradiction Register'!BN21)</x:f>
        <x:v>Undetermined</x:v>
      </x:c>
      <x:c r="W21" t="b">
        <x:f>AND(OR('Contradiction Register'!E21="Yes",'Contradiction Register'!F21="High",'Contradiction Register'!G21="Hard",'Contradiction Register'!BO21&lt;&gt;"None",BH21="Preserve unresolved — decision-blocking",BH21="Refuse the claim",BH21="Collect defined additional evidence"),OR('Contradiction Register'!BS21="",'Contradiction Register'!BS21="None"))</x:f>
        <x:v>1</x:v>
      </x:c>
      <x:c r="X21" t="b">
        <x:f>AND(OR(BH21="Prefer one record with explicit reasons",BH21="Preserve unresolved — non-blocking",BH21="Preserve unresolved — decision-blocking",BH21="Refuse the claim",BH21="Collect defined additional evidence",'Contradiction Register'!AY21="Different",'Contradiction Register'!AX21="Different"),OR('Contradiction Register'!BT21="",'Contradiction Register'!BT21="None",'Contradiction Register'!BT21="Not applicable"))</x:f>
        <x:v>1</x:v>
      </x:c>
      <x:c r="Y21" t="b">
        <x:f>AND(BH21="Collect defined additional evidence",OR('Contradiction Register'!BR21="",'Contradiction Register'!BR21="None",'Contradiction Register'!BR21="Not applicable"))</x:f>
        <x:v>0</x:v>
      </x:c>
      <x:c r="Z21" t="str">
        <x:f>IF(AND('Contradiction Register'!BK21="Yes",'Contradiction Register'!BL21="Yes",'Contradiction Register'!BM21&lt;&gt;"Yes"),"Missing-evidence confusion","")</x:f>
      </x:c>
      <x:c r="AA21" t="str">
        <x:f>IF(Z21&lt;&gt;"",Z21,IF('Contradiction Register'!AT21="Different","Entity mismatch",""))</x:f>
      </x:c>
      <x:c r="AB21" t="str">
        <x:f>IF(AA21&lt;&gt;"",AA21,IF('Contradiction Register'!AV21="Different","Geography or market mismatch",""))</x:f>
      </x:c>
      <x:c r="AC21" t="str">
        <x:f>IF(AB21&lt;&gt;"",AB21,IF('Contradiction Register'!AU21="Different","Geography or market mismatch",""))</x:f>
      </x:c>
      <x:c r="AD21" t="str">
        <x:f>IF(AC21&lt;&gt;"",AC21,IF('Contradiction Register'!AW21="Different","Customer-segment mismatch",""))</x:f>
      </x:c>
      <x:c r="AE21" t="str">
        <x:f>IF(AD21&lt;&gt;"",AD21,IF('Contradiction Register'!AX21="Different","Product-tier mismatch",""))</x:f>
      </x:c>
      <x:c r="AF21" t="str">
        <x:f>IF(AE21&lt;&gt;"",AE21,IF('Contradiction Register'!AY21="Different","Time conflict",""))</x:f>
      </x:c>
      <x:c r="AG21" t="str">
        <x:f>IF(AF21&lt;&gt;"",AF21,IF('Contradiction Register'!AZ21="Different","Definition conflict",""))</x:f>
      </x:c>
      <x:c r="AH21" t="str">
        <x:f>IF(AG21&lt;&gt;"",AG21,IF('Contradiction Register'!BA21="Different","Metric conflict",""))</x:f>
      </x:c>
      <x:c r="AI21" t="str">
        <x:f>IF(AH21&lt;&gt;"",AH21,IF('Contradiction Register'!BB21="Different","Method conflict",""))</x:f>
      </x:c>
      <x:c r="AJ21" t="str">
        <x:f>IF(AI21&lt;&gt;"",AI21,IF('Contradiction Register'!BC21="Different","Evidence-state conflict",""))</x:f>
      </x:c>
      <x:c r="AK21" t="str">
        <x:f>IF(AJ21&lt;&gt;"",AJ21,IF(OR('Contradiction Register'!BG21="Yes",'Contradiction Register'!BH21="Yes",'Contradiction Register'!BI21="Yes",'Contradiction Register'!BJ21&lt;&gt;"Yes"),"Provenance or source conflict",""))</x:f>
        <x:v>Provenance or source conflict</x:v>
      </x:c>
      <x:c r="AL21" t="str">
        <x:f>IF(AK21&lt;&gt;"",AK21,IF('Contradiction Register'!BD21="No","No true contradiction","Genuine factual contradiction"))</x:f>
        <x:v>Provenance or source conflict</x:v>
      </x:c>
      <x:c r="AM21" t="str">
        <x:f>IF(AL21="Missing-evidence confusion","Missing","")</x:f>
      </x:c>
      <x:c r="AN21" t="str">
        <x:f>IF(AM21&lt;&gt;"",AM21,IF(AL21="Entity mismatch","Entity",""))</x:f>
      </x:c>
      <x:c r="AO21" t="str">
        <x:f>IF(AN21&lt;&gt;"",AN21,IF(AL21="Geography or market mismatch",IF('Contradiction Register'!AV21="Different","GeoMarket|Market","GeoMarket|Geography"),""))</x:f>
      </x:c>
      <x:c r="AP21" t="str">
        <x:f>IF(AO21&lt;&gt;"",AO21,IF(AL21="Customer-segment mismatch","Segment",""))</x:f>
      </x:c>
      <x:c r="AQ21" t="str">
        <x:f>IF(AP21&lt;&gt;"",AP21,IF(AL21="Product-tier mismatch",IF('Contradiction Register'!BE21="Yes","Tier|Narrowed","Tier|Default"),""))</x:f>
      </x:c>
      <x:c r="AR21" t="str">
        <x:f>IF(AQ21&lt;&gt;"",AQ21,IF(AL21="Time conflict",IF('Contradiction Register'!BO21&lt;&gt;"None","Time|Preferred","Time|Sequence"),""))</x:f>
      </x:c>
      <x:c r="AS21" t="str">
        <x:f>IF(AR21&lt;&gt;"",AR21,IF(AL21="Definition conflict",IF('Contradiction Register'!W21='Contradiction Register'!AP21,"Definition|SameLabel","Definition|DifferentLabel"),""))</x:f>
      </x:c>
      <x:c r="AT21" t="str">
        <x:f>IF(AS21&lt;&gt;"",AS21,IF(AL21="Metric conflict","Metric",""))</x:f>
      </x:c>
      <x:c r="AU21" t="str">
        <x:f>IF(AT21&lt;&gt;"",AT21,IF(AL21="Method conflict",IF('Contradiction Register'!BN21="Material","Method|Material",IF('Contradiction Register'!BN21="Non-material","Method|NonMaterial","Method|Undetermined")),""))</x:f>
      </x:c>
      <x:c r="AV21" t="str">
        <x:f>IF(AU21&lt;&gt;"",AU21,IF(AL21="Evidence-state conflict","EvidenceState",""))</x:f>
      </x:c>
      <x:c r="AW21" t="str">
        <x:f>IF(AV21&lt;&gt;"",AV21,IF(AL21="Provenance or source conflict",IF(AND('Contradiction Register'!BH21="Yes",'Contradiction Register'!BN21="Material"),"Provenance|SharedProviderMaterial",IF(AND('Contradiction Register'!BN21="Material",'Contradiction Register'!BJ21="Unknown"),"Provenance|TraceRequired","Provenance|Dependent")),""))</x:f>
        <x:v>Provenance|Dependent</x:v>
      </x:c>
      <x:c r="AX21" t="str">
        <x:f>IF(AW21&lt;&gt;"",AW21,IF(AL21="No true contradiction",IF('Contradiction Register'!BE21="Yes","NoTrue|Narrowed","NoTrue|Compatible"),""))</x:f>
        <x:v>Provenance|Dependent</x:v>
      </x:c>
      <x:c r="AY21" t="str">
        <x:f>IF(AX21&lt;&gt;"",AX21,IF('Contradiction Register'!BO21&lt;&gt;"None","Genuine|Preferred",IF('Contradiction Register'!BP21="No","Genuine|Refuse",IF('Contradiction Register'!BN21="Non-material","Genuine|NonMaterial","Genuine|Material"))))</x:f>
        <x:v>Provenance|Dependent</x:v>
      </x:c>
      <x:c r="AZ21" t="str">
        <x:v>Provenance|Dependent</x:v>
      </x:c>
      <x:c r="BA21" t="str">
        <x:v>Preserve unresolved — non-blocking</x:v>
      </x:c>
      <x:c r="BB21" t="str">
        <x:v>Reduced</x:v>
      </x:c>
      <x:c r="BC21" t="str">
        <x:v>The records form one evidence family and must not be counted as independent corroboration.</x:v>
      </x:c>
      <x:c r="BD21" t="str">
        <x:v>The records independently confirm the claim or are compatible because they share an origin.</x:v>
      </x:c>
      <x:c r="BE21" t="str">
        <x:v>Retain them as dependent records, inspect derivation differences and proceed only with the dependence stated.</x:v>
      </x:c>
      <x:c r="BF21" t="str">
        <x:v>Required if public.</x:v>
      </x:c>
      <x:c r="BG21" t="str">
        <x:v>Reopen if independent collection is found or the derivation changes the meaning.</x:v>
      </x:c>
      <x:c r="BH21" t="str">
        <x:f>VLOOKUP(AY21,$AZ$5:$BG$29,2,FALSE)</x:f>
        <x:v>Preserve unresolved — non-blocking</x:v>
      </x:c>
      <x:c r="BI21" t="str">
        <x:f>VLOOKUP(AY21,$AZ$5:$BG$29,3,FALSE)</x:f>
        <x:v>Reduced</x:v>
      </x:c>
      <x:c r="BJ21" t="str">
        <x:f>IF(AY21="Genuine|Preferred",'Contradiction Register'!BO21&amp;" is preferred for named directness, currency and decision-fit reasons; "&amp;IF('Contradiction Register'!BO21="Record A","Record B","Record A")&amp;" remains preserved.",VLOOKUP(AY21,$AZ$5:$BG$29,4,FALSE))</x:f>
        <x:v>The records form one evidence family and must not be counted as independent corroboration.</x:v>
      </x:c>
      <x:c r="BK21" t="str">
        <x:f>IF(AY21="Genuine|Preferred",'Contradiction Register'!BO21&amp;" is unquestionably true.",VLOOKUP(AY21,$AZ$5:$BG$29,5,FALSE))</x:f>
        <x:v>The records independently confirm the claim or are compatible because they share an origin.</x:v>
      </x:c>
      <x:c r="BL21" t="str">
        <x:f>VLOOKUP(AY21,$AZ$5:$BG$29,6,FALSE)</x:f>
        <x:v>Retain them as dependent records, inspect derivation differences and proceed only with the dependence stated.</x:v>
      </x:c>
      <x:c r="BM21" t="str">
        <x:f>VLOOKUP(AY21,$AZ$5:$BG$29,7,FALSE)</x:f>
        <x:v>Required if public.</x:v>
      </x:c>
      <x:c r="BN21" t="str">
        <x:f>VLOOKUP(AY21,$AZ$5:$BG$29,8,FALSE)</x:f>
        <x:v>Reopen if independent collection is found or the derivation changes the meaning.</x:v>
      </x:c>
    </x:row>
    <x:row r="22">
      <x:c r="A22" s="45" t="n">
        <x:v>7</x:v>
      </x:c>
      <x:c r="B22" s="45" t="str">
        <x:v>Definition conflict</x:v>
      </x:c>
      <x:c r="C22" s="45" t="str">
        <x:v>Preserve unresolved — decision-blocking</x:v>
      </x:c>
      <x:c r="S22" t="n">
        <x:f>6</x:f>
        <x:v>6</x:v>
      </x:c>
      <x:c r="T22" t="b">
        <x:f>OR(AND('Contradiction Register'!E22&lt;&gt;"",COUNTIF('Validation Lists'!$A$5:$A$6,'Contradiction Register'!E22)=0),AND('Contradiction Register'!F22&lt;&gt;"",COUNTIF('Validation Lists'!$B$5:$B$7,'Contradiction Register'!F22)=0),AND('Contradiction Register'!G22&lt;&gt;"",COUNTIF('Validation Lists'!$C$5:$C$7,'Contradiction Register'!G22)=0),AND('Contradiction Register'!J22&lt;&gt;"",COUNTIF('Validation Lists'!$D$5:$D$11,'Contradiction Register'!J22)=0),AND('Contradiction Register'!K22&lt;&gt;"",COUNTIF('Validation Lists'!$E$5:$E$9,'Contradiction Register'!K22)=0),AND('Contradiction Register'!L22&lt;&gt;"",COUNTIF('Validation Lists'!$F$5:$F$7,'Contradiction Register'!L22)=0),AND('Contradiction Register'!AC22&lt;&gt;"",COUNTIF('Validation Lists'!$D$5:$D$11,'Contradiction Register'!AC22)=0),AND('Contradiction Register'!AD22&lt;&gt;"",COUNTIF('Validation Lists'!$E$5:$E$9,'Contradiction Register'!AD22)=0),AND('Contradiction Register'!AE22&lt;&gt;"",COUNTIF('Validation Lists'!$F$5:$F$7,'Contradiction Register'!AE22)=0),AND('Contradiction Register'!AT22&lt;&gt;"",COUNTIF('Validation Lists'!$G$5:$G$8,'Contradiction Register'!AT22)=0),AND('Contradiction Register'!AU22&lt;&gt;"",COUNTIF('Validation Lists'!$G$5:$G$8,'Contradiction Register'!AU22)=0),AND('Contradiction Register'!AV22&lt;&gt;"",COUNTIF('Validation Lists'!$G$5:$G$8,'Contradiction Register'!AV22)=0),AND('Contradiction Register'!AW22&lt;&gt;"",COUNTIF('Validation Lists'!$G$5:$G$8,'Contradiction Register'!AW22)=0),AND('Contradiction Register'!AX22&lt;&gt;"",COUNTIF('Validation Lists'!$G$5:$G$8,'Contradiction Register'!AX22)=0),AND('Contradiction Register'!AY22&lt;&gt;"",COUNTIF('Validation Lists'!$G$5:$G$8,'Contradiction Register'!AY22)=0),AND('Contradiction Register'!AZ22&lt;&gt;"",COUNTIF('Validation Lists'!$G$5:$G$8,'Contradiction Register'!AZ22)=0),AND('Contradiction Register'!BA22&lt;&gt;"",COUNTIF('Validation Lists'!$G$5:$G$8,'Contradiction Register'!BA22)=0),AND('Contradiction Register'!BB22&lt;&gt;"",COUNTIF('Validation Lists'!$G$5:$G$8,'Contradiction Register'!BB22)=0),AND('Contradiction Register'!BC22&lt;&gt;"",COUNTIF('Validation Lists'!$G$5:$G$8,'Contradiction Register'!BC22)=0),AND('Contradiction Register'!BD22&lt;&gt;"",COUNTIF('Validation Lists'!$H$5:$H$7,'Contradiction Register'!BD22)=0),AND('Contradiction Register'!BE22&lt;&gt;"",COUNTIF('Validation Lists'!$A$5:$A$6,'Contradiction Register'!BE22)=0),AND('Contradiction Register'!BF22&lt;&gt;"",COUNTIF('Validation Lists'!$I$5:$I$8,'Contradiction Register'!BF22)=0),AND('Contradiction Register'!BG22&lt;&gt;"",COUNTIF('Validation Lists'!$H$5:$H$7,'Contradiction Register'!BG22)=0),AND('Contradiction Register'!BH22&lt;&gt;"",COUNTIF('Validation Lists'!$H$5:$H$7,'Contradiction Register'!BH22)=0),AND('Contradiction Register'!BI22&lt;&gt;"",COUNTIF('Validation Lists'!$H$5:$H$7,'Contradiction Register'!BI22)=0),AND('Contradiction Register'!BJ22&lt;&gt;"",COUNTIF('Validation Lists'!$H$5:$H$7,'Contradiction Register'!BJ22)=0),AND('Contradiction Register'!BK22&lt;&gt;"",COUNTIF('Validation Lists'!$A$5:$A$6,'Contradiction Register'!BK22)=0),AND('Contradiction Register'!BL22&lt;&gt;"",COUNTIF('Validation Lists'!$A$5:$A$6,'Contradiction Register'!BL22)=0),AND('Contradiction Register'!BM22&lt;&gt;"",COUNTIF('Validation Lists'!$J$5:$J$8,'Contradiction Register'!BM22)=0),AND('Contradiction Register'!BN22&lt;&gt;"",COUNTIF('Validation Lists'!$K$5:$K$7,'Contradiction Register'!BN22)=0),AND('Contradiction Register'!BO22&lt;&gt;"",COUNTIF('Validation Lists'!$L$5:$L$7,'Contradiction Register'!BO22)=0),AND('Contradiction Register'!BP22&lt;&gt;"",COUNTIF('Validation Lists'!$M$5:$M$7,'Contradiction Register'!BP22)=0))</x:f>
        <x:v>0</x:v>
      </x:c>
      <x:c r="U22" t="b">
        <x:f>OR('Contradiction Register'!B22="",'Contradiction Register'!C22="",'Contradiction Register'!D22="",'Contradiction Register'!E22="",'Contradiction Register'!F22="",'Contradiction Register'!G22="",'Contradiction Register'!H22="",'Contradiction Register'!I22="",'Contradiction Register'!J22="",'Contradiction Register'!K22="",'Contradiction Register'!L22="",'Contradiction Register'!M22="",'Contradiction Register'!N22="",'Contradiction Register'!O22="",'Contradiction Register'!P22="",'Contradiction Register'!Q22="",'Contradiction Register'!R22="",'Contradiction Register'!S22="",'Contradiction Register'!T22="",'Contradiction Register'!U22="",'Contradiction Register'!V22="",'Contradiction Register'!W22="",'Contradiction Register'!X22="",'Contradiction Register'!Y22="",'Contradiction Register'!Z22="",'Contradiction Register'!AA22="",'Contradiction Register'!AB22="",'Contradiction Register'!AC22="",'Contradiction Register'!AD22="",'Contradiction Register'!AE22="",'Contradiction Register'!AF22="",'Contradiction Register'!AG22="",'Contradiction Register'!AH22="",'Contradiction Register'!AI22="",'Contradiction Register'!AJ22="",'Contradiction Register'!AK22="",'Contradiction Register'!AL22="",'Contradiction Register'!AM22="",'Contradiction Register'!AN22="",'Contradiction Register'!AO22="",'Contradiction Register'!AP22="",'Contradiction Register'!AQ22="",'Contradiction Register'!AR22="",'Contradiction Register'!AS22="",'Contradiction Register'!AT22="",'Contradiction Register'!AU22="",'Contradiction Register'!AV22="",'Contradiction Register'!AW22="",'Contradiction Register'!AX22="",'Contradiction Register'!AY22="",'Contradiction Register'!AZ22="",'Contradiction Register'!BA22="",'Contradiction Register'!BB22="",'Contradiction Register'!BC22="",'Contradiction Register'!BD22="",'Contradiction Register'!BE22="",'Contradiction Register'!BF22="",'Contradiction Register'!BG22="",'Contradiction Register'!BH22="",'Contradiction Register'!BI22="",'Contradiction Register'!BJ22="",'Contradiction Register'!BK22="",'Contradiction Register'!BL22="",'Contradiction Register'!BM22="",'Contradiction Register'!BN22="",'Contradiction Register'!BO22="",'Contradiction Register'!BP22="",'Contradiction Register'!BQ22="",'Contradiction Register'!BR22="")</x:f>
        <x:v>1</x:v>
      </x:c>
      <x:c r="V22" t="str">
        <x:f>IF(OR(T22,U22),"Undetermined",'Contradiction Register'!BN22)</x:f>
        <x:v>Undetermined</x:v>
      </x:c>
      <x:c r="W22" t="b">
        <x:f>AND(OR('Contradiction Register'!E22="Yes",'Contradiction Register'!F22="High",'Contradiction Register'!G22="Hard",'Contradiction Register'!BO22&lt;&gt;"None",BH22="Preserve unresolved — decision-blocking",BH22="Refuse the claim",BH22="Collect defined additional evidence"),OR('Contradiction Register'!BS22="",'Contradiction Register'!BS22="None"))</x:f>
        <x:v>1</x:v>
      </x:c>
      <x:c r="X22" t="b">
        <x:f>AND(OR(BH22="Prefer one record with explicit reasons",BH22="Preserve unresolved — non-blocking",BH22="Preserve unresolved — decision-blocking",BH22="Refuse the claim",BH22="Collect defined additional evidence",'Contradiction Register'!AY22="Different",'Contradiction Register'!AX22="Different"),OR('Contradiction Register'!BT22="",'Contradiction Register'!BT22="None",'Contradiction Register'!BT22="Not applicable"))</x:f>
        <x:v>1</x:v>
      </x:c>
      <x:c r="Y22" t="b">
        <x:f>AND(BH22="Collect defined additional evidence",OR('Contradiction Register'!BR22="",'Contradiction Register'!BR22="None",'Contradiction Register'!BR22="Not applicable"))</x:f>
        <x:v>0</x:v>
      </x:c>
      <x:c r="Z22" t="str">
        <x:f>IF(AND('Contradiction Register'!BK22="Yes",'Contradiction Register'!BL22="Yes",'Contradiction Register'!BM22&lt;&gt;"Yes"),"Missing-evidence confusion","")</x:f>
      </x:c>
      <x:c r="AA22" t="str">
        <x:f>IF(Z22&lt;&gt;"",Z22,IF('Contradiction Register'!AT22="Different","Entity mismatch",""))</x:f>
      </x:c>
      <x:c r="AB22" t="str">
        <x:f>IF(AA22&lt;&gt;"",AA22,IF('Contradiction Register'!AV22="Different","Geography or market mismatch",""))</x:f>
      </x:c>
      <x:c r="AC22" t="str">
        <x:f>IF(AB22&lt;&gt;"",AB22,IF('Contradiction Register'!AU22="Different","Geography or market mismatch",""))</x:f>
      </x:c>
      <x:c r="AD22" t="str">
        <x:f>IF(AC22&lt;&gt;"",AC22,IF('Contradiction Register'!AW22="Different","Customer-segment mismatch",""))</x:f>
      </x:c>
      <x:c r="AE22" t="str">
        <x:f>IF(AD22&lt;&gt;"",AD22,IF('Contradiction Register'!AX22="Different","Product-tier mismatch",""))</x:f>
      </x:c>
      <x:c r="AF22" t="str">
        <x:f>IF(AE22&lt;&gt;"",AE22,IF('Contradiction Register'!AY22="Different","Time conflict",""))</x:f>
      </x:c>
      <x:c r="AG22" t="str">
        <x:f>IF(AF22&lt;&gt;"",AF22,IF('Contradiction Register'!AZ22="Different","Definition conflict",""))</x:f>
      </x:c>
      <x:c r="AH22" t="str">
        <x:f>IF(AG22&lt;&gt;"",AG22,IF('Contradiction Register'!BA22="Different","Metric conflict",""))</x:f>
      </x:c>
      <x:c r="AI22" t="str">
        <x:f>IF(AH22&lt;&gt;"",AH22,IF('Contradiction Register'!BB22="Different","Method conflict",""))</x:f>
      </x:c>
      <x:c r="AJ22" t="str">
        <x:f>IF(AI22&lt;&gt;"",AI22,IF('Contradiction Register'!BC22="Different","Evidence-state conflict",""))</x:f>
      </x:c>
      <x:c r="AK22" t="str">
        <x:f>IF(AJ22&lt;&gt;"",AJ22,IF(OR('Contradiction Register'!BG22="Yes",'Contradiction Register'!BH22="Yes",'Contradiction Register'!BI22="Yes",'Contradiction Register'!BJ22&lt;&gt;"Yes"),"Provenance or source conflict",""))</x:f>
        <x:v>Provenance or source conflict</x:v>
      </x:c>
      <x:c r="AL22" t="str">
        <x:f>IF(AK22&lt;&gt;"",AK22,IF('Contradiction Register'!BD22="No","No true contradiction","Genuine factual contradiction"))</x:f>
        <x:v>Provenance or source conflict</x:v>
      </x:c>
      <x:c r="AM22" t="str">
        <x:f>IF(AL22="Missing-evidence confusion","Missing","")</x:f>
      </x:c>
      <x:c r="AN22" t="str">
        <x:f>IF(AM22&lt;&gt;"",AM22,IF(AL22="Entity mismatch","Entity",""))</x:f>
      </x:c>
      <x:c r="AO22" t="str">
        <x:f>IF(AN22&lt;&gt;"",AN22,IF(AL22="Geography or market mismatch",IF('Contradiction Register'!AV22="Different","GeoMarket|Market","GeoMarket|Geography"),""))</x:f>
      </x:c>
      <x:c r="AP22" t="str">
        <x:f>IF(AO22&lt;&gt;"",AO22,IF(AL22="Customer-segment mismatch","Segment",""))</x:f>
      </x:c>
      <x:c r="AQ22" t="str">
        <x:f>IF(AP22&lt;&gt;"",AP22,IF(AL22="Product-tier mismatch",IF('Contradiction Register'!BE22="Yes","Tier|Narrowed","Tier|Default"),""))</x:f>
      </x:c>
      <x:c r="AR22" t="str">
        <x:f>IF(AQ22&lt;&gt;"",AQ22,IF(AL22="Time conflict",IF('Contradiction Register'!BO22&lt;&gt;"None","Time|Preferred","Time|Sequence"),""))</x:f>
      </x:c>
      <x:c r="AS22" t="str">
        <x:f>IF(AR22&lt;&gt;"",AR22,IF(AL22="Definition conflict",IF('Contradiction Register'!W22='Contradiction Register'!AP22,"Definition|SameLabel","Definition|DifferentLabel"),""))</x:f>
      </x:c>
      <x:c r="AT22" t="str">
        <x:f>IF(AS22&lt;&gt;"",AS22,IF(AL22="Metric conflict","Metric",""))</x:f>
      </x:c>
      <x:c r="AU22" t="str">
        <x:f>IF(AT22&lt;&gt;"",AT22,IF(AL22="Method conflict",IF('Contradiction Register'!BN22="Material","Method|Material",IF('Contradiction Register'!BN22="Non-material","Method|NonMaterial","Method|Undetermined")),""))</x:f>
      </x:c>
      <x:c r="AV22" t="str">
        <x:f>IF(AU22&lt;&gt;"",AU22,IF(AL22="Evidence-state conflict","EvidenceState",""))</x:f>
      </x:c>
      <x:c r="AW22" t="str">
        <x:f>IF(AV22&lt;&gt;"",AV22,IF(AL22="Provenance or source conflict",IF(AND('Contradiction Register'!BH22="Yes",'Contradiction Register'!BN22="Material"),"Provenance|SharedProviderMaterial",IF(AND('Contradiction Register'!BN22="Material",'Contradiction Register'!BJ22="Unknown"),"Provenance|TraceRequired","Provenance|Dependent")),""))</x:f>
        <x:v>Provenance|Dependent</x:v>
      </x:c>
      <x:c r="AX22" t="str">
        <x:f>IF(AW22&lt;&gt;"",AW22,IF(AL22="No true contradiction",IF('Contradiction Register'!BE22="Yes","NoTrue|Narrowed","NoTrue|Compatible"),""))</x:f>
        <x:v>Provenance|Dependent</x:v>
      </x:c>
      <x:c r="AY22" t="str">
        <x:f>IF(AX22&lt;&gt;"",AX22,IF('Contradiction Register'!BO22&lt;&gt;"None","Genuine|Preferred",IF('Contradiction Register'!BP22="No","Genuine|Refuse",IF('Contradiction Register'!BN22="Non-material","Genuine|NonMaterial","Genuine|Material"))))</x:f>
        <x:v>Provenance|Dependent</x:v>
      </x:c>
      <x:c r="AZ22" t="str">
        <x:v>NoTrue|Narrowed</x:v>
      </x:c>
      <x:c r="BA22" t="str">
        <x:v>Narrow the claim</x:v>
      </x:c>
      <x:c r="BB22" t="str">
        <x:v>Scope-bounded</x:v>
      </x:c>
      <x:c r="BC22" t="str">
        <x:v>Use the specified narrowed proposition.</x:v>
      </x:c>
      <x:c r="BD22" t="str">
        <x:v>Use original broad proposition.</x:v>
      </x:c>
      <x:c r="BE22" t="str">
        <x:v>Proceed with narrowed claim.</x:v>
      </x:c>
      <x:c r="BF22" t="str">
        <x:v>Required if public.</x:v>
      </x:c>
      <x:c r="BG22" t="str">
        <x:v>Reopen when broader evidence is obtained.</x:v>
      </x:c>
      <x:c r="BH22" t="str">
        <x:f>VLOOKUP(AY22,$AZ$5:$BG$29,2,FALSE)</x:f>
        <x:v>Preserve unresolved — non-blocking</x:v>
      </x:c>
      <x:c r="BI22" t="str">
        <x:f>VLOOKUP(AY22,$AZ$5:$BG$29,3,FALSE)</x:f>
        <x:v>Reduced</x:v>
      </x:c>
      <x:c r="BJ22" t="str">
        <x:f>IF(AY22="Genuine|Preferred",'Contradiction Register'!BO22&amp;" is preferred for named directness, currency and decision-fit reasons; "&amp;IF('Contradiction Register'!BO22="Record A","Record B","Record A")&amp;" remains preserved.",VLOOKUP(AY22,$AZ$5:$BG$29,4,FALSE))</x:f>
        <x:v>The records form one evidence family and must not be counted as independent corroboration.</x:v>
      </x:c>
      <x:c r="BK22" t="str">
        <x:f>IF(AY22="Genuine|Preferred",'Contradiction Register'!BO22&amp;" is unquestionably true.",VLOOKUP(AY22,$AZ$5:$BG$29,5,FALSE))</x:f>
        <x:v>The records independently confirm the claim or are compatible because they share an origin.</x:v>
      </x:c>
      <x:c r="BL22" t="str">
        <x:f>VLOOKUP(AY22,$AZ$5:$BG$29,6,FALSE)</x:f>
        <x:v>Retain them as dependent records, inspect derivation differences and proceed only with the dependence stated.</x:v>
      </x:c>
      <x:c r="BM22" t="str">
        <x:f>VLOOKUP(AY22,$AZ$5:$BG$29,7,FALSE)</x:f>
        <x:v>Required if public.</x:v>
      </x:c>
      <x:c r="BN22" t="str">
        <x:f>VLOOKUP(AY22,$AZ$5:$BG$29,8,FALSE)</x:f>
        <x:v>Reopen if independent collection is found or the derivation changes the meaning.</x:v>
      </x:c>
    </x:row>
    <x:row r="23">
      <x:c r="A23" s="45" t="n">
        <x:v>8</x:v>
      </x:c>
      <x:c r="B23" s="45" t="str">
        <x:v>Metric conflict</x:v>
      </x:c>
      <x:c r="C23" s="45" t="str">
        <x:v>Refuse the claim</x:v>
      </x:c>
      <x:c r="S23" t="n">
        <x:f>6</x:f>
        <x:v>6</x:v>
      </x:c>
      <x:c r="T23" t="b">
        <x:f>OR(AND('Contradiction Register'!E23&lt;&gt;"",COUNTIF('Validation Lists'!$A$5:$A$6,'Contradiction Register'!E23)=0),AND('Contradiction Register'!F23&lt;&gt;"",COUNTIF('Validation Lists'!$B$5:$B$7,'Contradiction Register'!F23)=0),AND('Contradiction Register'!G23&lt;&gt;"",COUNTIF('Validation Lists'!$C$5:$C$7,'Contradiction Register'!G23)=0),AND('Contradiction Register'!J23&lt;&gt;"",COUNTIF('Validation Lists'!$D$5:$D$11,'Contradiction Register'!J23)=0),AND('Contradiction Register'!K23&lt;&gt;"",COUNTIF('Validation Lists'!$E$5:$E$9,'Contradiction Register'!K23)=0),AND('Contradiction Register'!L23&lt;&gt;"",COUNTIF('Validation Lists'!$F$5:$F$7,'Contradiction Register'!L23)=0),AND('Contradiction Register'!AC23&lt;&gt;"",COUNTIF('Validation Lists'!$D$5:$D$11,'Contradiction Register'!AC23)=0),AND('Contradiction Register'!AD23&lt;&gt;"",COUNTIF('Validation Lists'!$E$5:$E$9,'Contradiction Register'!AD23)=0),AND('Contradiction Register'!AE23&lt;&gt;"",COUNTIF('Validation Lists'!$F$5:$F$7,'Contradiction Register'!AE23)=0),AND('Contradiction Register'!AT23&lt;&gt;"",COUNTIF('Validation Lists'!$G$5:$G$8,'Contradiction Register'!AT23)=0),AND('Contradiction Register'!AU23&lt;&gt;"",COUNTIF('Validation Lists'!$G$5:$G$8,'Contradiction Register'!AU23)=0),AND('Contradiction Register'!AV23&lt;&gt;"",COUNTIF('Validation Lists'!$G$5:$G$8,'Contradiction Register'!AV23)=0),AND('Contradiction Register'!AW23&lt;&gt;"",COUNTIF('Validation Lists'!$G$5:$G$8,'Contradiction Register'!AW23)=0),AND('Contradiction Register'!AX23&lt;&gt;"",COUNTIF('Validation Lists'!$G$5:$G$8,'Contradiction Register'!AX23)=0),AND('Contradiction Register'!AY23&lt;&gt;"",COUNTIF('Validation Lists'!$G$5:$G$8,'Contradiction Register'!AY23)=0),AND('Contradiction Register'!AZ23&lt;&gt;"",COUNTIF('Validation Lists'!$G$5:$G$8,'Contradiction Register'!AZ23)=0),AND('Contradiction Register'!BA23&lt;&gt;"",COUNTIF('Validation Lists'!$G$5:$G$8,'Contradiction Register'!BA23)=0),AND('Contradiction Register'!BB23&lt;&gt;"",COUNTIF('Validation Lists'!$G$5:$G$8,'Contradiction Register'!BB23)=0),AND('Contradiction Register'!BC23&lt;&gt;"",COUNTIF('Validation Lists'!$G$5:$G$8,'Contradiction Register'!BC23)=0),AND('Contradiction Register'!BD23&lt;&gt;"",COUNTIF('Validation Lists'!$H$5:$H$7,'Contradiction Register'!BD23)=0),AND('Contradiction Register'!BE23&lt;&gt;"",COUNTIF('Validation Lists'!$A$5:$A$6,'Contradiction Register'!BE23)=0),AND('Contradiction Register'!BF23&lt;&gt;"",COUNTIF('Validation Lists'!$I$5:$I$8,'Contradiction Register'!BF23)=0),AND('Contradiction Register'!BG23&lt;&gt;"",COUNTIF('Validation Lists'!$H$5:$H$7,'Contradiction Register'!BG23)=0),AND('Contradiction Register'!BH23&lt;&gt;"",COUNTIF('Validation Lists'!$H$5:$H$7,'Contradiction Register'!BH23)=0),AND('Contradiction Register'!BI23&lt;&gt;"",COUNTIF('Validation Lists'!$H$5:$H$7,'Contradiction Register'!BI23)=0),AND('Contradiction Register'!BJ23&lt;&gt;"",COUNTIF('Validation Lists'!$H$5:$H$7,'Contradiction Register'!BJ23)=0),AND('Contradiction Register'!BK23&lt;&gt;"",COUNTIF('Validation Lists'!$A$5:$A$6,'Contradiction Register'!BK23)=0),AND('Contradiction Register'!BL23&lt;&gt;"",COUNTIF('Validation Lists'!$A$5:$A$6,'Contradiction Register'!BL23)=0),AND('Contradiction Register'!BM23&lt;&gt;"",COUNTIF('Validation Lists'!$J$5:$J$8,'Contradiction Register'!BM23)=0),AND('Contradiction Register'!BN23&lt;&gt;"",COUNTIF('Validation Lists'!$K$5:$K$7,'Contradiction Register'!BN23)=0),AND('Contradiction Register'!BO23&lt;&gt;"",COUNTIF('Validation Lists'!$L$5:$L$7,'Contradiction Register'!BO23)=0),AND('Contradiction Register'!BP23&lt;&gt;"",COUNTIF('Validation Lists'!$M$5:$M$7,'Contradiction Register'!BP23)=0))</x:f>
        <x:v>0</x:v>
      </x:c>
      <x:c r="U23" t="b">
        <x:f>OR('Contradiction Register'!B23="",'Contradiction Register'!C23="",'Contradiction Register'!D23="",'Contradiction Register'!E23="",'Contradiction Register'!F23="",'Contradiction Register'!G23="",'Contradiction Register'!H23="",'Contradiction Register'!I23="",'Contradiction Register'!J23="",'Contradiction Register'!K23="",'Contradiction Register'!L23="",'Contradiction Register'!M23="",'Contradiction Register'!N23="",'Contradiction Register'!O23="",'Contradiction Register'!P23="",'Contradiction Register'!Q23="",'Contradiction Register'!R23="",'Contradiction Register'!S23="",'Contradiction Register'!T23="",'Contradiction Register'!U23="",'Contradiction Register'!V23="",'Contradiction Register'!W23="",'Contradiction Register'!X23="",'Contradiction Register'!Y23="",'Contradiction Register'!Z23="",'Contradiction Register'!AA23="",'Contradiction Register'!AB23="",'Contradiction Register'!AC23="",'Contradiction Register'!AD23="",'Contradiction Register'!AE23="",'Contradiction Register'!AF23="",'Contradiction Register'!AG23="",'Contradiction Register'!AH23="",'Contradiction Register'!AI23="",'Contradiction Register'!AJ23="",'Contradiction Register'!AK23="",'Contradiction Register'!AL23="",'Contradiction Register'!AM23="",'Contradiction Register'!AN23="",'Contradiction Register'!AO23="",'Contradiction Register'!AP23="",'Contradiction Register'!AQ23="",'Contradiction Register'!AR23="",'Contradiction Register'!AS23="",'Contradiction Register'!AT23="",'Contradiction Register'!AU23="",'Contradiction Register'!AV23="",'Contradiction Register'!AW23="",'Contradiction Register'!AX23="",'Contradiction Register'!AY23="",'Contradiction Register'!AZ23="",'Contradiction Register'!BA23="",'Contradiction Register'!BB23="",'Contradiction Register'!BC23="",'Contradiction Register'!BD23="",'Contradiction Register'!BE23="",'Contradiction Register'!BF23="",'Contradiction Register'!BG23="",'Contradiction Register'!BH23="",'Contradiction Register'!BI23="",'Contradiction Register'!BJ23="",'Contradiction Register'!BK23="",'Contradiction Register'!BL23="",'Contradiction Register'!BM23="",'Contradiction Register'!BN23="",'Contradiction Register'!BO23="",'Contradiction Register'!BP23="",'Contradiction Register'!BQ23="",'Contradiction Register'!BR23="")</x:f>
        <x:v>1</x:v>
      </x:c>
      <x:c r="V23" t="str">
        <x:f>IF(OR(T23,U23),"Undetermined",'Contradiction Register'!BN23)</x:f>
        <x:v>Undetermined</x:v>
      </x:c>
      <x:c r="W23" t="b">
        <x:f>AND(OR('Contradiction Register'!E23="Yes",'Contradiction Register'!F23="High",'Contradiction Register'!G23="Hard",'Contradiction Register'!BO23&lt;&gt;"None",BH23="Preserve unresolved — decision-blocking",BH23="Refuse the claim",BH23="Collect defined additional evidence"),OR('Contradiction Register'!BS23="",'Contradiction Register'!BS23="None"))</x:f>
        <x:v>1</x:v>
      </x:c>
      <x:c r="X23" t="b">
        <x:f>AND(OR(BH23="Prefer one record with explicit reasons",BH23="Preserve unresolved — non-blocking",BH23="Preserve unresolved — decision-blocking",BH23="Refuse the claim",BH23="Collect defined additional evidence",'Contradiction Register'!AY23="Different",'Contradiction Register'!AX23="Different"),OR('Contradiction Register'!BT23="",'Contradiction Register'!BT23="None",'Contradiction Register'!BT23="Not applicable"))</x:f>
        <x:v>1</x:v>
      </x:c>
      <x:c r="Y23" t="b">
        <x:f>AND(BH23="Collect defined additional evidence",OR('Contradiction Register'!BR23="",'Contradiction Register'!BR23="None",'Contradiction Register'!BR23="Not applicable"))</x:f>
        <x:v>0</x:v>
      </x:c>
      <x:c r="Z23" t="str">
        <x:f>IF(AND('Contradiction Register'!BK23="Yes",'Contradiction Register'!BL23="Yes",'Contradiction Register'!BM23&lt;&gt;"Yes"),"Missing-evidence confusion","")</x:f>
      </x:c>
      <x:c r="AA23" t="str">
        <x:f>IF(Z23&lt;&gt;"",Z23,IF('Contradiction Register'!AT23="Different","Entity mismatch",""))</x:f>
      </x:c>
      <x:c r="AB23" t="str">
        <x:f>IF(AA23&lt;&gt;"",AA23,IF('Contradiction Register'!AV23="Different","Geography or market mismatch",""))</x:f>
      </x:c>
      <x:c r="AC23" t="str">
        <x:f>IF(AB23&lt;&gt;"",AB23,IF('Contradiction Register'!AU23="Different","Geography or market mismatch",""))</x:f>
      </x:c>
      <x:c r="AD23" t="str">
        <x:f>IF(AC23&lt;&gt;"",AC23,IF('Contradiction Register'!AW23="Different","Customer-segment mismatch",""))</x:f>
      </x:c>
      <x:c r="AE23" t="str">
        <x:f>IF(AD23&lt;&gt;"",AD23,IF('Contradiction Register'!AX23="Different","Product-tier mismatch",""))</x:f>
      </x:c>
      <x:c r="AF23" t="str">
        <x:f>IF(AE23&lt;&gt;"",AE23,IF('Contradiction Register'!AY23="Different","Time conflict",""))</x:f>
      </x:c>
      <x:c r="AG23" t="str">
        <x:f>IF(AF23&lt;&gt;"",AF23,IF('Contradiction Register'!AZ23="Different","Definition conflict",""))</x:f>
      </x:c>
      <x:c r="AH23" t="str">
        <x:f>IF(AG23&lt;&gt;"",AG23,IF('Contradiction Register'!BA23="Different","Metric conflict",""))</x:f>
      </x:c>
      <x:c r="AI23" t="str">
        <x:f>IF(AH23&lt;&gt;"",AH23,IF('Contradiction Register'!BB23="Different","Method conflict",""))</x:f>
      </x:c>
      <x:c r="AJ23" t="str">
        <x:f>IF(AI23&lt;&gt;"",AI23,IF('Contradiction Register'!BC23="Different","Evidence-state conflict",""))</x:f>
      </x:c>
      <x:c r="AK23" t="str">
        <x:f>IF(AJ23&lt;&gt;"",AJ23,IF(OR('Contradiction Register'!BG23="Yes",'Contradiction Register'!BH23="Yes",'Contradiction Register'!BI23="Yes",'Contradiction Register'!BJ23&lt;&gt;"Yes"),"Provenance or source conflict",""))</x:f>
        <x:v>Provenance or source conflict</x:v>
      </x:c>
      <x:c r="AL23" t="str">
        <x:f>IF(AK23&lt;&gt;"",AK23,IF('Contradiction Register'!BD23="No","No true contradiction","Genuine factual contradiction"))</x:f>
        <x:v>Provenance or source conflict</x:v>
      </x:c>
      <x:c r="AM23" t="str">
        <x:f>IF(AL23="Missing-evidence confusion","Missing","")</x:f>
      </x:c>
      <x:c r="AN23" t="str">
        <x:f>IF(AM23&lt;&gt;"",AM23,IF(AL23="Entity mismatch","Entity",""))</x:f>
      </x:c>
      <x:c r="AO23" t="str">
        <x:f>IF(AN23&lt;&gt;"",AN23,IF(AL23="Geography or market mismatch",IF('Contradiction Register'!AV23="Different","GeoMarket|Market","GeoMarket|Geography"),""))</x:f>
      </x:c>
      <x:c r="AP23" t="str">
        <x:f>IF(AO23&lt;&gt;"",AO23,IF(AL23="Customer-segment mismatch","Segment",""))</x:f>
      </x:c>
      <x:c r="AQ23" t="str">
        <x:f>IF(AP23&lt;&gt;"",AP23,IF(AL23="Product-tier mismatch",IF('Contradiction Register'!BE23="Yes","Tier|Narrowed","Tier|Default"),""))</x:f>
      </x:c>
      <x:c r="AR23" t="str">
        <x:f>IF(AQ23&lt;&gt;"",AQ23,IF(AL23="Time conflict",IF('Contradiction Register'!BO23&lt;&gt;"None","Time|Preferred","Time|Sequence"),""))</x:f>
      </x:c>
      <x:c r="AS23" t="str">
        <x:f>IF(AR23&lt;&gt;"",AR23,IF(AL23="Definition conflict",IF('Contradiction Register'!W23='Contradiction Register'!AP23,"Definition|SameLabel","Definition|DifferentLabel"),""))</x:f>
      </x:c>
      <x:c r="AT23" t="str">
        <x:f>IF(AS23&lt;&gt;"",AS23,IF(AL23="Metric conflict","Metric",""))</x:f>
      </x:c>
      <x:c r="AU23" t="str">
        <x:f>IF(AT23&lt;&gt;"",AT23,IF(AL23="Method conflict",IF('Contradiction Register'!BN23="Material","Method|Material",IF('Contradiction Register'!BN23="Non-material","Method|NonMaterial","Method|Undetermined")),""))</x:f>
      </x:c>
      <x:c r="AV23" t="str">
        <x:f>IF(AU23&lt;&gt;"",AU23,IF(AL23="Evidence-state conflict","EvidenceState",""))</x:f>
      </x:c>
      <x:c r="AW23" t="str">
        <x:f>IF(AV23&lt;&gt;"",AV23,IF(AL23="Provenance or source conflict",IF(AND('Contradiction Register'!BH23="Yes",'Contradiction Register'!BN23="Material"),"Provenance|SharedProviderMaterial",IF(AND('Contradiction Register'!BN23="Material",'Contradiction Register'!BJ23="Unknown"),"Provenance|TraceRequired","Provenance|Dependent")),""))</x:f>
        <x:v>Provenance|Dependent</x:v>
      </x:c>
      <x:c r="AX23" t="str">
        <x:f>IF(AW23&lt;&gt;"",AW23,IF(AL23="No true contradiction",IF('Contradiction Register'!BE23="Yes","NoTrue|Narrowed","NoTrue|Compatible"),""))</x:f>
        <x:v>Provenance|Dependent</x:v>
      </x:c>
      <x:c r="AY23" t="str">
        <x:f>IF(AX23&lt;&gt;"",AX23,IF('Contradiction Register'!BO23&lt;&gt;"None","Genuine|Preferred",IF('Contradiction Register'!BP23="No","Genuine|Refuse",IF('Contradiction Register'!BN23="Non-material","Genuine|NonMaterial","Genuine|Material"))))</x:f>
        <x:v>Provenance|Dependent</x:v>
      </x:c>
      <x:c r="AZ23" t="str">
        <x:v>NoTrue|Compatible</x:v>
      </x:c>
      <x:c r="BA23" t="str">
        <x:v>Retain as compatible records</x:v>
      </x:c>
      <x:c r="BB23" t="str">
        <x:v>No material change</x:v>
      </x:c>
      <x:c r="BC23" t="str">
        <x:v>The records are compatible once scope and evidence roles are stated.</x:v>
      </x:c>
      <x:c r="BD23" t="str">
        <x:v>The sources contradict each other.</x:v>
      </x:c>
      <x:c r="BE23" t="str">
        <x:v>Use each record only for the claim it supports.</x:v>
      </x:c>
      <x:c r="BF23" t="str">
        <x:v>Not required unless public/high consequence.</x:v>
      </x:c>
      <x:c r="BG23" t="str">
        <x:v>Reopen only if scope, date or source changes.</x:v>
      </x:c>
      <x:c r="BH23" t="str">
        <x:f>VLOOKUP(AY23,$AZ$5:$BG$29,2,FALSE)</x:f>
        <x:v>Preserve unresolved — non-blocking</x:v>
      </x:c>
      <x:c r="BI23" t="str">
        <x:f>VLOOKUP(AY23,$AZ$5:$BG$29,3,FALSE)</x:f>
        <x:v>Reduced</x:v>
      </x:c>
      <x:c r="BJ23" t="str">
        <x:f>IF(AY23="Genuine|Preferred",'Contradiction Register'!BO23&amp;" is preferred for named directness, currency and decision-fit reasons; "&amp;IF('Contradiction Register'!BO23="Record A","Record B","Record A")&amp;" remains preserved.",VLOOKUP(AY23,$AZ$5:$BG$29,4,FALSE))</x:f>
        <x:v>The records form one evidence family and must not be counted as independent corroboration.</x:v>
      </x:c>
      <x:c r="BK23" t="str">
        <x:f>IF(AY23="Genuine|Preferred",'Contradiction Register'!BO23&amp;" is unquestionably true.",VLOOKUP(AY23,$AZ$5:$BG$29,5,FALSE))</x:f>
        <x:v>The records independently confirm the claim or are compatible because they share an origin.</x:v>
      </x:c>
      <x:c r="BL23" t="str">
        <x:f>VLOOKUP(AY23,$AZ$5:$BG$29,6,FALSE)</x:f>
        <x:v>Retain them as dependent records, inspect derivation differences and proceed only with the dependence stated.</x:v>
      </x:c>
      <x:c r="BM23" t="str">
        <x:f>VLOOKUP(AY23,$AZ$5:$BG$29,7,FALSE)</x:f>
        <x:v>Required if public.</x:v>
      </x:c>
      <x:c r="BN23" t="str">
        <x:f>VLOOKUP(AY23,$AZ$5:$BG$29,8,FALSE)</x:f>
        <x:v>Reopen if independent collection is found or the derivation changes the meaning.</x:v>
      </x:c>
    </x:row>
    <x:row r="24">
      <x:c r="A24" s="45" t="n">
        <x:v>9</x:v>
      </x:c>
      <x:c r="B24" s="45" t="str">
        <x:v>Method conflict</x:v>
      </x:c>
      <x:c r="C24" s="45" t="str">
        <x:v>Collect defined additional evidence</x:v>
      </x:c>
      <x:c r="S24" t="n">
        <x:f>6</x:f>
        <x:v>6</x:v>
      </x:c>
      <x:c r="T24" t="b">
        <x:f>OR(AND('Contradiction Register'!E24&lt;&gt;"",COUNTIF('Validation Lists'!$A$5:$A$6,'Contradiction Register'!E24)=0),AND('Contradiction Register'!F24&lt;&gt;"",COUNTIF('Validation Lists'!$B$5:$B$7,'Contradiction Register'!F24)=0),AND('Contradiction Register'!G24&lt;&gt;"",COUNTIF('Validation Lists'!$C$5:$C$7,'Contradiction Register'!G24)=0),AND('Contradiction Register'!J24&lt;&gt;"",COUNTIF('Validation Lists'!$D$5:$D$11,'Contradiction Register'!J24)=0),AND('Contradiction Register'!K24&lt;&gt;"",COUNTIF('Validation Lists'!$E$5:$E$9,'Contradiction Register'!K24)=0),AND('Contradiction Register'!L24&lt;&gt;"",COUNTIF('Validation Lists'!$F$5:$F$7,'Contradiction Register'!L24)=0),AND('Contradiction Register'!AC24&lt;&gt;"",COUNTIF('Validation Lists'!$D$5:$D$11,'Contradiction Register'!AC24)=0),AND('Contradiction Register'!AD24&lt;&gt;"",COUNTIF('Validation Lists'!$E$5:$E$9,'Contradiction Register'!AD24)=0),AND('Contradiction Register'!AE24&lt;&gt;"",COUNTIF('Validation Lists'!$F$5:$F$7,'Contradiction Register'!AE24)=0),AND('Contradiction Register'!AT24&lt;&gt;"",COUNTIF('Validation Lists'!$G$5:$G$8,'Contradiction Register'!AT24)=0),AND('Contradiction Register'!AU24&lt;&gt;"",COUNTIF('Validation Lists'!$G$5:$G$8,'Contradiction Register'!AU24)=0),AND('Contradiction Register'!AV24&lt;&gt;"",COUNTIF('Validation Lists'!$G$5:$G$8,'Contradiction Register'!AV24)=0),AND('Contradiction Register'!AW24&lt;&gt;"",COUNTIF('Validation Lists'!$G$5:$G$8,'Contradiction Register'!AW24)=0),AND('Contradiction Register'!AX24&lt;&gt;"",COUNTIF('Validation Lists'!$G$5:$G$8,'Contradiction Register'!AX24)=0),AND('Contradiction Register'!AY24&lt;&gt;"",COUNTIF('Validation Lists'!$G$5:$G$8,'Contradiction Register'!AY24)=0),AND('Contradiction Register'!AZ24&lt;&gt;"",COUNTIF('Validation Lists'!$G$5:$G$8,'Contradiction Register'!AZ24)=0),AND('Contradiction Register'!BA24&lt;&gt;"",COUNTIF('Validation Lists'!$G$5:$G$8,'Contradiction Register'!BA24)=0),AND('Contradiction Register'!BB24&lt;&gt;"",COUNTIF('Validation Lists'!$G$5:$G$8,'Contradiction Register'!BB24)=0),AND('Contradiction Register'!BC24&lt;&gt;"",COUNTIF('Validation Lists'!$G$5:$G$8,'Contradiction Register'!BC24)=0),AND('Contradiction Register'!BD24&lt;&gt;"",COUNTIF('Validation Lists'!$H$5:$H$7,'Contradiction Register'!BD24)=0),AND('Contradiction Register'!BE24&lt;&gt;"",COUNTIF('Validation Lists'!$A$5:$A$6,'Contradiction Register'!BE24)=0),AND('Contradiction Register'!BF24&lt;&gt;"",COUNTIF('Validation Lists'!$I$5:$I$8,'Contradiction Register'!BF24)=0),AND('Contradiction Register'!BG24&lt;&gt;"",COUNTIF('Validation Lists'!$H$5:$H$7,'Contradiction Register'!BG24)=0),AND('Contradiction Register'!BH24&lt;&gt;"",COUNTIF('Validation Lists'!$H$5:$H$7,'Contradiction Register'!BH24)=0),AND('Contradiction Register'!BI24&lt;&gt;"",COUNTIF('Validation Lists'!$H$5:$H$7,'Contradiction Register'!BI24)=0),AND('Contradiction Register'!BJ24&lt;&gt;"",COUNTIF('Validation Lists'!$H$5:$H$7,'Contradiction Register'!BJ24)=0),AND('Contradiction Register'!BK24&lt;&gt;"",COUNTIF('Validation Lists'!$A$5:$A$6,'Contradiction Register'!BK24)=0),AND('Contradiction Register'!BL24&lt;&gt;"",COUNTIF('Validation Lists'!$A$5:$A$6,'Contradiction Register'!BL24)=0),AND('Contradiction Register'!BM24&lt;&gt;"",COUNTIF('Validation Lists'!$J$5:$J$8,'Contradiction Register'!BM24)=0),AND('Contradiction Register'!BN24&lt;&gt;"",COUNTIF('Validation Lists'!$K$5:$K$7,'Contradiction Register'!BN24)=0),AND('Contradiction Register'!BO24&lt;&gt;"",COUNTIF('Validation Lists'!$L$5:$L$7,'Contradiction Register'!BO24)=0),AND('Contradiction Register'!BP24&lt;&gt;"",COUNTIF('Validation Lists'!$M$5:$M$7,'Contradiction Register'!BP24)=0))</x:f>
        <x:v>0</x:v>
      </x:c>
      <x:c r="U24" t="b">
        <x:f>OR('Contradiction Register'!B24="",'Contradiction Register'!C24="",'Contradiction Register'!D24="",'Contradiction Register'!E24="",'Contradiction Register'!F24="",'Contradiction Register'!G24="",'Contradiction Register'!H24="",'Contradiction Register'!I24="",'Contradiction Register'!J24="",'Contradiction Register'!K24="",'Contradiction Register'!L24="",'Contradiction Register'!M24="",'Contradiction Register'!N24="",'Contradiction Register'!O24="",'Contradiction Register'!P24="",'Contradiction Register'!Q24="",'Contradiction Register'!R24="",'Contradiction Register'!S24="",'Contradiction Register'!T24="",'Contradiction Register'!U24="",'Contradiction Register'!V24="",'Contradiction Register'!W24="",'Contradiction Register'!X24="",'Contradiction Register'!Y24="",'Contradiction Register'!Z24="",'Contradiction Register'!AA24="",'Contradiction Register'!AB24="",'Contradiction Register'!AC24="",'Contradiction Register'!AD24="",'Contradiction Register'!AE24="",'Contradiction Register'!AF24="",'Contradiction Register'!AG24="",'Contradiction Register'!AH24="",'Contradiction Register'!AI24="",'Contradiction Register'!AJ24="",'Contradiction Register'!AK24="",'Contradiction Register'!AL24="",'Contradiction Register'!AM24="",'Contradiction Register'!AN24="",'Contradiction Register'!AO24="",'Contradiction Register'!AP24="",'Contradiction Register'!AQ24="",'Contradiction Register'!AR24="",'Contradiction Register'!AS24="",'Contradiction Register'!AT24="",'Contradiction Register'!AU24="",'Contradiction Register'!AV24="",'Contradiction Register'!AW24="",'Contradiction Register'!AX24="",'Contradiction Register'!AY24="",'Contradiction Register'!AZ24="",'Contradiction Register'!BA24="",'Contradiction Register'!BB24="",'Contradiction Register'!BC24="",'Contradiction Register'!BD24="",'Contradiction Register'!BE24="",'Contradiction Register'!BF24="",'Contradiction Register'!BG24="",'Contradiction Register'!BH24="",'Contradiction Register'!BI24="",'Contradiction Register'!BJ24="",'Contradiction Register'!BK24="",'Contradiction Register'!BL24="",'Contradiction Register'!BM24="",'Contradiction Register'!BN24="",'Contradiction Register'!BO24="",'Contradiction Register'!BP24="",'Contradiction Register'!BQ24="",'Contradiction Register'!BR24="")</x:f>
        <x:v>1</x:v>
      </x:c>
      <x:c r="V24" t="str">
        <x:f>IF(OR(T24,U24),"Undetermined",'Contradiction Register'!BN24)</x:f>
        <x:v>Undetermined</x:v>
      </x:c>
      <x:c r="W24" t="b">
        <x:f>AND(OR('Contradiction Register'!E24="Yes",'Contradiction Register'!F24="High",'Contradiction Register'!G24="Hard",'Contradiction Register'!BO24&lt;&gt;"None",BH24="Preserve unresolved — decision-blocking",BH24="Refuse the claim",BH24="Collect defined additional evidence"),OR('Contradiction Register'!BS24="",'Contradiction Register'!BS24="None"))</x:f>
        <x:v>1</x:v>
      </x:c>
      <x:c r="X24" t="b">
        <x:f>AND(OR(BH24="Prefer one record with explicit reasons",BH24="Preserve unresolved — non-blocking",BH24="Preserve unresolved — decision-blocking",BH24="Refuse the claim",BH24="Collect defined additional evidence",'Contradiction Register'!AY24="Different",'Contradiction Register'!AX24="Different"),OR('Contradiction Register'!BT24="",'Contradiction Register'!BT24="None",'Contradiction Register'!BT24="Not applicable"))</x:f>
        <x:v>1</x:v>
      </x:c>
      <x:c r="Y24" t="b">
        <x:f>AND(BH24="Collect defined additional evidence",OR('Contradiction Register'!BR24="",'Contradiction Register'!BR24="None",'Contradiction Register'!BR24="Not applicable"))</x:f>
        <x:v>0</x:v>
      </x:c>
      <x:c r="Z24" t="str">
        <x:f>IF(AND('Contradiction Register'!BK24="Yes",'Contradiction Register'!BL24="Yes",'Contradiction Register'!BM24&lt;&gt;"Yes"),"Missing-evidence confusion","")</x:f>
      </x:c>
      <x:c r="AA24" t="str">
        <x:f>IF(Z24&lt;&gt;"",Z24,IF('Contradiction Register'!AT24="Different","Entity mismatch",""))</x:f>
      </x:c>
      <x:c r="AB24" t="str">
        <x:f>IF(AA24&lt;&gt;"",AA24,IF('Contradiction Register'!AV24="Different","Geography or market mismatch",""))</x:f>
      </x:c>
      <x:c r="AC24" t="str">
        <x:f>IF(AB24&lt;&gt;"",AB24,IF('Contradiction Register'!AU24="Different","Geography or market mismatch",""))</x:f>
      </x:c>
      <x:c r="AD24" t="str">
        <x:f>IF(AC24&lt;&gt;"",AC24,IF('Contradiction Register'!AW24="Different","Customer-segment mismatch",""))</x:f>
      </x:c>
      <x:c r="AE24" t="str">
        <x:f>IF(AD24&lt;&gt;"",AD24,IF('Contradiction Register'!AX24="Different","Product-tier mismatch",""))</x:f>
      </x:c>
      <x:c r="AF24" t="str">
        <x:f>IF(AE24&lt;&gt;"",AE24,IF('Contradiction Register'!AY24="Different","Time conflict",""))</x:f>
      </x:c>
      <x:c r="AG24" t="str">
        <x:f>IF(AF24&lt;&gt;"",AF24,IF('Contradiction Register'!AZ24="Different","Definition conflict",""))</x:f>
      </x:c>
      <x:c r="AH24" t="str">
        <x:f>IF(AG24&lt;&gt;"",AG24,IF('Contradiction Register'!BA24="Different","Metric conflict",""))</x:f>
      </x:c>
      <x:c r="AI24" t="str">
        <x:f>IF(AH24&lt;&gt;"",AH24,IF('Contradiction Register'!BB24="Different","Method conflict",""))</x:f>
      </x:c>
      <x:c r="AJ24" t="str">
        <x:f>IF(AI24&lt;&gt;"",AI24,IF('Contradiction Register'!BC24="Different","Evidence-state conflict",""))</x:f>
      </x:c>
      <x:c r="AK24" t="str">
        <x:f>IF(AJ24&lt;&gt;"",AJ24,IF(OR('Contradiction Register'!BG24="Yes",'Contradiction Register'!BH24="Yes",'Contradiction Register'!BI24="Yes",'Contradiction Register'!BJ24&lt;&gt;"Yes"),"Provenance or source conflict",""))</x:f>
        <x:v>Provenance or source conflict</x:v>
      </x:c>
      <x:c r="AL24" t="str">
        <x:f>IF(AK24&lt;&gt;"",AK24,IF('Contradiction Register'!BD24="No","No true contradiction","Genuine factual contradiction"))</x:f>
        <x:v>Provenance or source conflict</x:v>
      </x:c>
      <x:c r="AM24" t="str">
        <x:f>IF(AL24="Missing-evidence confusion","Missing","")</x:f>
      </x:c>
      <x:c r="AN24" t="str">
        <x:f>IF(AM24&lt;&gt;"",AM24,IF(AL24="Entity mismatch","Entity",""))</x:f>
      </x:c>
      <x:c r="AO24" t="str">
        <x:f>IF(AN24&lt;&gt;"",AN24,IF(AL24="Geography or market mismatch",IF('Contradiction Register'!AV24="Different","GeoMarket|Market","GeoMarket|Geography"),""))</x:f>
      </x:c>
      <x:c r="AP24" t="str">
        <x:f>IF(AO24&lt;&gt;"",AO24,IF(AL24="Customer-segment mismatch","Segment",""))</x:f>
      </x:c>
      <x:c r="AQ24" t="str">
        <x:f>IF(AP24&lt;&gt;"",AP24,IF(AL24="Product-tier mismatch",IF('Contradiction Register'!BE24="Yes","Tier|Narrowed","Tier|Default"),""))</x:f>
      </x:c>
      <x:c r="AR24" t="str">
        <x:f>IF(AQ24&lt;&gt;"",AQ24,IF(AL24="Time conflict",IF('Contradiction Register'!BO24&lt;&gt;"None","Time|Preferred","Time|Sequence"),""))</x:f>
      </x:c>
      <x:c r="AS24" t="str">
        <x:f>IF(AR24&lt;&gt;"",AR24,IF(AL24="Definition conflict",IF('Contradiction Register'!W24='Contradiction Register'!AP24,"Definition|SameLabel","Definition|DifferentLabel"),""))</x:f>
      </x:c>
      <x:c r="AT24" t="str">
        <x:f>IF(AS24&lt;&gt;"",AS24,IF(AL24="Metric conflict","Metric",""))</x:f>
      </x:c>
      <x:c r="AU24" t="str">
        <x:f>IF(AT24&lt;&gt;"",AT24,IF(AL24="Method conflict",IF('Contradiction Register'!BN24="Material","Method|Material",IF('Contradiction Register'!BN24="Non-material","Method|NonMaterial","Method|Undetermined")),""))</x:f>
      </x:c>
      <x:c r="AV24" t="str">
        <x:f>IF(AU24&lt;&gt;"",AU24,IF(AL24="Evidence-state conflict","EvidenceState",""))</x:f>
      </x:c>
      <x:c r="AW24" t="str">
        <x:f>IF(AV24&lt;&gt;"",AV24,IF(AL24="Provenance or source conflict",IF(AND('Contradiction Register'!BH24="Yes",'Contradiction Register'!BN24="Material"),"Provenance|SharedProviderMaterial",IF(AND('Contradiction Register'!BN24="Material",'Contradiction Register'!BJ24="Unknown"),"Provenance|TraceRequired","Provenance|Dependent")),""))</x:f>
        <x:v>Provenance|Dependent</x:v>
      </x:c>
      <x:c r="AX24" t="str">
        <x:f>IF(AW24&lt;&gt;"",AW24,IF(AL24="No true contradiction",IF('Contradiction Register'!BE24="Yes","NoTrue|Narrowed","NoTrue|Compatible"),""))</x:f>
        <x:v>Provenance|Dependent</x:v>
      </x:c>
      <x:c r="AY24" t="str">
        <x:f>IF(AX24&lt;&gt;"",AX24,IF('Contradiction Register'!BO24&lt;&gt;"None","Genuine|Preferred",IF('Contradiction Register'!BP24="No","Genuine|Refuse",IF('Contradiction Register'!BN24="Non-material","Genuine|NonMaterial","Genuine|Material"))))</x:f>
        <x:v>Provenance|Dependent</x:v>
      </x:c>
      <x:c r="AZ24" t="str">
        <x:v>Genuine|Preferred</x:v>
      </x:c>
      <x:c r="BA24" t="str">
        <x:v>Prefer one record with explicit reasons</x:v>
      </x:c>
      <x:c r="BB24" t="str">
        <x:v>Reduced</x:v>
      </x:c>
      <x:c r="BC24" t="str">
        <x:v>Preferred-record wording is generated from the selected record.</x:v>
      </x:c>
      <x:c r="BD24" t="str">
        <x:v>Preferred record is unquestionably true.</x:v>
      </x:c>
      <x:c r="BE24" t="str">
        <x:v>Proceed within stated scope.</x:v>
      </x:c>
      <x:c r="BF24" t="str">
        <x:v>Required.</x:v>
      </x:c>
      <x:c r="BG24" t="str">
        <x:v>Reopen on new comparable direct evidence.</x:v>
      </x:c>
      <x:c r="BH24" t="str">
        <x:f>VLOOKUP(AY24,$AZ$5:$BG$29,2,FALSE)</x:f>
        <x:v>Preserve unresolved — non-blocking</x:v>
      </x:c>
      <x:c r="BI24" t="str">
        <x:f>VLOOKUP(AY24,$AZ$5:$BG$29,3,FALSE)</x:f>
        <x:v>Reduced</x:v>
      </x:c>
      <x:c r="BJ24" t="str">
        <x:f>IF(AY24="Genuine|Preferred",'Contradiction Register'!BO24&amp;" is preferred for named directness, currency and decision-fit reasons; "&amp;IF('Contradiction Register'!BO24="Record A","Record B","Record A")&amp;" remains preserved.",VLOOKUP(AY24,$AZ$5:$BG$29,4,FALSE))</x:f>
        <x:v>The records form one evidence family and must not be counted as independent corroboration.</x:v>
      </x:c>
      <x:c r="BK24" t="str">
        <x:f>IF(AY24="Genuine|Preferred",'Contradiction Register'!BO24&amp;" is unquestionably true.",VLOOKUP(AY24,$AZ$5:$BG$29,5,FALSE))</x:f>
        <x:v>The records independently confirm the claim or are compatible because they share an origin.</x:v>
      </x:c>
      <x:c r="BL24" t="str">
        <x:f>VLOOKUP(AY24,$AZ$5:$BG$29,6,FALSE)</x:f>
        <x:v>Retain them as dependent records, inspect derivation differences and proceed only with the dependence stated.</x:v>
      </x:c>
      <x:c r="BM24" t="str">
        <x:f>VLOOKUP(AY24,$AZ$5:$BG$29,7,FALSE)</x:f>
        <x:v>Required if public.</x:v>
      </x:c>
      <x:c r="BN24" t="str">
        <x:f>VLOOKUP(AY24,$AZ$5:$BG$29,8,FALSE)</x:f>
        <x:v>Reopen if independent collection is found or the derivation changes the meaning.</x:v>
      </x:c>
    </x:row>
    <x:row r="25">
      <x:c r="A25" s="45" t="n">
        <x:v>10</x:v>
      </x:c>
      <x:c r="B25" s="45" t="str">
        <x:v>Evidence-state conflict</x:v>
      </x:c>
      <x:c r="C25" s="45" t="str">
        <x:v>Collect defined additional evidence</x:v>
      </x:c>
      <x:c r="S25" t="n">
        <x:f>6</x:f>
        <x:v>6</x:v>
      </x:c>
      <x:c r="T25" t="b">
        <x:f>OR(AND('Contradiction Register'!E25&lt;&gt;"",COUNTIF('Validation Lists'!$A$5:$A$6,'Contradiction Register'!E25)=0),AND('Contradiction Register'!F25&lt;&gt;"",COUNTIF('Validation Lists'!$B$5:$B$7,'Contradiction Register'!F25)=0),AND('Contradiction Register'!G25&lt;&gt;"",COUNTIF('Validation Lists'!$C$5:$C$7,'Contradiction Register'!G25)=0),AND('Contradiction Register'!J25&lt;&gt;"",COUNTIF('Validation Lists'!$D$5:$D$11,'Contradiction Register'!J25)=0),AND('Contradiction Register'!K25&lt;&gt;"",COUNTIF('Validation Lists'!$E$5:$E$9,'Contradiction Register'!K25)=0),AND('Contradiction Register'!L25&lt;&gt;"",COUNTIF('Validation Lists'!$F$5:$F$7,'Contradiction Register'!L25)=0),AND('Contradiction Register'!AC25&lt;&gt;"",COUNTIF('Validation Lists'!$D$5:$D$11,'Contradiction Register'!AC25)=0),AND('Contradiction Register'!AD25&lt;&gt;"",COUNTIF('Validation Lists'!$E$5:$E$9,'Contradiction Register'!AD25)=0),AND('Contradiction Register'!AE25&lt;&gt;"",COUNTIF('Validation Lists'!$F$5:$F$7,'Contradiction Register'!AE25)=0),AND('Contradiction Register'!AT25&lt;&gt;"",COUNTIF('Validation Lists'!$G$5:$G$8,'Contradiction Register'!AT25)=0),AND('Contradiction Register'!AU25&lt;&gt;"",COUNTIF('Validation Lists'!$G$5:$G$8,'Contradiction Register'!AU25)=0),AND('Contradiction Register'!AV25&lt;&gt;"",COUNTIF('Validation Lists'!$G$5:$G$8,'Contradiction Register'!AV25)=0),AND('Contradiction Register'!AW25&lt;&gt;"",COUNTIF('Validation Lists'!$G$5:$G$8,'Contradiction Register'!AW25)=0),AND('Contradiction Register'!AX25&lt;&gt;"",COUNTIF('Validation Lists'!$G$5:$G$8,'Contradiction Register'!AX25)=0),AND('Contradiction Register'!AY25&lt;&gt;"",COUNTIF('Validation Lists'!$G$5:$G$8,'Contradiction Register'!AY25)=0),AND('Contradiction Register'!AZ25&lt;&gt;"",COUNTIF('Validation Lists'!$G$5:$G$8,'Contradiction Register'!AZ25)=0),AND('Contradiction Register'!BA25&lt;&gt;"",COUNTIF('Validation Lists'!$G$5:$G$8,'Contradiction Register'!BA25)=0),AND('Contradiction Register'!BB25&lt;&gt;"",COUNTIF('Validation Lists'!$G$5:$G$8,'Contradiction Register'!BB25)=0),AND('Contradiction Register'!BC25&lt;&gt;"",COUNTIF('Validation Lists'!$G$5:$G$8,'Contradiction Register'!BC25)=0),AND('Contradiction Register'!BD25&lt;&gt;"",COUNTIF('Validation Lists'!$H$5:$H$7,'Contradiction Register'!BD25)=0),AND('Contradiction Register'!BE25&lt;&gt;"",COUNTIF('Validation Lists'!$A$5:$A$6,'Contradiction Register'!BE25)=0),AND('Contradiction Register'!BF25&lt;&gt;"",COUNTIF('Validation Lists'!$I$5:$I$8,'Contradiction Register'!BF25)=0),AND('Contradiction Register'!BG25&lt;&gt;"",COUNTIF('Validation Lists'!$H$5:$H$7,'Contradiction Register'!BG25)=0),AND('Contradiction Register'!BH25&lt;&gt;"",COUNTIF('Validation Lists'!$H$5:$H$7,'Contradiction Register'!BH25)=0),AND('Contradiction Register'!BI25&lt;&gt;"",COUNTIF('Validation Lists'!$H$5:$H$7,'Contradiction Register'!BI25)=0),AND('Contradiction Register'!BJ25&lt;&gt;"",COUNTIF('Validation Lists'!$H$5:$H$7,'Contradiction Register'!BJ25)=0),AND('Contradiction Register'!BK25&lt;&gt;"",COUNTIF('Validation Lists'!$A$5:$A$6,'Contradiction Register'!BK25)=0),AND('Contradiction Register'!BL25&lt;&gt;"",COUNTIF('Validation Lists'!$A$5:$A$6,'Contradiction Register'!BL25)=0),AND('Contradiction Register'!BM25&lt;&gt;"",COUNTIF('Validation Lists'!$J$5:$J$8,'Contradiction Register'!BM25)=0),AND('Contradiction Register'!BN25&lt;&gt;"",COUNTIF('Validation Lists'!$K$5:$K$7,'Contradiction Register'!BN25)=0),AND('Contradiction Register'!BO25&lt;&gt;"",COUNTIF('Validation Lists'!$L$5:$L$7,'Contradiction Register'!BO25)=0),AND('Contradiction Register'!BP25&lt;&gt;"",COUNTIF('Validation Lists'!$M$5:$M$7,'Contradiction Register'!BP25)=0))</x:f>
        <x:v>0</x:v>
      </x:c>
      <x:c r="U25" t="b">
        <x:f>OR('Contradiction Register'!B25="",'Contradiction Register'!C25="",'Contradiction Register'!D25="",'Contradiction Register'!E25="",'Contradiction Register'!F25="",'Contradiction Register'!G25="",'Contradiction Register'!H25="",'Contradiction Register'!I25="",'Contradiction Register'!J25="",'Contradiction Register'!K25="",'Contradiction Register'!L25="",'Contradiction Register'!M25="",'Contradiction Register'!N25="",'Contradiction Register'!O25="",'Contradiction Register'!P25="",'Contradiction Register'!Q25="",'Contradiction Register'!R25="",'Contradiction Register'!S25="",'Contradiction Register'!T25="",'Contradiction Register'!U25="",'Contradiction Register'!V25="",'Contradiction Register'!W25="",'Contradiction Register'!X25="",'Contradiction Register'!Y25="",'Contradiction Register'!Z25="",'Contradiction Register'!AA25="",'Contradiction Register'!AB25="",'Contradiction Register'!AC25="",'Contradiction Register'!AD25="",'Contradiction Register'!AE25="",'Contradiction Register'!AF25="",'Contradiction Register'!AG25="",'Contradiction Register'!AH25="",'Contradiction Register'!AI25="",'Contradiction Register'!AJ25="",'Contradiction Register'!AK25="",'Contradiction Register'!AL25="",'Contradiction Register'!AM25="",'Contradiction Register'!AN25="",'Contradiction Register'!AO25="",'Contradiction Register'!AP25="",'Contradiction Register'!AQ25="",'Contradiction Register'!AR25="",'Contradiction Register'!AS25="",'Contradiction Register'!AT25="",'Contradiction Register'!AU25="",'Contradiction Register'!AV25="",'Contradiction Register'!AW25="",'Contradiction Register'!AX25="",'Contradiction Register'!AY25="",'Contradiction Register'!AZ25="",'Contradiction Register'!BA25="",'Contradiction Register'!BB25="",'Contradiction Register'!BC25="",'Contradiction Register'!BD25="",'Contradiction Register'!BE25="",'Contradiction Register'!BF25="",'Contradiction Register'!BG25="",'Contradiction Register'!BH25="",'Contradiction Register'!BI25="",'Contradiction Register'!BJ25="",'Contradiction Register'!BK25="",'Contradiction Register'!BL25="",'Contradiction Register'!BM25="",'Contradiction Register'!BN25="",'Contradiction Register'!BO25="",'Contradiction Register'!BP25="",'Contradiction Register'!BQ25="",'Contradiction Register'!BR25="")</x:f>
        <x:v>1</x:v>
      </x:c>
      <x:c r="V25" t="str">
        <x:f>IF(OR(T25,U25),"Undetermined",'Contradiction Register'!BN25)</x:f>
        <x:v>Undetermined</x:v>
      </x:c>
      <x:c r="W25" t="b">
        <x:f>AND(OR('Contradiction Register'!E25="Yes",'Contradiction Register'!F25="High",'Contradiction Register'!G25="Hard",'Contradiction Register'!BO25&lt;&gt;"None",BH25="Preserve unresolved — decision-blocking",BH25="Refuse the claim",BH25="Collect defined additional evidence"),OR('Contradiction Register'!BS25="",'Contradiction Register'!BS25="None"))</x:f>
        <x:v>1</x:v>
      </x:c>
      <x:c r="X25" t="b">
        <x:f>AND(OR(BH25="Prefer one record with explicit reasons",BH25="Preserve unresolved — non-blocking",BH25="Preserve unresolved — decision-blocking",BH25="Refuse the claim",BH25="Collect defined additional evidence",'Contradiction Register'!AY25="Different",'Contradiction Register'!AX25="Different"),OR('Contradiction Register'!BT25="",'Contradiction Register'!BT25="None",'Contradiction Register'!BT25="Not applicable"))</x:f>
        <x:v>1</x:v>
      </x:c>
      <x:c r="Y25" t="b">
        <x:f>AND(BH25="Collect defined additional evidence",OR('Contradiction Register'!BR25="",'Contradiction Register'!BR25="None",'Contradiction Register'!BR25="Not applicable"))</x:f>
        <x:v>0</x:v>
      </x:c>
      <x:c r="Z25" t="str">
        <x:f>IF(AND('Contradiction Register'!BK25="Yes",'Contradiction Register'!BL25="Yes",'Contradiction Register'!BM25&lt;&gt;"Yes"),"Missing-evidence confusion","")</x:f>
      </x:c>
      <x:c r="AA25" t="str">
        <x:f>IF(Z25&lt;&gt;"",Z25,IF('Contradiction Register'!AT25="Different","Entity mismatch",""))</x:f>
      </x:c>
      <x:c r="AB25" t="str">
        <x:f>IF(AA25&lt;&gt;"",AA25,IF('Contradiction Register'!AV25="Different","Geography or market mismatch",""))</x:f>
      </x:c>
      <x:c r="AC25" t="str">
        <x:f>IF(AB25&lt;&gt;"",AB25,IF('Contradiction Register'!AU25="Different","Geography or market mismatch",""))</x:f>
      </x:c>
      <x:c r="AD25" t="str">
        <x:f>IF(AC25&lt;&gt;"",AC25,IF('Contradiction Register'!AW25="Different","Customer-segment mismatch",""))</x:f>
      </x:c>
      <x:c r="AE25" t="str">
        <x:f>IF(AD25&lt;&gt;"",AD25,IF('Contradiction Register'!AX25="Different","Product-tier mismatch",""))</x:f>
      </x:c>
      <x:c r="AF25" t="str">
        <x:f>IF(AE25&lt;&gt;"",AE25,IF('Contradiction Register'!AY25="Different","Time conflict",""))</x:f>
      </x:c>
      <x:c r="AG25" t="str">
        <x:f>IF(AF25&lt;&gt;"",AF25,IF('Contradiction Register'!AZ25="Different","Definition conflict",""))</x:f>
      </x:c>
      <x:c r="AH25" t="str">
        <x:f>IF(AG25&lt;&gt;"",AG25,IF('Contradiction Register'!BA25="Different","Metric conflict",""))</x:f>
      </x:c>
      <x:c r="AI25" t="str">
        <x:f>IF(AH25&lt;&gt;"",AH25,IF('Contradiction Register'!BB25="Different","Method conflict",""))</x:f>
      </x:c>
      <x:c r="AJ25" t="str">
        <x:f>IF(AI25&lt;&gt;"",AI25,IF('Contradiction Register'!BC25="Different","Evidence-state conflict",""))</x:f>
      </x:c>
      <x:c r="AK25" t="str">
        <x:f>IF(AJ25&lt;&gt;"",AJ25,IF(OR('Contradiction Register'!BG25="Yes",'Contradiction Register'!BH25="Yes",'Contradiction Register'!BI25="Yes",'Contradiction Register'!BJ25&lt;&gt;"Yes"),"Provenance or source conflict",""))</x:f>
        <x:v>Provenance or source conflict</x:v>
      </x:c>
      <x:c r="AL25" t="str">
        <x:f>IF(AK25&lt;&gt;"",AK25,IF('Contradiction Register'!BD25="No","No true contradiction","Genuine factual contradiction"))</x:f>
        <x:v>Provenance or source conflict</x:v>
      </x:c>
      <x:c r="AM25" t="str">
        <x:f>IF(AL25="Missing-evidence confusion","Missing","")</x:f>
      </x:c>
      <x:c r="AN25" t="str">
        <x:f>IF(AM25&lt;&gt;"",AM25,IF(AL25="Entity mismatch","Entity",""))</x:f>
      </x:c>
      <x:c r="AO25" t="str">
        <x:f>IF(AN25&lt;&gt;"",AN25,IF(AL25="Geography or market mismatch",IF('Contradiction Register'!AV25="Different","GeoMarket|Market","GeoMarket|Geography"),""))</x:f>
      </x:c>
      <x:c r="AP25" t="str">
        <x:f>IF(AO25&lt;&gt;"",AO25,IF(AL25="Customer-segment mismatch","Segment",""))</x:f>
      </x:c>
      <x:c r="AQ25" t="str">
        <x:f>IF(AP25&lt;&gt;"",AP25,IF(AL25="Product-tier mismatch",IF('Contradiction Register'!BE25="Yes","Tier|Narrowed","Tier|Default"),""))</x:f>
      </x:c>
      <x:c r="AR25" t="str">
        <x:f>IF(AQ25&lt;&gt;"",AQ25,IF(AL25="Time conflict",IF('Contradiction Register'!BO25&lt;&gt;"None","Time|Preferred","Time|Sequence"),""))</x:f>
      </x:c>
      <x:c r="AS25" t="str">
        <x:f>IF(AR25&lt;&gt;"",AR25,IF(AL25="Definition conflict",IF('Contradiction Register'!W25='Contradiction Register'!AP25,"Definition|SameLabel","Definition|DifferentLabel"),""))</x:f>
      </x:c>
      <x:c r="AT25" t="str">
        <x:f>IF(AS25&lt;&gt;"",AS25,IF(AL25="Metric conflict","Metric",""))</x:f>
      </x:c>
      <x:c r="AU25" t="str">
        <x:f>IF(AT25&lt;&gt;"",AT25,IF(AL25="Method conflict",IF('Contradiction Register'!BN25="Material","Method|Material",IF('Contradiction Register'!BN25="Non-material","Method|NonMaterial","Method|Undetermined")),""))</x:f>
      </x:c>
      <x:c r="AV25" t="str">
        <x:f>IF(AU25&lt;&gt;"",AU25,IF(AL25="Evidence-state conflict","EvidenceState",""))</x:f>
      </x:c>
      <x:c r="AW25" t="str">
        <x:f>IF(AV25&lt;&gt;"",AV25,IF(AL25="Provenance or source conflict",IF(AND('Contradiction Register'!BH25="Yes",'Contradiction Register'!BN25="Material"),"Provenance|SharedProviderMaterial",IF(AND('Contradiction Register'!BN25="Material",'Contradiction Register'!BJ25="Unknown"),"Provenance|TraceRequired","Provenance|Dependent")),""))</x:f>
        <x:v>Provenance|Dependent</x:v>
      </x:c>
      <x:c r="AX25" t="str">
        <x:f>IF(AW25&lt;&gt;"",AW25,IF(AL25="No true contradiction",IF('Contradiction Register'!BE25="Yes","NoTrue|Narrowed","NoTrue|Compatible"),""))</x:f>
        <x:v>Provenance|Dependent</x:v>
      </x:c>
      <x:c r="AY25" t="str">
        <x:f>IF(AX25&lt;&gt;"",AX25,IF('Contradiction Register'!BO25&lt;&gt;"None","Genuine|Preferred",IF('Contradiction Register'!BP25="No","Genuine|Refuse",IF('Contradiction Register'!BN25="Non-material","Genuine|NonMaterial","Genuine|Material"))))</x:f>
        <x:v>Provenance|Dependent</x:v>
      </x:c>
      <x:c r="AZ25" t="str">
        <x:v>Genuine|Refuse</x:v>
      </x:c>
      <x:c r="BA25" t="str">
        <x:v>Refuse the claim</x:v>
      </x:c>
      <x:c r="BB25" t="str">
        <x:v>Claim not supportable</x:v>
      </x:c>
      <x:c r="BC25" t="str">
        <x:v>The available evidence does not support the claim.</x:v>
      </x:c>
      <x:c r="BD25" t="str">
        <x:v>A compromise claim presented as fact.</x:v>
      </x:c>
      <x:c r="BE25" t="str">
        <x:v>Do not use claim.</x:v>
      </x:c>
      <x:c r="BF25" t="str">
        <x:v>Required.</x:v>
      </x:c>
      <x:c r="BG25" t="str">
        <x:v>Reopen with specified resolving evidence.</x:v>
      </x:c>
      <x:c r="BH25" t="str">
        <x:f>VLOOKUP(AY25,$AZ$5:$BG$29,2,FALSE)</x:f>
        <x:v>Preserve unresolved — non-blocking</x:v>
      </x:c>
      <x:c r="BI25" t="str">
        <x:f>VLOOKUP(AY25,$AZ$5:$BG$29,3,FALSE)</x:f>
        <x:v>Reduced</x:v>
      </x:c>
      <x:c r="BJ25" t="str">
        <x:f>IF(AY25="Genuine|Preferred",'Contradiction Register'!BO25&amp;" is preferred for named directness, currency and decision-fit reasons; "&amp;IF('Contradiction Register'!BO25="Record A","Record B","Record A")&amp;" remains preserved.",VLOOKUP(AY25,$AZ$5:$BG$29,4,FALSE))</x:f>
        <x:v>The records form one evidence family and must not be counted as independent corroboration.</x:v>
      </x:c>
      <x:c r="BK25" t="str">
        <x:f>IF(AY25="Genuine|Preferred",'Contradiction Register'!BO25&amp;" is unquestionably true.",VLOOKUP(AY25,$AZ$5:$BG$29,5,FALSE))</x:f>
        <x:v>The records independently confirm the claim or are compatible because they share an origin.</x:v>
      </x:c>
      <x:c r="BL25" t="str">
        <x:f>VLOOKUP(AY25,$AZ$5:$BG$29,6,FALSE)</x:f>
        <x:v>Retain them as dependent records, inspect derivation differences and proceed only with the dependence stated.</x:v>
      </x:c>
      <x:c r="BM25" t="str">
        <x:f>VLOOKUP(AY25,$AZ$5:$BG$29,7,FALSE)</x:f>
        <x:v>Required if public.</x:v>
      </x:c>
      <x:c r="BN25" t="str">
        <x:f>VLOOKUP(AY25,$AZ$5:$BG$29,8,FALSE)</x:f>
        <x:v>Reopen if independent collection is found or the derivation changes the meaning.</x:v>
      </x:c>
    </x:row>
    <x:row r="26">
      <x:c r="A26" s="45" t="n">
        <x:v>11</x:v>
      </x:c>
      <x:c r="B26" s="45" t="str">
        <x:v>Provenance or source conflict</x:v>
      </x:c>
      <x:c r="C26" s="45" t="str">
        <x:v>Collect defined additional evidence</x:v>
      </x:c>
      <x:c r="S26" t="n">
        <x:f>6</x:f>
        <x:v>6</x:v>
      </x:c>
      <x:c r="T26" t="b">
        <x:f>OR(AND('Contradiction Register'!E26&lt;&gt;"",COUNTIF('Validation Lists'!$A$5:$A$6,'Contradiction Register'!E26)=0),AND('Contradiction Register'!F26&lt;&gt;"",COUNTIF('Validation Lists'!$B$5:$B$7,'Contradiction Register'!F26)=0),AND('Contradiction Register'!G26&lt;&gt;"",COUNTIF('Validation Lists'!$C$5:$C$7,'Contradiction Register'!G26)=0),AND('Contradiction Register'!J26&lt;&gt;"",COUNTIF('Validation Lists'!$D$5:$D$11,'Contradiction Register'!J26)=0),AND('Contradiction Register'!K26&lt;&gt;"",COUNTIF('Validation Lists'!$E$5:$E$9,'Contradiction Register'!K26)=0),AND('Contradiction Register'!L26&lt;&gt;"",COUNTIF('Validation Lists'!$F$5:$F$7,'Contradiction Register'!L26)=0),AND('Contradiction Register'!AC26&lt;&gt;"",COUNTIF('Validation Lists'!$D$5:$D$11,'Contradiction Register'!AC26)=0),AND('Contradiction Register'!AD26&lt;&gt;"",COUNTIF('Validation Lists'!$E$5:$E$9,'Contradiction Register'!AD26)=0),AND('Contradiction Register'!AE26&lt;&gt;"",COUNTIF('Validation Lists'!$F$5:$F$7,'Contradiction Register'!AE26)=0),AND('Contradiction Register'!AT26&lt;&gt;"",COUNTIF('Validation Lists'!$G$5:$G$8,'Contradiction Register'!AT26)=0),AND('Contradiction Register'!AU26&lt;&gt;"",COUNTIF('Validation Lists'!$G$5:$G$8,'Contradiction Register'!AU26)=0),AND('Contradiction Register'!AV26&lt;&gt;"",COUNTIF('Validation Lists'!$G$5:$G$8,'Contradiction Register'!AV26)=0),AND('Contradiction Register'!AW26&lt;&gt;"",COUNTIF('Validation Lists'!$G$5:$G$8,'Contradiction Register'!AW26)=0),AND('Contradiction Register'!AX26&lt;&gt;"",COUNTIF('Validation Lists'!$G$5:$G$8,'Contradiction Register'!AX26)=0),AND('Contradiction Register'!AY26&lt;&gt;"",COUNTIF('Validation Lists'!$G$5:$G$8,'Contradiction Register'!AY26)=0),AND('Contradiction Register'!AZ26&lt;&gt;"",COUNTIF('Validation Lists'!$G$5:$G$8,'Contradiction Register'!AZ26)=0),AND('Contradiction Register'!BA26&lt;&gt;"",COUNTIF('Validation Lists'!$G$5:$G$8,'Contradiction Register'!BA26)=0),AND('Contradiction Register'!BB26&lt;&gt;"",COUNTIF('Validation Lists'!$G$5:$G$8,'Contradiction Register'!BB26)=0),AND('Contradiction Register'!BC26&lt;&gt;"",COUNTIF('Validation Lists'!$G$5:$G$8,'Contradiction Register'!BC26)=0),AND('Contradiction Register'!BD26&lt;&gt;"",COUNTIF('Validation Lists'!$H$5:$H$7,'Contradiction Register'!BD26)=0),AND('Contradiction Register'!BE26&lt;&gt;"",COUNTIF('Validation Lists'!$A$5:$A$6,'Contradiction Register'!BE26)=0),AND('Contradiction Register'!BF26&lt;&gt;"",COUNTIF('Validation Lists'!$I$5:$I$8,'Contradiction Register'!BF26)=0),AND('Contradiction Register'!BG26&lt;&gt;"",COUNTIF('Validation Lists'!$H$5:$H$7,'Contradiction Register'!BG26)=0),AND('Contradiction Register'!BH26&lt;&gt;"",COUNTIF('Validation Lists'!$H$5:$H$7,'Contradiction Register'!BH26)=0),AND('Contradiction Register'!BI26&lt;&gt;"",COUNTIF('Validation Lists'!$H$5:$H$7,'Contradiction Register'!BI26)=0),AND('Contradiction Register'!BJ26&lt;&gt;"",COUNTIF('Validation Lists'!$H$5:$H$7,'Contradiction Register'!BJ26)=0),AND('Contradiction Register'!BK26&lt;&gt;"",COUNTIF('Validation Lists'!$A$5:$A$6,'Contradiction Register'!BK26)=0),AND('Contradiction Register'!BL26&lt;&gt;"",COUNTIF('Validation Lists'!$A$5:$A$6,'Contradiction Register'!BL26)=0),AND('Contradiction Register'!BM26&lt;&gt;"",COUNTIF('Validation Lists'!$J$5:$J$8,'Contradiction Register'!BM26)=0),AND('Contradiction Register'!BN26&lt;&gt;"",COUNTIF('Validation Lists'!$K$5:$K$7,'Contradiction Register'!BN26)=0),AND('Contradiction Register'!BO26&lt;&gt;"",COUNTIF('Validation Lists'!$L$5:$L$7,'Contradiction Register'!BO26)=0),AND('Contradiction Register'!BP26&lt;&gt;"",COUNTIF('Validation Lists'!$M$5:$M$7,'Contradiction Register'!BP26)=0))</x:f>
        <x:v>0</x:v>
      </x:c>
      <x:c r="U26" t="b">
        <x:f>OR('Contradiction Register'!B26="",'Contradiction Register'!C26="",'Contradiction Register'!D26="",'Contradiction Register'!E26="",'Contradiction Register'!F26="",'Contradiction Register'!G26="",'Contradiction Register'!H26="",'Contradiction Register'!I26="",'Contradiction Register'!J26="",'Contradiction Register'!K26="",'Contradiction Register'!L26="",'Contradiction Register'!M26="",'Contradiction Register'!N26="",'Contradiction Register'!O26="",'Contradiction Register'!P26="",'Contradiction Register'!Q26="",'Contradiction Register'!R26="",'Contradiction Register'!S26="",'Contradiction Register'!T26="",'Contradiction Register'!U26="",'Contradiction Register'!V26="",'Contradiction Register'!W26="",'Contradiction Register'!X26="",'Contradiction Register'!Y26="",'Contradiction Register'!Z26="",'Contradiction Register'!AA26="",'Contradiction Register'!AB26="",'Contradiction Register'!AC26="",'Contradiction Register'!AD26="",'Contradiction Register'!AE26="",'Contradiction Register'!AF26="",'Contradiction Register'!AG26="",'Contradiction Register'!AH26="",'Contradiction Register'!AI26="",'Contradiction Register'!AJ26="",'Contradiction Register'!AK26="",'Contradiction Register'!AL26="",'Contradiction Register'!AM26="",'Contradiction Register'!AN26="",'Contradiction Register'!AO26="",'Contradiction Register'!AP26="",'Contradiction Register'!AQ26="",'Contradiction Register'!AR26="",'Contradiction Register'!AS26="",'Contradiction Register'!AT26="",'Contradiction Register'!AU26="",'Contradiction Register'!AV26="",'Contradiction Register'!AW26="",'Contradiction Register'!AX26="",'Contradiction Register'!AY26="",'Contradiction Register'!AZ26="",'Contradiction Register'!BA26="",'Contradiction Register'!BB26="",'Contradiction Register'!BC26="",'Contradiction Register'!BD26="",'Contradiction Register'!BE26="",'Contradiction Register'!BF26="",'Contradiction Register'!BG26="",'Contradiction Register'!BH26="",'Contradiction Register'!BI26="",'Contradiction Register'!BJ26="",'Contradiction Register'!BK26="",'Contradiction Register'!BL26="",'Contradiction Register'!BM26="",'Contradiction Register'!BN26="",'Contradiction Register'!BO26="",'Contradiction Register'!BP26="",'Contradiction Register'!BQ26="",'Contradiction Register'!BR26="")</x:f>
        <x:v>1</x:v>
      </x:c>
      <x:c r="V26" t="str">
        <x:f>IF(OR(T26,U26),"Undetermined",'Contradiction Register'!BN26)</x:f>
        <x:v>Undetermined</x:v>
      </x:c>
      <x:c r="W26" t="b">
        <x:f>AND(OR('Contradiction Register'!E26="Yes",'Contradiction Register'!F26="High",'Contradiction Register'!G26="Hard",'Contradiction Register'!BO26&lt;&gt;"None",BH26="Preserve unresolved — decision-blocking",BH26="Refuse the claim",BH26="Collect defined additional evidence"),OR('Contradiction Register'!BS26="",'Contradiction Register'!BS26="None"))</x:f>
        <x:v>1</x:v>
      </x:c>
      <x:c r="X26" t="b">
        <x:f>AND(OR(BH26="Prefer one record with explicit reasons",BH26="Preserve unresolved — non-blocking",BH26="Preserve unresolved — decision-blocking",BH26="Refuse the claim",BH26="Collect defined additional evidence",'Contradiction Register'!AY26="Different",'Contradiction Register'!AX26="Different"),OR('Contradiction Register'!BT26="",'Contradiction Register'!BT26="None",'Contradiction Register'!BT26="Not applicable"))</x:f>
        <x:v>1</x:v>
      </x:c>
      <x:c r="Y26" t="b">
        <x:f>AND(BH26="Collect defined additional evidence",OR('Contradiction Register'!BR26="",'Contradiction Register'!BR26="None",'Contradiction Register'!BR26="Not applicable"))</x:f>
        <x:v>0</x:v>
      </x:c>
      <x:c r="Z26" t="str">
        <x:f>IF(AND('Contradiction Register'!BK26="Yes",'Contradiction Register'!BL26="Yes",'Contradiction Register'!BM26&lt;&gt;"Yes"),"Missing-evidence confusion","")</x:f>
      </x:c>
      <x:c r="AA26" t="str">
        <x:f>IF(Z26&lt;&gt;"",Z26,IF('Contradiction Register'!AT26="Different","Entity mismatch",""))</x:f>
      </x:c>
      <x:c r="AB26" t="str">
        <x:f>IF(AA26&lt;&gt;"",AA26,IF('Contradiction Register'!AV26="Different","Geography or market mismatch",""))</x:f>
      </x:c>
      <x:c r="AC26" t="str">
        <x:f>IF(AB26&lt;&gt;"",AB26,IF('Contradiction Register'!AU26="Different","Geography or market mismatch",""))</x:f>
      </x:c>
      <x:c r="AD26" t="str">
        <x:f>IF(AC26&lt;&gt;"",AC26,IF('Contradiction Register'!AW26="Different","Customer-segment mismatch",""))</x:f>
      </x:c>
      <x:c r="AE26" t="str">
        <x:f>IF(AD26&lt;&gt;"",AD26,IF('Contradiction Register'!AX26="Different","Product-tier mismatch",""))</x:f>
      </x:c>
      <x:c r="AF26" t="str">
        <x:f>IF(AE26&lt;&gt;"",AE26,IF('Contradiction Register'!AY26="Different","Time conflict",""))</x:f>
      </x:c>
      <x:c r="AG26" t="str">
        <x:f>IF(AF26&lt;&gt;"",AF26,IF('Contradiction Register'!AZ26="Different","Definition conflict",""))</x:f>
      </x:c>
      <x:c r="AH26" t="str">
        <x:f>IF(AG26&lt;&gt;"",AG26,IF('Contradiction Register'!BA26="Different","Metric conflict",""))</x:f>
      </x:c>
      <x:c r="AI26" t="str">
        <x:f>IF(AH26&lt;&gt;"",AH26,IF('Contradiction Register'!BB26="Different","Method conflict",""))</x:f>
      </x:c>
      <x:c r="AJ26" t="str">
        <x:f>IF(AI26&lt;&gt;"",AI26,IF('Contradiction Register'!BC26="Different","Evidence-state conflict",""))</x:f>
      </x:c>
      <x:c r="AK26" t="str">
        <x:f>IF(AJ26&lt;&gt;"",AJ26,IF(OR('Contradiction Register'!BG26="Yes",'Contradiction Register'!BH26="Yes",'Contradiction Register'!BI26="Yes",'Contradiction Register'!BJ26&lt;&gt;"Yes"),"Provenance or source conflict",""))</x:f>
        <x:v>Provenance or source conflict</x:v>
      </x:c>
      <x:c r="AL26" t="str">
        <x:f>IF(AK26&lt;&gt;"",AK26,IF('Contradiction Register'!BD26="No","No true contradiction","Genuine factual contradiction"))</x:f>
        <x:v>Provenance or source conflict</x:v>
      </x:c>
      <x:c r="AM26" t="str">
        <x:f>IF(AL26="Missing-evidence confusion","Missing","")</x:f>
      </x:c>
      <x:c r="AN26" t="str">
        <x:f>IF(AM26&lt;&gt;"",AM26,IF(AL26="Entity mismatch","Entity",""))</x:f>
      </x:c>
      <x:c r="AO26" t="str">
        <x:f>IF(AN26&lt;&gt;"",AN26,IF(AL26="Geography or market mismatch",IF('Contradiction Register'!AV26="Different","GeoMarket|Market","GeoMarket|Geography"),""))</x:f>
      </x:c>
      <x:c r="AP26" t="str">
        <x:f>IF(AO26&lt;&gt;"",AO26,IF(AL26="Customer-segment mismatch","Segment",""))</x:f>
      </x:c>
      <x:c r="AQ26" t="str">
        <x:f>IF(AP26&lt;&gt;"",AP26,IF(AL26="Product-tier mismatch",IF('Contradiction Register'!BE26="Yes","Tier|Narrowed","Tier|Default"),""))</x:f>
      </x:c>
      <x:c r="AR26" t="str">
        <x:f>IF(AQ26&lt;&gt;"",AQ26,IF(AL26="Time conflict",IF('Contradiction Register'!BO26&lt;&gt;"None","Time|Preferred","Time|Sequence"),""))</x:f>
      </x:c>
      <x:c r="AS26" t="str">
        <x:f>IF(AR26&lt;&gt;"",AR26,IF(AL26="Definition conflict",IF('Contradiction Register'!W26='Contradiction Register'!AP26,"Definition|SameLabel","Definition|DifferentLabel"),""))</x:f>
      </x:c>
      <x:c r="AT26" t="str">
        <x:f>IF(AS26&lt;&gt;"",AS26,IF(AL26="Metric conflict","Metric",""))</x:f>
      </x:c>
      <x:c r="AU26" t="str">
        <x:f>IF(AT26&lt;&gt;"",AT26,IF(AL26="Method conflict",IF('Contradiction Register'!BN26="Material","Method|Material",IF('Contradiction Register'!BN26="Non-material","Method|NonMaterial","Method|Undetermined")),""))</x:f>
      </x:c>
      <x:c r="AV26" t="str">
        <x:f>IF(AU26&lt;&gt;"",AU26,IF(AL26="Evidence-state conflict","EvidenceState",""))</x:f>
      </x:c>
      <x:c r="AW26" t="str">
        <x:f>IF(AV26&lt;&gt;"",AV26,IF(AL26="Provenance or source conflict",IF(AND('Contradiction Register'!BH26="Yes",'Contradiction Register'!BN26="Material"),"Provenance|SharedProviderMaterial",IF(AND('Contradiction Register'!BN26="Material",'Contradiction Register'!BJ26="Unknown"),"Provenance|TraceRequired","Provenance|Dependent")),""))</x:f>
        <x:v>Provenance|Dependent</x:v>
      </x:c>
      <x:c r="AX26" t="str">
        <x:f>IF(AW26&lt;&gt;"",AW26,IF(AL26="No true contradiction",IF('Contradiction Register'!BE26="Yes","NoTrue|Narrowed","NoTrue|Compatible"),""))</x:f>
        <x:v>Provenance|Dependent</x:v>
      </x:c>
      <x:c r="AY26" t="str">
        <x:f>IF(AX26&lt;&gt;"",AX26,IF('Contradiction Register'!BO26&lt;&gt;"None","Genuine|Preferred",IF('Contradiction Register'!BP26="No","Genuine|Refuse",IF('Contradiction Register'!BN26="Non-material","Genuine|NonMaterial","Genuine|Material"))))</x:f>
        <x:v>Provenance|Dependent</x:v>
      </x:c>
      <x:c r="AZ26" t="str">
        <x:v>Genuine|NonMaterial</x:v>
      </x:c>
      <x:c r="BA26" t="str">
        <x:v>Preserve unresolved — non-blocking</x:v>
      </x:c>
      <x:c r="BB26" t="str">
        <x:v>Reduced</x:v>
      </x:c>
      <x:c r="BC26" t="str">
        <x:v>Sources conflict, but the bounded decision is unchanged.</x:v>
      </x:c>
      <x:c r="BD26" t="str">
        <x:v>Conflict is resolved.</x:v>
      </x:c>
      <x:c r="BE26" t="str">
        <x:v>Proceed with limitation.</x:v>
      </x:c>
      <x:c r="BF26" t="str">
        <x:v>Required if public.</x:v>
      </x:c>
      <x:c r="BG26" t="str">
        <x:v>Reopen when named evidence arrives.</x:v>
      </x:c>
      <x:c r="BH26" t="str">
        <x:f>VLOOKUP(AY26,$AZ$5:$BG$29,2,FALSE)</x:f>
        <x:v>Preserve unresolved — non-blocking</x:v>
      </x:c>
      <x:c r="BI26" t="str">
        <x:f>VLOOKUP(AY26,$AZ$5:$BG$29,3,FALSE)</x:f>
        <x:v>Reduced</x:v>
      </x:c>
      <x:c r="BJ26" t="str">
        <x:f>IF(AY26="Genuine|Preferred",'Contradiction Register'!BO26&amp;" is preferred for named directness, currency and decision-fit reasons; "&amp;IF('Contradiction Register'!BO26="Record A","Record B","Record A")&amp;" remains preserved.",VLOOKUP(AY26,$AZ$5:$BG$29,4,FALSE))</x:f>
        <x:v>The records form one evidence family and must not be counted as independent corroboration.</x:v>
      </x:c>
      <x:c r="BK26" t="str">
        <x:f>IF(AY26="Genuine|Preferred",'Contradiction Register'!BO26&amp;" is unquestionably true.",VLOOKUP(AY26,$AZ$5:$BG$29,5,FALSE))</x:f>
        <x:v>The records independently confirm the claim or are compatible because they share an origin.</x:v>
      </x:c>
      <x:c r="BL26" t="str">
        <x:f>VLOOKUP(AY26,$AZ$5:$BG$29,6,FALSE)</x:f>
        <x:v>Retain them as dependent records, inspect derivation differences and proceed only with the dependence stated.</x:v>
      </x:c>
      <x:c r="BM26" t="str">
        <x:f>VLOOKUP(AY26,$AZ$5:$BG$29,7,FALSE)</x:f>
        <x:v>Required if public.</x:v>
      </x:c>
      <x:c r="BN26" t="str">
        <x:f>VLOOKUP(AY26,$AZ$5:$BG$29,8,FALSE)</x:f>
        <x:v>Reopen if independent collection is found or the derivation changes the meaning.</x:v>
      </x:c>
    </x:row>
    <x:row r="27">
      <x:c r="A27" s="45" t="n">
        <x:v>12</x:v>
      </x:c>
      <x:c r="B27" s="45" t="str">
        <x:v>No true contradiction</x:v>
      </x:c>
      <x:c r="C27" s="45" t="str">
        <x:v>Collect defined additional evidence</x:v>
      </x:c>
      <x:c r="S27" t="n">
        <x:f>6</x:f>
        <x:v>6</x:v>
      </x:c>
      <x:c r="T27" t="b">
        <x:f>OR(AND('Contradiction Register'!E27&lt;&gt;"",COUNTIF('Validation Lists'!$A$5:$A$6,'Contradiction Register'!E27)=0),AND('Contradiction Register'!F27&lt;&gt;"",COUNTIF('Validation Lists'!$B$5:$B$7,'Contradiction Register'!F27)=0),AND('Contradiction Register'!G27&lt;&gt;"",COUNTIF('Validation Lists'!$C$5:$C$7,'Contradiction Register'!G27)=0),AND('Contradiction Register'!J27&lt;&gt;"",COUNTIF('Validation Lists'!$D$5:$D$11,'Contradiction Register'!J27)=0),AND('Contradiction Register'!K27&lt;&gt;"",COUNTIF('Validation Lists'!$E$5:$E$9,'Contradiction Register'!K27)=0),AND('Contradiction Register'!L27&lt;&gt;"",COUNTIF('Validation Lists'!$F$5:$F$7,'Contradiction Register'!L27)=0),AND('Contradiction Register'!AC27&lt;&gt;"",COUNTIF('Validation Lists'!$D$5:$D$11,'Contradiction Register'!AC27)=0),AND('Contradiction Register'!AD27&lt;&gt;"",COUNTIF('Validation Lists'!$E$5:$E$9,'Contradiction Register'!AD27)=0),AND('Contradiction Register'!AE27&lt;&gt;"",COUNTIF('Validation Lists'!$F$5:$F$7,'Contradiction Register'!AE27)=0),AND('Contradiction Register'!AT27&lt;&gt;"",COUNTIF('Validation Lists'!$G$5:$G$8,'Contradiction Register'!AT27)=0),AND('Contradiction Register'!AU27&lt;&gt;"",COUNTIF('Validation Lists'!$G$5:$G$8,'Contradiction Register'!AU27)=0),AND('Contradiction Register'!AV27&lt;&gt;"",COUNTIF('Validation Lists'!$G$5:$G$8,'Contradiction Register'!AV27)=0),AND('Contradiction Register'!AW27&lt;&gt;"",COUNTIF('Validation Lists'!$G$5:$G$8,'Contradiction Register'!AW27)=0),AND('Contradiction Register'!AX27&lt;&gt;"",COUNTIF('Validation Lists'!$G$5:$G$8,'Contradiction Register'!AX27)=0),AND('Contradiction Register'!AY27&lt;&gt;"",COUNTIF('Validation Lists'!$G$5:$G$8,'Contradiction Register'!AY27)=0),AND('Contradiction Register'!AZ27&lt;&gt;"",COUNTIF('Validation Lists'!$G$5:$G$8,'Contradiction Register'!AZ27)=0),AND('Contradiction Register'!BA27&lt;&gt;"",COUNTIF('Validation Lists'!$G$5:$G$8,'Contradiction Register'!BA27)=0),AND('Contradiction Register'!BB27&lt;&gt;"",COUNTIF('Validation Lists'!$G$5:$G$8,'Contradiction Register'!BB27)=0),AND('Contradiction Register'!BC27&lt;&gt;"",COUNTIF('Validation Lists'!$G$5:$G$8,'Contradiction Register'!BC27)=0),AND('Contradiction Register'!BD27&lt;&gt;"",COUNTIF('Validation Lists'!$H$5:$H$7,'Contradiction Register'!BD27)=0),AND('Contradiction Register'!BE27&lt;&gt;"",COUNTIF('Validation Lists'!$A$5:$A$6,'Contradiction Register'!BE27)=0),AND('Contradiction Register'!BF27&lt;&gt;"",COUNTIF('Validation Lists'!$I$5:$I$8,'Contradiction Register'!BF27)=0),AND('Contradiction Register'!BG27&lt;&gt;"",COUNTIF('Validation Lists'!$H$5:$H$7,'Contradiction Register'!BG27)=0),AND('Contradiction Register'!BH27&lt;&gt;"",COUNTIF('Validation Lists'!$H$5:$H$7,'Contradiction Register'!BH27)=0),AND('Contradiction Register'!BI27&lt;&gt;"",COUNTIF('Validation Lists'!$H$5:$H$7,'Contradiction Register'!BI27)=0),AND('Contradiction Register'!BJ27&lt;&gt;"",COUNTIF('Validation Lists'!$H$5:$H$7,'Contradiction Register'!BJ27)=0),AND('Contradiction Register'!BK27&lt;&gt;"",COUNTIF('Validation Lists'!$A$5:$A$6,'Contradiction Register'!BK27)=0),AND('Contradiction Register'!BL27&lt;&gt;"",COUNTIF('Validation Lists'!$A$5:$A$6,'Contradiction Register'!BL27)=0),AND('Contradiction Register'!BM27&lt;&gt;"",COUNTIF('Validation Lists'!$J$5:$J$8,'Contradiction Register'!BM27)=0),AND('Contradiction Register'!BN27&lt;&gt;"",COUNTIF('Validation Lists'!$K$5:$K$7,'Contradiction Register'!BN27)=0),AND('Contradiction Register'!BO27&lt;&gt;"",COUNTIF('Validation Lists'!$L$5:$L$7,'Contradiction Register'!BO27)=0),AND('Contradiction Register'!BP27&lt;&gt;"",COUNTIF('Validation Lists'!$M$5:$M$7,'Contradiction Register'!BP27)=0))</x:f>
        <x:v>0</x:v>
      </x:c>
      <x:c r="U27" t="b">
        <x:f>OR('Contradiction Register'!B27="",'Contradiction Register'!C27="",'Contradiction Register'!D27="",'Contradiction Register'!E27="",'Contradiction Register'!F27="",'Contradiction Register'!G27="",'Contradiction Register'!H27="",'Contradiction Register'!I27="",'Contradiction Register'!J27="",'Contradiction Register'!K27="",'Contradiction Register'!L27="",'Contradiction Register'!M27="",'Contradiction Register'!N27="",'Contradiction Register'!O27="",'Contradiction Register'!P27="",'Contradiction Register'!Q27="",'Contradiction Register'!R27="",'Contradiction Register'!S27="",'Contradiction Register'!T27="",'Contradiction Register'!U27="",'Contradiction Register'!V27="",'Contradiction Register'!W27="",'Contradiction Register'!X27="",'Contradiction Register'!Y27="",'Contradiction Register'!Z27="",'Contradiction Register'!AA27="",'Contradiction Register'!AB27="",'Contradiction Register'!AC27="",'Contradiction Register'!AD27="",'Contradiction Register'!AE27="",'Contradiction Register'!AF27="",'Contradiction Register'!AG27="",'Contradiction Register'!AH27="",'Contradiction Register'!AI27="",'Contradiction Register'!AJ27="",'Contradiction Register'!AK27="",'Contradiction Register'!AL27="",'Contradiction Register'!AM27="",'Contradiction Register'!AN27="",'Contradiction Register'!AO27="",'Contradiction Register'!AP27="",'Contradiction Register'!AQ27="",'Contradiction Register'!AR27="",'Contradiction Register'!AS27="",'Contradiction Register'!AT27="",'Contradiction Register'!AU27="",'Contradiction Register'!AV27="",'Contradiction Register'!AW27="",'Contradiction Register'!AX27="",'Contradiction Register'!AY27="",'Contradiction Register'!AZ27="",'Contradiction Register'!BA27="",'Contradiction Register'!BB27="",'Contradiction Register'!BC27="",'Contradiction Register'!BD27="",'Contradiction Register'!BE27="",'Contradiction Register'!BF27="",'Contradiction Register'!BG27="",'Contradiction Register'!BH27="",'Contradiction Register'!BI27="",'Contradiction Register'!BJ27="",'Contradiction Register'!BK27="",'Contradiction Register'!BL27="",'Contradiction Register'!BM27="",'Contradiction Register'!BN27="",'Contradiction Register'!BO27="",'Contradiction Register'!BP27="",'Contradiction Register'!BQ27="",'Contradiction Register'!BR27="")</x:f>
        <x:v>1</x:v>
      </x:c>
      <x:c r="V27" t="str">
        <x:f>IF(OR(T27,U27),"Undetermined",'Contradiction Register'!BN27)</x:f>
        <x:v>Undetermined</x:v>
      </x:c>
      <x:c r="W27" t="b">
        <x:f>AND(OR('Contradiction Register'!E27="Yes",'Contradiction Register'!F27="High",'Contradiction Register'!G27="Hard",'Contradiction Register'!BO27&lt;&gt;"None",BH27="Preserve unresolved — decision-blocking",BH27="Refuse the claim",BH27="Collect defined additional evidence"),OR('Contradiction Register'!BS27="",'Contradiction Register'!BS27="None"))</x:f>
        <x:v>1</x:v>
      </x:c>
      <x:c r="X27" t="b">
        <x:f>AND(OR(BH27="Prefer one record with explicit reasons",BH27="Preserve unresolved — non-blocking",BH27="Preserve unresolved — decision-blocking",BH27="Refuse the claim",BH27="Collect defined additional evidence",'Contradiction Register'!AY27="Different",'Contradiction Register'!AX27="Different"),OR('Contradiction Register'!BT27="",'Contradiction Register'!BT27="None",'Contradiction Register'!BT27="Not applicable"))</x:f>
        <x:v>1</x:v>
      </x:c>
      <x:c r="Y27" t="b">
        <x:f>AND(BH27="Collect defined additional evidence",OR('Contradiction Register'!BR27="",'Contradiction Register'!BR27="None",'Contradiction Register'!BR27="Not applicable"))</x:f>
        <x:v>0</x:v>
      </x:c>
      <x:c r="Z27" t="str">
        <x:f>IF(AND('Contradiction Register'!BK27="Yes",'Contradiction Register'!BL27="Yes",'Contradiction Register'!BM27&lt;&gt;"Yes"),"Missing-evidence confusion","")</x:f>
      </x:c>
      <x:c r="AA27" t="str">
        <x:f>IF(Z27&lt;&gt;"",Z27,IF('Contradiction Register'!AT27="Different","Entity mismatch",""))</x:f>
      </x:c>
      <x:c r="AB27" t="str">
        <x:f>IF(AA27&lt;&gt;"",AA27,IF('Contradiction Register'!AV27="Different","Geography or market mismatch",""))</x:f>
      </x:c>
      <x:c r="AC27" t="str">
        <x:f>IF(AB27&lt;&gt;"",AB27,IF('Contradiction Register'!AU27="Different","Geography or market mismatch",""))</x:f>
      </x:c>
      <x:c r="AD27" t="str">
        <x:f>IF(AC27&lt;&gt;"",AC27,IF('Contradiction Register'!AW27="Different","Customer-segment mismatch",""))</x:f>
      </x:c>
      <x:c r="AE27" t="str">
        <x:f>IF(AD27&lt;&gt;"",AD27,IF('Contradiction Register'!AX27="Different","Product-tier mismatch",""))</x:f>
      </x:c>
      <x:c r="AF27" t="str">
        <x:f>IF(AE27&lt;&gt;"",AE27,IF('Contradiction Register'!AY27="Different","Time conflict",""))</x:f>
      </x:c>
      <x:c r="AG27" t="str">
        <x:f>IF(AF27&lt;&gt;"",AF27,IF('Contradiction Register'!AZ27="Different","Definition conflict",""))</x:f>
      </x:c>
      <x:c r="AH27" t="str">
        <x:f>IF(AG27&lt;&gt;"",AG27,IF('Contradiction Register'!BA27="Different","Metric conflict",""))</x:f>
      </x:c>
      <x:c r="AI27" t="str">
        <x:f>IF(AH27&lt;&gt;"",AH27,IF('Contradiction Register'!BB27="Different","Method conflict",""))</x:f>
      </x:c>
      <x:c r="AJ27" t="str">
        <x:f>IF(AI27&lt;&gt;"",AI27,IF('Contradiction Register'!BC27="Different","Evidence-state conflict",""))</x:f>
      </x:c>
      <x:c r="AK27" t="str">
        <x:f>IF(AJ27&lt;&gt;"",AJ27,IF(OR('Contradiction Register'!BG27="Yes",'Contradiction Register'!BH27="Yes",'Contradiction Register'!BI27="Yes",'Contradiction Register'!BJ27&lt;&gt;"Yes"),"Provenance or source conflict",""))</x:f>
        <x:v>Provenance or source conflict</x:v>
      </x:c>
      <x:c r="AL27" t="str">
        <x:f>IF(AK27&lt;&gt;"",AK27,IF('Contradiction Register'!BD27="No","No true contradiction","Genuine factual contradiction"))</x:f>
        <x:v>Provenance or source conflict</x:v>
      </x:c>
      <x:c r="AM27" t="str">
        <x:f>IF(AL27="Missing-evidence confusion","Missing","")</x:f>
      </x:c>
      <x:c r="AN27" t="str">
        <x:f>IF(AM27&lt;&gt;"",AM27,IF(AL27="Entity mismatch","Entity",""))</x:f>
      </x:c>
      <x:c r="AO27" t="str">
        <x:f>IF(AN27&lt;&gt;"",AN27,IF(AL27="Geography or market mismatch",IF('Contradiction Register'!AV27="Different","GeoMarket|Market","GeoMarket|Geography"),""))</x:f>
      </x:c>
      <x:c r="AP27" t="str">
        <x:f>IF(AO27&lt;&gt;"",AO27,IF(AL27="Customer-segment mismatch","Segment",""))</x:f>
      </x:c>
      <x:c r="AQ27" t="str">
        <x:f>IF(AP27&lt;&gt;"",AP27,IF(AL27="Product-tier mismatch",IF('Contradiction Register'!BE27="Yes","Tier|Narrowed","Tier|Default"),""))</x:f>
      </x:c>
      <x:c r="AR27" t="str">
        <x:f>IF(AQ27&lt;&gt;"",AQ27,IF(AL27="Time conflict",IF('Contradiction Register'!BO27&lt;&gt;"None","Time|Preferred","Time|Sequence"),""))</x:f>
      </x:c>
      <x:c r="AS27" t="str">
        <x:f>IF(AR27&lt;&gt;"",AR27,IF(AL27="Definition conflict",IF('Contradiction Register'!W27='Contradiction Register'!AP27,"Definition|SameLabel","Definition|DifferentLabel"),""))</x:f>
      </x:c>
      <x:c r="AT27" t="str">
        <x:f>IF(AS27&lt;&gt;"",AS27,IF(AL27="Metric conflict","Metric",""))</x:f>
      </x:c>
      <x:c r="AU27" t="str">
        <x:f>IF(AT27&lt;&gt;"",AT27,IF(AL27="Method conflict",IF('Contradiction Register'!BN27="Material","Method|Material",IF('Contradiction Register'!BN27="Non-material","Method|NonMaterial","Method|Undetermined")),""))</x:f>
      </x:c>
      <x:c r="AV27" t="str">
        <x:f>IF(AU27&lt;&gt;"",AU27,IF(AL27="Evidence-state conflict","EvidenceState",""))</x:f>
      </x:c>
      <x:c r="AW27" t="str">
        <x:f>IF(AV27&lt;&gt;"",AV27,IF(AL27="Provenance or source conflict",IF(AND('Contradiction Register'!BH27="Yes",'Contradiction Register'!BN27="Material"),"Provenance|SharedProviderMaterial",IF(AND('Contradiction Register'!BN27="Material",'Contradiction Register'!BJ27="Unknown"),"Provenance|TraceRequired","Provenance|Dependent")),""))</x:f>
        <x:v>Provenance|Dependent</x:v>
      </x:c>
      <x:c r="AX27" t="str">
        <x:f>IF(AW27&lt;&gt;"",AW27,IF(AL27="No true contradiction",IF('Contradiction Register'!BE27="Yes","NoTrue|Narrowed","NoTrue|Compatible"),""))</x:f>
        <x:v>Provenance|Dependent</x:v>
      </x:c>
      <x:c r="AY27" t="str">
        <x:f>IF(AX27&lt;&gt;"",AX27,IF('Contradiction Register'!BO27&lt;&gt;"None","Genuine|Preferred",IF('Contradiction Register'!BP27="No","Genuine|Refuse",IF('Contradiction Register'!BN27="Non-material","Genuine|NonMaterial","Genuine|Material"))))</x:f>
        <x:v>Provenance|Dependent</x:v>
      </x:c>
      <x:c r="AZ27" t="str">
        <x:v>Genuine|Material</x:v>
      </x:c>
      <x:c r="BA27" t="str">
        <x:v>Preserve unresolved — decision-blocking</x:v>
      </x:c>
      <x:c r="BB27" t="str">
        <x:v>Insufficient for decision</x:v>
      </x:c>
      <x:c r="BC27" t="str">
        <x:v>Material evidence remains contradictory.</x:v>
      </x:c>
      <x:c r="BD27" t="str">
        <x:v>Use either record as fact.</x:v>
      </x:c>
      <x:c r="BE27" t="str">
        <x:v>Defer affected recommendation.</x:v>
      </x:c>
      <x:c r="BF27" t="str">
        <x:v>Required.</x:v>
      </x:c>
      <x:c r="BG27" t="str">
        <x:v>Reopen after independent direct evidence.</x:v>
      </x:c>
      <x:c r="BH27" t="str">
        <x:f>VLOOKUP(AY27,$AZ$5:$BG$29,2,FALSE)</x:f>
        <x:v>Preserve unresolved — non-blocking</x:v>
      </x:c>
      <x:c r="BI27" t="str">
        <x:f>VLOOKUP(AY27,$AZ$5:$BG$29,3,FALSE)</x:f>
        <x:v>Reduced</x:v>
      </x:c>
      <x:c r="BJ27" t="str">
        <x:f>IF(AY27="Genuine|Preferred",'Contradiction Register'!BO27&amp;" is preferred for named directness, currency and decision-fit reasons; "&amp;IF('Contradiction Register'!BO27="Record A","Record B","Record A")&amp;" remains preserved.",VLOOKUP(AY27,$AZ$5:$BG$29,4,FALSE))</x:f>
        <x:v>The records form one evidence family and must not be counted as independent corroboration.</x:v>
      </x:c>
      <x:c r="BK27" t="str">
        <x:f>IF(AY27="Genuine|Preferred",'Contradiction Register'!BO27&amp;" is unquestionably true.",VLOOKUP(AY27,$AZ$5:$BG$29,5,FALSE))</x:f>
        <x:v>The records independently confirm the claim or are compatible because they share an origin.</x:v>
      </x:c>
      <x:c r="BL27" t="str">
        <x:f>VLOOKUP(AY27,$AZ$5:$BG$29,6,FALSE)</x:f>
        <x:v>Retain them as dependent records, inspect derivation differences and proceed only with the dependence stated.</x:v>
      </x:c>
      <x:c r="BM27" t="str">
        <x:f>VLOOKUP(AY27,$AZ$5:$BG$29,7,FALSE)</x:f>
        <x:v>Required if public.</x:v>
      </x:c>
      <x:c r="BN27" t="str">
        <x:f>VLOOKUP(AY27,$AZ$5:$BG$29,8,FALSE)</x:f>
        <x:v>Reopen if independent collection is found or the derivation changes the meaning.</x:v>
      </x:c>
    </x:row>
    <x:row r="28">
      <x:c r="A28" s="45" t="n">
        <x:v>13</x:v>
      </x:c>
      <x:c r="B28" s="45" t="str">
        <x:v>Genuine factual contradiction</x:v>
      </x:c>
      <x:c r="C28" s="45" t="str">
        <x:v>Collect defined additional evidence</x:v>
      </x:c>
      <x:c r="S28" t="n">
        <x:f>6</x:f>
        <x:v>6</x:v>
      </x:c>
      <x:c r="T28" t="b">
        <x:f>OR(AND('Contradiction Register'!E28&lt;&gt;"",COUNTIF('Validation Lists'!$A$5:$A$6,'Contradiction Register'!E28)=0),AND('Contradiction Register'!F28&lt;&gt;"",COUNTIF('Validation Lists'!$B$5:$B$7,'Contradiction Register'!F28)=0),AND('Contradiction Register'!G28&lt;&gt;"",COUNTIF('Validation Lists'!$C$5:$C$7,'Contradiction Register'!G28)=0),AND('Contradiction Register'!J28&lt;&gt;"",COUNTIF('Validation Lists'!$D$5:$D$11,'Contradiction Register'!J28)=0),AND('Contradiction Register'!K28&lt;&gt;"",COUNTIF('Validation Lists'!$E$5:$E$9,'Contradiction Register'!K28)=0),AND('Contradiction Register'!L28&lt;&gt;"",COUNTIF('Validation Lists'!$F$5:$F$7,'Contradiction Register'!L28)=0),AND('Contradiction Register'!AC28&lt;&gt;"",COUNTIF('Validation Lists'!$D$5:$D$11,'Contradiction Register'!AC28)=0),AND('Contradiction Register'!AD28&lt;&gt;"",COUNTIF('Validation Lists'!$E$5:$E$9,'Contradiction Register'!AD28)=0),AND('Contradiction Register'!AE28&lt;&gt;"",COUNTIF('Validation Lists'!$F$5:$F$7,'Contradiction Register'!AE28)=0),AND('Contradiction Register'!AT28&lt;&gt;"",COUNTIF('Validation Lists'!$G$5:$G$8,'Contradiction Register'!AT28)=0),AND('Contradiction Register'!AU28&lt;&gt;"",COUNTIF('Validation Lists'!$G$5:$G$8,'Contradiction Register'!AU28)=0),AND('Contradiction Register'!AV28&lt;&gt;"",COUNTIF('Validation Lists'!$G$5:$G$8,'Contradiction Register'!AV28)=0),AND('Contradiction Register'!AW28&lt;&gt;"",COUNTIF('Validation Lists'!$G$5:$G$8,'Contradiction Register'!AW28)=0),AND('Contradiction Register'!AX28&lt;&gt;"",COUNTIF('Validation Lists'!$G$5:$G$8,'Contradiction Register'!AX28)=0),AND('Contradiction Register'!AY28&lt;&gt;"",COUNTIF('Validation Lists'!$G$5:$G$8,'Contradiction Register'!AY28)=0),AND('Contradiction Register'!AZ28&lt;&gt;"",COUNTIF('Validation Lists'!$G$5:$G$8,'Contradiction Register'!AZ28)=0),AND('Contradiction Register'!BA28&lt;&gt;"",COUNTIF('Validation Lists'!$G$5:$G$8,'Contradiction Register'!BA28)=0),AND('Contradiction Register'!BB28&lt;&gt;"",COUNTIF('Validation Lists'!$G$5:$G$8,'Contradiction Register'!BB28)=0),AND('Contradiction Register'!BC28&lt;&gt;"",COUNTIF('Validation Lists'!$G$5:$G$8,'Contradiction Register'!BC28)=0),AND('Contradiction Register'!BD28&lt;&gt;"",COUNTIF('Validation Lists'!$H$5:$H$7,'Contradiction Register'!BD28)=0),AND('Contradiction Register'!BE28&lt;&gt;"",COUNTIF('Validation Lists'!$A$5:$A$6,'Contradiction Register'!BE28)=0),AND('Contradiction Register'!BF28&lt;&gt;"",COUNTIF('Validation Lists'!$I$5:$I$8,'Contradiction Register'!BF28)=0),AND('Contradiction Register'!BG28&lt;&gt;"",COUNTIF('Validation Lists'!$H$5:$H$7,'Contradiction Register'!BG28)=0),AND('Contradiction Register'!BH28&lt;&gt;"",COUNTIF('Validation Lists'!$H$5:$H$7,'Contradiction Register'!BH28)=0),AND('Contradiction Register'!BI28&lt;&gt;"",COUNTIF('Validation Lists'!$H$5:$H$7,'Contradiction Register'!BI28)=0),AND('Contradiction Register'!BJ28&lt;&gt;"",COUNTIF('Validation Lists'!$H$5:$H$7,'Contradiction Register'!BJ28)=0),AND('Contradiction Register'!BK28&lt;&gt;"",COUNTIF('Validation Lists'!$A$5:$A$6,'Contradiction Register'!BK28)=0),AND('Contradiction Register'!BL28&lt;&gt;"",COUNTIF('Validation Lists'!$A$5:$A$6,'Contradiction Register'!BL28)=0),AND('Contradiction Register'!BM28&lt;&gt;"",COUNTIF('Validation Lists'!$J$5:$J$8,'Contradiction Register'!BM28)=0),AND('Contradiction Register'!BN28&lt;&gt;"",COUNTIF('Validation Lists'!$K$5:$K$7,'Contradiction Register'!BN28)=0),AND('Contradiction Register'!BO28&lt;&gt;"",COUNTIF('Validation Lists'!$L$5:$L$7,'Contradiction Register'!BO28)=0),AND('Contradiction Register'!BP28&lt;&gt;"",COUNTIF('Validation Lists'!$M$5:$M$7,'Contradiction Register'!BP28)=0))</x:f>
        <x:v>0</x:v>
      </x:c>
      <x:c r="U28" t="b">
        <x:f>OR('Contradiction Register'!B28="",'Contradiction Register'!C28="",'Contradiction Register'!D28="",'Contradiction Register'!E28="",'Contradiction Register'!F28="",'Contradiction Register'!G28="",'Contradiction Register'!H28="",'Contradiction Register'!I28="",'Contradiction Register'!J28="",'Contradiction Register'!K28="",'Contradiction Register'!L28="",'Contradiction Register'!M28="",'Contradiction Register'!N28="",'Contradiction Register'!O28="",'Contradiction Register'!P28="",'Contradiction Register'!Q28="",'Contradiction Register'!R28="",'Contradiction Register'!S28="",'Contradiction Register'!T28="",'Contradiction Register'!U28="",'Contradiction Register'!V28="",'Contradiction Register'!W28="",'Contradiction Register'!X28="",'Contradiction Register'!Y28="",'Contradiction Register'!Z28="",'Contradiction Register'!AA28="",'Contradiction Register'!AB28="",'Contradiction Register'!AC28="",'Contradiction Register'!AD28="",'Contradiction Register'!AE28="",'Contradiction Register'!AF28="",'Contradiction Register'!AG28="",'Contradiction Register'!AH28="",'Contradiction Register'!AI28="",'Contradiction Register'!AJ28="",'Contradiction Register'!AK28="",'Contradiction Register'!AL28="",'Contradiction Register'!AM28="",'Contradiction Register'!AN28="",'Contradiction Register'!AO28="",'Contradiction Register'!AP28="",'Contradiction Register'!AQ28="",'Contradiction Register'!AR28="",'Contradiction Register'!AS28="",'Contradiction Register'!AT28="",'Contradiction Register'!AU28="",'Contradiction Register'!AV28="",'Contradiction Register'!AW28="",'Contradiction Register'!AX28="",'Contradiction Register'!AY28="",'Contradiction Register'!AZ28="",'Contradiction Register'!BA28="",'Contradiction Register'!BB28="",'Contradiction Register'!BC28="",'Contradiction Register'!BD28="",'Contradiction Register'!BE28="",'Contradiction Register'!BF28="",'Contradiction Register'!BG28="",'Contradiction Register'!BH28="",'Contradiction Register'!BI28="",'Contradiction Register'!BJ28="",'Contradiction Register'!BK28="",'Contradiction Register'!BL28="",'Contradiction Register'!BM28="",'Contradiction Register'!BN28="",'Contradiction Register'!BO28="",'Contradiction Register'!BP28="",'Contradiction Register'!BQ28="",'Contradiction Register'!BR28="")</x:f>
        <x:v>1</x:v>
      </x:c>
      <x:c r="V28" t="str">
        <x:f>IF(OR(T28,U28),"Undetermined",'Contradiction Register'!BN28)</x:f>
        <x:v>Undetermined</x:v>
      </x:c>
      <x:c r="W28" t="b">
        <x:f>AND(OR('Contradiction Register'!E28="Yes",'Contradiction Register'!F28="High",'Contradiction Register'!G28="Hard",'Contradiction Register'!BO28&lt;&gt;"None",BH28="Preserve unresolved — decision-blocking",BH28="Refuse the claim",BH28="Collect defined additional evidence"),OR('Contradiction Register'!BS28="",'Contradiction Register'!BS28="None"))</x:f>
        <x:v>1</x:v>
      </x:c>
      <x:c r="X28" t="b">
        <x:f>AND(OR(BH28="Prefer one record with explicit reasons",BH28="Preserve unresolved — non-blocking",BH28="Preserve unresolved — decision-blocking",BH28="Refuse the claim",BH28="Collect defined additional evidence",'Contradiction Register'!AY28="Different",'Contradiction Register'!AX28="Different"),OR('Contradiction Register'!BT28="",'Contradiction Register'!BT28="None",'Contradiction Register'!BT28="Not applicable"))</x:f>
        <x:v>1</x:v>
      </x:c>
      <x:c r="Y28" t="b">
        <x:f>AND(BH28="Collect defined additional evidence",OR('Contradiction Register'!BR28="",'Contradiction Register'!BR28="None",'Contradiction Register'!BR28="Not applicable"))</x:f>
        <x:v>0</x:v>
      </x:c>
      <x:c r="Z28" t="str">
        <x:f>IF(AND('Contradiction Register'!BK28="Yes",'Contradiction Register'!BL28="Yes",'Contradiction Register'!BM28&lt;&gt;"Yes"),"Missing-evidence confusion","")</x:f>
      </x:c>
      <x:c r="AA28" t="str">
        <x:f>IF(Z28&lt;&gt;"",Z28,IF('Contradiction Register'!AT28="Different","Entity mismatch",""))</x:f>
      </x:c>
      <x:c r="AB28" t="str">
        <x:f>IF(AA28&lt;&gt;"",AA28,IF('Contradiction Register'!AV28="Different","Geography or market mismatch",""))</x:f>
      </x:c>
      <x:c r="AC28" t="str">
        <x:f>IF(AB28&lt;&gt;"",AB28,IF('Contradiction Register'!AU28="Different","Geography or market mismatch",""))</x:f>
      </x:c>
      <x:c r="AD28" t="str">
        <x:f>IF(AC28&lt;&gt;"",AC28,IF('Contradiction Register'!AW28="Different","Customer-segment mismatch",""))</x:f>
      </x:c>
      <x:c r="AE28" t="str">
        <x:f>IF(AD28&lt;&gt;"",AD28,IF('Contradiction Register'!AX28="Different","Product-tier mismatch",""))</x:f>
      </x:c>
      <x:c r="AF28" t="str">
        <x:f>IF(AE28&lt;&gt;"",AE28,IF('Contradiction Register'!AY28="Different","Time conflict",""))</x:f>
      </x:c>
      <x:c r="AG28" t="str">
        <x:f>IF(AF28&lt;&gt;"",AF28,IF('Contradiction Register'!AZ28="Different","Definition conflict",""))</x:f>
      </x:c>
      <x:c r="AH28" t="str">
        <x:f>IF(AG28&lt;&gt;"",AG28,IF('Contradiction Register'!BA28="Different","Metric conflict",""))</x:f>
      </x:c>
      <x:c r="AI28" t="str">
        <x:f>IF(AH28&lt;&gt;"",AH28,IF('Contradiction Register'!BB28="Different","Method conflict",""))</x:f>
      </x:c>
      <x:c r="AJ28" t="str">
        <x:f>IF(AI28&lt;&gt;"",AI28,IF('Contradiction Register'!BC28="Different","Evidence-state conflict",""))</x:f>
      </x:c>
      <x:c r="AK28" t="str">
        <x:f>IF(AJ28&lt;&gt;"",AJ28,IF(OR('Contradiction Register'!BG28="Yes",'Contradiction Register'!BH28="Yes",'Contradiction Register'!BI28="Yes",'Contradiction Register'!BJ28&lt;&gt;"Yes"),"Provenance or source conflict",""))</x:f>
        <x:v>Provenance or source conflict</x:v>
      </x:c>
      <x:c r="AL28" t="str">
        <x:f>IF(AK28&lt;&gt;"",AK28,IF('Contradiction Register'!BD28="No","No true contradiction","Genuine factual contradiction"))</x:f>
        <x:v>Provenance or source conflict</x:v>
      </x:c>
      <x:c r="AM28" t="str">
        <x:f>IF(AL28="Missing-evidence confusion","Missing","")</x:f>
      </x:c>
      <x:c r="AN28" t="str">
        <x:f>IF(AM28&lt;&gt;"",AM28,IF(AL28="Entity mismatch","Entity",""))</x:f>
      </x:c>
      <x:c r="AO28" t="str">
        <x:f>IF(AN28&lt;&gt;"",AN28,IF(AL28="Geography or market mismatch",IF('Contradiction Register'!AV28="Different","GeoMarket|Market","GeoMarket|Geography"),""))</x:f>
      </x:c>
      <x:c r="AP28" t="str">
        <x:f>IF(AO28&lt;&gt;"",AO28,IF(AL28="Customer-segment mismatch","Segment",""))</x:f>
      </x:c>
      <x:c r="AQ28" t="str">
        <x:f>IF(AP28&lt;&gt;"",AP28,IF(AL28="Product-tier mismatch",IF('Contradiction Register'!BE28="Yes","Tier|Narrowed","Tier|Default"),""))</x:f>
      </x:c>
      <x:c r="AR28" t="str">
        <x:f>IF(AQ28&lt;&gt;"",AQ28,IF(AL28="Time conflict",IF('Contradiction Register'!BO28&lt;&gt;"None","Time|Preferred","Time|Sequence"),""))</x:f>
      </x:c>
      <x:c r="AS28" t="str">
        <x:f>IF(AR28&lt;&gt;"",AR28,IF(AL28="Definition conflict",IF('Contradiction Register'!W28='Contradiction Register'!AP28,"Definition|SameLabel","Definition|DifferentLabel"),""))</x:f>
      </x:c>
      <x:c r="AT28" t="str">
        <x:f>IF(AS28&lt;&gt;"",AS28,IF(AL28="Metric conflict","Metric",""))</x:f>
      </x:c>
      <x:c r="AU28" t="str">
        <x:f>IF(AT28&lt;&gt;"",AT28,IF(AL28="Method conflict",IF('Contradiction Register'!BN28="Material","Method|Material",IF('Contradiction Register'!BN28="Non-material","Method|NonMaterial","Method|Undetermined")),""))</x:f>
      </x:c>
      <x:c r="AV28" t="str">
        <x:f>IF(AU28&lt;&gt;"",AU28,IF(AL28="Evidence-state conflict","EvidenceState",""))</x:f>
      </x:c>
      <x:c r="AW28" t="str">
        <x:f>IF(AV28&lt;&gt;"",AV28,IF(AL28="Provenance or source conflict",IF(AND('Contradiction Register'!BH28="Yes",'Contradiction Register'!BN28="Material"),"Provenance|SharedProviderMaterial",IF(AND('Contradiction Register'!BN28="Material",'Contradiction Register'!BJ28="Unknown"),"Provenance|TraceRequired","Provenance|Dependent")),""))</x:f>
        <x:v>Provenance|Dependent</x:v>
      </x:c>
      <x:c r="AX28" t="str">
        <x:f>IF(AW28&lt;&gt;"",AW28,IF(AL28="No true contradiction",IF('Contradiction Register'!BE28="Yes","NoTrue|Narrowed","NoTrue|Compatible"),""))</x:f>
        <x:v>Provenance|Dependent</x:v>
      </x:c>
      <x:c r="AY28" t="str">
        <x:f>IF(AX28&lt;&gt;"",AX28,IF('Contradiction Register'!BO28&lt;&gt;"None","Genuine|Preferred",IF('Contradiction Register'!BP28="No","Genuine|Refuse",IF('Contradiction Register'!BN28="Non-material","Genuine|NonMaterial","Genuine|Material"))))</x:f>
        <x:v>Provenance|Dependent</x:v>
      </x:c>
      <x:c r="AZ28" t="str">
        <x:v>Method|NonMaterial</x:v>
      </x:c>
      <x:c r="BA28" t="str">
        <x:v>Preserve unresolved — non-blocking</x:v>
      </x:c>
      <x:c r="BB28" t="str">
        <x:v>Reduced</x:v>
      </x:c>
      <x:c r="BC28" t="str">
        <x:v>Methods differ, but the bounded and reversible decision is unchanged.</x:v>
      </x:c>
      <x:c r="BD28" t="str">
        <x:v>The method difference is resolved or the estimates can be averaged.</x:v>
      </x:c>
      <x:c r="BE28" t="str">
        <x:v>Proceed only with an explicit method limitation.</x:v>
      </x:c>
      <x:c r="BF28" t="str">
        <x:v>Required if public.</x:v>
      </x:c>
      <x:c r="BG28" t="str">
        <x:v>Reopen after direct or method-comparable evidence.</x:v>
      </x:c>
      <x:c r="BH28" t="str">
        <x:f>VLOOKUP(AY28,$AZ$5:$BG$29,2,FALSE)</x:f>
        <x:v>Preserve unresolved — non-blocking</x:v>
      </x:c>
      <x:c r="BI28" t="str">
        <x:f>VLOOKUP(AY28,$AZ$5:$BG$29,3,FALSE)</x:f>
        <x:v>Reduced</x:v>
      </x:c>
      <x:c r="BJ28" t="str">
        <x:f>IF(AY28="Genuine|Preferred",'Contradiction Register'!BO28&amp;" is preferred for named directness, currency and decision-fit reasons; "&amp;IF('Contradiction Register'!BO28="Record A","Record B","Record A")&amp;" remains preserved.",VLOOKUP(AY28,$AZ$5:$BG$29,4,FALSE))</x:f>
        <x:v>The records form one evidence family and must not be counted as independent corroboration.</x:v>
      </x:c>
      <x:c r="BK28" t="str">
        <x:f>IF(AY28="Genuine|Preferred",'Contradiction Register'!BO28&amp;" is unquestionably true.",VLOOKUP(AY28,$AZ$5:$BG$29,5,FALSE))</x:f>
        <x:v>The records independently confirm the claim or are compatible because they share an origin.</x:v>
      </x:c>
      <x:c r="BL28" t="str">
        <x:f>VLOOKUP(AY28,$AZ$5:$BG$29,6,FALSE)</x:f>
        <x:v>Retain them as dependent records, inspect derivation differences and proceed only with the dependence stated.</x:v>
      </x:c>
      <x:c r="BM28" t="str">
        <x:f>VLOOKUP(AY28,$AZ$5:$BG$29,7,FALSE)</x:f>
        <x:v>Required if public.</x:v>
      </x:c>
      <x:c r="BN28" t="str">
        <x:f>VLOOKUP(AY28,$AZ$5:$BG$29,8,FALSE)</x:f>
        <x:v>Reopen if independent collection is found or the derivation changes the meaning.</x:v>
      </x:c>
    </x:row>
    <x:row r="29">
      <x:c r="S29" t="n">
        <x:f>6</x:f>
        <x:v>6</x:v>
      </x:c>
      <x:c r="T29" t="b">
        <x:f>OR(AND('Contradiction Register'!E29&lt;&gt;"",COUNTIF('Validation Lists'!$A$5:$A$6,'Contradiction Register'!E29)=0),AND('Contradiction Register'!F29&lt;&gt;"",COUNTIF('Validation Lists'!$B$5:$B$7,'Contradiction Register'!F29)=0),AND('Contradiction Register'!G29&lt;&gt;"",COUNTIF('Validation Lists'!$C$5:$C$7,'Contradiction Register'!G29)=0),AND('Contradiction Register'!J29&lt;&gt;"",COUNTIF('Validation Lists'!$D$5:$D$11,'Contradiction Register'!J29)=0),AND('Contradiction Register'!K29&lt;&gt;"",COUNTIF('Validation Lists'!$E$5:$E$9,'Contradiction Register'!K29)=0),AND('Contradiction Register'!L29&lt;&gt;"",COUNTIF('Validation Lists'!$F$5:$F$7,'Contradiction Register'!L29)=0),AND('Contradiction Register'!AC29&lt;&gt;"",COUNTIF('Validation Lists'!$D$5:$D$11,'Contradiction Register'!AC29)=0),AND('Contradiction Register'!AD29&lt;&gt;"",COUNTIF('Validation Lists'!$E$5:$E$9,'Contradiction Register'!AD29)=0),AND('Contradiction Register'!AE29&lt;&gt;"",COUNTIF('Validation Lists'!$F$5:$F$7,'Contradiction Register'!AE29)=0),AND('Contradiction Register'!AT29&lt;&gt;"",COUNTIF('Validation Lists'!$G$5:$G$8,'Contradiction Register'!AT29)=0),AND('Contradiction Register'!AU29&lt;&gt;"",COUNTIF('Validation Lists'!$G$5:$G$8,'Contradiction Register'!AU29)=0),AND('Contradiction Register'!AV29&lt;&gt;"",COUNTIF('Validation Lists'!$G$5:$G$8,'Contradiction Register'!AV29)=0),AND('Contradiction Register'!AW29&lt;&gt;"",COUNTIF('Validation Lists'!$G$5:$G$8,'Contradiction Register'!AW29)=0),AND('Contradiction Register'!AX29&lt;&gt;"",COUNTIF('Validation Lists'!$G$5:$G$8,'Contradiction Register'!AX29)=0),AND('Contradiction Register'!AY29&lt;&gt;"",COUNTIF('Validation Lists'!$G$5:$G$8,'Contradiction Register'!AY29)=0),AND('Contradiction Register'!AZ29&lt;&gt;"",COUNTIF('Validation Lists'!$G$5:$G$8,'Contradiction Register'!AZ29)=0),AND('Contradiction Register'!BA29&lt;&gt;"",COUNTIF('Validation Lists'!$G$5:$G$8,'Contradiction Register'!BA29)=0),AND('Contradiction Register'!BB29&lt;&gt;"",COUNTIF('Validation Lists'!$G$5:$G$8,'Contradiction Register'!BB29)=0),AND('Contradiction Register'!BC29&lt;&gt;"",COUNTIF('Validation Lists'!$G$5:$G$8,'Contradiction Register'!BC29)=0),AND('Contradiction Register'!BD29&lt;&gt;"",COUNTIF('Validation Lists'!$H$5:$H$7,'Contradiction Register'!BD29)=0),AND('Contradiction Register'!BE29&lt;&gt;"",COUNTIF('Validation Lists'!$A$5:$A$6,'Contradiction Register'!BE29)=0),AND('Contradiction Register'!BF29&lt;&gt;"",COUNTIF('Validation Lists'!$I$5:$I$8,'Contradiction Register'!BF29)=0),AND('Contradiction Register'!BG29&lt;&gt;"",COUNTIF('Validation Lists'!$H$5:$H$7,'Contradiction Register'!BG29)=0),AND('Contradiction Register'!BH29&lt;&gt;"",COUNTIF('Validation Lists'!$H$5:$H$7,'Contradiction Register'!BH29)=0),AND('Contradiction Register'!BI29&lt;&gt;"",COUNTIF('Validation Lists'!$H$5:$H$7,'Contradiction Register'!BI29)=0),AND('Contradiction Register'!BJ29&lt;&gt;"",COUNTIF('Validation Lists'!$H$5:$H$7,'Contradiction Register'!BJ29)=0),AND('Contradiction Register'!BK29&lt;&gt;"",COUNTIF('Validation Lists'!$A$5:$A$6,'Contradiction Register'!BK29)=0),AND('Contradiction Register'!BL29&lt;&gt;"",COUNTIF('Validation Lists'!$A$5:$A$6,'Contradiction Register'!BL29)=0),AND('Contradiction Register'!BM29&lt;&gt;"",COUNTIF('Validation Lists'!$J$5:$J$8,'Contradiction Register'!BM29)=0),AND('Contradiction Register'!BN29&lt;&gt;"",COUNTIF('Validation Lists'!$K$5:$K$7,'Contradiction Register'!BN29)=0),AND('Contradiction Register'!BO29&lt;&gt;"",COUNTIF('Validation Lists'!$L$5:$L$7,'Contradiction Register'!BO29)=0),AND('Contradiction Register'!BP29&lt;&gt;"",COUNTIF('Validation Lists'!$M$5:$M$7,'Contradiction Register'!BP29)=0))</x:f>
        <x:v>0</x:v>
      </x:c>
      <x:c r="U29" t="b">
        <x:f>OR('Contradiction Register'!B29="",'Contradiction Register'!C29="",'Contradiction Register'!D29="",'Contradiction Register'!E29="",'Contradiction Register'!F29="",'Contradiction Register'!G29="",'Contradiction Register'!H29="",'Contradiction Register'!I29="",'Contradiction Register'!J29="",'Contradiction Register'!K29="",'Contradiction Register'!L29="",'Contradiction Register'!M29="",'Contradiction Register'!N29="",'Contradiction Register'!O29="",'Contradiction Register'!P29="",'Contradiction Register'!Q29="",'Contradiction Register'!R29="",'Contradiction Register'!S29="",'Contradiction Register'!T29="",'Contradiction Register'!U29="",'Contradiction Register'!V29="",'Contradiction Register'!W29="",'Contradiction Register'!X29="",'Contradiction Register'!Y29="",'Contradiction Register'!Z29="",'Contradiction Register'!AA29="",'Contradiction Register'!AB29="",'Contradiction Register'!AC29="",'Contradiction Register'!AD29="",'Contradiction Register'!AE29="",'Contradiction Register'!AF29="",'Contradiction Register'!AG29="",'Contradiction Register'!AH29="",'Contradiction Register'!AI29="",'Contradiction Register'!AJ29="",'Contradiction Register'!AK29="",'Contradiction Register'!AL29="",'Contradiction Register'!AM29="",'Contradiction Register'!AN29="",'Contradiction Register'!AO29="",'Contradiction Register'!AP29="",'Contradiction Register'!AQ29="",'Contradiction Register'!AR29="",'Contradiction Register'!AS29="",'Contradiction Register'!AT29="",'Contradiction Register'!AU29="",'Contradiction Register'!AV29="",'Contradiction Register'!AW29="",'Contradiction Register'!AX29="",'Contradiction Register'!AY29="",'Contradiction Register'!AZ29="",'Contradiction Register'!BA29="",'Contradiction Register'!BB29="",'Contradiction Register'!BC29="",'Contradiction Register'!BD29="",'Contradiction Register'!BE29="",'Contradiction Register'!BF29="",'Contradiction Register'!BG29="",'Contradiction Register'!BH29="",'Contradiction Register'!BI29="",'Contradiction Register'!BJ29="",'Contradiction Register'!BK29="",'Contradiction Register'!BL29="",'Contradiction Register'!BM29="",'Contradiction Register'!BN29="",'Contradiction Register'!BO29="",'Contradiction Register'!BP29="",'Contradiction Register'!BQ29="",'Contradiction Register'!BR29="")</x:f>
        <x:v>1</x:v>
      </x:c>
      <x:c r="V29" t="str">
        <x:f>IF(OR(T29,U29),"Undetermined",'Contradiction Register'!BN29)</x:f>
        <x:v>Undetermined</x:v>
      </x:c>
      <x:c r="W29" t="b">
        <x:f>AND(OR('Contradiction Register'!E29="Yes",'Contradiction Register'!F29="High",'Contradiction Register'!G29="Hard",'Contradiction Register'!BO29&lt;&gt;"None",BH29="Preserve unresolved — decision-blocking",BH29="Refuse the claim",BH29="Collect defined additional evidence"),OR('Contradiction Register'!BS29="",'Contradiction Register'!BS29="None"))</x:f>
        <x:v>1</x:v>
      </x:c>
      <x:c r="X29" t="b">
        <x:f>AND(OR(BH29="Prefer one record with explicit reasons",BH29="Preserve unresolved — non-blocking",BH29="Preserve unresolved — decision-blocking",BH29="Refuse the claim",BH29="Collect defined additional evidence",'Contradiction Register'!AY29="Different",'Contradiction Register'!AX29="Different"),OR('Contradiction Register'!BT29="",'Contradiction Register'!BT29="None",'Contradiction Register'!BT29="Not applicable"))</x:f>
        <x:v>1</x:v>
      </x:c>
      <x:c r="Y29" t="b">
        <x:f>AND(BH29="Collect defined additional evidence",OR('Contradiction Register'!BR29="",'Contradiction Register'!BR29="None",'Contradiction Register'!BR29="Not applicable"))</x:f>
        <x:v>0</x:v>
      </x:c>
      <x:c r="Z29" t="str">
        <x:f>IF(AND('Contradiction Register'!BK29="Yes",'Contradiction Register'!BL29="Yes",'Contradiction Register'!BM29&lt;&gt;"Yes"),"Missing-evidence confusion","")</x:f>
      </x:c>
      <x:c r="AA29" t="str">
        <x:f>IF(Z29&lt;&gt;"",Z29,IF('Contradiction Register'!AT29="Different","Entity mismatch",""))</x:f>
      </x:c>
      <x:c r="AB29" t="str">
        <x:f>IF(AA29&lt;&gt;"",AA29,IF('Contradiction Register'!AV29="Different","Geography or market mismatch",""))</x:f>
      </x:c>
      <x:c r="AC29" t="str">
        <x:f>IF(AB29&lt;&gt;"",AB29,IF('Contradiction Register'!AU29="Different","Geography or market mismatch",""))</x:f>
      </x:c>
      <x:c r="AD29" t="str">
        <x:f>IF(AC29&lt;&gt;"",AC29,IF('Contradiction Register'!AW29="Different","Customer-segment mismatch",""))</x:f>
      </x:c>
      <x:c r="AE29" t="str">
        <x:f>IF(AD29&lt;&gt;"",AD29,IF('Contradiction Register'!AX29="Different","Product-tier mismatch",""))</x:f>
      </x:c>
      <x:c r="AF29" t="str">
        <x:f>IF(AE29&lt;&gt;"",AE29,IF('Contradiction Register'!AY29="Different","Time conflict",""))</x:f>
      </x:c>
      <x:c r="AG29" t="str">
        <x:f>IF(AF29&lt;&gt;"",AF29,IF('Contradiction Register'!AZ29="Different","Definition conflict",""))</x:f>
      </x:c>
      <x:c r="AH29" t="str">
        <x:f>IF(AG29&lt;&gt;"",AG29,IF('Contradiction Register'!BA29="Different","Metric conflict",""))</x:f>
      </x:c>
      <x:c r="AI29" t="str">
        <x:f>IF(AH29&lt;&gt;"",AH29,IF('Contradiction Register'!BB29="Different","Method conflict",""))</x:f>
      </x:c>
      <x:c r="AJ29" t="str">
        <x:f>IF(AI29&lt;&gt;"",AI29,IF('Contradiction Register'!BC29="Different","Evidence-state conflict",""))</x:f>
      </x:c>
      <x:c r="AK29" t="str">
        <x:f>IF(AJ29&lt;&gt;"",AJ29,IF(OR('Contradiction Register'!BG29="Yes",'Contradiction Register'!BH29="Yes",'Contradiction Register'!BI29="Yes",'Contradiction Register'!BJ29&lt;&gt;"Yes"),"Provenance or source conflict",""))</x:f>
        <x:v>Provenance or source conflict</x:v>
      </x:c>
      <x:c r="AL29" t="str">
        <x:f>IF(AK29&lt;&gt;"",AK29,IF('Contradiction Register'!BD29="No","No true contradiction","Genuine factual contradiction"))</x:f>
        <x:v>Provenance or source conflict</x:v>
      </x:c>
      <x:c r="AM29" t="str">
        <x:f>IF(AL29="Missing-evidence confusion","Missing","")</x:f>
      </x:c>
      <x:c r="AN29" t="str">
        <x:f>IF(AM29&lt;&gt;"",AM29,IF(AL29="Entity mismatch","Entity",""))</x:f>
      </x:c>
      <x:c r="AO29" t="str">
        <x:f>IF(AN29&lt;&gt;"",AN29,IF(AL29="Geography or market mismatch",IF('Contradiction Register'!AV29="Different","GeoMarket|Market","GeoMarket|Geography"),""))</x:f>
      </x:c>
      <x:c r="AP29" t="str">
        <x:f>IF(AO29&lt;&gt;"",AO29,IF(AL29="Customer-segment mismatch","Segment",""))</x:f>
      </x:c>
      <x:c r="AQ29" t="str">
        <x:f>IF(AP29&lt;&gt;"",AP29,IF(AL29="Product-tier mismatch",IF('Contradiction Register'!BE29="Yes","Tier|Narrowed","Tier|Default"),""))</x:f>
      </x:c>
      <x:c r="AR29" t="str">
        <x:f>IF(AQ29&lt;&gt;"",AQ29,IF(AL29="Time conflict",IF('Contradiction Register'!BO29&lt;&gt;"None","Time|Preferred","Time|Sequence"),""))</x:f>
      </x:c>
      <x:c r="AS29" t="str">
        <x:f>IF(AR29&lt;&gt;"",AR29,IF(AL29="Definition conflict",IF('Contradiction Register'!W29='Contradiction Register'!AP29,"Definition|SameLabel","Definition|DifferentLabel"),""))</x:f>
      </x:c>
      <x:c r="AT29" t="str">
        <x:f>IF(AS29&lt;&gt;"",AS29,IF(AL29="Metric conflict","Metric",""))</x:f>
      </x:c>
      <x:c r="AU29" t="str">
        <x:f>IF(AT29&lt;&gt;"",AT29,IF(AL29="Method conflict",IF('Contradiction Register'!BN29="Material","Method|Material",IF('Contradiction Register'!BN29="Non-material","Method|NonMaterial","Method|Undetermined")),""))</x:f>
      </x:c>
      <x:c r="AV29" t="str">
        <x:f>IF(AU29&lt;&gt;"",AU29,IF(AL29="Evidence-state conflict","EvidenceState",""))</x:f>
      </x:c>
      <x:c r="AW29" t="str">
        <x:f>IF(AV29&lt;&gt;"",AV29,IF(AL29="Provenance or source conflict",IF(AND('Contradiction Register'!BH29="Yes",'Contradiction Register'!BN29="Material"),"Provenance|SharedProviderMaterial",IF(AND('Contradiction Register'!BN29="Material",'Contradiction Register'!BJ29="Unknown"),"Provenance|TraceRequired","Provenance|Dependent")),""))</x:f>
        <x:v>Provenance|Dependent</x:v>
      </x:c>
      <x:c r="AX29" t="str">
        <x:f>IF(AW29&lt;&gt;"",AW29,IF(AL29="No true contradiction",IF('Contradiction Register'!BE29="Yes","NoTrue|Narrowed","NoTrue|Compatible"),""))</x:f>
        <x:v>Provenance|Dependent</x:v>
      </x:c>
      <x:c r="AY29" t="str">
        <x:f>IF(AX29&lt;&gt;"",AX29,IF('Contradiction Register'!BO29&lt;&gt;"None","Genuine|Preferred",IF('Contradiction Register'!BP29="No","Genuine|Refuse",IF('Contradiction Register'!BN29="Non-material","Genuine|NonMaterial","Genuine|Material"))))</x:f>
        <x:v>Provenance|Dependent</x:v>
      </x:c>
      <x:c r="AZ29" t="str">
        <x:v>Method|Undetermined</x:v>
      </x:c>
      <x:c r="BA29" t="str">
        <x:v>Collect defined additional evidence</x:v>
      </x:c>
      <x:c r="BB29" t="str">
        <x:v>Insufficient for decision</x:v>
      </x:c>
      <x:c r="BC29" t="str">
        <x:v>Method differences remain and materiality has not been established.</x:v>
      </x:c>
      <x:c r="BD29" t="str">
        <x:v>Present midpoint as fact.</x:v>
      </x:c>
      <x:c r="BE29" t="str">
        <x:v>Define the decision consequence and collect method-comparable evidence.</x:v>
      </x:c>
      <x:c r="BF29" t="str">
        <x:v>Required.</x:v>
      </x:c>
      <x:c r="BG29" t="str">
        <x:v>Reopen after materiality and method comparability are established.</x:v>
      </x:c>
      <x:c r="BH29" t="str">
        <x:f>VLOOKUP(AY29,$AZ$5:$BG$29,2,FALSE)</x:f>
        <x:v>Preserve unresolved — non-blocking</x:v>
      </x:c>
      <x:c r="BI29" t="str">
        <x:f>VLOOKUP(AY29,$AZ$5:$BG$29,3,FALSE)</x:f>
        <x:v>Reduced</x:v>
      </x:c>
      <x:c r="BJ29" t="str">
        <x:f>IF(AY29="Genuine|Preferred",'Contradiction Register'!BO29&amp;" is preferred for named directness, currency and decision-fit reasons; "&amp;IF('Contradiction Register'!BO29="Record A","Record B","Record A")&amp;" remains preserved.",VLOOKUP(AY29,$AZ$5:$BG$29,4,FALSE))</x:f>
        <x:v>The records form one evidence family and must not be counted as independent corroboration.</x:v>
      </x:c>
      <x:c r="BK29" t="str">
        <x:f>IF(AY29="Genuine|Preferred",'Contradiction Register'!BO29&amp;" is unquestionably true.",VLOOKUP(AY29,$AZ$5:$BG$29,5,FALSE))</x:f>
        <x:v>The records independently confirm the claim or are compatible because they share an origin.</x:v>
      </x:c>
      <x:c r="BL29" t="str">
        <x:f>VLOOKUP(AY29,$AZ$5:$BG$29,6,FALSE)</x:f>
        <x:v>Retain them as dependent records, inspect derivation differences and proceed only with the dependence stated.</x:v>
      </x:c>
      <x:c r="BM29" t="str">
        <x:f>VLOOKUP(AY29,$AZ$5:$BG$29,7,FALSE)</x:f>
        <x:v>Required if public.</x:v>
      </x:c>
      <x:c r="BN29" t="str">
        <x:f>VLOOKUP(AY29,$AZ$5:$BG$29,8,FALSE)</x:f>
        <x:v>Reopen if independent collection is found or the derivation changes the meaning.</x:v>
      </x:c>
    </x:row>
    <x:row r="30">
      <x:c r="S30" t="n">
        <x:f>6</x:f>
        <x:v>6</x:v>
      </x:c>
      <x:c r="T30" t="b">
        <x:f>OR(AND('Contradiction Register'!E30&lt;&gt;"",COUNTIF('Validation Lists'!$A$5:$A$6,'Contradiction Register'!E30)=0),AND('Contradiction Register'!F30&lt;&gt;"",COUNTIF('Validation Lists'!$B$5:$B$7,'Contradiction Register'!F30)=0),AND('Contradiction Register'!G30&lt;&gt;"",COUNTIF('Validation Lists'!$C$5:$C$7,'Contradiction Register'!G30)=0),AND('Contradiction Register'!J30&lt;&gt;"",COUNTIF('Validation Lists'!$D$5:$D$11,'Contradiction Register'!J30)=0),AND('Contradiction Register'!K30&lt;&gt;"",COUNTIF('Validation Lists'!$E$5:$E$9,'Contradiction Register'!K30)=0),AND('Contradiction Register'!L30&lt;&gt;"",COUNTIF('Validation Lists'!$F$5:$F$7,'Contradiction Register'!L30)=0),AND('Contradiction Register'!AC30&lt;&gt;"",COUNTIF('Validation Lists'!$D$5:$D$11,'Contradiction Register'!AC30)=0),AND('Contradiction Register'!AD30&lt;&gt;"",COUNTIF('Validation Lists'!$E$5:$E$9,'Contradiction Register'!AD30)=0),AND('Contradiction Register'!AE30&lt;&gt;"",COUNTIF('Validation Lists'!$F$5:$F$7,'Contradiction Register'!AE30)=0),AND('Contradiction Register'!AT30&lt;&gt;"",COUNTIF('Validation Lists'!$G$5:$G$8,'Contradiction Register'!AT30)=0),AND('Contradiction Register'!AU30&lt;&gt;"",COUNTIF('Validation Lists'!$G$5:$G$8,'Contradiction Register'!AU30)=0),AND('Contradiction Register'!AV30&lt;&gt;"",COUNTIF('Validation Lists'!$G$5:$G$8,'Contradiction Register'!AV30)=0),AND('Contradiction Register'!AW30&lt;&gt;"",COUNTIF('Validation Lists'!$G$5:$G$8,'Contradiction Register'!AW30)=0),AND('Contradiction Register'!AX30&lt;&gt;"",COUNTIF('Validation Lists'!$G$5:$G$8,'Contradiction Register'!AX30)=0),AND('Contradiction Register'!AY30&lt;&gt;"",COUNTIF('Validation Lists'!$G$5:$G$8,'Contradiction Register'!AY30)=0),AND('Contradiction Register'!AZ30&lt;&gt;"",COUNTIF('Validation Lists'!$G$5:$G$8,'Contradiction Register'!AZ30)=0),AND('Contradiction Register'!BA30&lt;&gt;"",COUNTIF('Validation Lists'!$G$5:$G$8,'Contradiction Register'!BA30)=0),AND('Contradiction Register'!BB30&lt;&gt;"",COUNTIF('Validation Lists'!$G$5:$G$8,'Contradiction Register'!BB30)=0),AND('Contradiction Register'!BC30&lt;&gt;"",COUNTIF('Validation Lists'!$G$5:$G$8,'Contradiction Register'!BC30)=0),AND('Contradiction Register'!BD30&lt;&gt;"",COUNTIF('Validation Lists'!$H$5:$H$7,'Contradiction Register'!BD30)=0),AND('Contradiction Register'!BE30&lt;&gt;"",COUNTIF('Validation Lists'!$A$5:$A$6,'Contradiction Register'!BE30)=0),AND('Contradiction Register'!BF30&lt;&gt;"",COUNTIF('Validation Lists'!$I$5:$I$8,'Contradiction Register'!BF30)=0),AND('Contradiction Register'!BG30&lt;&gt;"",COUNTIF('Validation Lists'!$H$5:$H$7,'Contradiction Register'!BG30)=0),AND('Contradiction Register'!BH30&lt;&gt;"",COUNTIF('Validation Lists'!$H$5:$H$7,'Contradiction Register'!BH30)=0),AND('Contradiction Register'!BI30&lt;&gt;"",COUNTIF('Validation Lists'!$H$5:$H$7,'Contradiction Register'!BI30)=0),AND('Contradiction Register'!BJ30&lt;&gt;"",COUNTIF('Validation Lists'!$H$5:$H$7,'Contradiction Register'!BJ30)=0),AND('Contradiction Register'!BK30&lt;&gt;"",COUNTIF('Validation Lists'!$A$5:$A$6,'Contradiction Register'!BK30)=0),AND('Contradiction Register'!BL30&lt;&gt;"",COUNTIF('Validation Lists'!$A$5:$A$6,'Contradiction Register'!BL30)=0),AND('Contradiction Register'!BM30&lt;&gt;"",COUNTIF('Validation Lists'!$J$5:$J$8,'Contradiction Register'!BM30)=0),AND('Contradiction Register'!BN30&lt;&gt;"",COUNTIF('Validation Lists'!$K$5:$K$7,'Contradiction Register'!BN30)=0),AND('Contradiction Register'!BO30&lt;&gt;"",COUNTIF('Validation Lists'!$L$5:$L$7,'Contradiction Register'!BO30)=0),AND('Contradiction Register'!BP30&lt;&gt;"",COUNTIF('Validation Lists'!$M$5:$M$7,'Contradiction Register'!BP30)=0))</x:f>
        <x:v>0</x:v>
      </x:c>
      <x:c r="U30" t="b">
        <x:f>OR('Contradiction Register'!B30="",'Contradiction Register'!C30="",'Contradiction Register'!D30="",'Contradiction Register'!E30="",'Contradiction Register'!F30="",'Contradiction Register'!G30="",'Contradiction Register'!H30="",'Contradiction Register'!I30="",'Contradiction Register'!J30="",'Contradiction Register'!K30="",'Contradiction Register'!L30="",'Contradiction Register'!M30="",'Contradiction Register'!N30="",'Contradiction Register'!O30="",'Contradiction Register'!P30="",'Contradiction Register'!Q30="",'Contradiction Register'!R30="",'Contradiction Register'!S30="",'Contradiction Register'!T30="",'Contradiction Register'!U30="",'Contradiction Register'!V30="",'Contradiction Register'!W30="",'Contradiction Register'!X30="",'Contradiction Register'!Y30="",'Contradiction Register'!Z30="",'Contradiction Register'!AA30="",'Contradiction Register'!AB30="",'Contradiction Register'!AC30="",'Contradiction Register'!AD30="",'Contradiction Register'!AE30="",'Contradiction Register'!AF30="",'Contradiction Register'!AG30="",'Contradiction Register'!AH30="",'Contradiction Register'!AI30="",'Contradiction Register'!AJ30="",'Contradiction Register'!AK30="",'Contradiction Register'!AL30="",'Contradiction Register'!AM30="",'Contradiction Register'!AN30="",'Contradiction Register'!AO30="",'Contradiction Register'!AP30="",'Contradiction Register'!AQ30="",'Contradiction Register'!AR30="",'Contradiction Register'!AS30="",'Contradiction Register'!AT30="",'Contradiction Register'!AU30="",'Contradiction Register'!AV30="",'Contradiction Register'!AW30="",'Contradiction Register'!AX30="",'Contradiction Register'!AY30="",'Contradiction Register'!AZ30="",'Contradiction Register'!BA30="",'Contradiction Register'!BB30="",'Contradiction Register'!BC30="",'Contradiction Register'!BD30="",'Contradiction Register'!BE30="",'Contradiction Register'!BF30="",'Contradiction Register'!BG30="",'Contradiction Register'!BH30="",'Contradiction Register'!BI30="",'Contradiction Register'!BJ30="",'Contradiction Register'!BK30="",'Contradiction Register'!BL30="",'Contradiction Register'!BM30="",'Contradiction Register'!BN30="",'Contradiction Register'!BO30="",'Contradiction Register'!BP30="",'Contradiction Register'!BQ30="",'Contradiction Register'!BR30="")</x:f>
        <x:v>1</x:v>
      </x:c>
      <x:c r="V30" t="str">
        <x:f>IF(OR(T30,U30),"Undetermined",'Contradiction Register'!BN30)</x:f>
        <x:v>Undetermined</x:v>
      </x:c>
      <x:c r="W30" t="b">
        <x:f>AND(OR('Contradiction Register'!E30="Yes",'Contradiction Register'!F30="High",'Contradiction Register'!G30="Hard",'Contradiction Register'!BO30&lt;&gt;"None",BH30="Preserve unresolved — decision-blocking",BH30="Refuse the claim",BH30="Collect defined additional evidence"),OR('Contradiction Register'!BS30="",'Contradiction Register'!BS30="None"))</x:f>
        <x:v>1</x:v>
      </x:c>
      <x:c r="X30" t="b">
        <x:f>AND(OR(BH30="Prefer one record with explicit reasons",BH30="Preserve unresolved — non-blocking",BH30="Preserve unresolved — decision-blocking",BH30="Refuse the claim",BH30="Collect defined additional evidence",'Contradiction Register'!AY30="Different",'Contradiction Register'!AX30="Different"),OR('Contradiction Register'!BT30="",'Contradiction Register'!BT30="None",'Contradiction Register'!BT30="Not applicable"))</x:f>
        <x:v>1</x:v>
      </x:c>
      <x:c r="Y30" t="b">
        <x:f>AND(BH30="Collect defined additional evidence",OR('Contradiction Register'!BR30="",'Contradiction Register'!BR30="None",'Contradiction Register'!BR30="Not applicable"))</x:f>
        <x:v>0</x:v>
      </x:c>
      <x:c r="Z30" t="str">
        <x:f>IF(AND('Contradiction Register'!BK30="Yes",'Contradiction Register'!BL30="Yes",'Contradiction Register'!BM30&lt;&gt;"Yes"),"Missing-evidence confusion","")</x:f>
      </x:c>
      <x:c r="AA30" t="str">
        <x:f>IF(Z30&lt;&gt;"",Z30,IF('Contradiction Register'!AT30="Different","Entity mismatch",""))</x:f>
      </x:c>
      <x:c r="AB30" t="str">
        <x:f>IF(AA30&lt;&gt;"",AA30,IF('Contradiction Register'!AV30="Different","Geography or market mismatch",""))</x:f>
      </x:c>
      <x:c r="AC30" t="str">
        <x:f>IF(AB30&lt;&gt;"",AB30,IF('Contradiction Register'!AU30="Different","Geography or market mismatch",""))</x:f>
      </x:c>
      <x:c r="AD30" t="str">
        <x:f>IF(AC30&lt;&gt;"",AC30,IF('Contradiction Register'!AW30="Different","Customer-segment mismatch",""))</x:f>
      </x:c>
      <x:c r="AE30" t="str">
        <x:f>IF(AD30&lt;&gt;"",AD30,IF('Contradiction Register'!AX30="Different","Product-tier mismatch",""))</x:f>
      </x:c>
      <x:c r="AF30" t="str">
        <x:f>IF(AE30&lt;&gt;"",AE30,IF('Contradiction Register'!AY30="Different","Time conflict",""))</x:f>
      </x:c>
      <x:c r="AG30" t="str">
        <x:f>IF(AF30&lt;&gt;"",AF30,IF('Contradiction Register'!AZ30="Different","Definition conflict",""))</x:f>
      </x:c>
      <x:c r="AH30" t="str">
        <x:f>IF(AG30&lt;&gt;"",AG30,IF('Contradiction Register'!BA30="Different","Metric conflict",""))</x:f>
      </x:c>
      <x:c r="AI30" t="str">
        <x:f>IF(AH30&lt;&gt;"",AH30,IF('Contradiction Register'!BB30="Different","Method conflict",""))</x:f>
      </x:c>
      <x:c r="AJ30" t="str">
        <x:f>IF(AI30&lt;&gt;"",AI30,IF('Contradiction Register'!BC30="Different","Evidence-state conflict",""))</x:f>
      </x:c>
      <x:c r="AK30" t="str">
        <x:f>IF(AJ30&lt;&gt;"",AJ30,IF(OR('Contradiction Register'!BG30="Yes",'Contradiction Register'!BH30="Yes",'Contradiction Register'!BI30="Yes",'Contradiction Register'!BJ30&lt;&gt;"Yes"),"Provenance or source conflict",""))</x:f>
        <x:v>Provenance or source conflict</x:v>
      </x:c>
      <x:c r="AL30" t="str">
        <x:f>IF(AK30&lt;&gt;"",AK30,IF('Contradiction Register'!BD30="No","No true contradiction","Genuine factual contradiction"))</x:f>
        <x:v>Provenance or source conflict</x:v>
      </x:c>
      <x:c r="AM30" t="str">
        <x:f>IF(AL30="Missing-evidence confusion","Missing","")</x:f>
      </x:c>
      <x:c r="AN30" t="str">
        <x:f>IF(AM30&lt;&gt;"",AM30,IF(AL30="Entity mismatch","Entity",""))</x:f>
      </x:c>
      <x:c r="AO30" t="str">
        <x:f>IF(AN30&lt;&gt;"",AN30,IF(AL30="Geography or market mismatch",IF('Contradiction Register'!AV30="Different","GeoMarket|Market","GeoMarket|Geography"),""))</x:f>
      </x:c>
      <x:c r="AP30" t="str">
        <x:f>IF(AO30&lt;&gt;"",AO30,IF(AL30="Customer-segment mismatch","Segment",""))</x:f>
      </x:c>
      <x:c r="AQ30" t="str">
        <x:f>IF(AP30&lt;&gt;"",AP30,IF(AL30="Product-tier mismatch",IF('Contradiction Register'!BE30="Yes","Tier|Narrowed","Tier|Default"),""))</x:f>
      </x:c>
      <x:c r="AR30" t="str">
        <x:f>IF(AQ30&lt;&gt;"",AQ30,IF(AL30="Time conflict",IF('Contradiction Register'!BO30&lt;&gt;"None","Time|Preferred","Time|Sequence"),""))</x:f>
      </x:c>
      <x:c r="AS30" t="str">
        <x:f>IF(AR30&lt;&gt;"",AR30,IF(AL30="Definition conflict",IF('Contradiction Register'!W30='Contradiction Register'!AP30,"Definition|SameLabel","Definition|DifferentLabel"),""))</x:f>
      </x:c>
      <x:c r="AT30" t="str">
        <x:f>IF(AS30&lt;&gt;"",AS30,IF(AL30="Metric conflict","Metric",""))</x:f>
      </x:c>
      <x:c r="AU30" t="str">
        <x:f>IF(AT30&lt;&gt;"",AT30,IF(AL30="Method conflict",IF('Contradiction Register'!BN30="Material","Method|Material",IF('Contradiction Register'!BN30="Non-material","Method|NonMaterial","Method|Undetermined")),""))</x:f>
      </x:c>
      <x:c r="AV30" t="str">
        <x:f>IF(AU30&lt;&gt;"",AU30,IF(AL30="Evidence-state conflict","EvidenceState",""))</x:f>
      </x:c>
      <x:c r="AW30" t="str">
        <x:f>IF(AV30&lt;&gt;"",AV30,IF(AL30="Provenance or source conflict",IF(AND('Contradiction Register'!BH30="Yes",'Contradiction Register'!BN30="Material"),"Provenance|SharedProviderMaterial",IF(AND('Contradiction Register'!BN30="Material",'Contradiction Register'!BJ30="Unknown"),"Provenance|TraceRequired","Provenance|Dependent")),""))</x:f>
        <x:v>Provenance|Dependent</x:v>
      </x:c>
      <x:c r="AX30" t="str">
        <x:f>IF(AW30&lt;&gt;"",AW30,IF(AL30="No true contradiction",IF('Contradiction Register'!BE30="Yes","NoTrue|Narrowed","NoTrue|Compatible"),""))</x:f>
        <x:v>Provenance|Dependent</x:v>
      </x:c>
      <x:c r="AY30" t="str">
        <x:f>IF(AX30&lt;&gt;"",AX30,IF('Contradiction Register'!BO30&lt;&gt;"None","Genuine|Preferred",IF('Contradiction Register'!BP30="No","Genuine|Refuse",IF('Contradiction Register'!BN30="Non-material","Genuine|NonMaterial","Genuine|Material"))))</x:f>
        <x:v>Provenance|Dependent</x:v>
      </x:c>
      <x:c r="BH30" t="str">
        <x:f>VLOOKUP(AY30,$AZ$5:$BG$29,2,FALSE)</x:f>
        <x:v>Preserve unresolved — non-blocking</x:v>
      </x:c>
      <x:c r="BI30" t="str">
        <x:f>VLOOKUP(AY30,$AZ$5:$BG$29,3,FALSE)</x:f>
        <x:v>Reduced</x:v>
      </x:c>
      <x:c r="BJ30" t="str">
        <x:f>IF(AY30="Genuine|Preferred",'Contradiction Register'!BO30&amp;" is preferred for named directness, currency and decision-fit reasons; "&amp;IF('Contradiction Register'!BO30="Record A","Record B","Record A")&amp;" remains preserved.",VLOOKUP(AY30,$AZ$5:$BG$29,4,FALSE))</x:f>
        <x:v>The records form one evidence family and must not be counted as independent corroboration.</x:v>
      </x:c>
      <x:c r="BK30" t="str">
        <x:f>IF(AY30="Genuine|Preferred",'Contradiction Register'!BO30&amp;" is unquestionably true.",VLOOKUP(AY30,$AZ$5:$BG$29,5,FALSE))</x:f>
        <x:v>The records independently confirm the claim or are compatible because they share an origin.</x:v>
      </x:c>
      <x:c r="BL30" t="str">
        <x:f>VLOOKUP(AY30,$AZ$5:$BG$29,6,FALSE)</x:f>
        <x:v>Retain them as dependent records, inspect derivation differences and proceed only with the dependence stated.</x:v>
      </x:c>
      <x:c r="BM30" t="str">
        <x:f>VLOOKUP(AY30,$AZ$5:$BG$29,7,FALSE)</x:f>
        <x:v>Required if public.</x:v>
      </x:c>
      <x:c r="BN30" t="str">
        <x:f>VLOOKUP(AY30,$AZ$5:$BG$29,8,FALSE)</x:f>
        <x:v>Reopen if independent collection is found or the derivation changes the meaning.</x:v>
      </x:c>
    </x:row>
    <x:row r="31">
      <x:c r="S31" t="n">
        <x:f>6</x:f>
        <x:v>6</x:v>
      </x:c>
      <x:c r="T31" t="b">
        <x:f>OR(AND('Contradiction Register'!E31&lt;&gt;"",COUNTIF('Validation Lists'!$A$5:$A$6,'Contradiction Register'!E31)=0),AND('Contradiction Register'!F31&lt;&gt;"",COUNTIF('Validation Lists'!$B$5:$B$7,'Contradiction Register'!F31)=0),AND('Contradiction Register'!G31&lt;&gt;"",COUNTIF('Validation Lists'!$C$5:$C$7,'Contradiction Register'!G31)=0),AND('Contradiction Register'!J31&lt;&gt;"",COUNTIF('Validation Lists'!$D$5:$D$11,'Contradiction Register'!J31)=0),AND('Contradiction Register'!K31&lt;&gt;"",COUNTIF('Validation Lists'!$E$5:$E$9,'Contradiction Register'!K31)=0),AND('Contradiction Register'!L31&lt;&gt;"",COUNTIF('Validation Lists'!$F$5:$F$7,'Contradiction Register'!L31)=0),AND('Contradiction Register'!AC31&lt;&gt;"",COUNTIF('Validation Lists'!$D$5:$D$11,'Contradiction Register'!AC31)=0),AND('Contradiction Register'!AD31&lt;&gt;"",COUNTIF('Validation Lists'!$E$5:$E$9,'Contradiction Register'!AD31)=0),AND('Contradiction Register'!AE31&lt;&gt;"",COUNTIF('Validation Lists'!$F$5:$F$7,'Contradiction Register'!AE31)=0),AND('Contradiction Register'!AT31&lt;&gt;"",COUNTIF('Validation Lists'!$G$5:$G$8,'Contradiction Register'!AT31)=0),AND('Contradiction Register'!AU31&lt;&gt;"",COUNTIF('Validation Lists'!$G$5:$G$8,'Contradiction Register'!AU31)=0),AND('Contradiction Register'!AV31&lt;&gt;"",COUNTIF('Validation Lists'!$G$5:$G$8,'Contradiction Register'!AV31)=0),AND('Contradiction Register'!AW31&lt;&gt;"",COUNTIF('Validation Lists'!$G$5:$G$8,'Contradiction Register'!AW31)=0),AND('Contradiction Register'!AX31&lt;&gt;"",COUNTIF('Validation Lists'!$G$5:$G$8,'Contradiction Register'!AX31)=0),AND('Contradiction Register'!AY31&lt;&gt;"",COUNTIF('Validation Lists'!$G$5:$G$8,'Contradiction Register'!AY31)=0),AND('Contradiction Register'!AZ31&lt;&gt;"",COUNTIF('Validation Lists'!$G$5:$G$8,'Contradiction Register'!AZ31)=0),AND('Contradiction Register'!BA31&lt;&gt;"",COUNTIF('Validation Lists'!$G$5:$G$8,'Contradiction Register'!BA31)=0),AND('Contradiction Register'!BB31&lt;&gt;"",COUNTIF('Validation Lists'!$G$5:$G$8,'Contradiction Register'!BB31)=0),AND('Contradiction Register'!BC31&lt;&gt;"",COUNTIF('Validation Lists'!$G$5:$G$8,'Contradiction Register'!BC31)=0),AND('Contradiction Register'!BD31&lt;&gt;"",COUNTIF('Validation Lists'!$H$5:$H$7,'Contradiction Register'!BD31)=0),AND('Contradiction Register'!BE31&lt;&gt;"",COUNTIF('Validation Lists'!$A$5:$A$6,'Contradiction Register'!BE31)=0),AND('Contradiction Register'!BF31&lt;&gt;"",COUNTIF('Validation Lists'!$I$5:$I$8,'Contradiction Register'!BF31)=0),AND('Contradiction Register'!BG31&lt;&gt;"",COUNTIF('Validation Lists'!$H$5:$H$7,'Contradiction Register'!BG31)=0),AND('Contradiction Register'!BH31&lt;&gt;"",COUNTIF('Validation Lists'!$H$5:$H$7,'Contradiction Register'!BH31)=0),AND('Contradiction Register'!BI31&lt;&gt;"",COUNTIF('Validation Lists'!$H$5:$H$7,'Contradiction Register'!BI31)=0),AND('Contradiction Register'!BJ31&lt;&gt;"",COUNTIF('Validation Lists'!$H$5:$H$7,'Contradiction Register'!BJ31)=0),AND('Contradiction Register'!BK31&lt;&gt;"",COUNTIF('Validation Lists'!$A$5:$A$6,'Contradiction Register'!BK31)=0),AND('Contradiction Register'!BL31&lt;&gt;"",COUNTIF('Validation Lists'!$A$5:$A$6,'Contradiction Register'!BL31)=0),AND('Contradiction Register'!BM31&lt;&gt;"",COUNTIF('Validation Lists'!$J$5:$J$8,'Contradiction Register'!BM31)=0),AND('Contradiction Register'!BN31&lt;&gt;"",COUNTIF('Validation Lists'!$K$5:$K$7,'Contradiction Register'!BN31)=0),AND('Contradiction Register'!BO31&lt;&gt;"",COUNTIF('Validation Lists'!$L$5:$L$7,'Contradiction Register'!BO31)=0),AND('Contradiction Register'!BP31&lt;&gt;"",COUNTIF('Validation Lists'!$M$5:$M$7,'Contradiction Register'!BP31)=0))</x:f>
        <x:v>0</x:v>
      </x:c>
      <x:c r="U31" t="b">
        <x:f>OR('Contradiction Register'!B31="",'Contradiction Register'!C31="",'Contradiction Register'!D31="",'Contradiction Register'!E31="",'Contradiction Register'!F31="",'Contradiction Register'!G31="",'Contradiction Register'!H31="",'Contradiction Register'!I31="",'Contradiction Register'!J31="",'Contradiction Register'!K31="",'Contradiction Register'!L31="",'Contradiction Register'!M31="",'Contradiction Register'!N31="",'Contradiction Register'!O31="",'Contradiction Register'!P31="",'Contradiction Register'!Q31="",'Contradiction Register'!R31="",'Contradiction Register'!S31="",'Contradiction Register'!T31="",'Contradiction Register'!U31="",'Contradiction Register'!V31="",'Contradiction Register'!W31="",'Contradiction Register'!X31="",'Contradiction Register'!Y31="",'Contradiction Register'!Z31="",'Contradiction Register'!AA31="",'Contradiction Register'!AB31="",'Contradiction Register'!AC31="",'Contradiction Register'!AD31="",'Contradiction Register'!AE31="",'Contradiction Register'!AF31="",'Contradiction Register'!AG31="",'Contradiction Register'!AH31="",'Contradiction Register'!AI31="",'Contradiction Register'!AJ31="",'Contradiction Register'!AK31="",'Contradiction Register'!AL31="",'Contradiction Register'!AM31="",'Contradiction Register'!AN31="",'Contradiction Register'!AO31="",'Contradiction Register'!AP31="",'Contradiction Register'!AQ31="",'Contradiction Register'!AR31="",'Contradiction Register'!AS31="",'Contradiction Register'!AT31="",'Contradiction Register'!AU31="",'Contradiction Register'!AV31="",'Contradiction Register'!AW31="",'Contradiction Register'!AX31="",'Contradiction Register'!AY31="",'Contradiction Register'!AZ31="",'Contradiction Register'!BA31="",'Contradiction Register'!BB31="",'Contradiction Register'!BC31="",'Contradiction Register'!BD31="",'Contradiction Register'!BE31="",'Contradiction Register'!BF31="",'Contradiction Register'!BG31="",'Contradiction Register'!BH31="",'Contradiction Register'!BI31="",'Contradiction Register'!BJ31="",'Contradiction Register'!BK31="",'Contradiction Register'!BL31="",'Contradiction Register'!BM31="",'Contradiction Register'!BN31="",'Contradiction Register'!BO31="",'Contradiction Register'!BP31="",'Contradiction Register'!BQ31="",'Contradiction Register'!BR31="")</x:f>
        <x:v>1</x:v>
      </x:c>
      <x:c r="V31" t="str">
        <x:f>IF(OR(T31,U31),"Undetermined",'Contradiction Register'!BN31)</x:f>
        <x:v>Undetermined</x:v>
      </x:c>
      <x:c r="W31" t="b">
        <x:f>AND(OR('Contradiction Register'!E31="Yes",'Contradiction Register'!F31="High",'Contradiction Register'!G31="Hard",'Contradiction Register'!BO31&lt;&gt;"None",BH31="Preserve unresolved — decision-blocking",BH31="Refuse the claim",BH31="Collect defined additional evidence"),OR('Contradiction Register'!BS31="",'Contradiction Register'!BS31="None"))</x:f>
        <x:v>1</x:v>
      </x:c>
      <x:c r="X31" t="b">
        <x:f>AND(OR(BH31="Prefer one record with explicit reasons",BH31="Preserve unresolved — non-blocking",BH31="Preserve unresolved — decision-blocking",BH31="Refuse the claim",BH31="Collect defined additional evidence",'Contradiction Register'!AY31="Different",'Contradiction Register'!AX31="Different"),OR('Contradiction Register'!BT31="",'Contradiction Register'!BT31="None",'Contradiction Register'!BT31="Not applicable"))</x:f>
        <x:v>1</x:v>
      </x:c>
      <x:c r="Y31" t="b">
        <x:f>AND(BH31="Collect defined additional evidence",OR('Contradiction Register'!BR31="",'Contradiction Register'!BR31="None",'Contradiction Register'!BR31="Not applicable"))</x:f>
        <x:v>0</x:v>
      </x:c>
      <x:c r="Z31" t="str">
        <x:f>IF(AND('Contradiction Register'!BK31="Yes",'Contradiction Register'!BL31="Yes",'Contradiction Register'!BM31&lt;&gt;"Yes"),"Missing-evidence confusion","")</x:f>
      </x:c>
      <x:c r="AA31" t="str">
        <x:f>IF(Z31&lt;&gt;"",Z31,IF('Contradiction Register'!AT31="Different","Entity mismatch",""))</x:f>
      </x:c>
      <x:c r="AB31" t="str">
        <x:f>IF(AA31&lt;&gt;"",AA31,IF('Contradiction Register'!AV31="Different","Geography or market mismatch",""))</x:f>
      </x:c>
      <x:c r="AC31" t="str">
        <x:f>IF(AB31&lt;&gt;"",AB31,IF('Contradiction Register'!AU31="Different","Geography or market mismatch",""))</x:f>
      </x:c>
      <x:c r="AD31" t="str">
        <x:f>IF(AC31&lt;&gt;"",AC31,IF('Contradiction Register'!AW31="Different","Customer-segment mismatch",""))</x:f>
      </x:c>
      <x:c r="AE31" t="str">
        <x:f>IF(AD31&lt;&gt;"",AD31,IF('Contradiction Register'!AX31="Different","Product-tier mismatch",""))</x:f>
      </x:c>
      <x:c r="AF31" t="str">
        <x:f>IF(AE31&lt;&gt;"",AE31,IF('Contradiction Register'!AY31="Different","Time conflict",""))</x:f>
      </x:c>
      <x:c r="AG31" t="str">
        <x:f>IF(AF31&lt;&gt;"",AF31,IF('Contradiction Register'!AZ31="Different","Definition conflict",""))</x:f>
      </x:c>
      <x:c r="AH31" t="str">
        <x:f>IF(AG31&lt;&gt;"",AG31,IF('Contradiction Register'!BA31="Different","Metric conflict",""))</x:f>
      </x:c>
      <x:c r="AI31" t="str">
        <x:f>IF(AH31&lt;&gt;"",AH31,IF('Contradiction Register'!BB31="Different","Method conflict",""))</x:f>
      </x:c>
      <x:c r="AJ31" t="str">
        <x:f>IF(AI31&lt;&gt;"",AI31,IF('Contradiction Register'!BC31="Different","Evidence-state conflict",""))</x:f>
      </x:c>
      <x:c r="AK31" t="str">
        <x:f>IF(AJ31&lt;&gt;"",AJ31,IF(OR('Contradiction Register'!BG31="Yes",'Contradiction Register'!BH31="Yes",'Contradiction Register'!BI31="Yes",'Contradiction Register'!BJ31&lt;&gt;"Yes"),"Provenance or source conflict",""))</x:f>
        <x:v>Provenance or source conflict</x:v>
      </x:c>
      <x:c r="AL31" t="str">
        <x:f>IF(AK31&lt;&gt;"",AK31,IF('Contradiction Register'!BD31="No","No true contradiction","Genuine factual contradiction"))</x:f>
        <x:v>Provenance or source conflict</x:v>
      </x:c>
      <x:c r="AM31" t="str">
        <x:f>IF(AL31="Missing-evidence confusion","Missing","")</x:f>
      </x:c>
      <x:c r="AN31" t="str">
        <x:f>IF(AM31&lt;&gt;"",AM31,IF(AL31="Entity mismatch","Entity",""))</x:f>
      </x:c>
      <x:c r="AO31" t="str">
        <x:f>IF(AN31&lt;&gt;"",AN31,IF(AL31="Geography or market mismatch",IF('Contradiction Register'!AV31="Different","GeoMarket|Market","GeoMarket|Geography"),""))</x:f>
      </x:c>
      <x:c r="AP31" t="str">
        <x:f>IF(AO31&lt;&gt;"",AO31,IF(AL31="Customer-segment mismatch","Segment",""))</x:f>
      </x:c>
      <x:c r="AQ31" t="str">
        <x:f>IF(AP31&lt;&gt;"",AP31,IF(AL31="Product-tier mismatch",IF('Contradiction Register'!BE31="Yes","Tier|Narrowed","Tier|Default"),""))</x:f>
      </x:c>
      <x:c r="AR31" t="str">
        <x:f>IF(AQ31&lt;&gt;"",AQ31,IF(AL31="Time conflict",IF('Contradiction Register'!BO31&lt;&gt;"None","Time|Preferred","Time|Sequence"),""))</x:f>
      </x:c>
      <x:c r="AS31" t="str">
        <x:f>IF(AR31&lt;&gt;"",AR31,IF(AL31="Definition conflict",IF('Contradiction Register'!W31='Contradiction Register'!AP31,"Definition|SameLabel","Definition|DifferentLabel"),""))</x:f>
      </x:c>
      <x:c r="AT31" t="str">
        <x:f>IF(AS31&lt;&gt;"",AS31,IF(AL31="Metric conflict","Metric",""))</x:f>
      </x:c>
      <x:c r="AU31" t="str">
        <x:f>IF(AT31&lt;&gt;"",AT31,IF(AL31="Method conflict",IF('Contradiction Register'!BN31="Material","Method|Material",IF('Contradiction Register'!BN31="Non-material","Method|NonMaterial","Method|Undetermined")),""))</x:f>
      </x:c>
      <x:c r="AV31" t="str">
        <x:f>IF(AU31&lt;&gt;"",AU31,IF(AL31="Evidence-state conflict","EvidenceState",""))</x:f>
      </x:c>
      <x:c r="AW31" t="str">
        <x:f>IF(AV31&lt;&gt;"",AV31,IF(AL31="Provenance or source conflict",IF(AND('Contradiction Register'!BH31="Yes",'Contradiction Register'!BN31="Material"),"Provenance|SharedProviderMaterial",IF(AND('Contradiction Register'!BN31="Material",'Contradiction Register'!BJ31="Unknown"),"Provenance|TraceRequired","Provenance|Dependent")),""))</x:f>
        <x:v>Provenance|Dependent</x:v>
      </x:c>
      <x:c r="AX31" t="str">
        <x:f>IF(AW31&lt;&gt;"",AW31,IF(AL31="No true contradiction",IF('Contradiction Register'!BE31="Yes","NoTrue|Narrowed","NoTrue|Compatible"),""))</x:f>
        <x:v>Provenance|Dependent</x:v>
      </x:c>
      <x:c r="AY31" t="str">
        <x:f>IF(AX31&lt;&gt;"",AX31,IF('Contradiction Register'!BO31&lt;&gt;"None","Genuine|Preferred",IF('Contradiction Register'!BP31="No","Genuine|Refuse",IF('Contradiction Register'!BN31="Non-material","Genuine|NonMaterial","Genuine|Material"))))</x:f>
        <x:v>Provenance|Dependent</x:v>
      </x:c>
      <x:c r="BH31" t="str">
        <x:f>VLOOKUP(AY31,$AZ$5:$BG$29,2,FALSE)</x:f>
        <x:v>Preserve unresolved — non-blocking</x:v>
      </x:c>
      <x:c r="BI31" t="str">
        <x:f>VLOOKUP(AY31,$AZ$5:$BG$29,3,FALSE)</x:f>
        <x:v>Reduced</x:v>
      </x:c>
      <x:c r="BJ31" t="str">
        <x:f>IF(AY31="Genuine|Preferred",'Contradiction Register'!BO31&amp;" is preferred for named directness, currency and decision-fit reasons; "&amp;IF('Contradiction Register'!BO31="Record A","Record B","Record A")&amp;" remains preserved.",VLOOKUP(AY31,$AZ$5:$BG$29,4,FALSE))</x:f>
        <x:v>The records form one evidence family and must not be counted as independent corroboration.</x:v>
      </x:c>
      <x:c r="BK31" t="str">
        <x:f>IF(AY31="Genuine|Preferred",'Contradiction Register'!BO31&amp;" is unquestionably true.",VLOOKUP(AY31,$AZ$5:$BG$29,5,FALSE))</x:f>
        <x:v>The records independently confirm the claim or are compatible because they share an origin.</x:v>
      </x:c>
      <x:c r="BL31" t="str">
        <x:f>VLOOKUP(AY31,$AZ$5:$BG$29,6,FALSE)</x:f>
        <x:v>Retain them as dependent records, inspect derivation differences and proceed only with the dependence stated.</x:v>
      </x:c>
      <x:c r="BM31" t="str">
        <x:f>VLOOKUP(AY31,$AZ$5:$BG$29,7,FALSE)</x:f>
        <x:v>Required if public.</x:v>
      </x:c>
      <x:c r="BN31" t="str">
        <x:f>VLOOKUP(AY31,$AZ$5:$BG$29,8,FALSE)</x:f>
        <x:v>Reopen if independent collection is found or the derivation changes the meaning.</x:v>
      </x:c>
    </x:row>
    <x:row r="32">
      <x:c r="S32" t="n">
        <x:f>6</x:f>
        <x:v>6</x:v>
      </x:c>
      <x:c r="T32" t="b">
        <x:f>OR(AND('Contradiction Register'!E32&lt;&gt;"",COUNTIF('Validation Lists'!$A$5:$A$6,'Contradiction Register'!E32)=0),AND('Contradiction Register'!F32&lt;&gt;"",COUNTIF('Validation Lists'!$B$5:$B$7,'Contradiction Register'!F32)=0),AND('Contradiction Register'!G32&lt;&gt;"",COUNTIF('Validation Lists'!$C$5:$C$7,'Contradiction Register'!G32)=0),AND('Contradiction Register'!J32&lt;&gt;"",COUNTIF('Validation Lists'!$D$5:$D$11,'Contradiction Register'!J32)=0),AND('Contradiction Register'!K32&lt;&gt;"",COUNTIF('Validation Lists'!$E$5:$E$9,'Contradiction Register'!K32)=0),AND('Contradiction Register'!L32&lt;&gt;"",COUNTIF('Validation Lists'!$F$5:$F$7,'Contradiction Register'!L32)=0),AND('Contradiction Register'!AC32&lt;&gt;"",COUNTIF('Validation Lists'!$D$5:$D$11,'Contradiction Register'!AC32)=0),AND('Contradiction Register'!AD32&lt;&gt;"",COUNTIF('Validation Lists'!$E$5:$E$9,'Contradiction Register'!AD32)=0),AND('Contradiction Register'!AE32&lt;&gt;"",COUNTIF('Validation Lists'!$F$5:$F$7,'Contradiction Register'!AE32)=0),AND('Contradiction Register'!AT32&lt;&gt;"",COUNTIF('Validation Lists'!$G$5:$G$8,'Contradiction Register'!AT32)=0),AND('Contradiction Register'!AU32&lt;&gt;"",COUNTIF('Validation Lists'!$G$5:$G$8,'Contradiction Register'!AU32)=0),AND('Contradiction Register'!AV32&lt;&gt;"",COUNTIF('Validation Lists'!$G$5:$G$8,'Contradiction Register'!AV32)=0),AND('Contradiction Register'!AW32&lt;&gt;"",COUNTIF('Validation Lists'!$G$5:$G$8,'Contradiction Register'!AW32)=0),AND('Contradiction Register'!AX32&lt;&gt;"",COUNTIF('Validation Lists'!$G$5:$G$8,'Contradiction Register'!AX32)=0),AND('Contradiction Register'!AY32&lt;&gt;"",COUNTIF('Validation Lists'!$G$5:$G$8,'Contradiction Register'!AY32)=0),AND('Contradiction Register'!AZ32&lt;&gt;"",COUNTIF('Validation Lists'!$G$5:$G$8,'Contradiction Register'!AZ32)=0),AND('Contradiction Register'!BA32&lt;&gt;"",COUNTIF('Validation Lists'!$G$5:$G$8,'Contradiction Register'!BA32)=0),AND('Contradiction Register'!BB32&lt;&gt;"",COUNTIF('Validation Lists'!$G$5:$G$8,'Contradiction Register'!BB32)=0),AND('Contradiction Register'!BC32&lt;&gt;"",COUNTIF('Validation Lists'!$G$5:$G$8,'Contradiction Register'!BC32)=0),AND('Contradiction Register'!BD32&lt;&gt;"",COUNTIF('Validation Lists'!$H$5:$H$7,'Contradiction Register'!BD32)=0),AND('Contradiction Register'!BE32&lt;&gt;"",COUNTIF('Validation Lists'!$A$5:$A$6,'Contradiction Register'!BE32)=0),AND('Contradiction Register'!BF32&lt;&gt;"",COUNTIF('Validation Lists'!$I$5:$I$8,'Contradiction Register'!BF32)=0),AND('Contradiction Register'!BG32&lt;&gt;"",COUNTIF('Validation Lists'!$H$5:$H$7,'Contradiction Register'!BG32)=0),AND('Contradiction Register'!BH32&lt;&gt;"",COUNTIF('Validation Lists'!$H$5:$H$7,'Contradiction Register'!BH32)=0),AND('Contradiction Register'!BI32&lt;&gt;"",COUNTIF('Validation Lists'!$H$5:$H$7,'Contradiction Register'!BI32)=0),AND('Contradiction Register'!BJ32&lt;&gt;"",COUNTIF('Validation Lists'!$H$5:$H$7,'Contradiction Register'!BJ32)=0),AND('Contradiction Register'!BK32&lt;&gt;"",COUNTIF('Validation Lists'!$A$5:$A$6,'Contradiction Register'!BK32)=0),AND('Contradiction Register'!BL32&lt;&gt;"",COUNTIF('Validation Lists'!$A$5:$A$6,'Contradiction Register'!BL32)=0),AND('Contradiction Register'!BM32&lt;&gt;"",COUNTIF('Validation Lists'!$J$5:$J$8,'Contradiction Register'!BM32)=0),AND('Contradiction Register'!BN32&lt;&gt;"",COUNTIF('Validation Lists'!$K$5:$K$7,'Contradiction Register'!BN32)=0),AND('Contradiction Register'!BO32&lt;&gt;"",COUNTIF('Validation Lists'!$L$5:$L$7,'Contradiction Register'!BO32)=0),AND('Contradiction Register'!BP32&lt;&gt;"",COUNTIF('Validation Lists'!$M$5:$M$7,'Contradiction Register'!BP32)=0))</x:f>
        <x:v>0</x:v>
      </x:c>
      <x:c r="U32" t="b">
        <x:f>OR('Contradiction Register'!B32="",'Contradiction Register'!C32="",'Contradiction Register'!D32="",'Contradiction Register'!E32="",'Contradiction Register'!F32="",'Contradiction Register'!G32="",'Contradiction Register'!H32="",'Contradiction Register'!I32="",'Contradiction Register'!J32="",'Contradiction Register'!K32="",'Contradiction Register'!L32="",'Contradiction Register'!M32="",'Contradiction Register'!N32="",'Contradiction Register'!O32="",'Contradiction Register'!P32="",'Contradiction Register'!Q32="",'Contradiction Register'!R32="",'Contradiction Register'!S32="",'Contradiction Register'!T32="",'Contradiction Register'!U32="",'Contradiction Register'!V32="",'Contradiction Register'!W32="",'Contradiction Register'!X32="",'Contradiction Register'!Y32="",'Contradiction Register'!Z32="",'Contradiction Register'!AA32="",'Contradiction Register'!AB32="",'Contradiction Register'!AC32="",'Contradiction Register'!AD32="",'Contradiction Register'!AE32="",'Contradiction Register'!AF32="",'Contradiction Register'!AG32="",'Contradiction Register'!AH32="",'Contradiction Register'!AI32="",'Contradiction Register'!AJ32="",'Contradiction Register'!AK32="",'Contradiction Register'!AL32="",'Contradiction Register'!AM32="",'Contradiction Register'!AN32="",'Contradiction Register'!AO32="",'Contradiction Register'!AP32="",'Contradiction Register'!AQ32="",'Contradiction Register'!AR32="",'Contradiction Register'!AS32="",'Contradiction Register'!AT32="",'Contradiction Register'!AU32="",'Contradiction Register'!AV32="",'Contradiction Register'!AW32="",'Contradiction Register'!AX32="",'Contradiction Register'!AY32="",'Contradiction Register'!AZ32="",'Contradiction Register'!BA32="",'Contradiction Register'!BB32="",'Contradiction Register'!BC32="",'Contradiction Register'!BD32="",'Contradiction Register'!BE32="",'Contradiction Register'!BF32="",'Contradiction Register'!BG32="",'Contradiction Register'!BH32="",'Contradiction Register'!BI32="",'Contradiction Register'!BJ32="",'Contradiction Register'!BK32="",'Contradiction Register'!BL32="",'Contradiction Register'!BM32="",'Contradiction Register'!BN32="",'Contradiction Register'!BO32="",'Contradiction Register'!BP32="",'Contradiction Register'!BQ32="",'Contradiction Register'!BR32="")</x:f>
        <x:v>1</x:v>
      </x:c>
      <x:c r="V32" t="str">
        <x:f>IF(OR(T32,U32),"Undetermined",'Contradiction Register'!BN32)</x:f>
        <x:v>Undetermined</x:v>
      </x:c>
      <x:c r="W32" t="b">
        <x:f>AND(OR('Contradiction Register'!E32="Yes",'Contradiction Register'!F32="High",'Contradiction Register'!G32="Hard",'Contradiction Register'!BO32&lt;&gt;"None",BH32="Preserve unresolved — decision-blocking",BH32="Refuse the claim",BH32="Collect defined additional evidence"),OR('Contradiction Register'!BS32="",'Contradiction Register'!BS32="None"))</x:f>
        <x:v>1</x:v>
      </x:c>
      <x:c r="X32" t="b">
        <x:f>AND(OR(BH32="Prefer one record with explicit reasons",BH32="Preserve unresolved — non-blocking",BH32="Preserve unresolved — decision-blocking",BH32="Refuse the claim",BH32="Collect defined additional evidence",'Contradiction Register'!AY32="Different",'Contradiction Register'!AX32="Different"),OR('Contradiction Register'!BT32="",'Contradiction Register'!BT32="None",'Contradiction Register'!BT32="Not applicable"))</x:f>
        <x:v>1</x:v>
      </x:c>
      <x:c r="Y32" t="b">
        <x:f>AND(BH32="Collect defined additional evidence",OR('Contradiction Register'!BR32="",'Contradiction Register'!BR32="None",'Contradiction Register'!BR32="Not applicable"))</x:f>
        <x:v>0</x:v>
      </x:c>
      <x:c r="Z32" t="str">
        <x:f>IF(AND('Contradiction Register'!BK32="Yes",'Contradiction Register'!BL32="Yes",'Contradiction Register'!BM32&lt;&gt;"Yes"),"Missing-evidence confusion","")</x:f>
      </x:c>
      <x:c r="AA32" t="str">
        <x:f>IF(Z32&lt;&gt;"",Z32,IF('Contradiction Register'!AT32="Different","Entity mismatch",""))</x:f>
      </x:c>
      <x:c r="AB32" t="str">
        <x:f>IF(AA32&lt;&gt;"",AA32,IF('Contradiction Register'!AV32="Different","Geography or market mismatch",""))</x:f>
      </x:c>
      <x:c r="AC32" t="str">
        <x:f>IF(AB32&lt;&gt;"",AB32,IF('Contradiction Register'!AU32="Different","Geography or market mismatch",""))</x:f>
      </x:c>
      <x:c r="AD32" t="str">
        <x:f>IF(AC32&lt;&gt;"",AC32,IF('Contradiction Register'!AW32="Different","Customer-segment mismatch",""))</x:f>
      </x:c>
      <x:c r="AE32" t="str">
        <x:f>IF(AD32&lt;&gt;"",AD32,IF('Contradiction Register'!AX32="Different","Product-tier mismatch",""))</x:f>
      </x:c>
      <x:c r="AF32" t="str">
        <x:f>IF(AE32&lt;&gt;"",AE32,IF('Contradiction Register'!AY32="Different","Time conflict",""))</x:f>
      </x:c>
      <x:c r="AG32" t="str">
        <x:f>IF(AF32&lt;&gt;"",AF32,IF('Contradiction Register'!AZ32="Different","Definition conflict",""))</x:f>
      </x:c>
      <x:c r="AH32" t="str">
        <x:f>IF(AG32&lt;&gt;"",AG32,IF('Contradiction Register'!BA32="Different","Metric conflict",""))</x:f>
      </x:c>
      <x:c r="AI32" t="str">
        <x:f>IF(AH32&lt;&gt;"",AH32,IF('Contradiction Register'!BB32="Different","Method conflict",""))</x:f>
      </x:c>
      <x:c r="AJ32" t="str">
        <x:f>IF(AI32&lt;&gt;"",AI32,IF('Contradiction Register'!BC32="Different","Evidence-state conflict",""))</x:f>
      </x:c>
      <x:c r="AK32" t="str">
        <x:f>IF(AJ32&lt;&gt;"",AJ32,IF(OR('Contradiction Register'!BG32="Yes",'Contradiction Register'!BH32="Yes",'Contradiction Register'!BI32="Yes",'Contradiction Register'!BJ32&lt;&gt;"Yes"),"Provenance or source conflict",""))</x:f>
        <x:v>Provenance or source conflict</x:v>
      </x:c>
      <x:c r="AL32" t="str">
        <x:f>IF(AK32&lt;&gt;"",AK32,IF('Contradiction Register'!BD32="No","No true contradiction","Genuine factual contradiction"))</x:f>
        <x:v>Provenance or source conflict</x:v>
      </x:c>
      <x:c r="AM32" t="str">
        <x:f>IF(AL32="Missing-evidence confusion","Missing","")</x:f>
      </x:c>
      <x:c r="AN32" t="str">
        <x:f>IF(AM32&lt;&gt;"",AM32,IF(AL32="Entity mismatch","Entity",""))</x:f>
      </x:c>
      <x:c r="AO32" t="str">
        <x:f>IF(AN32&lt;&gt;"",AN32,IF(AL32="Geography or market mismatch",IF('Contradiction Register'!AV32="Different","GeoMarket|Market","GeoMarket|Geography"),""))</x:f>
      </x:c>
      <x:c r="AP32" t="str">
        <x:f>IF(AO32&lt;&gt;"",AO32,IF(AL32="Customer-segment mismatch","Segment",""))</x:f>
      </x:c>
      <x:c r="AQ32" t="str">
        <x:f>IF(AP32&lt;&gt;"",AP32,IF(AL32="Product-tier mismatch",IF('Contradiction Register'!BE32="Yes","Tier|Narrowed","Tier|Default"),""))</x:f>
      </x:c>
      <x:c r="AR32" t="str">
        <x:f>IF(AQ32&lt;&gt;"",AQ32,IF(AL32="Time conflict",IF('Contradiction Register'!BO32&lt;&gt;"None","Time|Preferred","Time|Sequence"),""))</x:f>
      </x:c>
      <x:c r="AS32" t="str">
        <x:f>IF(AR32&lt;&gt;"",AR32,IF(AL32="Definition conflict",IF('Contradiction Register'!W32='Contradiction Register'!AP32,"Definition|SameLabel","Definition|DifferentLabel"),""))</x:f>
      </x:c>
      <x:c r="AT32" t="str">
        <x:f>IF(AS32&lt;&gt;"",AS32,IF(AL32="Metric conflict","Metric",""))</x:f>
      </x:c>
      <x:c r="AU32" t="str">
        <x:f>IF(AT32&lt;&gt;"",AT32,IF(AL32="Method conflict",IF('Contradiction Register'!BN32="Material","Method|Material",IF('Contradiction Register'!BN32="Non-material","Method|NonMaterial","Method|Undetermined")),""))</x:f>
      </x:c>
      <x:c r="AV32" t="str">
        <x:f>IF(AU32&lt;&gt;"",AU32,IF(AL32="Evidence-state conflict","EvidenceState",""))</x:f>
      </x:c>
      <x:c r="AW32" t="str">
        <x:f>IF(AV32&lt;&gt;"",AV32,IF(AL32="Provenance or source conflict",IF(AND('Contradiction Register'!BH32="Yes",'Contradiction Register'!BN32="Material"),"Provenance|SharedProviderMaterial",IF(AND('Contradiction Register'!BN32="Material",'Contradiction Register'!BJ32="Unknown"),"Provenance|TraceRequired","Provenance|Dependent")),""))</x:f>
        <x:v>Provenance|Dependent</x:v>
      </x:c>
      <x:c r="AX32" t="str">
        <x:f>IF(AW32&lt;&gt;"",AW32,IF(AL32="No true contradiction",IF('Contradiction Register'!BE32="Yes","NoTrue|Narrowed","NoTrue|Compatible"),""))</x:f>
        <x:v>Provenance|Dependent</x:v>
      </x:c>
      <x:c r="AY32" t="str">
        <x:f>IF(AX32&lt;&gt;"",AX32,IF('Contradiction Register'!BO32&lt;&gt;"None","Genuine|Preferred",IF('Contradiction Register'!BP32="No","Genuine|Refuse",IF('Contradiction Register'!BN32="Non-material","Genuine|NonMaterial","Genuine|Material"))))</x:f>
        <x:v>Provenance|Dependent</x:v>
      </x:c>
      <x:c r="BH32" t="str">
        <x:f>VLOOKUP(AY32,$AZ$5:$BG$29,2,FALSE)</x:f>
        <x:v>Preserve unresolved — non-blocking</x:v>
      </x:c>
      <x:c r="BI32" t="str">
        <x:f>VLOOKUP(AY32,$AZ$5:$BG$29,3,FALSE)</x:f>
        <x:v>Reduced</x:v>
      </x:c>
      <x:c r="BJ32" t="str">
        <x:f>IF(AY32="Genuine|Preferred",'Contradiction Register'!BO32&amp;" is preferred for named directness, currency and decision-fit reasons; "&amp;IF('Contradiction Register'!BO32="Record A","Record B","Record A")&amp;" remains preserved.",VLOOKUP(AY32,$AZ$5:$BG$29,4,FALSE))</x:f>
        <x:v>The records form one evidence family and must not be counted as independent corroboration.</x:v>
      </x:c>
      <x:c r="BK32" t="str">
        <x:f>IF(AY32="Genuine|Preferred",'Contradiction Register'!BO32&amp;" is unquestionably true.",VLOOKUP(AY32,$AZ$5:$BG$29,5,FALSE))</x:f>
        <x:v>The records independently confirm the claim or are compatible because they share an origin.</x:v>
      </x:c>
      <x:c r="BL32" t="str">
        <x:f>VLOOKUP(AY32,$AZ$5:$BG$29,6,FALSE)</x:f>
        <x:v>Retain them as dependent records, inspect derivation differences and proceed only with the dependence stated.</x:v>
      </x:c>
      <x:c r="BM32" t="str">
        <x:f>VLOOKUP(AY32,$AZ$5:$BG$29,7,FALSE)</x:f>
        <x:v>Required if public.</x:v>
      </x:c>
      <x:c r="BN32" t="str">
        <x:f>VLOOKUP(AY32,$AZ$5:$BG$29,8,FALSE)</x:f>
        <x:v>Reopen if independent collection is found or the derivation changes the meaning.</x:v>
      </x:c>
    </x:row>
    <x:row r="33">
      <x:c r="S33" t="n">
        <x:f>6</x:f>
        <x:v>6</x:v>
      </x:c>
      <x:c r="T33" t="b">
        <x:f>OR(AND('Contradiction Register'!E33&lt;&gt;"",COUNTIF('Validation Lists'!$A$5:$A$6,'Contradiction Register'!E33)=0),AND('Contradiction Register'!F33&lt;&gt;"",COUNTIF('Validation Lists'!$B$5:$B$7,'Contradiction Register'!F33)=0),AND('Contradiction Register'!G33&lt;&gt;"",COUNTIF('Validation Lists'!$C$5:$C$7,'Contradiction Register'!G33)=0),AND('Contradiction Register'!J33&lt;&gt;"",COUNTIF('Validation Lists'!$D$5:$D$11,'Contradiction Register'!J33)=0),AND('Contradiction Register'!K33&lt;&gt;"",COUNTIF('Validation Lists'!$E$5:$E$9,'Contradiction Register'!K33)=0),AND('Contradiction Register'!L33&lt;&gt;"",COUNTIF('Validation Lists'!$F$5:$F$7,'Contradiction Register'!L33)=0),AND('Contradiction Register'!AC33&lt;&gt;"",COUNTIF('Validation Lists'!$D$5:$D$11,'Contradiction Register'!AC33)=0),AND('Contradiction Register'!AD33&lt;&gt;"",COUNTIF('Validation Lists'!$E$5:$E$9,'Contradiction Register'!AD33)=0),AND('Contradiction Register'!AE33&lt;&gt;"",COUNTIF('Validation Lists'!$F$5:$F$7,'Contradiction Register'!AE33)=0),AND('Contradiction Register'!AT33&lt;&gt;"",COUNTIF('Validation Lists'!$G$5:$G$8,'Contradiction Register'!AT33)=0),AND('Contradiction Register'!AU33&lt;&gt;"",COUNTIF('Validation Lists'!$G$5:$G$8,'Contradiction Register'!AU33)=0),AND('Contradiction Register'!AV33&lt;&gt;"",COUNTIF('Validation Lists'!$G$5:$G$8,'Contradiction Register'!AV33)=0),AND('Contradiction Register'!AW33&lt;&gt;"",COUNTIF('Validation Lists'!$G$5:$G$8,'Contradiction Register'!AW33)=0),AND('Contradiction Register'!AX33&lt;&gt;"",COUNTIF('Validation Lists'!$G$5:$G$8,'Contradiction Register'!AX33)=0),AND('Contradiction Register'!AY33&lt;&gt;"",COUNTIF('Validation Lists'!$G$5:$G$8,'Contradiction Register'!AY33)=0),AND('Contradiction Register'!AZ33&lt;&gt;"",COUNTIF('Validation Lists'!$G$5:$G$8,'Contradiction Register'!AZ33)=0),AND('Contradiction Register'!BA33&lt;&gt;"",COUNTIF('Validation Lists'!$G$5:$G$8,'Contradiction Register'!BA33)=0),AND('Contradiction Register'!BB33&lt;&gt;"",COUNTIF('Validation Lists'!$G$5:$G$8,'Contradiction Register'!BB33)=0),AND('Contradiction Register'!BC33&lt;&gt;"",COUNTIF('Validation Lists'!$G$5:$G$8,'Contradiction Register'!BC33)=0),AND('Contradiction Register'!BD33&lt;&gt;"",COUNTIF('Validation Lists'!$H$5:$H$7,'Contradiction Register'!BD33)=0),AND('Contradiction Register'!BE33&lt;&gt;"",COUNTIF('Validation Lists'!$A$5:$A$6,'Contradiction Register'!BE33)=0),AND('Contradiction Register'!BF33&lt;&gt;"",COUNTIF('Validation Lists'!$I$5:$I$8,'Contradiction Register'!BF33)=0),AND('Contradiction Register'!BG33&lt;&gt;"",COUNTIF('Validation Lists'!$H$5:$H$7,'Contradiction Register'!BG33)=0),AND('Contradiction Register'!BH33&lt;&gt;"",COUNTIF('Validation Lists'!$H$5:$H$7,'Contradiction Register'!BH33)=0),AND('Contradiction Register'!BI33&lt;&gt;"",COUNTIF('Validation Lists'!$H$5:$H$7,'Contradiction Register'!BI33)=0),AND('Contradiction Register'!BJ33&lt;&gt;"",COUNTIF('Validation Lists'!$H$5:$H$7,'Contradiction Register'!BJ33)=0),AND('Contradiction Register'!BK33&lt;&gt;"",COUNTIF('Validation Lists'!$A$5:$A$6,'Contradiction Register'!BK33)=0),AND('Contradiction Register'!BL33&lt;&gt;"",COUNTIF('Validation Lists'!$A$5:$A$6,'Contradiction Register'!BL33)=0),AND('Contradiction Register'!BM33&lt;&gt;"",COUNTIF('Validation Lists'!$J$5:$J$8,'Contradiction Register'!BM33)=0),AND('Contradiction Register'!BN33&lt;&gt;"",COUNTIF('Validation Lists'!$K$5:$K$7,'Contradiction Register'!BN33)=0),AND('Contradiction Register'!BO33&lt;&gt;"",COUNTIF('Validation Lists'!$L$5:$L$7,'Contradiction Register'!BO33)=0),AND('Contradiction Register'!BP33&lt;&gt;"",COUNTIF('Validation Lists'!$M$5:$M$7,'Contradiction Register'!BP33)=0))</x:f>
        <x:v>0</x:v>
      </x:c>
      <x:c r="U33" t="b">
        <x:f>OR('Contradiction Register'!B33="",'Contradiction Register'!C33="",'Contradiction Register'!D33="",'Contradiction Register'!E33="",'Contradiction Register'!F33="",'Contradiction Register'!G33="",'Contradiction Register'!H33="",'Contradiction Register'!I33="",'Contradiction Register'!J33="",'Contradiction Register'!K33="",'Contradiction Register'!L33="",'Contradiction Register'!M33="",'Contradiction Register'!N33="",'Contradiction Register'!O33="",'Contradiction Register'!P33="",'Contradiction Register'!Q33="",'Contradiction Register'!R33="",'Contradiction Register'!S33="",'Contradiction Register'!T33="",'Contradiction Register'!U33="",'Contradiction Register'!V33="",'Contradiction Register'!W33="",'Contradiction Register'!X33="",'Contradiction Register'!Y33="",'Contradiction Register'!Z33="",'Contradiction Register'!AA33="",'Contradiction Register'!AB33="",'Contradiction Register'!AC33="",'Contradiction Register'!AD33="",'Contradiction Register'!AE33="",'Contradiction Register'!AF33="",'Contradiction Register'!AG33="",'Contradiction Register'!AH33="",'Contradiction Register'!AI33="",'Contradiction Register'!AJ33="",'Contradiction Register'!AK33="",'Contradiction Register'!AL33="",'Contradiction Register'!AM33="",'Contradiction Register'!AN33="",'Contradiction Register'!AO33="",'Contradiction Register'!AP33="",'Contradiction Register'!AQ33="",'Contradiction Register'!AR33="",'Contradiction Register'!AS33="",'Contradiction Register'!AT33="",'Contradiction Register'!AU33="",'Contradiction Register'!AV33="",'Contradiction Register'!AW33="",'Contradiction Register'!AX33="",'Contradiction Register'!AY33="",'Contradiction Register'!AZ33="",'Contradiction Register'!BA33="",'Contradiction Register'!BB33="",'Contradiction Register'!BC33="",'Contradiction Register'!BD33="",'Contradiction Register'!BE33="",'Contradiction Register'!BF33="",'Contradiction Register'!BG33="",'Contradiction Register'!BH33="",'Contradiction Register'!BI33="",'Contradiction Register'!BJ33="",'Contradiction Register'!BK33="",'Contradiction Register'!BL33="",'Contradiction Register'!BM33="",'Contradiction Register'!BN33="",'Contradiction Register'!BO33="",'Contradiction Register'!BP33="",'Contradiction Register'!BQ33="",'Contradiction Register'!BR33="")</x:f>
        <x:v>1</x:v>
      </x:c>
      <x:c r="V33" t="str">
        <x:f>IF(OR(T33,U33),"Undetermined",'Contradiction Register'!BN33)</x:f>
        <x:v>Undetermined</x:v>
      </x:c>
      <x:c r="W33" t="b">
        <x:f>AND(OR('Contradiction Register'!E33="Yes",'Contradiction Register'!F33="High",'Contradiction Register'!G33="Hard",'Contradiction Register'!BO33&lt;&gt;"None",BH33="Preserve unresolved — decision-blocking",BH33="Refuse the claim",BH33="Collect defined additional evidence"),OR('Contradiction Register'!BS33="",'Contradiction Register'!BS33="None"))</x:f>
        <x:v>1</x:v>
      </x:c>
      <x:c r="X33" t="b">
        <x:f>AND(OR(BH33="Prefer one record with explicit reasons",BH33="Preserve unresolved — non-blocking",BH33="Preserve unresolved — decision-blocking",BH33="Refuse the claim",BH33="Collect defined additional evidence",'Contradiction Register'!AY33="Different",'Contradiction Register'!AX33="Different"),OR('Contradiction Register'!BT33="",'Contradiction Register'!BT33="None",'Contradiction Register'!BT33="Not applicable"))</x:f>
        <x:v>1</x:v>
      </x:c>
      <x:c r="Y33" t="b">
        <x:f>AND(BH33="Collect defined additional evidence",OR('Contradiction Register'!BR33="",'Contradiction Register'!BR33="None",'Contradiction Register'!BR33="Not applicable"))</x:f>
        <x:v>0</x:v>
      </x:c>
      <x:c r="Z33" t="str">
        <x:f>IF(AND('Contradiction Register'!BK33="Yes",'Contradiction Register'!BL33="Yes",'Contradiction Register'!BM33&lt;&gt;"Yes"),"Missing-evidence confusion","")</x:f>
      </x:c>
      <x:c r="AA33" t="str">
        <x:f>IF(Z33&lt;&gt;"",Z33,IF('Contradiction Register'!AT33="Different","Entity mismatch",""))</x:f>
      </x:c>
      <x:c r="AB33" t="str">
        <x:f>IF(AA33&lt;&gt;"",AA33,IF('Contradiction Register'!AV33="Different","Geography or market mismatch",""))</x:f>
      </x:c>
      <x:c r="AC33" t="str">
        <x:f>IF(AB33&lt;&gt;"",AB33,IF('Contradiction Register'!AU33="Different","Geography or market mismatch",""))</x:f>
      </x:c>
      <x:c r="AD33" t="str">
        <x:f>IF(AC33&lt;&gt;"",AC33,IF('Contradiction Register'!AW33="Different","Customer-segment mismatch",""))</x:f>
      </x:c>
      <x:c r="AE33" t="str">
        <x:f>IF(AD33&lt;&gt;"",AD33,IF('Contradiction Register'!AX33="Different","Product-tier mismatch",""))</x:f>
      </x:c>
      <x:c r="AF33" t="str">
        <x:f>IF(AE33&lt;&gt;"",AE33,IF('Contradiction Register'!AY33="Different","Time conflict",""))</x:f>
      </x:c>
      <x:c r="AG33" t="str">
        <x:f>IF(AF33&lt;&gt;"",AF33,IF('Contradiction Register'!AZ33="Different","Definition conflict",""))</x:f>
      </x:c>
      <x:c r="AH33" t="str">
        <x:f>IF(AG33&lt;&gt;"",AG33,IF('Contradiction Register'!BA33="Different","Metric conflict",""))</x:f>
      </x:c>
      <x:c r="AI33" t="str">
        <x:f>IF(AH33&lt;&gt;"",AH33,IF('Contradiction Register'!BB33="Different","Method conflict",""))</x:f>
      </x:c>
      <x:c r="AJ33" t="str">
        <x:f>IF(AI33&lt;&gt;"",AI33,IF('Contradiction Register'!BC33="Different","Evidence-state conflict",""))</x:f>
      </x:c>
      <x:c r="AK33" t="str">
        <x:f>IF(AJ33&lt;&gt;"",AJ33,IF(OR('Contradiction Register'!BG33="Yes",'Contradiction Register'!BH33="Yes",'Contradiction Register'!BI33="Yes",'Contradiction Register'!BJ33&lt;&gt;"Yes"),"Provenance or source conflict",""))</x:f>
        <x:v>Provenance or source conflict</x:v>
      </x:c>
      <x:c r="AL33" t="str">
        <x:f>IF(AK33&lt;&gt;"",AK33,IF('Contradiction Register'!BD33="No","No true contradiction","Genuine factual contradiction"))</x:f>
        <x:v>Provenance or source conflict</x:v>
      </x:c>
      <x:c r="AM33" t="str">
        <x:f>IF(AL33="Missing-evidence confusion","Missing","")</x:f>
      </x:c>
      <x:c r="AN33" t="str">
        <x:f>IF(AM33&lt;&gt;"",AM33,IF(AL33="Entity mismatch","Entity",""))</x:f>
      </x:c>
      <x:c r="AO33" t="str">
        <x:f>IF(AN33&lt;&gt;"",AN33,IF(AL33="Geography or market mismatch",IF('Contradiction Register'!AV33="Different","GeoMarket|Market","GeoMarket|Geography"),""))</x:f>
      </x:c>
      <x:c r="AP33" t="str">
        <x:f>IF(AO33&lt;&gt;"",AO33,IF(AL33="Customer-segment mismatch","Segment",""))</x:f>
      </x:c>
      <x:c r="AQ33" t="str">
        <x:f>IF(AP33&lt;&gt;"",AP33,IF(AL33="Product-tier mismatch",IF('Contradiction Register'!BE33="Yes","Tier|Narrowed","Tier|Default"),""))</x:f>
      </x:c>
      <x:c r="AR33" t="str">
        <x:f>IF(AQ33&lt;&gt;"",AQ33,IF(AL33="Time conflict",IF('Contradiction Register'!BO33&lt;&gt;"None","Time|Preferred","Time|Sequence"),""))</x:f>
      </x:c>
      <x:c r="AS33" t="str">
        <x:f>IF(AR33&lt;&gt;"",AR33,IF(AL33="Definition conflict",IF('Contradiction Register'!W33='Contradiction Register'!AP33,"Definition|SameLabel","Definition|DifferentLabel"),""))</x:f>
      </x:c>
      <x:c r="AT33" t="str">
        <x:f>IF(AS33&lt;&gt;"",AS33,IF(AL33="Metric conflict","Metric",""))</x:f>
      </x:c>
      <x:c r="AU33" t="str">
        <x:f>IF(AT33&lt;&gt;"",AT33,IF(AL33="Method conflict",IF('Contradiction Register'!BN33="Material","Method|Material",IF('Contradiction Register'!BN33="Non-material","Method|NonMaterial","Method|Undetermined")),""))</x:f>
      </x:c>
      <x:c r="AV33" t="str">
        <x:f>IF(AU33&lt;&gt;"",AU33,IF(AL33="Evidence-state conflict","EvidenceState",""))</x:f>
      </x:c>
      <x:c r="AW33" t="str">
        <x:f>IF(AV33&lt;&gt;"",AV33,IF(AL33="Provenance or source conflict",IF(AND('Contradiction Register'!BH33="Yes",'Contradiction Register'!BN33="Material"),"Provenance|SharedProviderMaterial",IF(AND('Contradiction Register'!BN33="Material",'Contradiction Register'!BJ33="Unknown"),"Provenance|TraceRequired","Provenance|Dependent")),""))</x:f>
        <x:v>Provenance|Dependent</x:v>
      </x:c>
      <x:c r="AX33" t="str">
        <x:f>IF(AW33&lt;&gt;"",AW33,IF(AL33="No true contradiction",IF('Contradiction Register'!BE33="Yes","NoTrue|Narrowed","NoTrue|Compatible"),""))</x:f>
        <x:v>Provenance|Dependent</x:v>
      </x:c>
      <x:c r="AY33" t="str">
        <x:f>IF(AX33&lt;&gt;"",AX33,IF('Contradiction Register'!BO33&lt;&gt;"None","Genuine|Preferred",IF('Contradiction Register'!BP33="No","Genuine|Refuse",IF('Contradiction Register'!BN33="Non-material","Genuine|NonMaterial","Genuine|Material"))))</x:f>
        <x:v>Provenance|Dependent</x:v>
      </x:c>
      <x:c r="BH33" t="str">
        <x:f>VLOOKUP(AY33,$AZ$5:$BG$29,2,FALSE)</x:f>
        <x:v>Preserve unresolved — non-blocking</x:v>
      </x:c>
      <x:c r="BI33" t="str">
        <x:f>VLOOKUP(AY33,$AZ$5:$BG$29,3,FALSE)</x:f>
        <x:v>Reduced</x:v>
      </x:c>
      <x:c r="BJ33" t="str">
        <x:f>IF(AY33="Genuine|Preferred",'Contradiction Register'!BO33&amp;" is preferred for named directness, currency and decision-fit reasons; "&amp;IF('Contradiction Register'!BO33="Record A","Record B","Record A")&amp;" remains preserved.",VLOOKUP(AY33,$AZ$5:$BG$29,4,FALSE))</x:f>
        <x:v>The records form one evidence family and must not be counted as independent corroboration.</x:v>
      </x:c>
      <x:c r="BK33" t="str">
        <x:f>IF(AY33="Genuine|Preferred",'Contradiction Register'!BO33&amp;" is unquestionably true.",VLOOKUP(AY33,$AZ$5:$BG$29,5,FALSE))</x:f>
        <x:v>The records independently confirm the claim or are compatible because they share an origin.</x:v>
      </x:c>
      <x:c r="BL33" t="str">
        <x:f>VLOOKUP(AY33,$AZ$5:$BG$29,6,FALSE)</x:f>
        <x:v>Retain them as dependent records, inspect derivation differences and proceed only with the dependence stated.</x:v>
      </x:c>
      <x:c r="BM33" t="str">
        <x:f>VLOOKUP(AY33,$AZ$5:$BG$29,7,FALSE)</x:f>
        <x:v>Required if public.</x:v>
      </x:c>
      <x:c r="BN33" t="str">
        <x:f>VLOOKUP(AY33,$AZ$5:$BG$29,8,FALSE)</x:f>
        <x:v>Reopen if independent collection is found or the derivation changes the meaning.</x:v>
      </x:c>
    </x:row>
    <x:row r="34">
      <x:c r="S34" t="n">
        <x:f>6</x:f>
        <x:v>6</x:v>
      </x:c>
      <x:c r="T34" t="b">
        <x:f>OR(AND('Contradiction Register'!E34&lt;&gt;"",COUNTIF('Validation Lists'!$A$5:$A$6,'Contradiction Register'!E34)=0),AND('Contradiction Register'!F34&lt;&gt;"",COUNTIF('Validation Lists'!$B$5:$B$7,'Contradiction Register'!F34)=0),AND('Contradiction Register'!G34&lt;&gt;"",COUNTIF('Validation Lists'!$C$5:$C$7,'Contradiction Register'!G34)=0),AND('Contradiction Register'!J34&lt;&gt;"",COUNTIF('Validation Lists'!$D$5:$D$11,'Contradiction Register'!J34)=0),AND('Contradiction Register'!K34&lt;&gt;"",COUNTIF('Validation Lists'!$E$5:$E$9,'Contradiction Register'!K34)=0),AND('Contradiction Register'!L34&lt;&gt;"",COUNTIF('Validation Lists'!$F$5:$F$7,'Contradiction Register'!L34)=0),AND('Contradiction Register'!AC34&lt;&gt;"",COUNTIF('Validation Lists'!$D$5:$D$11,'Contradiction Register'!AC34)=0),AND('Contradiction Register'!AD34&lt;&gt;"",COUNTIF('Validation Lists'!$E$5:$E$9,'Contradiction Register'!AD34)=0),AND('Contradiction Register'!AE34&lt;&gt;"",COUNTIF('Validation Lists'!$F$5:$F$7,'Contradiction Register'!AE34)=0),AND('Contradiction Register'!AT34&lt;&gt;"",COUNTIF('Validation Lists'!$G$5:$G$8,'Contradiction Register'!AT34)=0),AND('Contradiction Register'!AU34&lt;&gt;"",COUNTIF('Validation Lists'!$G$5:$G$8,'Contradiction Register'!AU34)=0),AND('Contradiction Register'!AV34&lt;&gt;"",COUNTIF('Validation Lists'!$G$5:$G$8,'Contradiction Register'!AV34)=0),AND('Contradiction Register'!AW34&lt;&gt;"",COUNTIF('Validation Lists'!$G$5:$G$8,'Contradiction Register'!AW34)=0),AND('Contradiction Register'!AX34&lt;&gt;"",COUNTIF('Validation Lists'!$G$5:$G$8,'Contradiction Register'!AX34)=0),AND('Contradiction Register'!AY34&lt;&gt;"",COUNTIF('Validation Lists'!$G$5:$G$8,'Contradiction Register'!AY34)=0),AND('Contradiction Register'!AZ34&lt;&gt;"",COUNTIF('Validation Lists'!$G$5:$G$8,'Contradiction Register'!AZ34)=0),AND('Contradiction Register'!BA34&lt;&gt;"",COUNTIF('Validation Lists'!$G$5:$G$8,'Contradiction Register'!BA34)=0),AND('Contradiction Register'!BB34&lt;&gt;"",COUNTIF('Validation Lists'!$G$5:$G$8,'Contradiction Register'!BB34)=0),AND('Contradiction Register'!BC34&lt;&gt;"",COUNTIF('Validation Lists'!$G$5:$G$8,'Contradiction Register'!BC34)=0),AND('Contradiction Register'!BD34&lt;&gt;"",COUNTIF('Validation Lists'!$H$5:$H$7,'Contradiction Register'!BD34)=0),AND('Contradiction Register'!BE34&lt;&gt;"",COUNTIF('Validation Lists'!$A$5:$A$6,'Contradiction Register'!BE34)=0),AND('Contradiction Register'!BF34&lt;&gt;"",COUNTIF('Validation Lists'!$I$5:$I$8,'Contradiction Register'!BF34)=0),AND('Contradiction Register'!BG34&lt;&gt;"",COUNTIF('Validation Lists'!$H$5:$H$7,'Contradiction Register'!BG34)=0),AND('Contradiction Register'!BH34&lt;&gt;"",COUNTIF('Validation Lists'!$H$5:$H$7,'Contradiction Register'!BH34)=0),AND('Contradiction Register'!BI34&lt;&gt;"",COUNTIF('Validation Lists'!$H$5:$H$7,'Contradiction Register'!BI34)=0),AND('Contradiction Register'!BJ34&lt;&gt;"",COUNTIF('Validation Lists'!$H$5:$H$7,'Contradiction Register'!BJ34)=0),AND('Contradiction Register'!BK34&lt;&gt;"",COUNTIF('Validation Lists'!$A$5:$A$6,'Contradiction Register'!BK34)=0),AND('Contradiction Register'!BL34&lt;&gt;"",COUNTIF('Validation Lists'!$A$5:$A$6,'Contradiction Register'!BL34)=0),AND('Contradiction Register'!BM34&lt;&gt;"",COUNTIF('Validation Lists'!$J$5:$J$8,'Contradiction Register'!BM34)=0),AND('Contradiction Register'!BN34&lt;&gt;"",COUNTIF('Validation Lists'!$K$5:$K$7,'Contradiction Register'!BN34)=0),AND('Contradiction Register'!BO34&lt;&gt;"",COUNTIF('Validation Lists'!$L$5:$L$7,'Contradiction Register'!BO34)=0),AND('Contradiction Register'!BP34&lt;&gt;"",COUNTIF('Validation Lists'!$M$5:$M$7,'Contradiction Register'!BP34)=0))</x:f>
        <x:v>0</x:v>
      </x:c>
      <x:c r="U34" t="b">
        <x:f>OR('Contradiction Register'!B34="",'Contradiction Register'!C34="",'Contradiction Register'!D34="",'Contradiction Register'!E34="",'Contradiction Register'!F34="",'Contradiction Register'!G34="",'Contradiction Register'!H34="",'Contradiction Register'!I34="",'Contradiction Register'!J34="",'Contradiction Register'!K34="",'Contradiction Register'!L34="",'Contradiction Register'!M34="",'Contradiction Register'!N34="",'Contradiction Register'!O34="",'Contradiction Register'!P34="",'Contradiction Register'!Q34="",'Contradiction Register'!R34="",'Contradiction Register'!S34="",'Contradiction Register'!T34="",'Contradiction Register'!U34="",'Contradiction Register'!V34="",'Contradiction Register'!W34="",'Contradiction Register'!X34="",'Contradiction Register'!Y34="",'Contradiction Register'!Z34="",'Contradiction Register'!AA34="",'Contradiction Register'!AB34="",'Contradiction Register'!AC34="",'Contradiction Register'!AD34="",'Contradiction Register'!AE34="",'Contradiction Register'!AF34="",'Contradiction Register'!AG34="",'Contradiction Register'!AH34="",'Contradiction Register'!AI34="",'Contradiction Register'!AJ34="",'Contradiction Register'!AK34="",'Contradiction Register'!AL34="",'Contradiction Register'!AM34="",'Contradiction Register'!AN34="",'Contradiction Register'!AO34="",'Contradiction Register'!AP34="",'Contradiction Register'!AQ34="",'Contradiction Register'!AR34="",'Contradiction Register'!AS34="",'Contradiction Register'!AT34="",'Contradiction Register'!AU34="",'Contradiction Register'!AV34="",'Contradiction Register'!AW34="",'Contradiction Register'!AX34="",'Contradiction Register'!AY34="",'Contradiction Register'!AZ34="",'Contradiction Register'!BA34="",'Contradiction Register'!BB34="",'Contradiction Register'!BC34="",'Contradiction Register'!BD34="",'Contradiction Register'!BE34="",'Contradiction Register'!BF34="",'Contradiction Register'!BG34="",'Contradiction Register'!BH34="",'Contradiction Register'!BI34="",'Contradiction Register'!BJ34="",'Contradiction Register'!BK34="",'Contradiction Register'!BL34="",'Contradiction Register'!BM34="",'Contradiction Register'!BN34="",'Contradiction Register'!BO34="",'Contradiction Register'!BP34="",'Contradiction Register'!BQ34="",'Contradiction Register'!BR34="")</x:f>
        <x:v>1</x:v>
      </x:c>
      <x:c r="V34" t="str">
        <x:f>IF(OR(T34,U34),"Undetermined",'Contradiction Register'!BN34)</x:f>
        <x:v>Undetermined</x:v>
      </x:c>
      <x:c r="W34" t="b">
        <x:f>AND(OR('Contradiction Register'!E34="Yes",'Contradiction Register'!F34="High",'Contradiction Register'!G34="Hard",'Contradiction Register'!BO34&lt;&gt;"None",BH34="Preserve unresolved — decision-blocking",BH34="Refuse the claim",BH34="Collect defined additional evidence"),OR('Contradiction Register'!BS34="",'Contradiction Register'!BS34="None"))</x:f>
        <x:v>1</x:v>
      </x:c>
      <x:c r="X34" t="b">
        <x:f>AND(OR(BH34="Prefer one record with explicit reasons",BH34="Preserve unresolved — non-blocking",BH34="Preserve unresolved — decision-blocking",BH34="Refuse the claim",BH34="Collect defined additional evidence",'Contradiction Register'!AY34="Different",'Contradiction Register'!AX34="Different"),OR('Contradiction Register'!BT34="",'Contradiction Register'!BT34="None",'Contradiction Register'!BT34="Not applicable"))</x:f>
        <x:v>1</x:v>
      </x:c>
      <x:c r="Y34" t="b">
        <x:f>AND(BH34="Collect defined additional evidence",OR('Contradiction Register'!BR34="",'Contradiction Register'!BR34="None",'Contradiction Register'!BR34="Not applicable"))</x:f>
        <x:v>0</x:v>
      </x:c>
      <x:c r="Z34" t="str">
        <x:f>IF(AND('Contradiction Register'!BK34="Yes",'Contradiction Register'!BL34="Yes",'Contradiction Register'!BM34&lt;&gt;"Yes"),"Missing-evidence confusion","")</x:f>
      </x:c>
      <x:c r="AA34" t="str">
        <x:f>IF(Z34&lt;&gt;"",Z34,IF('Contradiction Register'!AT34="Different","Entity mismatch",""))</x:f>
      </x:c>
      <x:c r="AB34" t="str">
        <x:f>IF(AA34&lt;&gt;"",AA34,IF('Contradiction Register'!AV34="Different","Geography or market mismatch",""))</x:f>
      </x:c>
      <x:c r="AC34" t="str">
        <x:f>IF(AB34&lt;&gt;"",AB34,IF('Contradiction Register'!AU34="Different","Geography or market mismatch",""))</x:f>
      </x:c>
      <x:c r="AD34" t="str">
        <x:f>IF(AC34&lt;&gt;"",AC34,IF('Contradiction Register'!AW34="Different","Customer-segment mismatch",""))</x:f>
      </x:c>
      <x:c r="AE34" t="str">
        <x:f>IF(AD34&lt;&gt;"",AD34,IF('Contradiction Register'!AX34="Different","Product-tier mismatch",""))</x:f>
      </x:c>
      <x:c r="AF34" t="str">
        <x:f>IF(AE34&lt;&gt;"",AE34,IF('Contradiction Register'!AY34="Different","Time conflict",""))</x:f>
      </x:c>
      <x:c r="AG34" t="str">
        <x:f>IF(AF34&lt;&gt;"",AF34,IF('Contradiction Register'!AZ34="Different","Definition conflict",""))</x:f>
      </x:c>
      <x:c r="AH34" t="str">
        <x:f>IF(AG34&lt;&gt;"",AG34,IF('Contradiction Register'!BA34="Different","Metric conflict",""))</x:f>
      </x:c>
      <x:c r="AI34" t="str">
        <x:f>IF(AH34&lt;&gt;"",AH34,IF('Contradiction Register'!BB34="Different","Method conflict",""))</x:f>
      </x:c>
      <x:c r="AJ34" t="str">
        <x:f>IF(AI34&lt;&gt;"",AI34,IF('Contradiction Register'!BC34="Different","Evidence-state conflict",""))</x:f>
      </x:c>
      <x:c r="AK34" t="str">
        <x:f>IF(AJ34&lt;&gt;"",AJ34,IF(OR('Contradiction Register'!BG34="Yes",'Contradiction Register'!BH34="Yes",'Contradiction Register'!BI34="Yes",'Contradiction Register'!BJ34&lt;&gt;"Yes"),"Provenance or source conflict",""))</x:f>
        <x:v>Provenance or source conflict</x:v>
      </x:c>
      <x:c r="AL34" t="str">
        <x:f>IF(AK34&lt;&gt;"",AK34,IF('Contradiction Register'!BD34="No","No true contradiction","Genuine factual contradiction"))</x:f>
        <x:v>Provenance or source conflict</x:v>
      </x:c>
      <x:c r="AM34" t="str">
        <x:f>IF(AL34="Missing-evidence confusion","Missing","")</x:f>
      </x:c>
      <x:c r="AN34" t="str">
        <x:f>IF(AM34&lt;&gt;"",AM34,IF(AL34="Entity mismatch","Entity",""))</x:f>
      </x:c>
      <x:c r="AO34" t="str">
        <x:f>IF(AN34&lt;&gt;"",AN34,IF(AL34="Geography or market mismatch",IF('Contradiction Register'!AV34="Different","GeoMarket|Market","GeoMarket|Geography"),""))</x:f>
      </x:c>
      <x:c r="AP34" t="str">
        <x:f>IF(AO34&lt;&gt;"",AO34,IF(AL34="Customer-segment mismatch","Segment",""))</x:f>
      </x:c>
      <x:c r="AQ34" t="str">
        <x:f>IF(AP34&lt;&gt;"",AP34,IF(AL34="Product-tier mismatch",IF('Contradiction Register'!BE34="Yes","Tier|Narrowed","Tier|Default"),""))</x:f>
      </x:c>
      <x:c r="AR34" t="str">
        <x:f>IF(AQ34&lt;&gt;"",AQ34,IF(AL34="Time conflict",IF('Contradiction Register'!BO34&lt;&gt;"None","Time|Preferred","Time|Sequence"),""))</x:f>
      </x:c>
      <x:c r="AS34" t="str">
        <x:f>IF(AR34&lt;&gt;"",AR34,IF(AL34="Definition conflict",IF('Contradiction Register'!W34='Contradiction Register'!AP34,"Definition|SameLabel","Definition|DifferentLabel"),""))</x:f>
      </x:c>
      <x:c r="AT34" t="str">
        <x:f>IF(AS34&lt;&gt;"",AS34,IF(AL34="Metric conflict","Metric",""))</x:f>
      </x:c>
      <x:c r="AU34" t="str">
        <x:f>IF(AT34&lt;&gt;"",AT34,IF(AL34="Method conflict",IF('Contradiction Register'!BN34="Material","Method|Material",IF('Contradiction Register'!BN34="Non-material","Method|NonMaterial","Method|Undetermined")),""))</x:f>
      </x:c>
      <x:c r="AV34" t="str">
        <x:f>IF(AU34&lt;&gt;"",AU34,IF(AL34="Evidence-state conflict","EvidenceState",""))</x:f>
      </x:c>
      <x:c r="AW34" t="str">
        <x:f>IF(AV34&lt;&gt;"",AV34,IF(AL34="Provenance or source conflict",IF(AND('Contradiction Register'!BH34="Yes",'Contradiction Register'!BN34="Material"),"Provenance|SharedProviderMaterial",IF(AND('Contradiction Register'!BN34="Material",'Contradiction Register'!BJ34="Unknown"),"Provenance|TraceRequired","Provenance|Dependent")),""))</x:f>
        <x:v>Provenance|Dependent</x:v>
      </x:c>
      <x:c r="AX34" t="str">
        <x:f>IF(AW34&lt;&gt;"",AW34,IF(AL34="No true contradiction",IF('Contradiction Register'!BE34="Yes","NoTrue|Narrowed","NoTrue|Compatible"),""))</x:f>
        <x:v>Provenance|Dependent</x:v>
      </x:c>
      <x:c r="AY34" t="str">
        <x:f>IF(AX34&lt;&gt;"",AX34,IF('Contradiction Register'!BO34&lt;&gt;"None","Genuine|Preferred",IF('Contradiction Register'!BP34="No","Genuine|Refuse",IF('Contradiction Register'!BN34="Non-material","Genuine|NonMaterial","Genuine|Material"))))</x:f>
        <x:v>Provenance|Dependent</x:v>
      </x:c>
      <x:c r="BH34" t="str">
        <x:f>VLOOKUP(AY34,$AZ$5:$BG$29,2,FALSE)</x:f>
        <x:v>Preserve unresolved — non-blocking</x:v>
      </x:c>
      <x:c r="BI34" t="str">
        <x:f>VLOOKUP(AY34,$AZ$5:$BG$29,3,FALSE)</x:f>
        <x:v>Reduced</x:v>
      </x:c>
      <x:c r="BJ34" t="str">
        <x:f>IF(AY34="Genuine|Preferred",'Contradiction Register'!BO34&amp;" is preferred for named directness, currency and decision-fit reasons; "&amp;IF('Contradiction Register'!BO34="Record A","Record B","Record A")&amp;" remains preserved.",VLOOKUP(AY34,$AZ$5:$BG$29,4,FALSE))</x:f>
        <x:v>The records form one evidence family and must not be counted as independent corroboration.</x:v>
      </x:c>
      <x:c r="BK34" t="str">
        <x:f>IF(AY34="Genuine|Preferred",'Contradiction Register'!BO34&amp;" is unquestionably true.",VLOOKUP(AY34,$AZ$5:$BG$29,5,FALSE))</x:f>
        <x:v>The records independently confirm the claim or are compatible because they share an origin.</x:v>
      </x:c>
      <x:c r="BL34" t="str">
        <x:f>VLOOKUP(AY34,$AZ$5:$BG$29,6,FALSE)</x:f>
        <x:v>Retain them as dependent records, inspect derivation differences and proceed only with the dependence stated.</x:v>
      </x:c>
      <x:c r="BM34" t="str">
        <x:f>VLOOKUP(AY34,$AZ$5:$BG$29,7,FALSE)</x:f>
        <x:v>Required if public.</x:v>
      </x:c>
      <x:c r="BN34" t="str">
        <x:f>VLOOKUP(AY34,$AZ$5:$BG$29,8,FALSE)</x:f>
        <x:v>Reopen if independent collection is found or the derivation changes the meaning.</x:v>
      </x:c>
    </x:row>
    <x:row r="35">
      <x:c r="S35" t="n">
        <x:f>6</x:f>
        <x:v>6</x:v>
      </x:c>
      <x:c r="T35" t="b">
        <x:f>OR(AND('Contradiction Register'!E35&lt;&gt;"",COUNTIF('Validation Lists'!$A$5:$A$6,'Contradiction Register'!E35)=0),AND('Contradiction Register'!F35&lt;&gt;"",COUNTIF('Validation Lists'!$B$5:$B$7,'Contradiction Register'!F35)=0),AND('Contradiction Register'!G35&lt;&gt;"",COUNTIF('Validation Lists'!$C$5:$C$7,'Contradiction Register'!G35)=0),AND('Contradiction Register'!J35&lt;&gt;"",COUNTIF('Validation Lists'!$D$5:$D$11,'Contradiction Register'!J35)=0),AND('Contradiction Register'!K35&lt;&gt;"",COUNTIF('Validation Lists'!$E$5:$E$9,'Contradiction Register'!K35)=0),AND('Contradiction Register'!L35&lt;&gt;"",COUNTIF('Validation Lists'!$F$5:$F$7,'Contradiction Register'!L35)=0),AND('Contradiction Register'!AC35&lt;&gt;"",COUNTIF('Validation Lists'!$D$5:$D$11,'Contradiction Register'!AC35)=0),AND('Contradiction Register'!AD35&lt;&gt;"",COUNTIF('Validation Lists'!$E$5:$E$9,'Contradiction Register'!AD35)=0),AND('Contradiction Register'!AE35&lt;&gt;"",COUNTIF('Validation Lists'!$F$5:$F$7,'Contradiction Register'!AE35)=0),AND('Contradiction Register'!AT35&lt;&gt;"",COUNTIF('Validation Lists'!$G$5:$G$8,'Contradiction Register'!AT35)=0),AND('Contradiction Register'!AU35&lt;&gt;"",COUNTIF('Validation Lists'!$G$5:$G$8,'Contradiction Register'!AU35)=0),AND('Contradiction Register'!AV35&lt;&gt;"",COUNTIF('Validation Lists'!$G$5:$G$8,'Contradiction Register'!AV35)=0),AND('Contradiction Register'!AW35&lt;&gt;"",COUNTIF('Validation Lists'!$G$5:$G$8,'Contradiction Register'!AW35)=0),AND('Contradiction Register'!AX35&lt;&gt;"",COUNTIF('Validation Lists'!$G$5:$G$8,'Contradiction Register'!AX35)=0),AND('Contradiction Register'!AY35&lt;&gt;"",COUNTIF('Validation Lists'!$G$5:$G$8,'Contradiction Register'!AY35)=0),AND('Contradiction Register'!AZ35&lt;&gt;"",COUNTIF('Validation Lists'!$G$5:$G$8,'Contradiction Register'!AZ35)=0),AND('Contradiction Register'!BA35&lt;&gt;"",COUNTIF('Validation Lists'!$G$5:$G$8,'Contradiction Register'!BA35)=0),AND('Contradiction Register'!BB35&lt;&gt;"",COUNTIF('Validation Lists'!$G$5:$G$8,'Contradiction Register'!BB35)=0),AND('Contradiction Register'!BC35&lt;&gt;"",COUNTIF('Validation Lists'!$G$5:$G$8,'Contradiction Register'!BC35)=0),AND('Contradiction Register'!BD35&lt;&gt;"",COUNTIF('Validation Lists'!$H$5:$H$7,'Contradiction Register'!BD35)=0),AND('Contradiction Register'!BE35&lt;&gt;"",COUNTIF('Validation Lists'!$A$5:$A$6,'Contradiction Register'!BE35)=0),AND('Contradiction Register'!BF35&lt;&gt;"",COUNTIF('Validation Lists'!$I$5:$I$8,'Contradiction Register'!BF35)=0),AND('Contradiction Register'!BG35&lt;&gt;"",COUNTIF('Validation Lists'!$H$5:$H$7,'Contradiction Register'!BG35)=0),AND('Contradiction Register'!BH35&lt;&gt;"",COUNTIF('Validation Lists'!$H$5:$H$7,'Contradiction Register'!BH35)=0),AND('Contradiction Register'!BI35&lt;&gt;"",COUNTIF('Validation Lists'!$H$5:$H$7,'Contradiction Register'!BI35)=0),AND('Contradiction Register'!BJ35&lt;&gt;"",COUNTIF('Validation Lists'!$H$5:$H$7,'Contradiction Register'!BJ35)=0),AND('Contradiction Register'!BK35&lt;&gt;"",COUNTIF('Validation Lists'!$A$5:$A$6,'Contradiction Register'!BK35)=0),AND('Contradiction Register'!BL35&lt;&gt;"",COUNTIF('Validation Lists'!$A$5:$A$6,'Contradiction Register'!BL35)=0),AND('Contradiction Register'!BM35&lt;&gt;"",COUNTIF('Validation Lists'!$J$5:$J$8,'Contradiction Register'!BM35)=0),AND('Contradiction Register'!BN35&lt;&gt;"",COUNTIF('Validation Lists'!$K$5:$K$7,'Contradiction Register'!BN35)=0),AND('Contradiction Register'!BO35&lt;&gt;"",COUNTIF('Validation Lists'!$L$5:$L$7,'Contradiction Register'!BO35)=0),AND('Contradiction Register'!BP35&lt;&gt;"",COUNTIF('Validation Lists'!$M$5:$M$7,'Contradiction Register'!BP35)=0))</x:f>
        <x:v>0</x:v>
      </x:c>
      <x:c r="U35" t="b">
        <x:f>OR('Contradiction Register'!B35="",'Contradiction Register'!C35="",'Contradiction Register'!D35="",'Contradiction Register'!E35="",'Contradiction Register'!F35="",'Contradiction Register'!G35="",'Contradiction Register'!H35="",'Contradiction Register'!I35="",'Contradiction Register'!J35="",'Contradiction Register'!K35="",'Contradiction Register'!L35="",'Contradiction Register'!M35="",'Contradiction Register'!N35="",'Contradiction Register'!O35="",'Contradiction Register'!P35="",'Contradiction Register'!Q35="",'Contradiction Register'!R35="",'Contradiction Register'!S35="",'Contradiction Register'!T35="",'Contradiction Register'!U35="",'Contradiction Register'!V35="",'Contradiction Register'!W35="",'Contradiction Register'!X35="",'Contradiction Register'!Y35="",'Contradiction Register'!Z35="",'Contradiction Register'!AA35="",'Contradiction Register'!AB35="",'Contradiction Register'!AC35="",'Contradiction Register'!AD35="",'Contradiction Register'!AE35="",'Contradiction Register'!AF35="",'Contradiction Register'!AG35="",'Contradiction Register'!AH35="",'Contradiction Register'!AI35="",'Contradiction Register'!AJ35="",'Contradiction Register'!AK35="",'Contradiction Register'!AL35="",'Contradiction Register'!AM35="",'Contradiction Register'!AN35="",'Contradiction Register'!AO35="",'Contradiction Register'!AP35="",'Contradiction Register'!AQ35="",'Contradiction Register'!AR35="",'Contradiction Register'!AS35="",'Contradiction Register'!AT35="",'Contradiction Register'!AU35="",'Contradiction Register'!AV35="",'Contradiction Register'!AW35="",'Contradiction Register'!AX35="",'Contradiction Register'!AY35="",'Contradiction Register'!AZ35="",'Contradiction Register'!BA35="",'Contradiction Register'!BB35="",'Contradiction Register'!BC35="",'Contradiction Register'!BD35="",'Contradiction Register'!BE35="",'Contradiction Register'!BF35="",'Contradiction Register'!BG35="",'Contradiction Register'!BH35="",'Contradiction Register'!BI35="",'Contradiction Register'!BJ35="",'Contradiction Register'!BK35="",'Contradiction Register'!BL35="",'Contradiction Register'!BM35="",'Contradiction Register'!BN35="",'Contradiction Register'!BO35="",'Contradiction Register'!BP35="",'Contradiction Register'!BQ35="",'Contradiction Register'!BR35="")</x:f>
        <x:v>1</x:v>
      </x:c>
      <x:c r="V35" t="str">
        <x:f>IF(OR(T35,U35),"Undetermined",'Contradiction Register'!BN35)</x:f>
        <x:v>Undetermined</x:v>
      </x:c>
      <x:c r="W35" t="b">
        <x:f>AND(OR('Contradiction Register'!E35="Yes",'Contradiction Register'!F35="High",'Contradiction Register'!G35="Hard",'Contradiction Register'!BO35&lt;&gt;"None",BH35="Preserve unresolved — decision-blocking",BH35="Refuse the claim",BH35="Collect defined additional evidence"),OR('Contradiction Register'!BS35="",'Contradiction Register'!BS35="None"))</x:f>
        <x:v>1</x:v>
      </x:c>
      <x:c r="X35" t="b">
        <x:f>AND(OR(BH35="Prefer one record with explicit reasons",BH35="Preserve unresolved — non-blocking",BH35="Preserve unresolved — decision-blocking",BH35="Refuse the claim",BH35="Collect defined additional evidence",'Contradiction Register'!AY35="Different",'Contradiction Register'!AX35="Different"),OR('Contradiction Register'!BT35="",'Contradiction Register'!BT35="None",'Contradiction Register'!BT35="Not applicable"))</x:f>
        <x:v>1</x:v>
      </x:c>
      <x:c r="Y35" t="b">
        <x:f>AND(BH35="Collect defined additional evidence",OR('Contradiction Register'!BR35="",'Contradiction Register'!BR35="None",'Contradiction Register'!BR35="Not applicable"))</x:f>
        <x:v>0</x:v>
      </x:c>
      <x:c r="Z35" t="str">
        <x:f>IF(AND('Contradiction Register'!BK35="Yes",'Contradiction Register'!BL35="Yes",'Contradiction Register'!BM35&lt;&gt;"Yes"),"Missing-evidence confusion","")</x:f>
      </x:c>
      <x:c r="AA35" t="str">
        <x:f>IF(Z35&lt;&gt;"",Z35,IF('Contradiction Register'!AT35="Different","Entity mismatch",""))</x:f>
      </x:c>
      <x:c r="AB35" t="str">
        <x:f>IF(AA35&lt;&gt;"",AA35,IF('Contradiction Register'!AV35="Different","Geography or market mismatch",""))</x:f>
      </x:c>
      <x:c r="AC35" t="str">
        <x:f>IF(AB35&lt;&gt;"",AB35,IF('Contradiction Register'!AU35="Different","Geography or market mismatch",""))</x:f>
      </x:c>
      <x:c r="AD35" t="str">
        <x:f>IF(AC35&lt;&gt;"",AC35,IF('Contradiction Register'!AW35="Different","Customer-segment mismatch",""))</x:f>
      </x:c>
      <x:c r="AE35" t="str">
        <x:f>IF(AD35&lt;&gt;"",AD35,IF('Contradiction Register'!AX35="Different","Product-tier mismatch",""))</x:f>
      </x:c>
      <x:c r="AF35" t="str">
        <x:f>IF(AE35&lt;&gt;"",AE35,IF('Contradiction Register'!AY35="Different","Time conflict",""))</x:f>
      </x:c>
      <x:c r="AG35" t="str">
        <x:f>IF(AF35&lt;&gt;"",AF35,IF('Contradiction Register'!AZ35="Different","Definition conflict",""))</x:f>
      </x:c>
      <x:c r="AH35" t="str">
        <x:f>IF(AG35&lt;&gt;"",AG35,IF('Contradiction Register'!BA35="Different","Metric conflict",""))</x:f>
      </x:c>
      <x:c r="AI35" t="str">
        <x:f>IF(AH35&lt;&gt;"",AH35,IF('Contradiction Register'!BB35="Different","Method conflict",""))</x:f>
      </x:c>
      <x:c r="AJ35" t="str">
        <x:f>IF(AI35&lt;&gt;"",AI35,IF('Contradiction Register'!BC35="Different","Evidence-state conflict",""))</x:f>
      </x:c>
      <x:c r="AK35" t="str">
        <x:f>IF(AJ35&lt;&gt;"",AJ35,IF(OR('Contradiction Register'!BG35="Yes",'Contradiction Register'!BH35="Yes",'Contradiction Register'!BI35="Yes",'Contradiction Register'!BJ35&lt;&gt;"Yes"),"Provenance or source conflict",""))</x:f>
        <x:v>Provenance or source conflict</x:v>
      </x:c>
      <x:c r="AL35" t="str">
        <x:f>IF(AK35&lt;&gt;"",AK35,IF('Contradiction Register'!BD35="No","No true contradiction","Genuine factual contradiction"))</x:f>
        <x:v>Provenance or source conflict</x:v>
      </x:c>
      <x:c r="AM35" t="str">
        <x:f>IF(AL35="Missing-evidence confusion","Missing","")</x:f>
      </x:c>
      <x:c r="AN35" t="str">
        <x:f>IF(AM35&lt;&gt;"",AM35,IF(AL35="Entity mismatch","Entity",""))</x:f>
      </x:c>
      <x:c r="AO35" t="str">
        <x:f>IF(AN35&lt;&gt;"",AN35,IF(AL35="Geography or market mismatch",IF('Contradiction Register'!AV35="Different","GeoMarket|Market","GeoMarket|Geography"),""))</x:f>
      </x:c>
      <x:c r="AP35" t="str">
        <x:f>IF(AO35&lt;&gt;"",AO35,IF(AL35="Customer-segment mismatch","Segment",""))</x:f>
      </x:c>
      <x:c r="AQ35" t="str">
        <x:f>IF(AP35&lt;&gt;"",AP35,IF(AL35="Product-tier mismatch",IF('Contradiction Register'!BE35="Yes","Tier|Narrowed","Tier|Default"),""))</x:f>
      </x:c>
      <x:c r="AR35" t="str">
        <x:f>IF(AQ35&lt;&gt;"",AQ35,IF(AL35="Time conflict",IF('Contradiction Register'!BO35&lt;&gt;"None","Time|Preferred","Time|Sequence"),""))</x:f>
      </x:c>
      <x:c r="AS35" t="str">
        <x:f>IF(AR35&lt;&gt;"",AR35,IF(AL35="Definition conflict",IF('Contradiction Register'!W35='Contradiction Register'!AP35,"Definition|SameLabel","Definition|DifferentLabel"),""))</x:f>
      </x:c>
      <x:c r="AT35" t="str">
        <x:f>IF(AS35&lt;&gt;"",AS35,IF(AL35="Metric conflict","Metric",""))</x:f>
      </x:c>
      <x:c r="AU35" t="str">
        <x:f>IF(AT35&lt;&gt;"",AT35,IF(AL35="Method conflict",IF('Contradiction Register'!BN35="Material","Method|Material",IF('Contradiction Register'!BN35="Non-material","Method|NonMaterial","Method|Undetermined")),""))</x:f>
      </x:c>
      <x:c r="AV35" t="str">
        <x:f>IF(AU35&lt;&gt;"",AU35,IF(AL35="Evidence-state conflict","EvidenceState",""))</x:f>
      </x:c>
      <x:c r="AW35" t="str">
        <x:f>IF(AV35&lt;&gt;"",AV35,IF(AL35="Provenance or source conflict",IF(AND('Contradiction Register'!BH35="Yes",'Contradiction Register'!BN35="Material"),"Provenance|SharedProviderMaterial",IF(AND('Contradiction Register'!BN35="Material",'Contradiction Register'!BJ35="Unknown"),"Provenance|TraceRequired","Provenance|Dependent")),""))</x:f>
        <x:v>Provenance|Dependent</x:v>
      </x:c>
      <x:c r="AX35" t="str">
        <x:f>IF(AW35&lt;&gt;"",AW35,IF(AL35="No true contradiction",IF('Contradiction Register'!BE35="Yes","NoTrue|Narrowed","NoTrue|Compatible"),""))</x:f>
        <x:v>Provenance|Dependent</x:v>
      </x:c>
      <x:c r="AY35" t="str">
        <x:f>IF(AX35&lt;&gt;"",AX35,IF('Contradiction Register'!BO35&lt;&gt;"None","Genuine|Preferred",IF('Contradiction Register'!BP35="No","Genuine|Refuse",IF('Contradiction Register'!BN35="Non-material","Genuine|NonMaterial","Genuine|Material"))))</x:f>
        <x:v>Provenance|Dependent</x:v>
      </x:c>
      <x:c r="BH35" t="str">
        <x:f>VLOOKUP(AY35,$AZ$5:$BG$29,2,FALSE)</x:f>
        <x:v>Preserve unresolved — non-blocking</x:v>
      </x:c>
      <x:c r="BI35" t="str">
        <x:f>VLOOKUP(AY35,$AZ$5:$BG$29,3,FALSE)</x:f>
        <x:v>Reduced</x:v>
      </x:c>
      <x:c r="BJ35" t="str">
        <x:f>IF(AY35="Genuine|Preferred",'Contradiction Register'!BO35&amp;" is preferred for named directness, currency and decision-fit reasons; "&amp;IF('Contradiction Register'!BO35="Record A","Record B","Record A")&amp;" remains preserved.",VLOOKUP(AY35,$AZ$5:$BG$29,4,FALSE))</x:f>
        <x:v>The records form one evidence family and must not be counted as independent corroboration.</x:v>
      </x:c>
      <x:c r="BK35" t="str">
        <x:f>IF(AY35="Genuine|Preferred",'Contradiction Register'!BO35&amp;" is unquestionably true.",VLOOKUP(AY35,$AZ$5:$BG$29,5,FALSE))</x:f>
        <x:v>The records independently confirm the claim or are compatible because they share an origin.</x:v>
      </x:c>
      <x:c r="BL35" t="str">
        <x:f>VLOOKUP(AY35,$AZ$5:$BG$29,6,FALSE)</x:f>
        <x:v>Retain them as dependent records, inspect derivation differences and proceed only with the dependence stated.</x:v>
      </x:c>
      <x:c r="BM35" t="str">
        <x:f>VLOOKUP(AY35,$AZ$5:$BG$29,7,FALSE)</x:f>
        <x:v>Required if public.</x:v>
      </x:c>
      <x:c r="BN35" t="str">
        <x:f>VLOOKUP(AY35,$AZ$5:$BG$29,8,FALSE)</x:f>
        <x:v>Reopen if independent collection is found or the derivation changes the meaning.</x:v>
      </x:c>
    </x:row>
    <x:row r="36">
      <x:c r="S36" t="n">
        <x:f>6</x:f>
        <x:v>6</x:v>
      </x:c>
      <x:c r="T36" t="b">
        <x:f>OR(AND('Contradiction Register'!E36&lt;&gt;"",COUNTIF('Validation Lists'!$A$5:$A$6,'Contradiction Register'!E36)=0),AND('Contradiction Register'!F36&lt;&gt;"",COUNTIF('Validation Lists'!$B$5:$B$7,'Contradiction Register'!F36)=0),AND('Contradiction Register'!G36&lt;&gt;"",COUNTIF('Validation Lists'!$C$5:$C$7,'Contradiction Register'!G36)=0),AND('Contradiction Register'!J36&lt;&gt;"",COUNTIF('Validation Lists'!$D$5:$D$11,'Contradiction Register'!J36)=0),AND('Contradiction Register'!K36&lt;&gt;"",COUNTIF('Validation Lists'!$E$5:$E$9,'Contradiction Register'!K36)=0),AND('Contradiction Register'!L36&lt;&gt;"",COUNTIF('Validation Lists'!$F$5:$F$7,'Contradiction Register'!L36)=0),AND('Contradiction Register'!AC36&lt;&gt;"",COUNTIF('Validation Lists'!$D$5:$D$11,'Contradiction Register'!AC36)=0),AND('Contradiction Register'!AD36&lt;&gt;"",COUNTIF('Validation Lists'!$E$5:$E$9,'Contradiction Register'!AD36)=0),AND('Contradiction Register'!AE36&lt;&gt;"",COUNTIF('Validation Lists'!$F$5:$F$7,'Contradiction Register'!AE36)=0),AND('Contradiction Register'!AT36&lt;&gt;"",COUNTIF('Validation Lists'!$G$5:$G$8,'Contradiction Register'!AT36)=0),AND('Contradiction Register'!AU36&lt;&gt;"",COUNTIF('Validation Lists'!$G$5:$G$8,'Contradiction Register'!AU36)=0),AND('Contradiction Register'!AV36&lt;&gt;"",COUNTIF('Validation Lists'!$G$5:$G$8,'Contradiction Register'!AV36)=0),AND('Contradiction Register'!AW36&lt;&gt;"",COUNTIF('Validation Lists'!$G$5:$G$8,'Contradiction Register'!AW36)=0),AND('Contradiction Register'!AX36&lt;&gt;"",COUNTIF('Validation Lists'!$G$5:$G$8,'Contradiction Register'!AX36)=0),AND('Contradiction Register'!AY36&lt;&gt;"",COUNTIF('Validation Lists'!$G$5:$G$8,'Contradiction Register'!AY36)=0),AND('Contradiction Register'!AZ36&lt;&gt;"",COUNTIF('Validation Lists'!$G$5:$G$8,'Contradiction Register'!AZ36)=0),AND('Contradiction Register'!BA36&lt;&gt;"",COUNTIF('Validation Lists'!$G$5:$G$8,'Contradiction Register'!BA36)=0),AND('Contradiction Register'!BB36&lt;&gt;"",COUNTIF('Validation Lists'!$G$5:$G$8,'Contradiction Register'!BB36)=0),AND('Contradiction Register'!BC36&lt;&gt;"",COUNTIF('Validation Lists'!$G$5:$G$8,'Contradiction Register'!BC36)=0),AND('Contradiction Register'!BD36&lt;&gt;"",COUNTIF('Validation Lists'!$H$5:$H$7,'Contradiction Register'!BD36)=0),AND('Contradiction Register'!BE36&lt;&gt;"",COUNTIF('Validation Lists'!$A$5:$A$6,'Contradiction Register'!BE36)=0),AND('Contradiction Register'!BF36&lt;&gt;"",COUNTIF('Validation Lists'!$I$5:$I$8,'Contradiction Register'!BF36)=0),AND('Contradiction Register'!BG36&lt;&gt;"",COUNTIF('Validation Lists'!$H$5:$H$7,'Contradiction Register'!BG36)=0),AND('Contradiction Register'!BH36&lt;&gt;"",COUNTIF('Validation Lists'!$H$5:$H$7,'Contradiction Register'!BH36)=0),AND('Contradiction Register'!BI36&lt;&gt;"",COUNTIF('Validation Lists'!$H$5:$H$7,'Contradiction Register'!BI36)=0),AND('Contradiction Register'!BJ36&lt;&gt;"",COUNTIF('Validation Lists'!$H$5:$H$7,'Contradiction Register'!BJ36)=0),AND('Contradiction Register'!BK36&lt;&gt;"",COUNTIF('Validation Lists'!$A$5:$A$6,'Contradiction Register'!BK36)=0),AND('Contradiction Register'!BL36&lt;&gt;"",COUNTIF('Validation Lists'!$A$5:$A$6,'Contradiction Register'!BL36)=0),AND('Contradiction Register'!BM36&lt;&gt;"",COUNTIF('Validation Lists'!$J$5:$J$8,'Contradiction Register'!BM36)=0),AND('Contradiction Register'!BN36&lt;&gt;"",COUNTIF('Validation Lists'!$K$5:$K$7,'Contradiction Register'!BN36)=0),AND('Contradiction Register'!BO36&lt;&gt;"",COUNTIF('Validation Lists'!$L$5:$L$7,'Contradiction Register'!BO36)=0),AND('Contradiction Register'!BP36&lt;&gt;"",COUNTIF('Validation Lists'!$M$5:$M$7,'Contradiction Register'!BP36)=0))</x:f>
        <x:v>0</x:v>
      </x:c>
      <x:c r="U36" t="b">
        <x:f>OR('Contradiction Register'!B36="",'Contradiction Register'!C36="",'Contradiction Register'!D36="",'Contradiction Register'!E36="",'Contradiction Register'!F36="",'Contradiction Register'!G36="",'Contradiction Register'!H36="",'Contradiction Register'!I36="",'Contradiction Register'!J36="",'Contradiction Register'!K36="",'Contradiction Register'!L36="",'Contradiction Register'!M36="",'Contradiction Register'!N36="",'Contradiction Register'!O36="",'Contradiction Register'!P36="",'Contradiction Register'!Q36="",'Contradiction Register'!R36="",'Contradiction Register'!S36="",'Contradiction Register'!T36="",'Contradiction Register'!U36="",'Contradiction Register'!V36="",'Contradiction Register'!W36="",'Contradiction Register'!X36="",'Contradiction Register'!Y36="",'Contradiction Register'!Z36="",'Contradiction Register'!AA36="",'Contradiction Register'!AB36="",'Contradiction Register'!AC36="",'Contradiction Register'!AD36="",'Contradiction Register'!AE36="",'Contradiction Register'!AF36="",'Contradiction Register'!AG36="",'Contradiction Register'!AH36="",'Contradiction Register'!AI36="",'Contradiction Register'!AJ36="",'Contradiction Register'!AK36="",'Contradiction Register'!AL36="",'Contradiction Register'!AM36="",'Contradiction Register'!AN36="",'Contradiction Register'!AO36="",'Contradiction Register'!AP36="",'Contradiction Register'!AQ36="",'Contradiction Register'!AR36="",'Contradiction Register'!AS36="",'Contradiction Register'!AT36="",'Contradiction Register'!AU36="",'Contradiction Register'!AV36="",'Contradiction Register'!AW36="",'Contradiction Register'!AX36="",'Contradiction Register'!AY36="",'Contradiction Register'!AZ36="",'Contradiction Register'!BA36="",'Contradiction Register'!BB36="",'Contradiction Register'!BC36="",'Contradiction Register'!BD36="",'Contradiction Register'!BE36="",'Contradiction Register'!BF36="",'Contradiction Register'!BG36="",'Contradiction Register'!BH36="",'Contradiction Register'!BI36="",'Contradiction Register'!BJ36="",'Contradiction Register'!BK36="",'Contradiction Register'!BL36="",'Contradiction Register'!BM36="",'Contradiction Register'!BN36="",'Contradiction Register'!BO36="",'Contradiction Register'!BP36="",'Contradiction Register'!BQ36="",'Contradiction Register'!BR36="")</x:f>
        <x:v>1</x:v>
      </x:c>
      <x:c r="V36" t="str">
        <x:f>IF(OR(T36,U36),"Undetermined",'Contradiction Register'!BN36)</x:f>
        <x:v>Undetermined</x:v>
      </x:c>
      <x:c r="W36" t="b">
        <x:f>AND(OR('Contradiction Register'!E36="Yes",'Contradiction Register'!F36="High",'Contradiction Register'!G36="Hard",'Contradiction Register'!BO36&lt;&gt;"None",BH36="Preserve unresolved — decision-blocking",BH36="Refuse the claim",BH36="Collect defined additional evidence"),OR('Contradiction Register'!BS36="",'Contradiction Register'!BS36="None"))</x:f>
        <x:v>1</x:v>
      </x:c>
      <x:c r="X36" t="b">
        <x:f>AND(OR(BH36="Prefer one record with explicit reasons",BH36="Preserve unresolved — non-blocking",BH36="Preserve unresolved — decision-blocking",BH36="Refuse the claim",BH36="Collect defined additional evidence",'Contradiction Register'!AY36="Different",'Contradiction Register'!AX36="Different"),OR('Contradiction Register'!BT36="",'Contradiction Register'!BT36="None",'Contradiction Register'!BT36="Not applicable"))</x:f>
        <x:v>1</x:v>
      </x:c>
      <x:c r="Y36" t="b">
        <x:f>AND(BH36="Collect defined additional evidence",OR('Contradiction Register'!BR36="",'Contradiction Register'!BR36="None",'Contradiction Register'!BR36="Not applicable"))</x:f>
        <x:v>0</x:v>
      </x:c>
      <x:c r="Z36" t="str">
        <x:f>IF(AND('Contradiction Register'!BK36="Yes",'Contradiction Register'!BL36="Yes",'Contradiction Register'!BM36&lt;&gt;"Yes"),"Missing-evidence confusion","")</x:f>
      </x:c>
      <x:c r="AA36" t="str">
        <x:f>IF(Z36&lt;&gt;"",Z36,IF('Contradiction Register'!AT36="Different","Entity mismatch",""))</x:f>
      </x:c>
      <x:c r="AB36" t="str">
        <x:f>IF(AA36&lt;&gt;"",AA36,IF('Contradiction Register'!AV36="Different","Geography or market mismatch",""))</x:f>
      </x:c>
      <x:c r="AC36" t="str">
        <x:f>IF(AB36&lt;&gt;"",AB36,IF('Contradiction Register'!AU36="Different","Geography or market mismatch",""))</x:f>
      </x:c>
      <x:c r="AD36" t="str">
        <x:f>IF(AC36&lt;&gt;"",AC36,IF('Contradiction Register'!AW36="Different","Customer-segment mismatch",""))</x:f>
      </x:c>
      <x:c r="AE36" t="str">
        <x:f>IF(AD36&lt;&gt;"",AD36,IF('Contradiction Register'!AX36="Different","Product-tier mismatch",""))</x:f>
      </x:c>
      <x:c r="AF36" t="str">
        <x:f>IF(AE36&lt;&gt;"",AE36,IF('Contradiction Register'!AY36="Different","Time conflict",""))</x:f>
      </x:c>
      <x:c r="AG36" t="str">
        <x:f>IF(AF36&lt;&gt;"",AF36,IF('Contradiction Register'!AZ36="Different","Definition conflict",""))</x:f>
      </x:c>
      <x:c r="AH36" t="str">
        <x:f>IF(AG36&lt;&gt;"",AG36,IF('Contradiction Register'!BA36="Different","Metric conflict",""))</x:f>
      </x:c>
      <x:c r="AI36" t="str">
        <x:f>IF(AH36&lt;&gt;"",AH36,IF('Contradiction Register'!BB36="Different","Method conflict",""))</x:f>
      </x:c>
      <x:c r="AJ36" t="str">
        <x:f>IF(AI36&lt;&gt;"",AI36,IF('Contradiction Register'!BC36="Different","Evidence-state conflict",""))</x:f>
      </x:c>
      <x:c r="AK36" t="str">
        <x:f>IF(AJ36&lt;&gt;"",AJ36,IF(OR('Contradiction Register'!BG36="Yes",'Contradiction Register'!BH36="Yes",'Contradiction Register'!BI36="Yes",'Contradiction Register'!BJ36&lt;&gt;"Yes"),"Provenance or source conflict",""))</x:f>
        <x:v>Provenance or source conflict</x:v>
      </x:c>
      <x:c r="AL36" t="str">
        <x:f>IF(AK36&lt;&gt;"",AK36,IF('Contradiction Register'!BD36="No","No true contradiction","Genuine factual contradiction"))</x:f>
        <x:v>Provenance or source conflict</x:v>
      </x:c>
      <x:c r="AM36" t="str">
        <x:f>IF(AL36="Missing-evidence confusion","Missing","")</x:f>
      </x:c>
      <x:c r="AN36" t="str">
        <x:f>IF(AM36&lt;&gt;"",AM36,IF(AL36="Entity mismatch","Entity",""))</x:f>
      </x:c>
      <x:c r="AO36" t="str">
        <x:f>IF(AN36&lt;&gt;"",AN36,IF(AL36="Geography or market mismatch",IF('Contradiction Register'!AV36="Different","GeoMarket|Market","GeoMarket|Geography"),""))</x:f>
      </x:c>
      <x:c r="AP36" t="str">
        <x:f>IF(AO36&lt;&gt;"",AO36,IF(AL36="Customer-segment mismatch","Segment",""))</x:f>
      </x:c>
      <x:c r="AQ36" t="str">
        <x:f>IF(AP36&lt;&gt;"",AP36,IF(AL36="Product-tier mismatch",IF('Contradiction Register'!BE36="Yes","Tier|Narrowed","Tier|Default"),""))</x:f>
      </x:c>
      <x:c r="AR36" t="str">
        <x:f>IF(AQ36&lt;&gt;"",AQ36,IF(AL36="Time conflict",IF('Contradiction Register'!BO36&lt;&gt;"None","Time|Preferred","Time|Sequence"),""))</x:f>
      </x:c>
      <x:c r="AS36" t="str">
        <x:f>IF(AR36&lt;&gt;"",AR36,IF(AL36="Definition conflict",IF('Contradiction Register'!W36='Contradiction Register'!AP36,"Definition|SameLabel","Definition|DifferentLabel"),""))</x:f>
      </x:c>
      <x:c r="AT36" t="str">
        <x:f>IF(AS36&lt;&gt;"",AS36,IF(AL36="Metric conflict","Metric",""))</x:f>
      </x:c>
      <x:c r="AU36" t="str">
        <x:f>IF(AT36&lt;&gt;"",AT36,IF(AL36="Method conflict",IF('Contradiction Register'!BN36="Material","Method|Material",IF('Contradiction Register'!BN36="Non-material","Method|NonMaterial","Method|Undetermined")),""))</x:f>
      </x:c>
      <x:c r="AV36" t="str">
        <x:f>IF(AU36&lt;&gt;"",AU36,IF(AL36="Evidence-state conflict","EvidenceState",""))</x:f>
      </x:c>
      <x:c r="AW36" t="str">
        <x:f>IF(AV36&lt;&gt;"",AV36,IF(AL36="Provenance or source conflict",IF(AND('Contradiction Register'!BH36="Yes",'Contradiction Register'!BN36="Material"),"Provenance|SharedProviderMaterial",IF(AND('Contradiction Register'!BN36="Material",'Contradiction Register'!BJ36="Unknown"),"Provenance|TraceRequired","Provenance|Dependent")),""))</x:f>
        <x:v>Provenance|Dependent</x:v>
      </x:c>
      <x:c r="AX36" t="str">
        <x:f>IF(AW36&lt;&gt;"",AW36,IF(AL36="No true contradiction",IF('Contradiction Register'!BE36="Yes","NoTrue|Narrowed","NoTrue|Compatible"),""))</x:f>
        <x:v>Provenance|Dependent</x:v>
      </x:c>
      <x:c r="AY36" t="str">
        <x:f>IF(AX36&lt;&gt;"",AX36,IF('Contradiction Register'!BO36&lt;&gt;"None","Genuine|Preferred",IF('Contradiction Register'!BP36="No","Genuine|Refuse",IF('Contradiction Register'!BN36="Non-material","Genuine|NonMaterial","Genuine|Material"))))</x:f>
        <x:v>Provenance|Dependent</x:v>
      </x:c>
      <x:c r="BH36" t="str">
        <x:f>VLOOKUP(AY36,$AZ$5:$BG$29,2,FALSE)</x:f>
        <x:v>Preserve unresolved — non-blocking</x:v>
      </x:c>
      <x:c r="BI36" t="str">
        <x:f>VLOOKUP(AY36,$AZ$5:$BG$29,3,FALSE)</x:f>
        <x:v>Reduced</x:v>
      </x:c>
      <x:c r="BJ36" t="str">
        <x:f>IF(AY36="Genuine|Preferred",'Contradiction Register'!BO36&amp;" is preferred for named directness, currency and decision-fit reasons; "&amp;IF('Contradiction Register'!BO36="Record A","Record B","Record A")&amp;" remains preserved.",VLOOKUP(AY36,$AZ$5:$BG$29,4,FALSE))</x:f>
        <x:v>The records form one evidence family and must not be counted as independent corroboration.</x:v>
      </x:c>
      <x:c r="BK36" t="str">
        <x:f>IF(AY36="Genuine|Preferred",'Contradiction Register'!BO36&amp;" is unquestionably true.",VLOOKUP(AY36,$AZ$5:$BG$29,5,FALSE))</x:f>
        <x:v>The records independently confirm the claim or are compatible because they share an origin.</x:v>
      </x:c>
      <x:c r="BL36" t="str">
        <x:f>VLOOKUP(AY36,$AZ$5:$BG$29,6,FALSE)</x:f>
        <x:v>Retain them as dependent records, inspect derivation differences and proceed only with the dependence stated.</x:v>
      </x:c>
      <x:c r="BM36" t="str">
        <x:f>VLOOKUP(AY36,$AZ$5:$BG$29,7,FALSE)</x:f>
        <x:v>Required if public.</x:v>
      </x:c>
      <x:c r="BN36" t="str">
        <x:f>VLOOKUP(AY36,$AZ$5:$BG$29,8,FALSE)</x:f>
        <x:v>Reopen if independent collection is found or the derivation changes the meaning.</x:v>
      </x:c>
    </x:row>
    <x:row r="37">
      <x:c r="S37" t="n">
        <x:f>6</x:f>
        <x:v>6</x:v>
      </x:c>
      <x:c r="T37" t="b">
        <x:f>OR(AND('Contradiction Register'!E37&lt;&gt;"",COUNTIF('Validation Lists'!$A$5:$A$6,'Contradiction Register'!E37)=0),AND('Contradiction Register'!F37&lt;&gt;"",COUNTIF('Validation Lists'!$B$5:$B$7,'Contradiction Register'!F37)=0),AND('Contradiction Register'!G37&lt;&gt;"",COUNTIF('Validation Lists'!$C$5:$C$7,'Contradiction Register'!G37)=0),AND('Contradiction Register'!J37&lt;&gt;"",COUNTIF('Validation Lists'!$D$5:$D$11,'Contradiction Register'!J37)=0),AND('Contradiction Register'!K37&lt;&gt;"",COUNTIF('Validation Lists'!$E$5:$E$9,'Contradiction Register'!K37)=0),AND('Contradiction Register'!L37&lt;&gt;"",COUNTIF('Validation Lists'!$F$5:$F$7,'Contradiction Register'!L37)=0),AND('Contradiction Register'!AC37&lt;&gt;"",COUNTIF('Validation Lists'!$D$5:$D$11,'Contradiction Register'!AC37)=0),AND('Contradiction Register'!AD37&lt;&gt;"",COUNTIF('Validation Lists'!$E$5:$E$9,'Contradiction Register'!AD37)=0),AND('Contradiction Register'!AE37&lt;&gt;"",COUNTIF('Validation Lists'!$F$5:$F$7,'Contradiction Register'!AE37)=0),AND('Contradiction Register'!AT37&lt;&gt;"",COUNTIF('Validation Lists'!$G$5:$G$8,'Contradiction Register'!AT37)=0),AND('Contradiction Register'!AU37&lt;&gt;"",COUNTIF('Validation Lists'!$G$5:$G$8,'Contradiction Register'!AU37)=0),AND('Contradiction Register'!AV37&lt;&gt;"",COUNTIF('Validation Lists'!$G$5:$G$8,'Contradiction Register'!AV37)=0),AND('Contradiction Register'!AW37&lt;&gt;"",COUNTIF('Validation Lists'!$G$5:$G$8,'Contradiction Register'!AW37)=0),AND('Contradiction Register'!AX37&lt;&gt;"",COUNTIF('Validation Lists'!$G$5:$G$8,'Contradiction Register'!AX37)=0),AND('Contradiction Register'!AY37&lt;&gt;"",COUNTIF('Validation Lists'!$G$5:$G$8,'Contradiction Register'!AY37)=0),AND('Contradiction Register'!AZ37&lt;&gt;"",COUNTIF('Validation Lists'!$G$5:$G$8,'Contradiction Register'!AZ37)=0),AND('Contradiction Register'!BA37&lt;&gt;"",COUNTIF('Validation Lists'!$G$5:$G$8,'Contradiction Register'!BA37)=0),AND('Contradiction Register'!BB37&lt;&gt;"",COUNTIF('Validation Lists'!$G$5:$G$8,'Contradiction Register'!BB37)=0),AND('Contradiction Register'!BC37&lt;&gt;"",COUNTIF('Validation Lists'!$G$5:$G$8,'Contradiction Register'!BC37)=0),AND('Contradiction Register'!BD37&lt;&gt;"",COUNTIF('Validation Lists'!$H$5:$H$7,'Contradiction Register'!BD37)=0),AND('Contradiction Register'!BE37&lt;&gt;"",COUNTIF('Validation Lists'!$A$5:$A$6,'Contradiction Register'!BE37)=0),AND('Contradiction Register'!BF37&lt;&gt;"",COUNTIF('Validation Lists'!$I$5:$I$8,'Contradiction Register'!BF37)=0),AND('Contradiction Register'!BG37&lt;&gt;"",COUNTIF('Validation Lists'!$H$5:$H$7,'Contradiction Register'!BG37)=0),AND('Contradiction Register'!BH37&lt;&gt;"",COUNTIF('Validation Lists'!$H$5:$H$7,'Contradiction Register'!BH37)=0),AND('Contradiction Register'!BI37&lt;&gt;"",COUNTIF('Validation Lists'!$H$5:$H$7,'Contradiction Register'!BI37)=0),AND('Contradiction Register'!BJ37&lt;&gt;"",COUNTIF('Validation Lists'!$H$5:$H$7,'Contradiction Register'!BJ37)=0),AND('Contradiction Register'!BK37&lt;&gt;"",COUNTIF('Validation Lists'!$A$5:$A$6,'Contradiction Register'!BK37)=0),AND('Contradiction Register'!BL37&lt;&gt;"",COUNTIF('Validation Lists'!$A$5:$A$6,'Contradiction Register'!BL37)=0),AND('Contradiction Register'!BM37&lt;&gt;"",COUNTIF('Validation Lists'!$J$5:$J$8,'Contradiction Register'!BM37)=0),AND('Contradiction Register'!BN37&lt;&gt;"",COUNTIF('Validation Lists'!$K$5:$K$7,'Contradiction Register'!BN37)=0),AND('Contradiction Register'!BO37&lt;&gt;"",COUNTIF('Validation Lists'!$L$5:$L$7,'Contradiction Register'!BO37)=0),AND('Contradiction Register'!BP37&lt;&gt;"",COUNTIF('Validation Lists'!$M$5:$M$7,'Contradiction Register'!BP37)=0))</x:f>
        <x:v>0</x:v>
      </x:c>
      <x:c r="U37" t="b">
        <x:f>OR('Contradiction Register'!B37="",'Contradiction Register'!C37="",'Contradiction Register'!D37="",'Contradiction Register'!E37="",'Contradiction Register'!F37="",'Contradiction Register'!G37="",'Contradiction Register'!H37="",'Contradiction Register'!I37="",'Contradiction Register'!J37="",'Contradiction Register'!K37="",'Contradiction Register'!L37="",'Contradiction Register'!M37="",'Contradiction Register'!N37="",'Contradiction Register'!O37="",'Contradiction Register'!P37="",'Contradiction Register'!Q37="",'Contradiction Register'!R37="",'Contradiction Register'!S37="",'Contradiction Register'!T37="",'Contradiction Register'!U37="",'Contradiction Register'!V37="",'Contradiction Register'!W37="",'Contradiction Register'!X37="",'Contradiction Register'!Y37="",'Contradiction Register'!Z37="",'Contradiction Register'!AA37="",'Contradiction Register'!AB37="",'Contradiction Register'!AC37="",'Contradiction Register'!AD37="",'Contradiction Register'!AE37="",'Contradiction Register'!AF37="",'Contradiction Register'!AG37="",'Contradiction Register'!AH37="",'Contradiction Register'!AI37="",'Contradiction Register'!AJ37="",'Contradiction Register'!AK37="",'Contradiction Register'!AL37="",'Contradiction Register'!AM37="",'Contradiction Register'!AN37="",'Contradiction Register'!AO37="",'Contradiction Register'!AP37="",'Contradiction Register'!AQ37="",'Contradiction Register'!AR37="",'Contradiction Register'!AS37="",'Contradiction Register'!AT37="",'Contradiction Register'!AU37="",'Contradiction Register'!AV37="",'Contradiction Register'!AW37="",'Contradiction Register'!AX37="",'Contradiction Register'!AY37="",'Contradiction Register'!AZ37="",'Contradiction Register'!BA37="",'Contradiction Register'!BB37="",'Contradiction Register'!BC37="",'Contradiction Register'!BD37="",'Contradiction Register'!BE37="",'Contradiction Register'!BF37="",'Contradiction Register'!BG37="",'Contradiction Register'!BH37="",'Contradiction Register'!BI37="",'Contradiction Register'!BJ37="",'Contradiction Register'!BK37="",'Contradiction Register'!BL37="",'Contradiction Register'!BM37="",'Contradiction Register'!BN37="",'Contradiction Register'!BO37="",'Contradiction Register'!BP37="",'Contradiction Register'!BQ37="",'Contradiction Register'!BR37="")</x:f>
        <x:v>1</x:v>
      </x:c>
      <x:c r="V37" t="str">
        <x:f>IF(OR(T37,U37),"Undetermined",'Contradiction Register'!BN37)</x:f>
        <x:v>Undetermined</x:v>
      </x:c>
      <x:c r="W37" t="b">
        <x:f>AND(OR('Contradiction Register'!E37="Yes",'Contradiction Register'!F37="High",'Contradiction Register'!G37="Hard",'Contradiction Register'!BO37&lt;&gt;"None",BH37="Preserve unresolved — decision-blocking",BH37="Refuse the claim",BH37="Collect defined additional evidence"),OR('Contradiction Register'!BS37="",'Contradiction Register'!BS37="None"))</x:f>
        <x:v>1</x:v>
      </x:c>
      <x:c r="X37" t="b">
        <x:f>AND(OR(BH37="Prefer one record with explicit reasons",BH37="Preserve unresolved — non-blocking",BH37="Preserve unresolved — decision-blocking",BH37="Refuse the claim",BH37="Collect defined additional evidence",'Contradiction Register'!AY37="Different",'Contradiction Register'!AX37="Different"),OR('Contradiction Register'!BT37="",'Contradiction Register'!BT37="None",'Contradiction Register'!BT37="Not applicable"))</x:f>
        <x:v>1</x:v>
      </x:c>
      <x:c r="Y37" t="b">
        <x:f>AND(BH37="Collect defined additional evidence",OR('Contradiction Register'!BR37="",'Contradiction Register'!BR37="None",'Contradiction Register'!BR37="Not applicable"))</x:f>
        <x:v>0</x:v>
      </x:c>
      <x:c r="Z37" t="str">
        <x:f>IF(AND('Contradiction Register'!BK37="Yes",'Contradiction Register'!BL37="Yes",'Contradiction Register'!BM37&lt;&gt;"Yes"),"Missing-evidence confusion","")</x:f>
      </x:c>
      <x:c r="AA37" t="str">
        <x:f>IF(Z37&lt;&gt;"",Z37,IF('Contradiction Register'!AT37="Different","Entity mismatch",""))</x:f>
      </x:c>
      <x:c r="AB37" t="str">
        <x:f>IF(AA37&lt;&gt;"",AA37,IF('Contradiction Register'!AV37="Different","Geography or market mismatch",""))</x:f>
      </x:c>
      <x:c r="AC37" t="str">
        <x:f>IF(AB37&lt;&gt;"",AB37,IF('Contradiction Register'!AU37="Different","Geography or market mismatch",""))</x:f>
      </x:c>
      <x:c r="AD37" t="str">
        <x:f>IF(AC37&lt;&gt;"",AC37,IF('Contradiction Register'!AW37="Different","Customer-segment mismatch",""))</x:f>
      </x:c>
      <x:c r="AE37" t="str">
        <x:f>IF(AD37&lt;&gt;"",AD37,IF('Contradiction Register'!AX37="Different","Product-tier mismatch",""))</x:f>
      </x:c>
      <x:c r="AF37" t="str">
        <x:f>IF(AE37&lt;&gt;"",AE37,IF('Contradiction Register'!AY37="Different","Time conflict",""))</x:f>
      </x:c>
      <x:c r="AG37" t="str">
        <x:f>IF(AF37&lt;&gt;"",AF37,IF('Contradiction Register'!AZ37="Different","Definition conflict",""))</x:f>
      </x:c>
      <x:c r="AH37" t="str">
        <x:f>IF(AG37&lt;&gt;"",AG37,IF('Contradiction Register'!BA37="Different","Metric conflict",""))</x:f>
      </x:c>
      <x:c r="AI37" t="str">
        <x:f>IF(AH37&lt;&gt;"",AH37,IF('Contradiction Register'!BB37="Different","Method conflict",""))</x:f>
      </x:c>
      <x:c r="AJ37" t="str">
        <x:f>IF(AI37&lt;&gt;"",AI37,IF('Contradiction Register'!BC37="Different","Evidence-state conflict",""))</x:f>
      </x:c>
      <x:c r="AK37" t="str">
        <x:f>IF(AJ37&lt;&gt;"",AJ37,IF(OR('Contradiction Register'!BG37="Yes",'Contradiction Register'!BH37="Yes",'Contradiction Register'!BI37="Yes",'Contradiction Register'!BJ37&lt;&gt;"Yes"),"Provenance or source conflict",""))</x:f>
        <x:v>Provenance or source conflict</x:v>
      </x:c>
      <x:c r="AL37" t="str">
        <x:f>IF(AK37&lt;&gt;"",AK37,IF('Contradiction Register'!BD37="No","No true contradiction","Genuine factual contradiction"))</x:f>
        <x:v>Provenance or source conflict</x:v>
      </x:c>
      <x:c r="AM37" t="str">
        <x:f>IF(AL37="Missing-evidence confusion","Missing","")</x:f>
      </x:c>
      <x:c r="AN37" t="str">
        <x:f>IF(AM37&lt;&gt;"",AM37,IF(AL37="Entity mismatch","Entity",""))</x:f>
      </x:c>
      <x:c r="AO37" t="str">
        <x:f>IF(AN37&lt;&gt;"",AN37,IF(AL37="Geography or market mismatch",IF('Contradiction Register'!AV37="Different","GeoMarket|Market","GeoMarket|Geography"),""))</x:f>
      </x:c>
      <x:c r="AP37" t="str">
        <x:f>IF(AO37&lt;&gt;"",AO37,IF(AL37="Customer-segment mismatch","Segment",""))</x:f>
      </x:c>
      <x:c r="AQ37" t="str">
        <x:f>IF(AP37&lt;&gt;"",AP37,IF(AL37="Product-tier mismatch",IF('Contradiction Register'!BE37="Yes","Tier|Narrowed","Tier|Default"),""))</x:f>
      </x:c>
      <x:c r="AR37" t="str">
        <x:f>IF(AQ37&lt;&gt;"",AQ37,IF(AL37="Time conflict",IF('Contradiction Register'!BO37&lt;&gt;"None","Time|Preferred","Time|Sequence"),""))</x:f>
      </x:c>
      <x:c r="AS37" t="str">
        <x:f>IF(AR37&lt;&gt;"",AR37,IF(AL37="Definition conflict",IF('Contradiction Register'!W37='Contradiction Register'!AP37,"Definition|SameLabel","Definition|DifferentLabel"),""))</x:f>
      </x:c>
      <x:c r="AT37" t="str">
        <x:f>IF(AS37&lt;&gt;"",AS37,IF(AL37="Metric conflict","Metric",""))</x:f>
      </x:c>
      <x:c r="AU37" t="str">
        <x:f>IF(AT37&lt;&gt;"",AT37,IF(AL37="Method conflict",IF('Contradiction Register'!BN37="Material","Method|Material",IF('Contradiction Register'!BN37="Non-material","Method|NonMaterial","Method|Undetermined")),""))</x:f>
      </x:c>
      <x:c r="AV37" t="str">
        <x:f>IF(AU37&lt;&gt;"",AU37,IF(AL37="Evidence-state conflict","EvidenceState",""))</x:f>
      </x:c>
      <x:c r="AW37" t="str">
        <x:f>IF(AV37&lt;&gt;"",AV37,IF(AL37="Provenance or source conflict",IF(AND('Contradiction Register'!BH37="Yes",'Contradiction Register'!BN37="Material"),"Provenance|SharedProviderMaterial",IF(AND('Contradiction Register'!BN37="Material",'Contradiction Register'!BJ37="Unknown"),"Provenance|TraceRequired","Provenance|Dependent")),""))</x:f>
        <x:v>Provenance|Dependent</x:v>
      </x:c>
      <x:c r="AX37" t="str">
        <x:f>IF(AW37&lt;&gt;"",AW37,IF(AL37="No true contradiction",IF('Contradiction Register'!BE37="Yes","NoTrue|Narrowed","NoTrue|Compatible"),""))</x:f>
        <x:v>Provenance|Dependent</x:v>
      </x:c>
      <x:c r="AY37" t="str">
        <x:f>IF(AX37&lt;&gt;"",AX37,IF('Contradiction Register'!BO37&lt;&gt;"None","Genuine|Preferred",IF('Contradiction Register'!BP37="No","Genuine|Refuse",IF('Contradiction Register'!BN37="Non-material","Genuine|NonMaterial","Genuine|Material"))))</x:f>
        <x:v>Provenance|Dependent</x:v>
      </x:c>
      <x:c r="BH37" t="str">
        <x:f>VLOOKUP(AY37,$AZ$5:$BG$29,2,FALSE)</x:f>
        <x:v>Preserve unresolved — non-blocking</x:v>
      </x:c>
      <x:c r="BI37" t="str">
        <x:f>VLOOKUP(AY37,$AZ$5:$BG$29,3,FALSE)</x:f>
        <x:v>Reduced</x:v>
      </x:c>
      <x:c r="BJ37" t="str">
        <x:f>IF(AY37="Genuine|Preferred",'Contradiction Register'!BO37&amp;" is preferred for named directness, currency and decision-fit reasons; "&amp;IF('Contradiction Register'!BO37="Record A","Record B","Record A")&amp;" remains preserved.",VLOOKUP(AY37,$AZ$5:$BG$29,4,FALSE))</x:f>
        <x:v>The records form one evidence family and must not be counted as independent corroboration.</x:v>
      </x:c>
      <x:c r="BK37" t="str">
        <x:f>IF(AY37="Genuine|Preferred",'Contradiction Register'!BO37&amp;" is unquestionably true.",VLOOKUP(AY37,$AZ$5:$BG$29,5,FALSE))</x:f>
        <x:v>The records independently confirm the claim or are compatible because they share an origin.</x:v>
      </x:c>
      <x:c r="BL37" t="str">
        <x:f>VLOOKUP(AY37,$AZ$5:$BG$29,6,FALSE)</x:f>
        <x:v>Retain them as dependent records, inspect derivation differences and proceed only with the dependence stated.</x:v>
      </x:c>
      <x:c r="BM37" t="str">
        <x:f>VLOOKUP(AY37,$AZ$5:$BG$29,7,FALSE)</x:f>
        <x:v>Required if public.</x:v>
      </x:c>
      <x:c r="BN37" t="str">
        <x:f>VLOOKUP(AY37,$AZ$5:$BG$29,8,FALSE)</x:f>
        <x:v>Reopen if independent collection is found or the derivation changes the meaning.</x:v>
      </x:c>
    </x:row>
    <x:row r="38">
      <x:c r="S38" t="n">
        <x:f>6</x:f>
        <x:v>6</x:v>
      </x:c>
      <x:c r="T38" t="b">
        <x:f>OR(AND('Contradiction Register'!E38&lt;&gt;"",COUNTIF('Validation Lists'!$A$5:$A$6,'Contradiction Register'!E38)=0),AND('Contradiction Register'!F38&lt;&gt;"",COUNTIF('Validation Lists'!$B$5:$B$7,'Contradiction Register'!F38)=0),AND('Contradiction Register'!G38&lt;&gt;"",COUNTIF('Validation Lists'!$C$5:$C$7,'Contradiction Register'!G38)=0),AND('Contradiction Register'!J38&lt;&gt;"",COUNTIF('Validation Lists'!$D$5:$D$11,'Contradiction Register'!J38)=0),AND('Contradiction Register'!K38&lt;&gt;"",COUNTIF('Validation Lists'!$E$5:$E$9,'Contradiction Register'!K38)=0),AND('Contradiction Register'!L38&lt;&gt;"",COUNTIF('Validation Lists'!$F$5:$F$7,'Contradiction Register'!L38)=0),AND('Contradiction Register'!AC38&lt;&gt;"",COUNTIF('Validation Lists'!$D$5:$D$11,'Contradiction Register'!AC38)=0),AND('Contradiction Register'!AD38&lt;&gt;"",COUNTIF('Validation Lists'!$E$5:$E$9,'Contradiction Register'!AD38)=0),AND('Contradiction Register'!AE38&lt;&gt;"",COUNTIF('Validation Lists'!$F$5:$F$7,'Contradiction Register'!AE38)=0),AND('Contradiction Register'!AT38&lt;&gt;"",COUNTIF('Validation Lists'!$G$5:$G$8,'Contradiction Register'!AT38)=0),AND('Contradiction Register'!AU38&lt;&gt;"",COUNTIF('Validation Lists'!$G$5:$G$8,'Contradiction Register'!AU38)=0),AND('Contradiction Register'!AV38&lt;&gt;"",COUNTIF('Validation Lists'!$G$5:$G$8,'Contradiction Register'!AV38)=0),AND('Contradiction Register'!AW38&lt;&gt;"",COUNTIF('Validation Lists'!$G$5:$G$8,'Contradiction Register'!AW38)=0),AND('Contradiction Register'!AX38&lt;&gt;"",COUNTIF('Validation Lists'!$G$5:$G$8,'Contradiction Register'!AX38)=0),AND('Contradiction Register'!AY38&lt;&gt;"",COUNTIF('Validation Lists'!$G$5:$G$8,'Contradiction Register'!AY38)=0),AND('Contradiction Register'!AZ38&lt;&gt;"",COUNTIF('Validation Lists'!$G$5:$G$8,'Contradiction Register'!AZ38)=0),AND('Contradiction Register'!BA38&lt;&gt;"",COUNTIF('Validation Lists'!$G$5:$G$8,'Contradiction Register'!BA38)=0),AND('Contradiction Register'!BB38&lt;&gt;"",COUNTIF('Validation Lists'!$G$5:$G$8,'Contradiction Register'!BB38)=0),AND('Contradiction Register'!BC38&lt;&gt;"",COUNTIF('Validation Lists'!$G$5:$G$8,'Contradiction Register'!BC38)=0),AND('Contradiction Register'!BD38&lt;&gt;"",COUNTIF('Validation Lists'!$H$5:$H$7,'Contradiction Register'!BD38)=0),AND('Contradiction Register'!BE38&lt;&gt;"",COUNTIF('Validation Lists'!$A$5:$A$6,'Contradiction Register'!BE38)=0),AND('Contradiction Register'!BF38&lt;&gt;"",COUNTIF('Validation Lists'!$I$5:$I$8,'Contradiction Register'!BF38)=0),AND('Contradiction Register'!BG38&lt;&gt;"",COUNTIF('Validation Lists'!$H$5:$H$7,'Contradiction Register'!BG38)=0),AND('Contradiction Register'!BH38&lt;&gt;"",COUNTIF('Validation Lists'!$H$5:$H$7,'Contradiction Register'!BH38)=0),AND('Contradiction Register'!BI38&lt;&gt;"",COUNTIF('Validation Lists'!$H$5:$H$7,'Contradiction Register'!BI38)=0),AND('Contradiction Register'!BJ38&lt;&gt;"",COUNTIF('Validation Lists'!$H$5:$H$7,'Contradiction Register'!BJ38)=0),AND('Contradiction Register'!BK38&lt;&gt;"",COUNTIF('Validation Lists'!$A$5:$A$6,'Contradiction Register'!BK38)=0),AND('Contradiction Register'!BL38&lt;&gt;"",COUNTIF('Validation Lists'!$A$5:$A$6,'Contradiction Register'!BL38)=0),AND('Contradiction Register'!BM38&lt;&gt;"",COUNTIF('Validation Lists'!$J$5:$J$8,'Contradiction Register'!BM38)=0),AND('Contradiction Register'!BN38&lt;&gt;"",COUNTIF('Validation Lists'!$K$5:$K$7,'Contradiction Register'!BN38)=0),AND('Contradiction Register'!BO38&lt;&gt;"",COUNTIF('Validation Lists'!$L$5:$L$7,'Contradiction Register'!BO38)=0),AND('Contradiction Register'!BP38&lt;&gt;"",COUNTIF('Validation Lists'!$M$5:$M$7,'Contradiction Register'!BP38)=0))</x:f>
        <x:v>0</x:v>
      </x:c>
      <x:c r="U38" t="b">
        <x:f>OR('Contradiction Register'!B38="",'Contradiction Register'!C38="",'Contradiction Register'!D38="",'Contradiction Register'!E38="",'Contradiction Register'!F38="",'Contradiction Register'!G38="",'Contradiction Register'!H38="",'Contradiction Register'!I38="",'Contradiction Register'!J38="",'Contradiction Register'!K38="",'Contradiction Register'!L38="",'Contradiction Register'!M38="",'Contradiction Register'!N38="",'Contradiction Register'!O38="",'Contradiction Register'!P38="",'Contradiction Register'!Q38="",'Contradiction Register'!R38="",'Contradiction Register'!S38="",'Contradiction Register'!T38="",'Contradiction Register'!U38="",'Contradiction Register'!V38="",'Contradiction Register'!W38="",'Contradiction Register'!X38="",'Contradiction Register'!Y38="",'Contradiction Register'!Z38="",'Contradiction Register'!AA38="",'Contradiction Register'!AB38="",'Contradiction Register'!AC38="",'Contradiction Register'!AD38="",'Contradiction Register'!AE38="",'Contradiction Register'!AF38="",'Contradiction Register'!AG38="",'Contradiction Register'!AH38="",'Contradiction Register'!AI38="",'Contradiction Register'!AJ38="",'Contradiction Register'!AK38="",'Contradiction Register'!AL38="",'Contradiction Register'!AM38="",'Contradiction Register'!AN38="",'Contradiction Register'!AO38="",'Contradiction Register'!AP38="",'Contradiction Register'!AQ38="",'Contradiction Register'!AR38="",'Contradiction Register'!AS38="",'Contradiction Register'!AT38="",'Contradiction Register'!AU38="",'Contradiction Register'!AV38="",'Contradiction Register'!AW38="",'Contradiction Register'!AX38="",'Contradiction Register'!AY38="",'Contradiction Register'!AZ38="",'Contradiction Register'!BA38="",'Contradiction Register'!BB38="",'Contradiction Register'!BC38="",'Contradiction Register'!BD38="",'Contradiction Register'!BE38="",'Contradiction Register'!BF38="",'Contradiction Register'!BG38="",'Contradiction Register'!BH38="",'Contradiction Register'!BI38="",'Contradiction Register'!BJ38="",'Contradiction Register'!BK38="",'Contradiction Register'!BL38="",'Contradiction Register'!BM38="",'Contradiction Register'!BN38="",'Contradiction Register'!BO38="",'Contradiction Register'!BP38="",'Contradiction Register'!BQ38="",'Contradiction Register'!BR38="")</x:f>
        <x:v>1</x:v>
      </x:c>
      <x:c r="V38" t="str">
        <x:f>IF(OR(T38,U38),"Undetermined",'Contradiction Register'!BN38)</x:f>
        <x:v>Undetermined</x:v>
      </x:c>
      <x:c r="W38" t="b">
        <x:f>AND(OR('Contradiction Register'!E38="Yes",'Contradiction Register'!F38="High",'Contradiction Register'!G38="Hard",'Contradiction Register'!BO38&lt;&gt;"None",BH38="Preserve unresolved — decision-blocking",BH38="Refuse the claim",BH38="Collect defined additional evidence"),OR('Contradiction Register'!BS38="",'Contradiction Register'!BS38="None"))</x:f>
        <x:v>1</x:v>
      </x:c>
      <x:c r="X38" t="b">
        <x:f>AND(OR(BH38="Prefer one record with explicit reasons",BH38="Preserve unresolved — non-blocking",BH38="Preserve unresolved — decision-blocking",BH38="Refuse the claim",BH38="Collect defined additional evidence",'Contradiction Register'!AY38="Different",'Contradiction Register'!AX38="Different"),OR('Contradiction Register'!BT38="",'Contradiction Register'!BT38="None",'Contradiction Register'!BT38="Not applicable"))</x:f>
        <x:v>1</x:v>
      </x:c>
      <x:c r="Y38" t="b">
        <x:f>AND(BH38="Collect defined additional evidence",OR('Contradiction Register'!BR38="",'Contradiction Register'!BR38="None",'Contradiction Register'!BR38="Not applicable"))</x:f>
        <x:v>0</x:v>
      </x:c>
      <x:c r="Z38" t="str">
        <x:f>IF(AND('Contradiction Register'!BK38="Yes",'Contradiction Register'!BL38="Yes",'Contradiction Register'!BM38&lt;&gt;"Yes"),"Missing-evidence confusion","")</x:f>
      </x:c>
      <x:c r="AA38" t="str">
        <x:f>IF(Z38&lt;&gt;"",Z38,IF('Contradiction Register'!AT38="Different","Entity mismatch",""))</x:f>
      </x:c>
      <x:c r="AB38" t="str">
        <x:f>IF(AA38&lt;&gt;"",AA38,IF('Contradiction Register'!AV38="Different","Geography or market mismatch",""))</x:f>
      </x:c>
      <x:c r="AC38" t="str">
        <x:f>IF(AB38&lt;&gt;"",AB38,IF('Contradiction Register'!AU38="Different","Geography or market mismatch",""))</x:f>
      </x:c>
      <x:c r="AD38" t="str">
        <x:f>IF(AC38&lt;&gt;"",AC38,IF('Contradiction Register'!AW38="Different","Customer-segment mismatch",""))</x:f>
      </x:c>
      <x:c r="AE38" t="str">
        <x:f>IF(AD38&lt;&gt;"",AD38,IF('Contradiction Register'!AX38="Different","Product-tier mismatch",""))</x:f>
      </x:c>
      <x:c r="AF38" t="str">
        <x:f>IF(AE38&lt;&gt;"",AE38,IF('Contradiction Register'!AY38="Different","Time conflict",""))</x:f>
      </x:c>
      <x:c r="AG38" t="str">
        <x:f>IF(AF38&lt;&gt;"",AF38,IF('Contradiction Register'!AZ38="Different","Definition conflict",""))</x:f>
      </x:c>
      <x:c r="AH38" t="str">
        <x:f>IF(AG38&lt;&gt;"",AG38,IF('Contradiction Register'!BA38="Different","Metric conflict",""))</x:f>
      </x:c>
      <x:c r="AI38" t="str">
        <x:f>IF(AH38&lt;&gt;"",AH38,IF('Contradiction Register'!BB38="Different","Method conflict",""))</x:f>
      </x:c>
      <x:c r="AJ38" t="str">
        <x:f>IF(AI38&lt;&gt;"",AI38,IF('Contradiction Register'!BC38="Different","Evidence-state conflict",""))</x:f>
      </x:c>
      <x:c r="AK38" t="str">
        <x:f>IF(AJ38&lt;&gt;"",AJ38,IF(OR('Contradiction Register'!BG38="Yes",'Contradiction Register'!BH38="Yes",'Contradiction Register'!BI38="Yes",'Contradiction Register'!BJ38&lt;&gt;"Yes"),"Provenance or source conflict",""))</x:f>
        <x:v>Provenance or source conflict</x:v>
      </x:c>
      <x:c r="AL38" t="str">
        <x:f>IF(AK38&lt;&gt;"",AK38,IF('Contradiction Register'!BD38="No","No true contradiction","Genuine factual contradiction"))</x:f>
        <x:v>Provenance or source conflict</x:v>
      </x:c>
      <x:c r="AM38" t="str">
        <x:f>IF(AL38="Missing-evidence confusion","Missing","")</x:f>
      </x:c>
      <x:c r="AN38" t="str">
        <x:f>IF(AM38&lt;&gt;"",AM38,IF(AL38="Entity mismatch","Entity",""))</x:f>
      </x:c>
      <x:c r="AO38" t="str">
        <x:f>IF(AN38&lt;&gt;"",AN38,IF(AL38="Geography or market mismatch",IF('Contradiction Register'!AV38="Different","GeoMarket|Market","GeoMarket|Geography"),""))</x:f>
      </x:c>
      <x:c r="AP38" t="str">
        <x:f>IF(AO38&lt;&gt;"",AO38,IF(AL38="Customer-segment mismatch","Segment",""))</x:f>
      </x:c>
      <x:c r="AQ38" t="str">
        <x:f>IF(AP38&lt;&gt;"",AP38,IF(AL38="Product-tier mismatch",IF('Contradiction Register'!BE38="Yes","Tier|Narrowed","Tier|Default"),""))</x:f>
      </x:c>
      <x:c r="AR38" t="str">
        <x:f>IF(AQ38&lt;&gt;"",AQ38,IF(AL38="Time conflict",IF('Contradiction Register'!BO38&lt;&gt;"None","Time|Preferred","Time|Sequence"),""))</x:f>
      </x:c>
      <x:c r="AS38" t="str">
        <x:f>IF(AR38&lt;&gt;"",AR38,IF(AL38="Definition conflict",IF('Contradiction Register'!W38='Contradiction Register'!AP38,"Definition|SameLabel","Definition|DifferentLabel"),""))</x:f>
      </x:c>
      <x:c r="AT38" t="str">
        <x:f>IF(AS38&lt;&gt;"",AS38,IF(AL38="Metric conflict","Metric",""))</x:f>
      </x:c>
      <x:c r="AU38" t="str">
        <x:f>IF(AT38&lt;&gt;"",AT38,IF(AL38="Method conflict",IF('Contradiction Register'!BN38="Material","Method|Material",IF('Contradiction Register'!BN38="Non-material","Method|NonMaterial","Method|Undetermined")),""))</x:f>
      </x:c>
      <x:c r="AV38" t="str">
        <x:f>IF(AU38&lt;&gt;"",AU38,IF(AL38="Evidence-state conflict","EvidenceState",""))</x:f>
      </x:c>
      <x:c r="AW38" t="str">
        <x:f>IF(AV38&lt;&gt;"",AV38,IF(AL38="Provenance or source conflict",IF(AND('Contradiction Register'!BH38="Yes",'Contradiction Register'!BN38="Material"),"Provenance|SharedProviderMaterial",IF(AND('Contradiction Register'!BN38="Material",'Contradiction Register'!BJ38="Unknown"),"Provenance|TraceRequired","Provenance|Dependent")),""))</x:f>
        <x:v>Provenance|Dependent</x:v>
      </x:c>
      <x:c r="AX38" t="str">
        <x:f>IF(AW38&lt;&gt;"",AW38,IF(AL38="No true contradiction",IF('Contradiction Register'!BE38="Yes","NoTrue|Narrowed","NoTrue|Compatible"),""))</x:f>
        <x:v>Provenance|Dependent</x:v>
      </x:c>
      <x:c r="AY38" t="str">
        <x:f>IF(AX38&lt;&gt;"",AX38,IF('Contradiction Register'!BO38&lt;&gt;"None","Genuine|Preferred",IF('Contradiction Register'!BP38="No","Genuine|Refuse",IF('Contradiction Register'!BN38="Non-material","Genuine|NonMaterial","Genuine|Material"))))</x:f>
        <x:v>Provenance|Dependent</x:v>
      </x:c>
      <x:c r="BH38" t="str">
        <x:f>VLOOKUP(AY38,$AZ$5:$BG$29,2,FALSE)</x:f>
        <x:v>Preserve unresolved — non-blocking</x:v>
      </x:c>
      <x:c r="BI38" t="str">
        <x:f>VLOOKUP(AY38,$AZ$5:$BG$29,3,FALSE)</x:f>
        <x:v>Reduced</x:v>
      </x:c>
      <x:c r="BJ38" t="str">
        <x:f>IF(AY38="Genuine|Preferred",'Contradiction Register'!BO38&amp;" is preferred for named directness, currency and decision-fit reasons; "&amp;IF('Contradiction Register'!BO38="Record A","Record B","Record A")&amp;" remains preserved.",VLOOKUP(AY38,$AZ$5:$BG$29,4,FALSE))</x:f>
        <x:v>The records form one evidence family and must not be counted as independent corroboration.</x:v>
      </x:c>
      <x:c r="BK38" t="str">
        <x:f>IF(AY38="Genuine|Preferred",'Contradiction Register'!BO38&amp;" is unquestionably true.",VLOOKUP(AY38,$AZ$5:$BG$29,5,FALSE))</x:f>
        <x:v>The records independently confirm the claim or are compatible because they share an origin.</x:v>
      </x:c>
      <x:c r="BL38" t="str">
        <x:f>VLOOKUP(AY38,$AZ$5:$BG$29,6,FALSE)</x:f>
        <x:v>Retain them as dependent records, inspect derivation differences and proceed only with the dependence stated.</x:v>
      </x:c>
      <x:c r="BM38" t="str">
        <x:f>VLOOKUP(AY38,$AZ$5:$BG$29,7,FALSE)</x:f>
        <x:v>Required if public.</x:v>
      </x:c>
      <x:c r="BN38" t="str">
        <x:f>VLOOKUP(AY38,$AZ$5:$BG$29,8,FALSE)</x:f>
        <x:v>Reopen if independent collection is found or the derivation changes the meaning.</x:v>
      </x:c>
    </x:row>
    <x:row r="39">
      <x:c r="S39" t="n">
        <x:f>6</x:f>
        <x:v>6</x:v>
      </x:c>
      <x:c r="T39" t="b">
        <x:f>OR(AND('Contradiction Register'!E39&lt;&gt;"",COUNTIF('Validation Lists'!$A$5:$A$6,'Contradiction Register'!E39)=0),AND('Contradiction Register'!F39&lt;&gt;"",COUNTIF('Validation Lists'!$B$5:$B$7,'Contradiction Register'!F39)=0),AND('Contradiction Register'!G39&lt;&gt;"",COUNTIF('Validation Lists'!$C$5:$C$7,'Contradiction Register'!G39)=0),AND('Contradiction Register'!J39&lt;&gt;"",COUNTIF('Validation Lists'!$D$5:$D$11,'Contradiction Register'!J39)=0),AND('Contradiction Register'!K39&lt;&gt;"",COUNTIF('Validation Lists'!$E$5:$E$9,'Contradiction Register'!K39)=0),AND('Contradiction Register'!L39&lt;&gt;"",COUNTIF('Validation Lists'!$F$5:$F$7,'Contradiction Register'!L39)=0),AND('Contradiction Register'!AC39&lt;&gt;"",COUNTIF('Validation Lists'!$D$5:$D$11,'Contradiction Register'!AC39)=0),AND('Contradiction Register'!AD39&lt;&gt;"",COUNTIF('Validation Lists'!$E$5:$E$9,'Contradiction Register'!AD39)=0),AND('Contradiction Register'!AE39&lt;&gt;"",COUNTIF('Validation Lists'!$F$5:$F$7,'Contradiction Register'!AE39)=0),AND('Contradiction Register'!AT39&lt;&gt;"",COUNTIF('Validation Lists'!$G$5:$G$8,'Contradiction Register'!AT39)=0),AND('Contradiction Register'!AU39&lt;&gt;"",COUNTIF('Validation Lists'!$G$5:$G$8,'Contradiction Register'!AU39)=0),AND('Contradiction Register'!AV39&lt;&gt;"",COUNTIF('Validation Lists'!$G$5:$G$8,'Contradiction Register'!AV39)=0),AND('Contradiction Register'!AW39&lt;&gt;"",COUNTIF('Validation Lists'!$G$5:$G$8,'Contradiction Register'!AW39)=0),AND('Contradiction Register'!AX39&lt;&gt;"",COUNTIF('Validation Lists'!$G$5:$G$8,'Contradiction Register'!AX39)=0),AND('Contradiction Register'!AY39&lt;&gt;"",COUNTIF('Validation Lists'!$G$5:$G$8,'Contradiction Register'!AY39)=0),AND('Contradiction Register'!AZ39&lt;&gt;"",COUNTIF('Validation Lists'!$G$5:$G$8,'Contradiction Register'!AZ39)=0),AND('Contradiction Register'!BA39&lt;&gt;"",COUNTIF('Validation Lists'!$G$5:$G$8,'Contradiction Register'!BA39)=0),AND('Contradiction Register'!BB39&lt;&gt;"",COUNTIF('Validation Lists'!$G$5:$G$8,'Contradiction Register'!BB39)=0),AND('Contradiction Register'!BC39&lt;&gt;"",COUNTIF('Validation Lists'!$G$5:$G$8,'Contradiction Register'!BC39)=0),AND('Contradiction Register'!BD39&lt;&gt;"",COUNTIF('Validation Lists'!$H$5:$H$7,'Contradiction Register'!BD39)=0),AND('Contradiction Register'!BE39&lt;&gt;"",COUNTIF('Validation Lists'!$A$5:$A$6,'Contradiction Register'!BE39)=0),AND('Contradiction Register'!BF39&lt;&gt;"",COUNTIF('Validation Lists'!$I$5:$I$8,'Contradiction Register'!BF39)=0),AND('Contradiction Register'!BG39&lt;&gt;"",COUNTIF('Validation Lists'!$H$5:$H$7,'Contradiction Register'!BG39)=0),AND('Contradiction Register'!BH39&lt;&gt;"",COUNTIF('Validation Lists'!$H$5:$H$7,'Contradiction Register'!BH39)=0),AND('Contradiction Register'!BI39&lt;&gt;"",COUNTIF('Validation Lists'!$H$5:$H$7,'Contradiction Register'!BI39)=0),AND('Contradiction Register'!BJ39&lt;&gt;"",COUNTIF('Validation Lists'!$H$5:$H$7,'Contradiction Register'!BJ39)=0),AND('Contradiction Register'!BK39&lt;&gt;"",COUNTIF('Validation Lists'!$A$5:$A$6,'Contradiction Register'!BK39)=0),AND('Contradiction Register'!BL39&lt;&gt;"",COUNTIF('Validation Lists'!$A$5:$A$6,'Contradiction Register'!BL39)=0),AND('Contradiction Register'!BM39&lt;&gt;"",COUNTIF('Validation Lists'!$J$5:$J$8,'Contradiction Register'!BM39)=0),AND('Contradiction Register'!BN39&lt;&gt;"",COUNTIF('Validation Lists'!$K$5:$K$7,'Contradiction Register'!BN39)=0),AND('Contradiction Register'!BO39&lt;&gt;"",COUNTIF('Validation Lists'!$L$5:$L$7,'Contradiction Register'!BO39)=0),AND('Contradiction Register'!BP39&lt;&gt;"",COUNTIF('Validation Lists'!$M$5:$M$7,'Contradiction Register'!BP39)=0))</x:f>
        <x:v>0</x:v>
      </x:c>
      <x:c r="U39" t="b">
        <x:f>OR('Contradiction Register'!B39="",'Contradiction Register'!C39="",'Contradiction Register'!D39="",'Contradiction Register'!E39="",'Contradiction Register'!F39="",'Contradiction Register'!G39="",'Contradiction Register'!H39="",'Contradiction Register'!I39="",'Contradiction Register'!J39="",'Contradiction Register'!K39="",'Contradiction Register'!L39="",'Contradiction Register'!M39="",'Contradiction Register'!N39="",'Contradiction Register'!O39="",'Contradiction Register'!P39="",'Contradiction Register'!Q39="",'Contradiction Register'!R39="",'Contradiction Register'!S39="",'Contradiction Register'!T39="",'Contradiction Register'!U39="",'Contradiction Register'!V39="",'Contradiction Register'!W39="",'Contradiction Register'!X39="",'Contradiction Register'!Y39="",'Contradiction Register'!Z39="",'Contradiction Register'!AA39="",'Contradiction Register'!AB39="",'Contradiction Register'!AC39="",'Contradiction Register'!AD39="",'Contradiction Register'!AE39="",'Contradiction Register'!AF39="",'Contradiction Register'!AG39="",'Contradiction Register'!AH39="",'Contradiction Register'!AI39="",'Contradiction Register'!AJ39="",'Contradiction Register'!AK39="",'Contradiction Register'!AL39="",'Contradiction Register'!AM39="",'Contradiction Register'!AN39="",'Contradiction Register'!AO39="",'Contradiction Register'!AP39="",'Contradiction Register'!AQ39="",'Contradiction Register'!AR39="",'Contradiction Register'!AS39="",'Contradiction Register'!AT39="",'Contradiction Register'!AU39="",'Contradiction Register'!AV39="",'Contradiction Register'!AW39="",'Contradiction Register'!AX39="",'Contradiction Register'!AY39="",'Contradiction Register'!AZ39="",'Contradiction Register'!BA39="",'Contradiction Register'!BB39="",'Contradiction Register'!BC39="",'Contradiction Register'!BD39="",'Contradiction Register'!BE39="",'Contradiction Register'!BF39="",'Contradiction Register'!BG39="",'Contradiction Register'!BH39="",'Contradiction Register'!BI39="",'Contradiction Register'!BJ39="",'Contradiction Register'!BK39="",'Contradiction Register'!BL39="",'Contradiction Register'!BM39="",'Contradiction Register'!BN39="",'Contradiction Register'!BO39="",'Contradiction Register'!BP39="",'Contradiction Register'!BQ39="",'Contradiction Register'!BR39="")</x:f>
        <x:v>1</x:v>
      </x:c>
      <x:c r="V39" t="str">
        <x:f>IF(OR(T39,U39),"Undetermined",'Contradiction Register'!BN39)</x:f>
        <x:v>Undetermined</x:v>
      </x:c>
      <x:c r="W39" t="b">
        <x:f>AND(OR('Contradiction Register'!E39="Yes",'Contradiction Register'!F39="High",'Contradiction Register'!G39="Hard",'Contradiction Register'!BO39&lt;&gt;"None",BH39="Preserve unresolved — decision-blocking",BH39="Refuse the claim",BH39="Collect defined additional evidence"),OR('Contradiction Register'!BS39="",'Contradiction Register'!BS39="None"))</x:f>
        <x:v>1</x:v>
      </x:c>
      <x:c r="X39" t="b">
        <x:f>AND(OR(BH39="Prefer one record with explicit reasons",BH39="Preserve unresolved — non-blocking",BH39="Preserve unresolved — decision-blocking",BH39="Refuse the claim",BH39="Collect defined additional evidence",'Contradiction Register'!AY39="Different",'Contradiction Register'!AX39="Different"),OR('Contradiction Register'!BT39="",'Contradiction Register'!BT39="None",'Contradiction Register'!BT39="Not applicable"))</x:f>
        <x:v>1</x:v>
      </x:c>
      <x:c r="Y39" t="b">
        <x:f>AND(BH39="Collect defined additional evidence",OR('Contradiction Register'!BR39="",'Contradiction Register'!BR39="None",'Contradiction Register'!BR39="Not applicable"))</x:f>
        <x:v>0</x:v>
      </x:c>
      <x:c r="Z39" t="str">
        <x:f>IF(AND('Contradiction Register'!BK39="Yes",'Contradiction Register'!BL39="Yes",'Contradiction Register'!BM39&lt;&gt;"Yes"),"Missing-evidence confusion","")</x:f>
      </x:c>
      <x:c r="AA39" t="str">
        <x:f>IF(Z39&lt;&gt;"",Z39,IF('Contradiction Register'!AT39="Different","Entity mismatch",""))</x:f>
      </x:c>
      <x:c r="AB39" t="str">
        <x:f>IF(AA39&lt;&gt;"",AA39,IF('Contradiction Register'!AV39="Different","Geography or market mismatch",""))</x:f>
      </x:c>
      <x:c r="AC39" t="str">
        <x:f>IF(AB39&lt;&gt;"",AB39,IF('Contradiction Register'!AU39="Different","Geography or market mismatch",""))</x:f>
      </x:c>
      <x:c r="AD39" t="str">
        <x:f>IF(AC39&lt;&gt;"",AC39,IF('Contradiction Register'!AW39="Different","Customer-segment mismatch",""))</x:f>
      </x:c>
      <x:c r="AE39" t="str">
        <x:f>IF(AD39&lt;&gt;"",AD39,IF('Contradiction Register'!AX39="Different","Product-tier mismatch",""))</x:f>
      </x:c>
      <x:c r="AF39" t="str">
        <x:f>IF(AE39&lt;&gt;"",AE39,IF('Contradiction Register'!AY39="Different","Time conflict",""))</x:f>
      </x:c>
      <x:c r="AG39" t="str">
        <x:f>IF(AF39&lt;&gt;"",AF39,IF('Contradiction Register'!AZ39="Different","Definition conflict",""))</x:f>
      </x:c>
      <x:c r="AH39" t="str">
        <x:f>IF(AG39&lt;&gt;"",AG39,IF('Contradiction Register'!BA39="Different","Metric conflict",""))</x:f>
      </x:c>
      <x:c r="AI39" t="str">
        <x:f>IF(AH39&lt;&gt;"",AH39,IF('Contradiction Register'!BB39="Different","Method conflict",""))</x:f>
      </x:c>
      <x:c r="AJ39" t="str">
        <x:f>IF(AI39&lt;&gt;"",AI39,IF('Contradiction Register'!BC39="Different","Evidence-state conflict",""))</x:f>
      </x:c>
      <x:c r="AK39" t="str">
        <x:f>IF(AJ39&lt;&gt;"",AJ39,IF(OR('Contradiction Register'!BG39="Yes",'Contradiction Register'!BH39="Yes",'Contradiction Register'!BI39="Yes",'Contradiction Register'!BJ39&lt;&gt;"Yes"),"Provenance or source conflict",""))</x:f>
        <x:v>Provenance or source conflict</x:v>
      </x:c>
      <x:c r="AL39" t="str">
        <x:f>IF(AK39&lt;&gt;"",AK39,IF('Contradiction Register'!BD39="No","No true contradiction","Genuine factual contradiction"))</x:f>
        <x:v>Provenance or source conflict</x:v>
      </x:c>
      <x:c r="AM39" t="str">
        <x:f>IF(AL39="Missing-evidence confusion","Missing","")</x:f>
      </x:c>
      <x:c r="AN39" t="str">
        <x:f>IF(AM39&lt;&gt;"",AM39,IF(AL39="Entity mismatch","Entity",""))</x:f>
      </x:c>
      <x:c r="AO39" t="str">
        <x:f>IF(AN39&lt;&gt;"",AN39,IF(AL39="Geography or market mismatch",IF('Contradiction Register'!AV39="Different","GeoMarket|Market","GeoMarket|Geography"),""))</x:f>
      </x:c>
      <x:c r="AP39" t="str">
        <x:f>IF(AO39&lt;&gt;"",AO39,IF(AL39="Customer-segment mismatch","Segment",""))</x:f>
      </x:c>
      <x:c r="AQ39" t="str">
        <x:f>IF(AP39&lt;&gt;"",AP39,IF(AL39="Product-tier mismatch",IF('Contradiction Register'!BE39="Yes","Tier|Narrowed","Tier|Default"),""))</x:f>
      </x:c>
      <x:c r="AR39" t="str">
        <x:f>IF(AQ39&lt;&gt;"",AQ39,IF(AL39="Time conflict",IF('Contradiction Register'!BO39&lt;&gt;"None","Time|Preferred","Time|Sequence"),""))</x:f>
      </x:c>
      <x:c r="AS39" t="str">
        <x:f>IF(AR39&lt;&gt;"",AR39,IF(AL39="Definition conflict",IF('Contradiction Register'!W39='Contradiction Register'!AP39,"Definition|SameLabel","Definition|DifferentLabel"),""))</x:f>
      </x:c>
      <x:c r="AT39" t="str">
        <x:f>IF(AS39&lt;&gt;"",AS39,IF(AL39="Metric conflict","Metric",""))</x:f>
      </x:c>
      <x:c r="AU39" t="str">
        <x:f>IF(AT39&lt;&gt;"",AT39,IF(AL39="Method conflict",IF('Contradiction Register'!BN39="Material","Method|Material",IF('Contradiction Register'!BN39="Non-material","Method|NonMaterial","Method|Undetermined")),""))</x:f>
      </x:c>
      <x:c r="AV39" t="str">
        <x:f>IF(AU39&lt;&gt;"",AU39,IF(AL39="Evidence-state conflict","EvidenceState",""))</x:f>
      </x:c>
      <x:c r="AW39" t="str">
        <x:f>IF(AV39&lt;&gt;"",AV39,IF(AL39="Provenance or source conflict",IF(AND('Contradiction Register'!BH39="Yes",'Contradiction Register'!BN39="Material"),"Provenance|SharedProviderMaterial",IF(AND('Contradiction Register'!BN39="Material",'Contradiction Register'!BJ39="Unknown"),"Provenance|TraceRequired","Provenance|Dependent")),""))</x:f>
        <x:v>Provenance|Dependent</x:v>
      </x:c>
      <x:c r="AX39" t="str">
        <x:f>IF(AW39&lt;&gt;"",AW39,IF(AL39="No true contradiction",IF('Contradiction Register'!BE39="Yes","NoTrue|Narrowed","NoTrue|Compatible"),""))</x:f>
        <x:v>Provenance|Dependent</x:v>
      </x:c>
      <x:c r="AY39" t="str">
        <x:f>IF(AX39&lt;&gt;"",AX39,IF('Contradiction Register'!BO39&lt;&gt;"None","Genuine|Preferred",IF('Contradiction Register'!BP39="No","Genuine|Refuse",IF('Contradiction Register'!BN39="Non-material","Genuine|NonMaterial","Genuine|Material"))))</x:f>
        <x:v>Provenance|Dependent</x:v>
      </x:c>
      <x:c r="BH39" t="str">
        <x:f>VLOOKUP(AY39,$AZ$5:$BG$29,2,FALSE)</x:f>
        <x:v>Preserve unresolved — non-blocking</x:v>
      </x:c>
      <x:c r="BI39" t="str">
        <x:f>VLOOKUP(AY39,$AZ$5:$BG$29,3,FALSE)</x:f>
        <x:v>Reduced</x:v>
      </x:c>
      <x:c r="BJ39" t="str">
        <x:f>IF(AY39="Genuine|Preferred",'Contradiction Register'!BO39&amp;" is preferred for named directness, currency and decision-fit reasons; "&amp;IF('Contradiction Register'!BO39="Record A","Record B","Record A")&amp;" remains preserved.",VLOOKUP(AY39,$AZ$5:$BG$29,4,FALSE))</x:f>
        <x:v>The records form one evidence family and must not be counted as independent corroboration.</x:v>
      </x:c>
      <x:c r="BK39" t="str">
        <x:f>IF(AY39="Genuine|Preferred",'Contradiction Register'!BO39&amp;" is unquestionably true.",VLOOKUP(AY39,$AZ$5:$BG$29,5,FALSE))</x:f>
        <x:v>The records independently confirm the claim or are compatible because they share an origin.</x:v>
      </x:c>
      <x:c r="BL39" t="str">
        <x:f>VLOOKUP(AY39,$AZ$5:$BG$29,6,FALSE)</x:f>
        <x:v>Retain them as dependent records, inspect derivation differences and proceed only with the dependence stated.</x:v>
      </x:c>
      <x:c r="BM39" t="str">
        <x:f>VLOOKUP(AY39,$AZ$5:$BG$29,7,FALSE)</x:f>
        <x:v>Required if public.</x:v>
      </x:c>
      <x:c r="BN39" t="str">
        <x:f>VLOOKUP(AY39,$AZ$5:$BG$29,8,FALSE)</x:f>
        <x:v>Reopen if independent collection is found or the derivation changes the meaning.</x:v>
      </x:c>
    </x:row>
    <x:row r="40">
      <x:c r="S40" t="n">
        <x:f>6</x:f>
        <x:v>6</x:v>
      </x:c>
      <x:c r="T40" t="b">
        <x:f>OR(AND('Contradiction Register'!E40&lt;&gt;"",COUNTIF('Validation Lists'!$A$5:$A$6,'Contradiction Register'!E40)=0),AND('Contradiction Register'!F40&lt;&gt;"",COUNTIF('Validation Lists'!$B$5:$B$7,'Contradiction Register'!F40)=0),AND('Contradiction Register'!G40&lt;&gt;"",COUNTIF('Validation Lists'!$C$5:$C$7,'Contradiction Register'!G40)=0),AND('Contradiction Register'!J40&lt;&gt;"",COUNTIF('Validation Lists'!$D$5:$D$11,'Contradiction Register'!J40)=0),AND('Contradiction Register'!K40&lt;&gt;"",COUNTIF('Validation Lists'!$E$5:$E$9,'Contradiction Register'!K40)=0),AND('Contradiction Register'!L40&lt;&gt;"",COUNTIF('Validation Lists'!$F$5:$F$7,'Contradiction Register'!L40)=0),AND('Contradiction Register'!AC40&lt;&gt;"",COUNTIF('Validation Lists'!$D$5:$D$11,'Contradiction Register'!AC40)=0),AND('Contradiction Register'!AD40&lt;&gt;"",COUNTIF('Validation Lists'!$E$5:$E$9,'Contradiction Register'!AD40)=0),AND('Contradiction Register'!AE40&lt;&gt;"",COUNTIF('Validation Lists'!$F$5:$F$7,'Contradiction Register'!AE40)=0),AND('Contradiction Register'!AT40&lt;&gt;"",COUNTIF('Validation Lists'!$G$5:$G$8,'Contradiction Register'!AT40)=0),AND('Contradiction Register'!AU40&lt;&gt;"",COUNTIF('Validation Lists'!$G$5:$G$8,'Contradiction Register'!AU40)=0),AND('Contradiction Register'!AV40&lt;&gt;"",COUNTIF('Validation Lists'!$G$5:$G$8,'Contradiction Register'!AV40)=0),AND('Contradiction Register'!AW40&lt;&gt;"",COUNTIF('Validation Lists'!$G$5:$G$8,'Contradiction Register'!AW40)=0),AND('Contradiction Register'!AX40&lt;&gt;"",COUNTIF('Validation Lists'!$G$5:$G$8,'Contradiction Register'!AX40)=0),AND('Contradiction Register'!AY40&lt;&gt;"",COUNTIF('Validation Lists'!$G$5:$G$8,'Contradiction Register'!AY40)=0),AND('Contradiction Register'!AZ40&lt;&gt;"",COUNTIF('Validation Lists'!$G$5:$G$8,'Contradiction Register'!AZ40)=0),AND('Contradiction Register'!BA40&lt;&gt;"",COUNTIF('Validation Lists'!$G$5:$G$8,'Contradiction Register'!BA40)=0),AND('Contradiction Register'!BB40&lt;&gt;"",COUNTIF('Validation Lists'!$G$5:$G$8,'Contradiction Register'!BB40)=0),AND('Contradiction Register'!BC40&lt;&gt;"",COUNTIF('Validation Lists'!$G$5:$G$8,'Contradiction Register'!BC40)=0),AND('Contradiction Register'!BD40&lt;&gt;"",COUNTIF('Validation Lists'!$H$5:$H$7,'Contradiction Register'!BD40)=0),AND('Contradiction Register'!BE40&lt;&gt;"",COUNTIF('Validation Lists'!$A$5:$A$6,'Contradiction Register'!BE40)=0),AND('Contradiction Register'!BF40&lt;&gt;"",COUNTIF('Validation Lists'!$I$5:$I$8,'Contradiction Register'!BF40)=0),AND('Contradiction Register'!BG40&lt;&gt;"",COUNTIF('Validation Lists'!$H$5:$H$7,'Contradiction Register'!BG40)=0),AND('Contradiction Register'!BH40&lt;&gt;"",COUNTIF('Validation Lists'!$H$5:$H$7,'Contradiction Register'!BH40)=0),AND('Contradiction Register'!BI40&lt;&gt;"",COUNTIF('Validation Lists'!$H$5:$H$7,'Contradiction Register'!BI40)=0),AND('Contradiction Register'!BJ40&lt;&gt;"",COUNTIF('Validation Lists'!$H$5:$H$7,'Contradiction Register'!BJ40)=0),AND('Contradiction Register'!BK40&lt;&gt;"",COUNTIF('Validation Lists'!$A$5:$A$6,'Contradiction Register'!BK40)=0),AND('Contradiction Register'!BL40&lt;&gt;"",COUNTIF('Validation Lists'!$A$5:$A$6,'Contradiction Register'!BL40)=0),AND('Contradiction Register'!BM40&lt;&gt;"",COUNTIF('Validation Lists'!$J$5:$J$8,'Contradiction Register'!BM40)=0),AND('Contradiction Register'!BN40&lt;&gt;"",COUNTIF('Validation Lists'!$K$5:$K$7,'Contradiction Register'!BN40)=0),AND('Contradiction Register'!BO40&lt;&gt;"",COUNTIF('Validation Lists'!$L$5:$L$7,'Contradiction Register'!BO40)=0),AND('Contradiction Register'!BP40&lt;&gt;"",COUNTIF('Validation Lists'!$M$5:$M$7,'Contradiction Register'!BP40)=0))</x:f>
        <x:v>0</x:v>
      </x:c>
      <x:c r="U40" t="b">
        <x:f>OR('Contradiction Register'!B40="",'Contradiction Register'!C40="",'Contradiction Register'!D40="",'Contradiction Register'!E40="",'Contradiction Register'!F40="",'Contradiction Register'!G40="",'Contradiction Register'!H40="",'Contradiction Register'!I40="",'Contradiction Register'!J40="",'Contradiction Register'!K40="",'Contradiction Register'!L40="",'Contradiction Register'!M40="",'Contradiction Register'!N40="",'Contradiction Register'!O40="",'Contradiction Register'!P40="",'Contradiction Register'!Q40="",'Contradiction Register'!R40="",'Contradiction Register'!S40="",'Contradiction Register'!T40="",'Contradiction Register'!U40="",'Contradiction Register'!V40="",'Contradiction Register'!W40="",'Contradiction Register'!X40="",'Contradiction Register'!Y40="",'Contradiction Register'!Z40="",'Contradiction Register'!AA40="",'Contradiction Register'!AB40="",'Contradiction Register'!AC40="",'Contradiction Register'!AD40="",'Contradiction Register'!AE40="",'Contradiction Register'!AF40="",'Contradiction Register'!AG40="",'Contradiction Register'!AH40="",'Contradiction Register'!AI40="",'Contradiction Register'!AJ40="",'Contradiction Register'!AK40="",'Contradiction Register'!AL40="",'Contradiction Register'!AM40="",'Contradiction Register'!AN40="",'Contradiction Register'!AO40="",'Contradiction Register'!AP40="",'Contradiction Register'!AQ40="",'Contradiction Register'!AR40="",'Contradiction Register'!AS40="",'Contradiction Register'!AT40="",'Contradiction Register'!AU40="",'Contradiction Register'!AV40="",'Contradiction Register'!AW40="",'Contradiction Register'!AX40="",'Contradiction Register'!AY40="",'Contradiction Register'!AZ40="",'Contradiction Register'!BA40="",'Contradiction Register'!BB40="",'Contradiction Register'!BC40="",'Contradiction Register'!BD40="",'Contradiction Register'!BE40="",'Contradiction Register'!BF40="",'Contradiction Register'!BG40="",'Contradiction Register'!BH40="",'Contradiction Register'!BI40="",'Contradiction Register'!BJ40="",'Contradiction Register'!BK40="",'Contradiction Register'!BL40="",'Contradiction Register'!BM40="",'Contradiction Register'!BN40="",'Contradiction Register'!BO40="",'Contradiction Register'!BP40="",'Contradiction Register'!BQ40="",'Contradiction Register'!BR40="")</x:f>
        <x:v>1</x:v>
      </x:c>
      <x:c r="V40" t="str">
        <x:f>IF(OR(T40,U40),"Undetermined",'Contradiction Register'!BN40)</x:f>
        <x:v>Undetermined</x:v>
      </x:c>
      <x:c r="W40" t="b">
        <x:f>AND(OR('Contradiction Register'!E40="Yes",'Contradiction Register'!F40="High",'Contradiction Register'!G40="Hard",'Contradiction Register'!BO40&lt;&gt;"None",BH40="Preserve unresolved — decision-blocking",BH40="Refuse the claim",BH40="Collect defined additional evidence"),OR('Contradiction Register'!BS40="",'Contradiction Register'!BS40="None"))</x:f>
        <x:v>1</x:v>
      </x:c>
      <x:c r="X40" t="b">
        <x:f>AND(OR(BH40="Prefer one record with explicit reasons",BH40="Preserve unresolved — non-blocking",BH40="Preserve unresolved — decision-blocking",BH40="Refuse the claim",BH40="Collect defined additional evidence",'Contradiction Register'!AY40="Different",'Contradiction Register'!AX40="Different"),OR('Contradiction Register'!BT40="",'Contradiction Register'!BT40="None",'Contradiction Register'!BT40="Not applicable"))</x:f>
        <x:v>1</x:v>
      </x:c>
      <x:c r="Y40" t="b">
        <x:f>AND(BH40="Collect defined additional evidence",OR('Contradiction Register'!BR40="",'Contradiction Register'!BR40="None",'Contradiction Register'!BR40="Not applicable"))</x:f>
        <x:v>0</x:v>
      </x:c>
      <x:c r="Z40" t="str">
        <x:f>IF(AND('Contradiction Register'!BK40="Yes",'Contradiction Register'!BL40="Yes",'Contradiction Register'!BM40&lt;&gt;"Yes"),"Missing-evidence confusion","")</x:f>
      </x:c>
      <x:c r="AA40" t="str">
        <x:f>IF(Z40&lt;&gt;"",Z40,IF('Contradiction Register'!AT40="Different","Entity mismatch",""))</x:f>
      </x:c>
      <x:c r="AB40" t="str">
        <x:f>IF(AA40&lt;&gt;"",AA40,IF('Contradiction Register'!AV40="Different","Geography or market mismatch",""))</x:f>
      </x:c>
      <x:c r="AC40" t="str">
        <x:f>IF(AB40&lt;&gt;"",AB40,IF('Contradiction Register'!AU40="Different","Geography or market mismatch",""))</x:f>
      </x:c>
      <x:c r="AD40" t="str">
        <x:f>IF(AC40&lt;&gt;"",AC40,IF('Contradiction Register'!AW40="Different","Customer-segment mismatch",""))</x:f>
      </x:c>
      <x:c r="AE40" t="str">
        <x:f>IF(AD40&lt;&gt;"",AD40,IF('Contradiction Register'!AX40="Different","Product-tier mismatch",""))</x:f>
      </x:c>
      <x:c r="AF40" t="str">
        <x:f>IF(AE40&lt;&gt;"",AE40,IF('Contradiction Register'!AY40="Different","Time conflict",""))</x:f>
      </x:c>
      <x:c r="AG40" t="str">
        <x:f>IF(AF40&lt;&gt;"",AF40,IF('Contradiction Register'!AZ40="Different","Definition conflict",""))</x:f>
      </x:c>
      <x:c r="AH40" t="str">
        <x:f>IF(AG40&lt;&gt;"",AG40,IF('Contradiction Register'!BA40="Different","Metric conflict",""))</x:f>
      </x:c>
      <x:c r="AI40" t="str">
        <x:f>IF(AH40&lt;&gt;"",AH40,IF('Contradiction Register'!BB40="Different","Method conflict",""))</x:f>
      </x:c>
      <x:c r="AJ40" t="str">
        <x:f>IF(AI40&lt;&gt;"",AI40,IF('Contradiction Register'!BC40="Different","Evidence-state conflict",""))</x:f>
      </x:c>
      <x:c r="AK40" t="str">
        <x:f>IF(AJ40&lt;&gt;"",AJ40,IF(OR('Contradiction Register'!BG40="Yes",'Contradiction Register'!BH40="Yes",'Contradiction Register'!BI40="Yes",'Contradiction Register'!BJ40&lt;&gt;"Yes"),"Provenance or source conflict",""))</x:f>
        <x:v>Provenance or source conflict</x:v>
      </x:c>
      <x:c r="AL40" t="str">
        <x:f>IF(AK40&lt;&gt;"",AK40,IF('Contradiction Register'!BD40="No","No true contradiction","Genuine factual contradiction"))</x:f>
        <x:v>Provenance or source conflict</x:v>
      </x:c>
      <x:c r="AM40" t="str">
        <x:f>IF(AL40="Missing-evidence confusion","Missing","")</x:f>
      </x:c>
      <x:c r="AN40" t="str">
        <x:f>IF(AM40&lt;&gt;"",AM40,IF(AL40="Entity mismatch","Entity",""))</x:f>
      </x:c>
      <x:c r="AO40" t="str">
        <x:f>IF(AN40&lt;&gt;"",AN40,IF(AL40="Geography or market mismatch",IF('Contradiction Register'!AV40="Different","GeoMarket|Market","GeoMarket|Geography"),""))</x:f>
      </x:c>
      <x:c r="AP40" t="str">
        <x:f>IF(AO40&lt;&gt;"",AO40,IF(AL40="Customer-segment mismatch","Segment",""))</x:f>
      </x:c>
      <x:c r="AQ40" t="str">
        <x:f>IF(AP40&lt;&gt;"",AP40,IF(AL40="Product-tier mismatch",IF('Contradiction Register'!BE40="Yes","Tier|Narrowed","Tier|Default"),""))</x:f>
      </x:c>
      <x:c r="AR40" t="str">
        <x:f>IF(AQ40&lt;&gt;"",AQ40,IF(AL40="Time conflict",IF('Contradiction Register'!BO40&lt;&gt;"None","Time|Preferred","Time|Sequence"),""))</x:f>
      </x:c>
      <x:c r="AS40" t="str">
        <x:f>IF(AR40&lt;&gt;"",AR40,IF(AL40="Definition conflict",IF('Contradiction Register'!W40='Contradiction Register'!AP40,"Definition|SameLabel","Definition|DifferentLabel"),""))</x:f>
      </x:c>
      <x:c r="AT40" t="str">
        <x:f>IF(AS40&lt;&gt;"",AS40,IF(AL40="Metric conflict","Metric",""))</x:f>
      </x:c>
      <x:c r="AU40" t="str">
        <x:f>IF(AT40&lt;&gt;"",AT40,IF(AL40="Method conflict",IF('Contradiction Register'!BN40="Material","Method|Material",IF('Contradiction Register'!BN40="Non-material","Method|NonMaterial","Method|Undetermined")),""))</x:f>
      </x:c>
      <x:c r="AV40" t="str">
        <x:f>IF(AU40&lt;&gt;"",AU40,IF(AL40="Evidence-state conflict","EvidenceState",""))</x:f>
      </x:c>
      <x:c r="AW40" t="str">
        <x:f>IF(AV40&lt;&gt;"",AV40,IF(AL40="Provenance or source conflict",IF(AND('Contradiction Register'!BH40="Yes",'Contradiction Register'!BN40="Material"),"Provenance|SharedProviderMaterial",IF(AND('Contradiction Register'!BN40="Material",'Contradiction Register'!BJ40="Unknown"),"Provenance|TraceRequired","Provenance|Dependent")),""))</x:f>
        <x:v>Provenance|Dependent</x:v>
      </x:c>
      <x:c r="AX40" t="str">
        <x:f>IF(AW40&lt;&gt;"",AW40,IF(AL40="No true contradiction",IF('Contradiction Register'!BE40="Yes","NoTrue|Narrowed","NoTrue|Compatible"),""))</x:f>
        <x:v>Provenance|Dependent</x:v>
      </x:c>
      <x:c r="AY40" t="str">
        <x:f>IF(AX40&lt;&gt;"",AX40,IF('Contradiction Register'!BO40&lt;&gt;"None","Genuine|Preferred",IF('Contradiction Register'!BP40="No","Genuine|Refuse",IF('Contradiction Register'!BN40="Non-material","Genuine|NonMaterial","Genuine|Material"))))</x:f>
        <x:v>Provenance|Dependent</x:v>
      </x:c>
      <x:c r="BH40" t="str">
        <x:f>VLOOKUP(AY40,$AZ$5:$BG$29,2,FALSE)</x:f>
        <x:v>Preserve unresolved — non-blocking</x:v>
      </x:c>
      <x:c r="BI40" t="str">
        <x:f>VLOOKUP(AY40,$AZ$5:$BG$29,3,FALSE)</x:f>
        <x:v>Reduced</x:v>
      </x:c>
      <x:c r="BJ40" t="str">
        <x:f>IF(AY40="Genuine|Preferred",'Contradiction Register'!BO40&amp;" is preferred for named directness, currency and decision-fit reasons; "&amp;IF('Contradiction Register'!BO40="Record A","Record B","Record A")&amp;" remains preserved.",VLOOKUP(AY40,$AZ$5:$BG$29,4,FALSE))</x:f>
        <x:v>The records form one evidence family and must not be counted as independent corroboration.</x:v>
      </x:c>
      <x:c r="BK40" t="str">
        <x:f>IF(AY40="Genuine|Preferred",'Contradiction Register'!BO40&amp;" is unquestionably true.",VLOOKUP(AY40,$AZ$5:$BG$29,5,FALSE))</x:f>
        <x:v>The records independently confirm the claim or are compatible because they share an origin.</x:v>
      </x:c>
      <x:c r="BL40" t="str">
        <x:f>VLOOKUP(AY40,$AZ$5:$BG$29,6,FALSE)</x:f>
        <x:v>Retain them as dependent records, inspect derivation differences and proceed only with the dependence stated.</x:v>
      </x:c>
      <x:c r="BM40" t="str">
        <x:f>VLOOKUP(AY40,$AZ$5:$BG$29,7,FALSE)</x:f>
        <x:v>Required if public.</x:v>
      </x:c>
      <x:c r="BN40" t="str">
        <x:f>VLOOKUP(AY40,$AZ$5:$BG$29,8,FALSE)</x:f>
        <x:v>Reopen if independent collection is found or the derivation changes the meaning.</x:v>
      </x:c>
    </x:row>
    <x:row r="41">
      <x:c r="S41" t="n">
        <x:f>6</x:f>
        <x:v>6</x:v>
      </x:c>
      <x:c r="T41" t="b">
        <x:f>OR(AND('Contradiction Register'!E41&lt;&gt;"",COUNTIF('Validation Lists'!$A$5:$A$6,'Contradiction Register'!E41)=0),AND('Contradiction Register'!F41&lt;&gt;"",COUNTIF('Validation Lists'!$B$5:$B$7,'Contradiction Register'!F41)=0),AND('Contradiction Register'!G41&lt;&gt;"",COUNTIF('Validation Lists'!$C$5:$C$7,'Contradiction Register'!G41)=0),AND('Contradiction Register'!J41&lt;&gt;"",COUNTIF('Validation Lists'!$D$5:$D$11,'Contradiction Register'!J41)=0),AND('Contradiction Register'!K41&lt;&gt;"",COUNTIF('Validation Lists'!$E$5:$E$9,'Contradiction Register'!K41)=0),AND('Contradiction Register'!L41&lt;&gt;"",COUNTIF('Validation Lists'!$F$5:$F$7,'Contradiction Register'!L41)=0),AND('Contradiction Register'!AC41&lt;&gt;"",COUNTIF('Validation Lists'!$D$5:$D$11,'Contradiction Register'!AC41)=0),AND('Contradiction Register'!AD41&lt;&gt;"",COUNTIF('Validation Lists'!$E$5:$E$9,'Contradiction Register'!AD41)=0),AND('Contradiction Register'!AE41&lt;&gt;"",COUNTIF('Validation Lists'!$F$5:$F$7,'Contradiction Register'!AE41)=0),AND('Contradiction Register'!AT41&lt;&gt;"",COUNTIF('Validation Lists'!$G$5:$G$8,'Contradiction Register'!AT41)=0),AND('Contradiction Register'!AU41&lt;&gt;"",COUNTIF('Validation Lists'!$G$5:$G$8,'Contradiction Register'!AU41)=0),AND('Contradiction Register'!AV41&lt;&gt;"",COUNTIF('Validation Lists'!$G$5:$G$8,'Contradiction Register'!AV41)=0),AND('Contradiction Register'!AW41&lt;&gt;"",COUNTIF('Validation Lists'!$G$5:$G$8,'Contradiction Register'!AW41)=0),AND('Contradiction Register'!AX41&lt;&gt;"",COUNTIF('Validation Lists'!$G$5:$G$8,'Contradiction Register'!AX41)=0),AND('Contradiction Register'!AY41&lt;&gt;"",COUNTIF('Validation Lists'!$G$5:$G$8,'Contradiction Register'!AY41)=0),AND('Contradiction Register'!AZ41&lt;&gt;"",COUNTIF('Validation Lists'!$G$5:$G$8,'Contradiction Register'!AZ41)=0),AND('Contradiction Register'!BA41&lt;&gt;"",COUNTIF('Validation Lists'!$G$5:$G$8,'Contradiction Register'!BA41)=0),AND('Contradiction Register'!BB41&lt;&gt;"",COUNTIF('Validation Lists'!$G$5:$G$8,'Contradiction Register'!BB41)=0),AND('Contradiction Register'!BC41&lt;&gt;"",COUNTIF('Validation Lists'!$G$5:$G$8,'Contradiction Register'!BC41)=0),AND('Contradiction Register'!BD41&lt;&gt;"",COUNTIF('Validation Lists'!$H$5:$H$7,'Contradiction Register'!BD41)=0),AND('Contradiction Register'!BE41&lt;&gt;"",COUNTIF('Validation Lists'!$A$5:$A$6,'Contradiction Register'!BE41)=0),AND('Contradiction Register'!BF41&lt;&gt;"",COUNTIF('Validation Lists'!$I$5:$I$8,'Contradiction Register'!BF41)=0),AND('Contradiction Register'!BG41&lt;&gt;"",COUNTIF('Validation Lists'!$H$5:$H$7,'Contradiction Register'!BG41)=0),AND('Contradiction Register'!BH41&lt;&gt;"",COUNTIF('Validation Lists'!$H$5:$H$7,'Contradiction Register'!BH41)=0),AND('Contradiction Register'!BI41&lt;&gt;"",COUNTIF('Validation Lists'!$H$5:$H$7,'Contradiction Register'!BI41)=0),AND('Contradiction Register'!BJ41&lt;&gt;"",COUNTIF('Validation Lists'!$H$5:$H$7,'Contradiction Register'!BJ41)=0),AND('Contradiction Register'!BK41&lt;&gt;"",COUNTIF('Validation Lists'!$A$5:$A$6,'Contradiction Register'!BK41)=0),AND('Contradiction Register'!BL41&lt;&gt;"",COUNTIF('Validation Lists'!$A$5:$A$6,'Contradiction Register'!BL41)=0),AND('Contradiction Register'!BM41&lt;&gt;"",COUNTIF('Validation Lists'!$J$5:$J$8,'Contradiction Register'!BM41)=0),AND('Contradiction Register'!BN41&lt;&gt;"",COUNTIF('Validation Lists'!$K$5:$K$7,'Contradiction Register'!BN41)=0),AND('Contradiction Register'!BO41&lt;&gt;"",COUNTIF('Validation Lists'!$L$5:$L$7,'Contradiction Register'!BO41)=0),AND('Contradiction Register'!BP41&lt;&gt;"",COUNTIF('Validation Lists'!$M$5:$M$7,'Contradiction Register'!BP41)=0))</x:f>
        <x:v>0</x:v>
      </x:c>
      <x:c r="U41" t="b">
        <x:f>OR('Contradiction Register'!B41="",'Contradiction Register'!C41="",'Contradiction Register'!D41="",'Contradiction Register'!E41="",'Contradiction Register'!F41="",'Contradiction Register'!G41="",'Contradiction Register'!H41="",'Contradiction Register'!I41="",'Contradiction Register'!J41="",'Contradiction Register'!K41="",'Contradiction Register'!L41="",'Contradiction Register'!M41="",'Contradiction Register'!N41="",'Contradiction Register'!O41="",'Contradiction Register'!P41="",'Contradiction Register'!Q41="",'Contradiction Register'!R41="",'Contradiction Register'!S41="",'Contradiction Register'!T41="",'Contradiction Register'!U41="",'Contradiction Register'!V41="",'Contradiction Register'!W41="",'Contradiction Register'!X41="",'Contradiction Register'!Y41="",'Contradiction Register'!Z41="",'Contradiction Register'!AA41="",'Contradiction Register'!AB41="",'Contradiction Register'!AC41="",'Contradiction Register'!AD41="",'Contradiction Register'!AE41="",'Contradiction Register'!AF41="",'Contradiction Register'!AG41="",'Contradiction Register'!AH41="",'Contradiction Register'!AI41="",'Contradiction Register'!AJ41="",'Contradiction Register'!AK41="",'Contradiction Register'!AL41="",'Contradiction Register'!AM41="",'Contradiction Register'!AN41="",'Contradiction Register'!AO41="",'Contradiction Register'!AP41="",'Contradiction Register'!AQ41="",'Contradiction Register'!AR41="",'Contradiction Register'!AS41="",'Contradiction Register'!AT41="",'Contradiction Register'!AU41="",'Contradiction Register'!AV41="",'Contradiction Register'!AW41="",'Contradiction Register'!AX41="",'Contradiction Register'!AY41="",'Contradiction Register'!AZ41="",'Contradiction Register'!BA41="",'Contradiction Register'!BB41="",'Contradiction Register'!BC41="",'Contradiction Register'!BD41="",'Contradiction Register'!BE41="",'Contradiction Register'!BF41="",'Contradiction Register'!BG41="",'Contradiction Register'!BH41="",'Contradiction Register'!BI41="",'Contradiction Register'!BJ41="",'Contradiction Register'!BK41="",'Contradiction Register'!BL41="",'Contradiction Register'!BM41="",'Contradiction Register'!BN41="",'Contradiction Register'!BO41="",'Contradiction Register'!BP41="",'Contradiction Register'!BQ41="",'Contradiction Register'!BR41="")</x:f>
        <x:v>1</x:v>
      </x:c>
      <x:c r="V41" t="str">
        <x:f>IF(OR(T41,U41),"Undetermined",'Contradiction Register'!BN41)</x:f>
        <x:v>Undetermined</x:v>
      </x:c>
      <x:c r="W41" t="b">
        <x:f>AND(OR('Contradiction Register'!E41="Yes",'Contradiction Register'!F41="High",'Contradiction Register'!G41="Hard",'Contradiction Register'!BO41&lt;&gt;"None",BH41="Preserve unresolved — decision-blocking",BH41="Refuse the claim",BH41="Collect defined additional evidence"),OR('Contradiction Register'!BS41="",'Contradiction Register'!BS41="None"))</x:f>
        <x:v>1</x:v>
      </x:c>
      <x:c r="X41" t="b">
        <x:f>AND(OR(BH41="Prefer one record with explicit reasons",BH41="Preserve unresolved — non-blocking",BH41="Preserve unresolved — decision-blocking",BH41="Refuse the claim",BH41="Collect defined additional evidence",'Contradiction Register'!AY41="Different",'Contradiction Register'!AX41="Different"),OR('Contradiction Register'!BT41="",'Contradiction Register'!BT41="None",'Contradiction Register'!BT41="Not applicable"))</x:f>
        <x:v>1</x:v>
      </x:c>
      <x:c r="Y41" t="b">
        <x:f>AND(BH41="Collect defined additional evidence",OR('Contradiction Register'!BR41="",'Contradiction Register'!BR41="None",'Contradiction Register'!BR41="Not applicable"))</x:f>
        <x:v>0</x:v>
      </x:c>
      <x:c r="Z41" t="str">
        <x:f>IF(AND('Contradiction Register'!BK41="Yes",'Contradiction Register'!BL41="Yes",'Contradiction Register'!BM41&lt;&gt;"Yes"),"Missing-evidence confusion","")</x:f>
      </x:c>
      <x:c r="AA41" t="str">
        <x:f>IF(Z41&lt;&gt;"",Z41,IF('Contradiction Register'!AT41="Different","Entity mismatch",""))</x:f>
      </x:c>
      <x:c r="AB41" t="str">
        <x:f>IF(AA41&lt;&gt;"",AA41,IF('Contradiction Register'!AV41="Different","Geography or market mismatch",""))</x:f>
      </x:c>
      <x:c r="AC41" t="str">
        <x:f>IF(AB41&lt;&gt;"",AB41,IF('Contradiction Register'!AU41="Different","Geography or market mismatch",""))</x:f>
      </x:c>
      <x:c r="AD41" t="str">
        <x:f>IF(AC41&lt;&gt;"",AC41,IF('Contradiction Register'!AW41="Different","Customer-segment mismatch",""))</x:f>
      </x:c>
      <x:c r="AE41" t="str">
        <x:f>IF(AD41&lt;&gt;"",AD41,IF('Contradiction Register'!AX41="Different","Product-tier mismatch",""))</x:f>
      </x:c>
      <x:c r="AF41" t="str">
        <x:f>IF(AE41&lt;&gt;"",AE41,IF('Contradiction Register'!AY41="Different","Time conflict",""))</x:f>
      </x:c>
      <x:c r="AG41" t="str">
        <x:f>IF(AF41&lt;&gt;"",AF41,IF('Contradiction Register'!AZ41="Different","Definition conflict",""))</x:f>
      </x:c>
      <x:c r="AH41" t="str">
        <x:f>IF(AG41&lt;&gt;"",AG41,IF('Contradiction Register'!BA41="Different","Metric conflict",""))</x:f>
      </x:c>
      <x:c r="AI41" t="str">
        <x:f>IF(AH41&lt;&gt;"",AH41,IF('Contradiction Register'!BB41="Different","Method conflict",""))</x:f>
      </x:c>
      <x:c r="AJ41" t="str">
        <x:f>IF(AI41&lt;&gt;"",AI41,IF('Contradiction Register'!BC41="Different","Evidence-state conflict",""))</x:f>
      </x:c>
      <x:c r="AK41" t="str">
        <x:f>IF(AJ41&lt;&gt;"",AJ41,IF(OR('Contradiction Register'!BG41="Yes",'Contradiction Register'!BH41="Yes",'Contradiction Register'!BI41="Yes",'Contradiction Register'!BJ41&lt;&gt;"Yes"),"Provenance or source conflict",""))</x:f>
        <x:v>Provenance or source conflict</x:v>
      </x:c>
      <x:c r="AL41" t="str">
        <x:f>IF(AK41&lt;&gt;"",AK41,IF('Contradiction Register'!BD41="No","No true contradiction","Genuine factual contradiction"))</x:f>
        <x:v>Provenance or source conflict</x:v>
      </x:c>
      <x:c r="AM41" t="str">
        <x:f>IF(AL41="Missing-evidence confusion","Missing","")</x:f>
      </x:c>
      <x:c r="AN41" t="str">
        <x:f>IF(AM41&lt;&gt;"",AM41,IF(AL41="Entity mismatch","Entity",""))</x:f>
      </x:c>
      <x:c r="AO41" t="str">
        <x:f>IF(AN41&lt;&gt;"",AN41,IF(AL41="Geography or market mismatch",IF('Contradiction Register'!AV41="Different","GeoMarket|Market","GeoMarket|Geography"),""))</x:f>
      </x:c>
      <x:c r="AP41" t="str">
        <x:f>IF(AO41&lt;&gt;"",AO41,IF(AL41="Customer-segment mismatch","Segment",""))</x:f>
      </x:c>
      <x:c r="AQ41" t="str">
        <x:f>IF(AP41&lt;&gt;"",AP41,IF(AL41="Product-tier mismatch",IF('Contradiction Register'!BE41="Yes","Tier|Narrowed","Tier|Default"),""))</x:f>
      </x:c>
      <x:c r="AR41" t="str">
        <x:f>IF(AQ41&lt;&gt;"",AQ41,IF(AL41="Time conflict",IF('Contradiction Register'!BO41&lt;&gt;"None","Time|Preferred","Time|Sequence"),""))</x:f>
      </x:c>
      <x:c r="AS41" t="str">
        <x:f>IF(AR41&lt;&gt;"",AR41,IF(AL41="Definition conflict",IF('Contradiction Register'!W41='Contradiction Register'!AP41,"Definition|SameLabel","Definition|DifferentLabel"),""))</x:f>
      </x:c>
      <x:c r="AT41" t="str">
        <x:f>IF(AS41&lt;&gt;"",AS41,IF(AL41="Metric conflict","Metric",""))</x:f>
      </x:c>
      <x:c r="AU41" t="str">
        <x:f>IF(AT41&lt;&gt;"",AT41,IF(AL41="Method conflict",IF('Contradiction Register'!BN41="Material","Method|Material",IF('Contradiction Register'!BN41="Non-material","Method|NonMaterial","Method|Undetermined")),""))</x:f>
      </x:c>
      <x:c r="AV41" t="str">
        <x:f>IF(AU41&lt;&gt;"",AU41,IF(AL41="Evidence-state conflict","EvidenceState",""))</x:f>
      </x:c>
      <x:c r="AW41" t="str">
        <x:f>IF(AV41&lt;&gt;"",AV41,IF(AL41="Provenance or source conflict",IF(AND('Contradiction Register'!BH41="Yes",'Contradiction Register'!BN41="Material"),"Provenance|SharedProviderMaterial",IF(AND('Contradiction Register'!BN41="Material",'Contradiction Register'!BJ41="Unknown"),"Provenance|TraceRequired","Provenance|Dependent")),""))</x:f>
        <x:v>Provenance|Dependent</x:v>
      </x:c>
      <x:c r="AX41" t="str">
        <x:f>IF(AW41&lt;&gt;"",AW41,IF(AL41="No true contradiction",IF('Contradiction Register'!BE41="Yes","NoTrue|Narrowed","NoTrue|Compatible"),""))</x:f>
        <x:v>Provenance|Dependent</x:v>
      </x:c>
      <x:c r="AY41" t="str">
        <x:f>IF(AX41&lt;&gt;"",AX41,IF('Contradiction Register'!BO41&lt;&gt;"None","Genuine|Preferred",IF('Contradiction Register'!BP41="No","Genuine|Refuse",IF('Contradiction Register'!BN41="Non-material","Genuine|NonMaterial","Genuine|Material"))))</x:f>
        <x:v>Provenance|Dependent</x:v>
      </x:c>
      <x:c r="BH41" t="str">
        <x:f>VLOOKUP(AY41,$AZ$5:$BG$29,2,FALSE)</x:f>
        <x:v>Preserve unresolved — non-blocking</x:v>
      </x:c>
      <x:c r="BI41" t="str">
        <x:f>VLOOKUP(AY41,$AZ$5:$BG$29,3,FALSE)</x:f>
        <x:v>Reduced</x:v>
      </x:c>
      <x:c r="BJ41" t="str">
        <x:f>IF(AY41="Genuine|Preferred",'Contradiction Register'!BO41&amp;" is preferred for named directness, currency and decision-fit reasons; "&amp;IF('Contradiction Register'!BO41="Record A","Record B","Record A")&amp;" remains preserved.",VLOOKUP(AY41,$AZ$5:$BG$29,4,FALSE))</x:f>
        <x:v>The records form one evidence family and must not be counted as independent corroboration.</x:v>
      </x:c>
      <x:c r="BK41" t="str">
        <x:f>IF(AY41="Genuine|Preferred",'Contradiction Register'!BO41&amp;" is unquestionably true.",VLOOKUP(AY41,$AZ$5:$BG$29,5,FALSE))</x:f>
        <x:v>The records independently confirm the claim or are compatible because they share an origin.</x:v>
      </x:c>
      <x:c r="BL41" t="str">
        <x:f>VLOOKUP(AY41,$AZ$5:$BG$29,6,FALSE)</x:f>
        <x:v>Retain them as dependent records, inspect derivation differences and proceed only with the dependence stated.</x:v>
      </x:c>
      <x:c r="BM41" t="str">
        <x:f>VLOOKUP(AY41,$AZ$5:$BG$29,7,FALSE)</x:f>
        <x:v>Required if public.</x:v>
      </x:c>
      <x:c r="BN41" t="str">
        <x:f>VLOOKUP(AY41,$AZ$5:$BG$29,8,FALSE)</x:f>
        <x:v>Reopen if independent collection is found or the derivation changes the meaning.</x:v>
      </x:c>
    </x:row>
    <x:row r="42">
      <x:c r="S42" t="n">
        <x:f>6</x:f>
        <x:v>6</x:v>
      </x:c>
      <x:c r="T42" t="b">
        <x:f>OR(AND('Contradiction Register'!E42&lt;&gt;"",COUNTIF('Validation Lists'!$A$5:$A$6,'Contradiction Register'!E42)=0),AND('Contradiction Register'!F42&lt;&gt;"",COUNTIF('Validation Lists'!$B$5:$B$7,'Contradiction Register'!F42)=0),AND('Contradiction Register'!G42&lt;&gt;"",COUNTIF('Validation Lists'!$C$5:$C$7,'Contradiction Register'!G42)=0),AND('Contradiction Register'!J42&lt;&gt;"",COUNTIF('Validation Lists'!$D$5:$D$11,'Contradiction Register'!J42)=0),AND('Contradiction Register'!K42&lt;&gt;"",COUNTIF('Validation Lists'!$E$5:$E$9,'Contradiction Register'!K42)=0),AND('Contradiction Register'!L42&lt;&gt;"",COUNTIF('Validation Lists'!$F$5:$F$7,'Contradiction Register'!L42)=0),AND('Contradiction Register'!AC42&lt;&gt;"",COUNTIF('Validation Lists'!$D$5:$D$11,'Contradiction Register'!AC42)=0),AND('Contradiction Register'!AD42&lt;&gt;"",COUNTIF('Validation Lists'!$E$5:$E$9,'Contradiction Register'!AD42)=0),AND('Contradiction Register'!AE42&lt;&gt;"",COUNTIF('Validation Lists'!$F$5:$F$7,'Contradiction Register'!AE42)=0),AND('Contradiction Register'!AT42&lt;&gt;"",COUNTIF('Validation Lists'!$G$5:$G$8,'Contradiction Register'!AT42)=0),AND('Contradiction Register'!AU42&lt;&gt;"",COUNTIF('Validation Lists'!$G$5:$G$8,'Contradiction Register'!AU42)=0),AND('Contradiction Register'!AV42&lt;&gt;"",COUNTIF('Validation Lists'!$G$5:$G$8,'Contradiction Register'!AV42)=0),AND('Contradiction Register'!AW42&lt;&gt;"",COUNTIF('Validation Lists'!$G$5:$G$8,'Contradiction Register'!AW42)=0),AND('Contradiction Register'!AX42&lt;&gt;"",COUNTIF('Validation Lists'!$G$5:$G$8,'Contradiction Register'!AX42)=0),AND('Contradiction Register'!AY42&lt;&gt;"",COUNTIF('Validation Lists'!$G$5:$G$8,'Contradiction Register'!AY42)=0),AND('Contradiction Register'!AZ42&lt;&gt;"",COUNTIF('Validation Lists'!$G$5:$G$8,'Contradiction Register'!AZ42)=0),AND('Contradiction Register'!BA42&lt;&gt;"",COUNTIF('Validation Lists'!$G$5:$G$8,'Contradiction Register'!BA42)=0),AND('Contradiction Register'!BB42&lt;&gt;"",COUNTIF('Validation Lists'!$G$5:$G$8,'Contradiction Register'!BB42)=0),AND('Contradiction Register'!BC42&lt;&gt;"",COUNTIF('Validation Lists'!$G$5:$G$8,'Contradiction Register'!BC42)=0),AND('Contradiction Register'!BD42&lt;&gt;"",COUNTIF('Validation Lists'!$H$5:$H$7,'Contradiction Register'!BD42)=0),AND('Contradiction Register'!BE42&lt;&gt;"",COUNTIF('Validation Lists'!$A$5:$A$6,'Contradiction Register'!BE42)=0),AND('Contradiction Register'!BF42&lt;&gt;"",COUNTIF('Validation Lists'!$I$5:$I$8,'Contradiction Register'!BF42)=0),AND('Contradiction Register'!BG42&lt;&gt;"",COUNTIF('Validation Lists'!$H$5:$H$7,'Contradiction Register'!BG42)=0),AND('Contradiction Register'!BH42&lt;&gt;"",COUNTIF('Validation Lists'!$H$5:$H$7,'Contradiction Register'!BH42)=0),AND('Contradiction Register'!BI42&lt;&gt;"",COUNTIF('Validation Lists'!$H$5:$H$7,'Contradiction Register'!BI42)=0),AND('Contradiction Register'!BJ42&lt;&gt;"",COUNTIF('Validation Lists'!$H$5:$H$7,'Contradiction Register'!BJ42)=0),AND('Contradiction Register'!BK42&lt;&gt;"",COUNTIF('Validation Lists'!$A$5:$A$6,'Contradiction Register'!BK42)=0),AND('Contradiction Register'!BL42&lt;&gt;"",COUNTIF('Validation Lists'!$A$5:$A$6,'Contradiction Register'!BL42)=0),AND('Contradiction Register'!BM42&lt;&gt;"",COUNTIF('Validation Lists'!$J$5:$J$8,'Contradiction Register'!BM42)=0),AND('Contradiction Register'!BN42&lt;&gt;"",COUNTIF('Validation Lists'!$K$5:$K$7,'Contradiction Register'!BN42)=0),AND('Contradiction Register'!BO42&lt;&gt;"",COUNTIF('Validation Lists'!$L$5:$L$7,'Contradiction Register'!BO42)=0),AND('Contradiction Register'!BP42&lt;&gt;"",COUNTIF('Validation Lists'!$M$5:$M$7,'Contradiction Register'!BP42)=0))</x:f>
        <x:v>0</x:v>
      </x:c>
      <x:c r="U42" t="b">
        <x:f>OR('Contradiction Register'!B42="",'Contradiction Register'!C42="",'Contradiction Register'!D42="",'Contradiction Register'!E42="",'Contradiction Register'!F42="",'Contradiction Register'!G42="",'Contradiction Register'!H42="",'Contradiction Register'!I42="",'Contradiction Register'!J42="",'Contradiction Register'!K42="",'Contradiction Register'!L42="",'Contradiction Register'!M42="",'Contradiction Register'!N42="",'Contradiction Register'!O42="",'Contradiction Register'!P42="",'Contradiction Register'!Q42="",'Contradiction Register'!R42="",'Contradiction Register'!S42="",'Contradiction Register'!T42="",'Contradiction Register'!U42="",'Contradiction Register'!V42="",'Contradiction Register'!W42="",'Contradiction Register'!X42="",'Contradiction Register'!Y42="",'Contradiction Register'!Z42="",'Contradiction Register'!AA42="",'Contradiction Register'!AB42="",'Contradiction Register'!AC42="",'Contradiction Register'!AD42="",'Contradiction Register'!AE42="",'Contradiction Register'!AF42="",'Contradiction Register'!AG42="",'Contradiction Register'!AH42="",'Contradiction Register'!AI42="",'Contradiction Register'!AJ42="",'Contradiction Register'!AK42="",'Contradiction Register'!AL42="",'Contradiction Register'!AM42="",'Contradiction Register'!AN42="",'Contradiction Register'!AO42="",'Contradiction Register'!AP42="",'Contradiction Register'!AQ42="",'Contradiction Register'!AR42="",'Contradiction Register'!AS42="",'Contradiction Register'!AT42="",'Contradiction Register'!AU42="",'Contradiction Register'!AV42="",'Contradiction Register'!AW42="",'Contradiction Register'!AX42="",'Contradiction Register'!AY42="",'Contradiction Register'!AZ42="",'Contradiction Register'!BA42="",'Contradiction Register'!BB42="",'Contradiction Register'!BC42="",'Contradiction Register'!BD42="",'Contradiction Register'!BE42="",'Contradiction Register'!BF42="",'Contradiction Register'!BG42="",'Contradiction Register'!BH42="",'Contradiction Register'!BI42="",'Contradiction Register'!BJ42="",'Contradiction Register'!BK42="",'Contradiction Register'!BL42="",'Contradiction Register'!BM42="",'Contradiction Register'!BN42="",'Contradiction Register'!BO42="",'Contradiction Register'!BP42="",'Contradiction Register'!BQ42="",'Contradiction Register'!BR42="")</x:f>
        <x:v>1</x:v>
      </x:c>
      <x:c r="V42" t="str">
        <x:f>IF(OR(T42,U42),"Undetermined",'Contradiction Register'!BN42)</x:f>
        <x:v>Undetermined</x:v>
      </x:c>
      <x:c r="W42" t="b">
        <x:f>AND(OR('Contradiction Register'!E42="Yes",'Contradiction Register'!F42="High",'Contradiction Register'!G42="Hard",'Contradiction Register'!BO42&lt;&gt;"None",BH42="Preserve unresolved — decision-blocking",BH42="Refuse the claim",BH42="Collect defined additional evidence"),OR('Contradiction Register'!BS42="",'Contradiction Register'!BS42="None"))</x:f>
        <x:v>1</x:v>
      </x:c>
      <x:c r="X42" t="b">
        <x:f>AND(OR(BH42="Prefer one record with explicit reasons",BH42="Preserve unresolved — non-blocking",BH42="Preserve unresolved — decision-blocking",BH42="Refuse the claim",BH42="Collect defined additional evidence",'Contradiction Register'!AY42="Different",'Contradiction Register'!AX42="Different"),OR('Contradiction Register'!BT42="",'Contradiction Register'!BT42="None",'Contradiction Register'!BT42="Not applicable"))</x:f>
        <x:v>1</x:v>
      </x:c>
      <x:c r="Y42" t="b">
        <x:f>AND(BH42="Collect defined additional evidence",OR('Contradiction Register'!BR42="",'Contradiction Register'!BR42="None",'Contradiction Register'!BR42="Not applicable"))</x:f>
        <x:v>0</x:v>
      </x:c>
      <x:c r="Z42" t="str">
        <x:f>IF(AND('Contradiction Register'!BK42="Yes",'Contradiction Register'!BL42="Yes",'Contradiction Register'!BM42&lt;&gt;"Yes"),"Missing-evidence confusion","")</x:f>
      </x:c>
      <x:c r="AA42" t="str">
        <x:f>IF(Z42&lt;&gt;"",Z42,IF('Contradiction Register'!AT42="Different","Entity mismatch",""))</x:f>
      </x:c>
      <x:c r="AB42" t="str">
        <x:f>IF(AA42&lt;&gt;"",AA42,IF('Contradiction Register'!AV42="Different","Geography or market mismatch",""))</x:f>
      </x:c>
      <x:c r="AC42" t="str">
        <x:f>IF(AB42&lt;&gt;"",AB42,IF('Contradiction Register'!AU42="Different","Geography or market mismatch",""))</x:f>
      </x:c>
      <x:c r="AD42" t="str">
        <x:f>IF(AC42&lt;&gt;"",AC42,IF('Contradiction Register'!AW42="Different","Customer-segment mismatch",""))</x:f>
      </x:c>
      <x:c r="AE42" t="str">
        <x:f>IF(AD42&lt;&gt;"",AD42,IF('Contradiction Register'!AX42="Different","Product-tier mismatch",""))</x:f>
      </x:c>
      <x:c r="AF42" t="str">
        <x:f>IF(AE42&lt;&gt;"",AE42,IF('Contradiction Register'!AY42="Different","Time conflict",""))</x:f>
      </x:c>
      <x:c r="AG42" t="str">
        <x:f>IF(AF42&lt;&gt;"",AF42,IF('Contradiction Register'!AZ42="Different","Definition conflict",""))</x:f>
      </x:c>
      <x:c r="AH42" t="str">
        <x:f>IF(AG42&lt;&gt;"",AG42,IF('Contradiction Register'!BA42="Different","Metric conflict",""))</x:f>
      </x:c>
      <x:c r="AI42" t="str">
        <x:f>IF(AH42&lt;&gt;"",AH42,IF('Contradiction Register'!BB42="Different","Method conflict",""))</x:f>
      </x:c>
      <x:c r="AJ42" t="str">
        <x:f>IF(AI42&lt;&gt;"",AI42,IF('Contradiction Register'!BC42="Different","Evidence-state conflict",""))</x:f>
      </x:c>
      <x:c r="AK42" t="str">
        <x:f>IF(AJ42&lt;&gt;"",AJ42,IF(OR('Contradiction Register'!BG42="Yes",'Contradiction Register'!BH42="Yes",'Contradiction Register'!BI42="Yes",'Contradiction Register'!BJ42&lt;&gt;"Yes"),"Provenance or source conflict",""))</x:f>
        <x:v>Provenance or source conflict</x:v>
      </x:c>
      <x:c r="AL42" t="str">
        <x:f>IF(AK42&lt;&gt;"",AK42,IF('Contradiction Register'!BD42="No","No true contradiction","Genuine factual contradiction"))</x:f>
        <x:v>Provenance or source conflict</x:v>
      </x:c>
      <x:c r="AM42" t="str">
        <x:f>IF(AL42="Missing-evidence confusion","Missing","")</x:f>
      </x:c>
      <x:c r="AN42" t="str">
        <x:f>IF(AM42&lt;&gt;"",AM42,IF(AL42="Entity mismatch","Entity",""))</x:f>
      </x:c>
      <x:c r="AO42" t="str">
        <x:f>IF(AN42&lt;&gt;"",AN42,IF(AL42="Geography or market mismatch",IF('Contradiction Register'!AV42="Different","GeoMarket|Market","GeoMarket|Geography"),""))</x:f>
      </x:c>
      <x:c r="AP42" t="str">
        <x:f>IF(AO42&lt;&gt;"",AO42,IF(AL42="Customer-segment mismatch","Segment",""))</x:f>
      </x:c>
      <x:c r="AQ42" t="str">
        <x:f>IF(AP42&lt;&gt;"",AP42,IF(AL42="Product-tier mismatch",IF('Contradiction Register'!BE42="Yes","Tier|Narrowed","Tier|Default"),""))</x:f>
      </x:c>
      <x:c r="AR42" t="str">
        <x:f>IF(AQ42&lt;&gt;"",AQ42,IF(AL42="Time conflict",IF('Contradiction Register'!BO42&lt;&gt;"None","Time|Preferred","Time|Sequence"),""))</x:f>
      </x:c>
      <x:c r="AS42" t="str">
        <x:f>IF(AR42&lt;&gt;"",AR42,IF(AL42="Definition conflict",IF('Contradiction Register'!W42='Contradiction Register'!AP42,"Definition|SameLabel","Definition|DifferentLabel"),""))</x:f>
      </x:c>
      <x:c r="AT42" t="str">
        <x:f>IF(AS42&lt;&gt;"",AS42,IF(AL42="Metric conflict","Metric",""))</x:f>
      </x:c>
      <x:c r="AU42" t="str">
        <x:f>IF(AT42&lt;&gt;"",AT42,IF(AL42="Method conflict",IF('Contradiction Register'!BN42="Material","Method|Material",IF('Contradiction Register'!BN42="Non-material","Method|NonMaterial","Method|Undetermined")),""))</x:f>
      </x:c>
      <x:c r="AV42" t="str">
        <x:f>IF(AU42&lt;&gt;"",AU42,IF(AL42="Evidence-state conflict","EvidenceState",""))</x:f>
      </x:c>
      <x:c r="AW42" t="str">
        <x:f>IF(AV42&lt;&gt;"",AV42,IF(AL42="Provenance or source conflict",IF(AND('Contradiction Register'!BH42="Yes",'Contradiction Register'!BN42="Material"),"Provenance|SharedProviderMaterial",IF(AND('Contradiction Register'!BN42="Material",'Contradiction Register'!BJ42="Unknown"),"Provenance|TraceRequired","Provenance|Dependent")),""))</x:f>
        <x:v>Provenance|Dependent</x:v>
      </x:c>
      <x:c r="AX42" t="str">
        <x:f>IF(AW42&lt;&gt;"",AW42,IF(AL42="No true contradiction",IF('Contradiction Register'!BE42="Yes","NoTrue|Narrowed","NoTrue|Compatible"),""))</x:f>
        <x:v>Provenance|Dependent</x:v>
      </x:c>
      <x:c r="AY42" t="str">
        <x:f>IF(AX42&lt;&gt;"",AX42,IF('Contradiction Register'!BO42&lt;&gt;"None","Genuine|Preferred",IF('Contradiction Register'!BP42="No","Genuine|Refuse",IF('Contradiction Register'!BN42="Non-material","Genuine|NonMaterial","Genuine|Material"))))</x:f>
        <x:v>Provenance|Dependent</x:v>
      </x:c>
      <x:c r="BH42" t="str">
        <x:f>VLOOKUP(AY42,$AZ$5:$BG$29,2,FALSE)</x:f>
        <x:v>Preserve unresolved — non-blocking</x:v>
      </x:c>
      <x:c r="BI42" t="str">
        <x:f>VLOOKUP(AY42,$AZ$5:$BG$29,3,FALSE)</x:f>
        <x:v>Reduced</x:v>
      </x:c>
      <x:c r="BJ42" t="str">
        <x:f>IF(AY42="Genuine|Preferred",'Contradiction Register'!BO42&amp;" is preferred for named directness, currency and decision-fit reasons; "&amp;IF('Contradiction Register'!BO42="Record A","Record B","Record A")&amp;" remains preserved.",VLOOKUP(AY42,$AZ$5:$BG$29,4,FALSE))</x:f>
        <x:v>The records form one evidence family and must not be counted as independent corroboration.</x:v>
      </x:c>
      <x:c r="BK42" t="str">
        <x:f>IF(AY42="Genuine|Preferred",'Contradiction Register'!BO42&amp;" is unquestionably true.",VLOOKUP(AY42,$AZ$5:$BG$29,5,FALSE))</x:f>
        <x:v>The records independently confirm the claim or are compatible because they share an origin.</x:v>
      </x:c>
      <x:c r="BL42" t="str">
        <x:f>VLOOKUP(AY42,$AZ$5:$BG$29,6,FALSE)</x:f>
        <x:v>Retain them as dependent records, inspect derivation differences and proceed only with the dependence stated.</x:v>
      </x:c>
      <x:c r="BM42" t="str">
        <x:f>VLOOKUP(AY42,$AZ$5:$BG$29,7,FALSE)</x:f>
        <x:v>Required if public.</x:v>
      </x:c>
      <x:c r="BN42" t="str">
        <x:f>VLOOKUP(AY42,$AZ$5:$BG$29,8,FALSE)</x:f>
        <x:v>Reopen if independent collection is found or the derivation changes the meaning.</x:v>
      </x:c>
    </x:row>
    <x:row r="43">
      <x:c r="S43" t="n">
        <x:f>6</x:f>
        <x:v>6</x:v>
      </x:c>
      <x:c r="T43" t="b">
        <x:f>OR(AND('Contradiction Register'!E43&lt;&gt;"",COUNTIF('Validation Lists'!$A$5:$A$6,'Contradiction Register'!E43)=0),AND('Contradiction Register'!F43&lt;&gt;"",COUNTIF('Validation Lists'!$B$5:$B$7,'Contradiction Register'!F43)=0),AND('Contradiction Register'!G43&lt;&gt;"",COUNTIF('Validation Lists'!$C$5:$C$7,'Contradiction Register'!G43)=0),AND('Contradiction Register'!J43&lt;&gt;"",COUNTIF('Validation Lists'!$D$5:$D$11,'Contradiction Register'!J43)=0),AND('Contradiction Register'!K43&lt;&gt;"",COUNTIF('Validation Lists'!$E$5:$E$9,'Contradiction Register'!K43)=0),AND('Contradiction Register'!L43&lt;&gt;"",COUNTIF('Validation Lists'!$F$5:$F$7,'Contradiction Register'!L43)=0),AND('Contradiction Register'!AC43&lt;&gt;"",COUNTIF('Validation Lists'!$D$5:$D$11,'Contradiction Register'!AC43)=0),AND('Contradiction Register'!AD43&lt;&gt;"",COUNTIF('Validation Lists'!$E$5:$E$9,'Contradiction Register'!AD43)=0),AND('Contradiction Register'!AE43&lt;&gt;"",COUNTIF('Validation Lists'!$F$5:$F$7,'Contradiction Register'!AE43)=0),AND('Contradiction Register'!AT43&lt;&gt;"",COUNTIF('Validation Lists'!$G$5:$G$8,'Contradiction Register'!AT43)=0),AND('Contradiction Register'!AU43&lt;&gt;"",COUNTIF('Validation Lists'!$G$5:$G$8,'Contradiction Register'!AU43)=0),AND('Contradiction Register'!AV43&lt;&gt;"",COUNTIF('Validation Lists'!$G$5:$G$8,'Contradiction Register'!AV43)=0),AND('Contradiction Register'!AW43&lt;&gt;"",COUNTIF('Validation Lists'!$G$5:$G$8,'Contradiction Register'!AW43)=0),AND('Contradiction Register'!AX43&lt;&gt;"",COUNTIF('Validation Lists'!$G$5:$G$8,'Contradiction Register'!AX43)=0),AND('Contradiction Register'!AY43&lt;&gt;"",COUNTIF('Validation Lists'!$G$5:$G$8,'Contradiction Register'!AY43)=0),AND('Contradiction Register'!AZ43&lt;&gt;"",COUNTIF('Validation Lists'!$G$5:$G$8,'Contradiction Register'!AZ43)=0),AND('Contradiction Register'!BA43&lt;&gt;"",COUNTIF('Validation Lists'!$G$5:$G$8,'Contradiction Register'!BA43)=0),AND('Contradiction Register'!BB43&lt;&gt;"",COUNTIF('Validation Lists'!$G$5:$G$8,'Contradiction Register'!BB43)=0),AND('Contradiction Register'!BC43&lt;&gt;"",COUNTIF('Validation Lists'!$G$5:$G$8,'Contradiction Register'!BC43)=0),AND('Contradiction Register'!BD43&lt;&gt;"",COUNTIF('Validation Lists'!$H$5:$H$7,'Contradiction Register'!BD43)=0),AND('Contradiction Register'!BE43&lt;&gt;"",COUNTIF('Validation Lists'!$A$5:$A$6,'Contradiction Register'!BE43)=0),AND('Contradiction Register'!BF43&lt;&gt;"",COUNTIF('Validation Lists'!$I$5:$I$8,'Contradiction Register'!BF43)=0),AND('Contradiction Register'!BG43&lt;&gt;"",COUNTIF('Validation Lists'!$H$5:$H$7,'Contradiction Register'!BG43)=0),AND('Contradiction Register'!BH43&lt;&gt;"",COUNTIF('Validation Lists'!$H$5:$H$7,'Contradiction Register'!BH43)=0),AND('Contradiction Register'!BI43&lt;&gt;"",COUNTIF('Validation Lists'!$H$5:$H$7,'Contradiction Register'!BI43)=0),AND('Contradiction Register'!BJ43&lt;&gt;"",COUNTIF('Validation Lists'!$H$5:$H$7,'Contradiction Register'!BJ43)=0),AND('Contradiction Register'!BK43&lt;&gt;"",COUNTIF('Validation Lists'!$A$5:$A$6,'Contradiction Register'!BK43)=0),AND('Contradiction Register'!BL43&lt;&gt;"",COUNTIF('Validation Lists'!$A$5:$A$6,'Contradiction Register'!BL43)=0),AND('Contradiction Register'!BM43&lt;&gt;"",COUNTIF('Validation Lists'!$J$5:$J$8,'Contradiction Register'!BM43)=0),AND('Contradiction Register'!BN43&lt;&gt;"",COUNTIF('Validation Lists'!$K$5:$K$7,'Contradiction Register'!BN43)=0),AND('Contradiction Register'!BO43&lt;&gt;"",COUNTIF('Validation Lists'!$L$5:$L$7,'Contradiction Register'!BO43)=0),AND('Contradiction Register'!BP43&lt;&gt;"",COUNTIF('Validation Lists'!$M$5:$M$7,'Contradiction Register'!BP43)=0))</x:f>
        <x:v>0</x:v>
      </x:c>
      <x:c r="U43" t="b">
        <x:f>OR('Contradiction Register'!B43="",'Contradiction Register'!C43="",'Contradiction Register'!D43="",'Contradiction Register'!E43="",'Contradiction Register'!F43="",'Contradiction Register'!G43="",'Contradiction Register'!H43="",'Contradiction Register'!I43="",'Contradiction Register'!J43="",'Contradiction Register'!K43="",'Contradiction Register'!L43="",'Contradiction Register'!M43="",'Contradiction Register'!N43="",'Contradiction Register'!O43="",'Contradiction Register'!P43="",'Contradiction Register'!Q43="",'Contradiction Register'!R43="",'Contradiction Register'!S43="",'Contradiction Register'!T43="",'Contradiction Register'!U43="",'Contradiction Register'!V43="",'Contradiction Register'!W43="",'Contradiction Register'!X43="",'Contradiction Register'!Y43="",'Contradiction Register'!Z43="",'Contradiction Register'!AA43="",'Contradiction Register'!AB43="",'Contradiction Register'!AC43="",'Contradiction Register'!AD43="",'Contradiction Register'!AE43="",'Contradiction Register'!AF43="",'Contradiction Register'!AG43="",'Contradiction Register'!AH43="",'Contradiction Register'!AI43="",'Contradiction Register'!AJ43="",'Contradiction Register'!AK43="",'Contradiction Register'!AL43="",'Contradiction Register'!AM43="",'Contradiction Register'!AN43="",'Contradiction Register'!AO43="",'Contradiction Register'!AP43="",'Contradiction Register'!AQ43="",'Contradiction Register'!AR43="",'Contradiction Register'!AS43="",'Contradiction Register'!AT43="",'Contradiction Register'!AU43="",'Contradiction Register'!AV43="",'Contradiction Register'!AW43="",'Contradiction Register'!AX43="",'Contradiction Register'!AY43="",'Contradiction Register'!AZ43="",'Contradiction Register'!BA43="",'Contradiction Register'!BB43="",'Contradiction Register'!BC43="",'Contradiction Register'!BD43="",'Contradiction Register'!BE43="",'Contradiction Register'!BF43="",'Contradiction Register'!BG43="",'Contradiction Register'!BH43="",'Contradiction Register'!BI43="",'Contradiction Register'!BJ43="",'Contradiction Register'!BK43="",'Contradiction Register'!BL43="",'Contradiction Register'!BM43="",'Contradiction Register'!BN43="",'Contradiction Register'!BO43="",'Contradiction Register'!BP43="",'Contradiction Register'!BQ43="",'Contradiction Register'!BR43="")</x:f>
        <x:v>1</x:v>
      </x:c>
      <x:c r="V43" t="str">
        <x:f>IF(OR(T43,U43),"Undetermined",'Contradiction Register'!BN43)</x:f>
        <x:v>Undetermined</x:v>
      </x:c>
      <x:c r="W43" t="b">
        <x:f>AND(OR('Contradiction Register'!E43="Yes",'Contradiction Register'!F43="High",'Contradiction Register'!G43="Hard",'Contradiction Register'!BO43&lt;&gt;"None",BH43="Preserve unresolved — decision-blocking",BH43="Refuse the claim",BH43="Collect defined additional evidence"),OR('Contradiction Register'!BS43="",'Contradiction Register'!BS43="None"))</x:f>
        <x:v>1</x:v>
      </x:c>
      <x:c r="X43" t="b">
        <x:f>AND(OR(BH43="Prefer one record with explicit reasons",BH43="Preserve unresolved — non-blocking",BH43="Preserve unresolved — decision-blocking",BH43="Refuse the claim",BH43="Collect defined additional evidence",'Contradiction Register'!AY43="Different",'Contradiction Register'!AX43="Different"),OR('Contradiction Register'!BT43="",'Contradiction Register'!BT43="None",'Contradiction Register'!BT43="Not applicable"))</x:f>
        <x:v>1</x:v>
      </x:c>
      <x:c r="Y43" t="b">
        <x:f>AND(BH43="Collect defined additional evidence",OR('Contradiction Register'!BR43="",'Contradiction Register'!BR43="None",'Contradiction Register'!BR43="Not applicable"))</x:f>
        <x:v>0</x:v>
      </x:c>
      <x:c r="Z43" t="str">
        <x:f>IF(AND('Contradiction Register'!BK43="Yes",'Contradiction Register'!BL43="Yes",'Contradiction Register'!BM43&lt;&gt;"Yes"),"Missing-evidence confusion","")</x:f>
      </x:c>
      <x:c r="AA43" t="str">
        <x:f>IF(Z43&lt;&gt;"",Z43,IF('Contradiction Register'!AT43="Different","Entity mismatch",""))</x:f>
      </x:c>
      <x:c r="AB43" t="str">
        <x:f>IF(AA43&lt;&gt;"",AA43,IF('Contradiction Register'!AV43="Different","Geography or market mismatch",""))</x:f>
      </x:c>
      <x:c r="AC43" t="str">
        <x:f>IF(AB43&lt;&gt;"",AB43,IF('Contradiction Register'!AU43="Different","Geography or market mismatch",""))</x:f>
      </x:c>
      <x:c r="AD43" t="str">
        <x:f>IF(AC43&lt;&gt;"",AC43,IF('Contradiction Register'!AW43="Different","Customer-segment mismatch",""))</x:f>
      </x:c>
      <x:c r="AE43" t="str">
        <x:f>IF(AD43&lt;&gt;"",AD43,IF('Contradiction Register'!AX43="Different","Product-tier mismatch",""))</x:f>
      </x:c>
      <x:c r="AF43" t="str">
        <x:f>IF(AE43&lt;&gt;"",AE43,IF('Contradiction Register'!AY43="Different","Time conflict",""))</x:f>
      </x:c>
      <x:c r="AG43" t="str">
        <x:f>IF(AF43&lt;&gt;"",AF43,IF('Contradiction Register'!AZ43="Different","Definition conflict",""))</x:f>
      </x:c>
      <x:c r="AH43" t="str">
        <x:f>IF(AG43&lt;&gt;"",AG43,IF('Contradiction Register'!BA43="Different","Metric conflict",""))</x:f>
      </x:c>
      <x:c r="AI43" t="str">
        <x:f>IF(AH43&lt;&gt;"",AH43,IF('Contradiction Register'!BB43="Different","Method conflict",""))</x:f>
      </x:c>
      <x:c r="AJ43" t="str">
        <x:f>IF(AI43&lt;&gt;"",AI43,IF('Contradiction Register'!BC43="Different","Evidence-state conflict",""))</x:f>
      </x:c>
      <x:c r="AK43" t="str">
        <x:f>IF(AJ43&lt;&gt;"",AJ43,IF(OR('Contradiction Register'!BG43="Yes",'Contradiction Register'!BH43="Yes",'Contradiction Register'!BI43="Yes",'Contradiction Register'!BJ43&lt;&gt;"Yes"),"Provenance or source conflict",""))</x:f>
        <x:v>Provenance or source conflict</x:v>
      </x:c>
      <x:c r="AL43" t="str">
        <x:f>IF(AK43&lt;&gt;"",AK43,IF('Contradiction Register'!BD43="No","No true contradiction","Genuine factual contradiction"))</x:f>
        <x:v>Provenance or source conflict</x:v>
      </x:c>
      <x:c r="AM43" t="str">
        <x:f>IF(AL43="Missing-evidence confusion","Missing","")</x:f>
      </x:c>
      <x:c r="AN43" t="str">
        <x:f>IF(AM43&lt;&gt;"",AM43,IF(AL43="Entity mismatch","Entity",""))</x:f>
      </x:c>
      <x:c r="AO43" t="str">
        <x:f>IF(AN43&lt;&gt;"",AN43,IF(AL43="Geography or market mismatch",IF('Contradiction Register'!AV43="Different","GeoMarket|Market","GeoMarket|Geography"),""))</x:f>
      </x:c>
      <x:c r="AP43" t="str">
        <x:f>IF(AO43&lt;&gt;"",AO43,IF(AL43="Customer-segment mismatch","Segment",""))</x:f>
      </x:c>
      <x:c r="AQ43" t="str">
        <x:f>IF(AP43&lt;&gt;"",AP43,IF(AL43="Product-tier mismatch",IF('Contradiction Register'!BE43="Yes","Tier|Narrowed","Tier|Default"),""))</x:f>
      </x:c>
      <x:c r="AR43" t="str">
        <x:f>IF(AQ43&lt;&gt;"",AQ43,IF(AL43="Time conflict",IF('Contradiction Register'!BO43&lt;&gt;"None","Time|Preferred","Time|Sequence"),""))</x:f>
      </x:c>
      <x:c r="AS43" t="str">
        <x:f>IF(AR43&lt;&gt;"",AR43,IF(AL43="Definition conflict",IF('Contradiction Register'!W43='Contradiction Register'!AP43,"Definition|SameLabel","Definition|DifferentLabel"),""))</x:f>
      </x:c>
      <x:c r="AT43" t="str">
        <x:f>IF(AS43&lt;&gt;"",AS43,IF(AL43="Metric conflict","Metric",""))</x:f>
      </x:c>
      <x:c r="AU43" t="str">
        <x:f>IF(AT43&lt;&gt;"",AT43,IF(AL43="Method conflict",IF('Contradiction Register'!BN43="Material","Method|Material",IF('Contradiction Register'!BN43="Non-material","Method|NonMaterial","Method|Undetermined")),""))</x:f>
      </x:c>
      <x:c r="AV43" t="str">
        <x:f>IF(AU43&lt;&gt;"",AU43,IF(AL43="Evidence-state conflict","EvidenceState",""))</x:f>
      </x:c>
      <x:c r="AW43" t="str">
        <x:f>IF(AV43&lt;&gt;"",AV43,IF(AL43="Provenance or source conflict",IF(AND('Contradiction Register'!BH43="Yes",'Contradiction Register'!BN43="Material"),"Provenance|SharedProviderMaterial",IF(AND('Contradiction Register'!BN43="Material",'Contradiction Register'!BJ43="Unknown"),"Provenance|TraceRequired","Provenance|Dependent")),""))</x:f>
        <x:v>Provenance|Dependent</x:v>
      </x:c>
      <x:c r="AX43" t="str">
        <x:f>IF(AW43&lt;&gt;"",AW43,IF(AL43="No true contradiction",IF('Contradiction Register'!BE43="Yes","NoTrue|Narrowed","NoTrue|Compatible"),""))</x:f>
        <x:v>Provenance|Dependent</x:v>
      </x:c>
      <x:c r="AY43" t="str">
        <x:f>IF(AX43&lt;&gt;"",AX43,IF('Contradiction Register'!BO43&lt;&gt;"None","Genuine|Preferred",IF('Contradiction Register'!BP43="No","Genuine|Refuse",IF('Contradiction Register'!BN43="Non-material","Genuine|NonMaterial","Genuine|Material"))))</x:f>
        <x:v>Provenance|Dependent</x:v>
      </x:c>
      <x:c r="BH43" t="str">
        <x:f>VLOOKUP(AY43,$AZ$5:$BG$29,2,FALSE)</x:f>
        <x:v>Preserve unresolved — non-blocking</x:v>
      </x:c>
      <x:c r="BI43" t="str">
        <x:f>VLOOKUP(AY43,$AZ$5:$BG$29,3,FALSE)</x:f>
        <x:v>Reduced</x:v>
      </x:c>
      <x:c r="BJ43" t="str">
        <x:f>IF(AY43="Genuine|Preferred",'Contradiction Register'!BO43&amp;" is preferred for named directness, currency and decision-fit reasons; "&amp;IF('Contradiction Register'!BO43="Record A","Record B","Record A")&amp;" remains preserved.",VLOOKUP(AY43,$AZ$5:$BG$29,4,FALSE))</x:f>
        <x:v>The records form one evidence family and must not be counted as independent corroboration.</x:v>
      </x:c>
      <x:c r="BK43" t="str">
        <x:f>IF(AY43="Genuine|Preferred",'Contradiction Register'!BO43&amp;" is unquestionably true.",VLOOKUP(AY43,$AZ$5:$BG$29,5,FALSE))</x:f>
        <x:v>The records independently confirm the claim or are compatible because they share an origin.</x:v>
      </x:c>
      <x:c r="BL43" t="str">
        <x:f>VLOOKUP(AY43,$AZ$5:$BG$29,6,FALSE)</x:f>
        <x:v>Retain them as dependent records, inspect derivation differences and proceed only with the dependence stated.</x:v>
      </x:c>
      <x:c r="BM43" t="str">
        <x:f>VLOOKUP(AY43,$AZ$5:$BG$29,7,FALSE)</x:f>
        <x:v>Required if public.</x:v>
      </x:c>
      <x:c r="BN43" t="str">
        <x:f>VLOOKUP(AY43,$AZ$5:$BG$29,8,FALSE)</x:f>
        <x:v>Reopen if independent collection is found or the derivation changes the meaning.</x:v>
      </x:c>
    </x:row>
    <x:row r="44">
      <x:c r="S44" t="n">
        <x:f>6</x:f>
        <x:v>6</x:v>
      </x:c>
      <x:c r="T44" t="b">
        <x:f>OR(AND('Contradiction Register'!E44&lt;&gt;"",COUNTIF('Validation Lists'!$A$5:$A$6,'Contradiction Register'!E44)=0),AND('Contradiction Register'!F44&lt;&gt;"",COUNTIF('Validation Lists'!$B$5:$B$7,'Contradiction Register'!F44)=0),AND('Contradiction Register'!G44&lt;&gt;"",COUNTIF('Validation Lists'!$C$5:$C$7,'Contradiction Register'!G44)=0),AND('Contradiction Register'!J44&lt;&gt;"",COUNTIF('Validation Lists'!$D$5:$D$11,'Contradiction Register'!J44)=0),AND('Contradiction Register'!K44&lt;&gt;"",COUNTIF('Validation Lists'!$E$5:$E$9,'Contradiction Register'!K44)=0),AND('Contradiction Register'!L44&lt;&gt;"",COUNTIF('Validation Lists'!$F$5:$F$7,'Contradiction Register'!L44)=0),AND('Contradiction Register'!AC44&lt;&gt;"",COUNTIF('Validation Lists'!$D$5:$D$11,'Contradiction Register'!AC44)=0),AND('Contradiction Register'!AD44&lt;&gt;"",COUNTIF('Validation Lists'!$E$5:$E$9,'Contradiction Register'!AD44)=0),AND('Contradiction Register'!AE44&lt;&gt;"",COUNTIF('Validation Lists'!$F$5:$F$7,'Contradiction Register'!AE44)=0),AND('Contradiction Register'!AT44&lt;&gt;"",COUNTIF('Validation Lists'!$G$5:$G$8,'Contradiction Register'!AT44)=0),AND('Contradiction Register'!AU44&lt;&gt;"",COUNTIF('Validation Lists'!$G$5:$G$8,'Contradiction Register'!AU44)=0),AND('Contradiction Register'!AV44&lt;&gt;"",COUNTIF('Validation Lists'!$G$5:$G$8,'Contradiction Register'!AV44)=0),AND('Contradiction Register'!AW44&lt;&gt;"",COUNTIF('Validation Lists'!$G$5:$G$8,'Contradiction Register'!AW44)=0),AND('Contradiction Register'!AX44&lt;&gt;"",COUNTIF('Validation Lists'!$G$5:$G$8,'Contradiction Register'!AX44)=0),AND('Contradiction Register'!AY44&lt;&gt;"",COUNTIF('Validation Lists'!$G$5:$G$8,'Contradiction Register'!AY44)=0),AND('Contradiction Register'!AZ44&lt;&gt;"",COUNTIF('Validation Lists'!$G$5:$G$8,'Contradiction Register'!AZ44)=0),AND('Contradiction Register'!BA44&lt;&gt;"",COUNTIF('Validation Lists'!$G$5:$G$8,'Contradiction Register'!BA44)=0),AND('Contradiction Register'!BB44&lt;&gt;"",COUNTIF('Validation Lists'!$G$5:$G$8,'Contradiction Register'!BB44)=0),AND('Contradiction Register'!BC44&lt;&gt;"",COUNTIF('Validation Lists'!$G$5:$G$8,'Contradiction Register'!BC44)=0),AND('Contradiction Register'!BD44&lt;&gt;"",COUNTIF('Validation Lists'!$H$5:$H$7,'Contradiction Register'!BD44)=0),AND('Contradiction Register'!BE44&lt;&gt;"",COUNTIF('Validation Lists'!$A$5:$A$6,'Contradiction Register'!BE44)=0),AND('Contradiction Register'!BF44&lt;&gt;"",COUNTIF('Validation Lists'!$I$5:$I$8,'Contradiction Register'!BF44)=0),AND('Contradiction Register'!BG44&lt;&gt;"",COUNTIF('Validation Lists'!$H$5:$H$7,'Contradiction Register'!BG44)=0),AND('Contradiction Register'!BH44&lt;&gt;"",COUNTIF('Validation Lists'!$H$5:$H$7,'Contradiction Register'!BH44)=0),AND('Contradiction Register'!BI44&lt;&gt;"",COUNTIF('Validation Lists'!$H$5:$H$7,'Contradiction Register'!BI44)=0),AND('Contradiction Register'!BJ44&lt;&gt;"",COUNTIF('Validation Lists'!$H$5:$H$7,'Contradiction Register'!BJ44)=0),AND('Contradiction Register'!BK44&lt;&gt;"",COUNTIF('Validation Lists'!$A$5:$A$6,'Contradiction Register'!BK44)=0),AND('Contradiction Register'!BL44&lt;&gt;"",COUNTIF('Validation Lists'!$A$5:$A$6,'Contradiction Register'!BL44)=0),AND('Contradiction Register'!BM44&lt;&gt;"",COUNTIF('Validation Lists'!$J$5:$J$8,'Contradiction Register'!BM44)=0),AND('Contradiction Register'!BN44&lt;&gt;"",COUNTIF('Validation Lists'!$K$5:$K$7,'Contradiction Register'!BN44)=0),AND('Contradiction Register'!BO44&lt;&gt;"",COUNTIF('Validation Lists'!$L$5:$L$7,'Contradiction Register'!BO44)=0),AND('Contradiction Register'!BP44&lt;&gt;"",COUNTIF('Validation Lists'!$M$5:$M$7,'Contradiction Register'!BP44)=0))</x:f>
        <x:v>0</x:v>
      </x:c>
      <x:c r="U44" t="b">
        <x:f>OR('Contradiction Register'!B44="",'Contradiction Register'!C44="",'Contradiction Register'!D44="",'Contradiction Register'!E44="",'Contradiction Register'!F44="",'Contradiction Register'!G44="",'Contradiction Register'!H44="",'Contradiction Register'!I44="",'Contradiction Register'!J44="",'Contradiction Register'!K44="",'Contradiction Register'!L44="",'Contradiction Register'!M44="",'Contradiction Register'!N44="",'Contradiction Register'!O44="",'Contradiction Register'!P44="",'Contradiction Register'!Q44="",'Contradiction Register'!R44="",'Contradiction Register'!S44="",'Contradiction Register'!T44="",'Contradiction Register'!U44="",'Contradiction Register'!V44="",'Contradiction Register'!W44="",'Contradiction Register'!X44="",'Contradiction Register'!Y44="",'Contradiction Register'!Z44="",'Contradiction Register'!AA44="",'Contradiction Register'!AB44="",'Contradiction Register'!AC44="",'Contradiction Register'!AD44="",'Contradiction Register'!AE44="",'Contradiction Register'!AF44="",'Contradiction Register'!AG44="",'Contradiction Register'!AH44="",'Contradiction Register'!AI44="",'Contradiction Register'!AJ44="",'Contradiction Register'!AK44="",'Contradiction Register'!AL44="",'Contradiction Register'!AM44="",'Contradiction Register'!AN44="",'Contradiction Register'!AO44="",'Contradiction Register'!AP44="",'Contradiction Register'!AQ44="",'Contradiction Register'!AR44="",'Contradiction Register'!AS44="",'Contradiction Register'!AT44="",'Contradiction Register'!AU44="",'Contradiction Register'!AV44="",'Contradiction Register'!AW44="",'Contradiction Register'!AX44="",'Contradiction Register'!AY44="",'Contradiction Register'!AZ44="",'Contradiction Register'!BA44="",'Contradiction Register'!BB44="",'Contradiction Register'!BC44="",'Contradiction Register'!BD44="",'Contradiction Register'!BE44="",'Contradiction Register'!BF44="",'Contradiction Register'!BG44="",'Contradiction Register'!BH44="",'Contradiction Register'!BI44="",'Contradiction Register'!BJ44="",'Contradiction Register'!BK44="",'Contradiction Register'!BL44="",'Contradiction Register'!BM44="",'Contradiction Register'!BN44="",'Contradiction Register'!BO44="",'Contradiction Register'!BP44="",'Contradiction Register'!BQ44="",'Contradiction Register'!BR44="")</x:f>
        <x:v>1</x:v>
      </x:c>
      <x:c r="V44" t="str">
        <x:f>IF(OR(T44,U44),"Undetermined",'Contradiction Register'!BN44)</x:f>
        <x:v>Undetermined</x:v>
      </x:c>
      <x:c r="W44" t="b">
        <x:f>AND(OR('Contradiction Register'!E44="Yes",'Contradiction Register'!F44="High",'Contradiction Register'!G44="Hard",'Contradiction Register'!BO44&lt;&gt;"None",BH44="Preserve unresolved — decision-blocking",BH44="Refuse the claim",BH44="Collect defined additional evidence"),OR('Contradiction Register'!BS44="",'Contradiction Register'!BS44="None"))</x:f>
        <x:v>1</x:v>
      </x:c>
      <x:c r="X44" t="b">
        <x:f>AND(OR(BH44="Prefer one record with explicit reasons",BH44="Preserve unresolved — non-blocking",BH44="Preserve unresolved — decision-blocking",BH44="Refuse the claim",BH44="Collect defined additional evidence",'Contradiction Register'!AY44="Different",'Contradiction Register'!AX44="Different"),OR('Contradiction Register'!BT44="",'Contradiction Register'!BT44="None",'Contradiction Register'!BT44="Not applicable"))</x:f>
        <x:v>1</x:v>
      </x:c>
      <x:c r="Y44" t="b">
        <x:f>AND(BH44="Collect defined additional evidence",OR('Contradiction Register'!BR44="",'Contradiction Register'!BR44="None",'Contradiction Register'!BR44="Not applicable"))</x:f>
        <x:v>0</x:v>
      </x:c>
      <x:c r="Z44" t="str">
        <x:f>IF(AND('Contradiction Register'!BK44="Yes",'Contradiction Register'!BL44="Yes",'Contradiction Register'!BM44&lt;&gt;"Yes"),"Missing-evidence confusion","")</x:f>
      </x:c>
      <x:c r="AA44" t="str">
        <x:f>IF(Z44&lt;&gt;"",Z44,IF('Contradiction Register'!AT44="Different","Entity mismatch",""))</x:f>
      </x:c>
      <x:c r="AB44" t="str">
        <x:f>IF(AA44&lt;&gt;"",AA44,IF('Contradiction Register'!AV44="Different","Geography or market mismatch",""))</x:f>
      </x:c>
      <x:c r="AC44" t="str">
        <x:f>IF(AB44&lt;&gt;"",AB44,IF('Contradiction Register'!AU44="Different","Geography or market mismatch",""))</x:f>
      </x:c>
      <x:c r="AD44" t="str">
        <x:f>IF(AC44&lt;&gt;"",AC44,IF('Contradiction Register'!AW44="Different","Customer-segment mismatch",""))</x:f>
      </x:c>
      <x:c r="AE44" t="str">
        <x:f>IF(AD44&lt;&gt;"",AD44,IF('Contradiction Register'!AX44="Different","Product-tier mismatch",""))</x:f>
      </x:c>
      <x:c r="AF44" t="str">
        <x:f>IF(AE44&lt;&gt;"",AE44,IF('Contradiction Register'!AY44="Different","Time conflict",""))</x:f>
      </x:c>
      <x:c r="AG44" t="str">
        <x:f>IF(AF44&lt;&gt;"",AF44,IF('Contradiction Register'!AZ44="Different","Definition conflict",""))</x:f>
      </x:c>
      <x:c r="AH44" t="str">
        <x:f>IF(AG44&lt;&gt;"",AG44,IF('Contradiction Register'!BA44="Different","Metric conflict",""))</x:f>
      </x:c>
      <x:c r="AI44" t="str">
        <x:f>IF(AH44&lt;&gt;"",AH44,IF('Contradiction Register'!BB44="Different","Method conflict",""))</x:f>
      </x:c>
      <x:c r="AJ44" t="str">
        <x:f>IF(AI44&lt;&gt;"",AI44,IF('Contradiction Register'!BC44="Different","Evidence-state conflict",""))</x:f>
      </x:c>
      <x:c r="AK44" t="str">
        <x:f>IF(AJ44&lt;&gt;"",AJ44,IF(OR('Contradiction Register'!BG44="Yes",'Contradiction Register'!BH44="Yes",'Contradiction Register'!BI44="Yes",'Contradiction Register'!BJ44&lt;&gt;"Yes"),"Provenance or source conflict",""))</x:f>
        <x:v>Provenance or source conflict</x:v>
      </x:c>
      <x:c r="AL44" t="str">
        <x:f>IF(AK44&lt;&gt;"",AK44,IF('Contradiction Register'!BD44="No","No true contradiction","Genuine factual contradiction"))</x:f>
        <x:v>Provenance or source conflict</x:v>
      </x:c>
      <x:c r="AM44" t="str">
        <x:f>IF(AL44="Missing-evidence confusion","Missing","")</x:f>
      </x:c>
      <x:c r="AN44" t="str">
        <x:f>IF(AM44&lt;&gt;"",AM44,IF(AL44="Entity mismatch","Entity",""))</x:f>
      </x:c>
      <x:c r="AO44" t="str">
        <x:f>IF(AN44&lt;&gt;"",AN44,IF(AL44="Geography or market mismatch",IF('Contradiction Register'!AV44="Different","GeoMarket|Market","GeoMarket|Geography"),""))</x:f>
      </x:c>
      <x:c r="AP44" t="str">
        <x:f>IF(AO44&lt;&gt;"",AO44,IF(AL44="Customer-segment mismatch","Segment",""))</x:f>
      </x:c>
      <x:c r="AQ44" t="str">
        <x:f>IF(AP44&lt;&gt;"",AP44,IF(AL44="Product-tier mismatch",IF('Contradiction Register'!BE44="Yes","Tier|Narrowed","Tier|Default"),""))</x:f>
      </x:c>
      <x:c r="AR44" t="str">
        <x:f>IF(AQ44&lt;&gt;"",AQ44,IF(AL44="Time conflict",IF('Contradiction Register'!BO44&lt;&gt;"None","Time|Preferred","Time|Sequence"),""))</x:f>
      </x:c>
      <x:c r="AS44" t="str">
        <x:f>IF(AR44&lt;&gt;"",AR44,IF(AL44="Definition conflict",IF('Contradiction Register'!W44='Contradiction Register'!AP44,"Definition|SameLabel","Definition|DifferentLabel"),""))</x:f>
      </x:c>
      <x:c r="AT44" t="str">
        <x:f>IF(AS44&lt;&gt;"",AS44,IF(AL44="Metric conflict","Metric",""))</x:f>
      </x:c>
      <x:c r="AU44" t="str">
        <x:f>IF(AT44&lt;&gt;"",AT44,IF(AL44="Method conflict",IF('Contradiction Register'!BN44="Material","Method|Material",IF('Contradiction Register'!BN44="Non-material","Method|NonMaterial","Method|Undetermined")),""))</x:f>
      </x:c>
      <x:c r="AV44" t="str">
        <x:f>IF(AU44&lt;&gt;"",AU44,IF(AL44="Evidence-state conflict","EvidenceState",""))</x:f>
      </x:c>
      <x:c r="AW44" t="str">
        <x:f>IF(AV44&lt;&gt;"",AV44,IF(AL44="Provenance or source conflict",IF(AND('Contradiction Register'!BH44="Yes",'Contradiction Register'!BN44="Material"),"Provenance|SharedProviderMaterial",IF(AND('Contradiction Register'!BN44="Material",'Contradiction Register'!BJ44="Unknown"),"Provenance|TraceRequired","Provenance|Dependent")),""))</x:f>
        <x:v>Provenance|Dependent</x:v>
      </x:c>
      <x:c r="AX44" t="str">
        <x:f>IF(AW44&lt;&gt;"",AW44,IF(AL44="No true contradiction",IF('Contradiction Register'!BE44="Yes","NoTrue|Narrowed","NoTrue|Compatible"),""))</x:f>
        <x:v>Provenance|Dependent</x:v>
      </x:c>
      <x:c r="AY44" t="str">
        <x:f>IF(AX44&lt;&gt;"",AX44,IF('Contradiction Register'!BO44&lt;&gt;"None","Genuine|Preferred",IF('Contradiction Register'!BP44="No","Genuine|Refuse",IF('Contradiction Register'!BN44="Non-material","Genuine|NonMaterial","Genuine|Material"))))</x:f>
        <x:v>Provenance|Dependent</x:v>
      </x:c>
      <x:c r="BH44" t="str">
        <x:f>VLOOKUP(AY44,$AZ$5:$BG$29,2,FALSE)</x:f>
        <x:v>Preserve unresolved — non-blocking</x:v>
      </x:c>
      <x:c r="BI44" t="str">
        <x:f>VLOOKUP(AY44,$AZ$5:$BG$29,3,FALSE)</x:f>
        <x:v>Reduced</x:v>
      </x:c>
      <x:c r="BJ44" t="str">
        <x:f>IF(AY44="Genuine|Preferred",'Contradiction Register'!BO44&amp;" is preferred for named directness, currency and decision-fit reasons; "&amp;IF('Contradiction Register'!BO44="Record A","Record B","Record A")&amp;" remains preserved.",VLOOKUP(AY44,$AZ$5:$BG$29,4,FALSE))</x:f>
        <x:v>The records form one evidence family and must not be counted as independent corroboration.</x:v>
      </x:c>
      <x:c r="BK44" t="str">
        <x:f>IF(AY44="Genuine|Preferred",'Contradiction Register'!BO44&amp;" is unquestionably true.",VLOOKUP(AY44,$AZ$5:$BG$29,5,FALSE))</x:f>
        <x:v>The records independently confirm the claim or are compatible because they share an origin.</x:v>
      </x:c>
      <x:c r="BL44" t="str">
        <x:f>VLOOKUP(AY44,$AZ$5:$BG$29,6,FALSE)</x:f>
        <x:v>Retain them as dependent records, inspect derivation differences and proceed only with the dependence stated.</x:v>
      </x:c>
      <x:c r="BM44" t="str">
        <x:f>VLOOKUP(AY44,$AZ$5:$BG$29,7,FALSE)</x:f>
        <x:v>Required if public.</x:v>
      </x:c>
      <x:c r="BN44" t="str">
        <x:f>VLOOKUP(AY44,$AZ$5:$BG$29,8,FALSE)</x:f>
        <x:v>Reopen if independent collection is found or the derivation changes the meaning.</x:v>
      </x:c>
    </x:row>
    <x:row r="45">
      <x:c r="S45" t="n">
        <x:f>6</x:f>
        <x:v>6</x:v>
      </x:c>
      <x:c r="T45" t="b">
        <x:f>OR(AND('Contradiction Register'!E45&lt;&gt;"",COUNTIF('Validation Lists'!$A$5:$A$6,'Contradiction Register'!E45)=0),AND('Contradiction Register'!F45&lt;&gt;"",COUNTIF('Validation Lists'!$B$5:$B$7,'Contradiction Register'!F45)=0),AND('Contradiction Register'!G45&lt;&gt;"",COUNTIF('Validation Lists'!$C$5:$C$7,'Contradiction Register'!G45)=0),AND('Contradiction Register'!J45&lt;&gt;"",COUNTIF('Validation Lists'!$D$5:$D$11,'Contradiction Register'!J45)=0),AND('Contradiction Register'!K45&lt;&gt;"",COUNTIF('Validation Lists'!$E$5:$E$9,'Contradiction Register'!K45)=0),AND('Contradiction Register'!L45&lt;&gt;"",COUNTIF('Validation Lists'!$F$5:$F$7,'Contradiction Register'!L45)=0),AND('Contradiction Register'!AC45&lt;&gt;"",COUNTIF('Validation Lists'!$D$5:$D$11,'Contradiction Register'!AC45)=0),AND('Contradiction Register'!AD45&lt;&gt;"",COUNTIF('Validation Lists'!$E$5:$E$9,'Contradiction Register'!AD45)=0),AND('Contradiction Register'!AE45&lt;&gt;"",COUNTIF('Validation Lists'!$F$5:$F$7,'Contradiction Register'!AE45)=0),AND('Contradiction Register'!AT45&lt;&gt;"",COUNTIF('Validation Lists'!$G$5:$G$8,'Contradiction Register'!AT45)=0),AND('Contradiction Register'!AU45&lt;&gt;"",COUNTIF('Validation Lists'!$G$5:$G$8,'Contradiction Register'!AU45)=0),AND('Contradiction Register'!AV45&lt;&gt;"",COUNTIF('Validation Lists'!$G$5:$G$8,'Contradiction Register'!AV45)=0),AND('Contradiction Register'!AW45&lt;&gt;"",COUNTIF('Validation Lists'!$G$5:$G$8,'Contradiction Register'!AW45)=0),AND('Contradiction Register'!AX45&lt;&gt;"",COUNTIF('Validation Lists'!$G$5:$G$8,'Contradiction Register'!AX45)=0),AND('Contradiction Register'!AY45&lt;&gt;"",COUNTIF('Validation Lists'!$G$5:$G$8,'Contradiction Register'!AY45)=0),AND('Contradiction Register'!AZ45&lt;&gt;"",COUNTIF('Validation Lists'!$G$5:$G$8,'Contradiction Register'!AZ45)=0),AND('Contradiction Register'!BA45&lt;&gt;"",COUNTIF('Validation Lists'!$G$5:$G$8,'Contradiction Register'!BA45)=0),AND('Contradiction Register'!BB45&lt;&gt;"",COUNTIF('Validation Lists'!$G$5:$G$8,'Contradiction Register'!BB45)=0),AND('Contradiction Register'!BC45&lt;&gt;"",COUNTIF('Validation Lists'!$G$5:$G$8,'Contradiction Register'!BC45)=0),AND('Contradiction Register'!BD45&lt;&gt;"",COUNTIF('Validation Lists'!$H$5:$H$7,'Contradiction Register'!BD45)=0),AND('Contradiction Register'!BE45&lt;&gt;"",COUNTIF('Validation Lists'!$A$5:$A$6,'Contradiction Register'!BE45)=0),AND('Contradiction Register'!BF45&lt;&gt;"",COUNTIF('Validation Lists'!$I$5:$I$8,'Contradiction Register'!BF45)=0),AND('Contradiction Register'!BG45&lt;&gt;"",COUNTIF('Validation Lists'!$H$5:$H$7,'Contradiction Register'!BG45)=0),AND('Contradiction Register'!BH45&lt;&gt;"",COUNTIF('Validation Lists'!$H$5:$H$7,'Contradiction Register'!BH45)=0),AND('Contradiction Register'!BI45&lt;&gt;"",COUNTIF('Validation Lists'!$H$5:$H$7,'Contradiction Register'!BI45)=0),AND('Contradiction Register'!BJ45&lt;&gt;"",COUNTIF('Validation Lists'!$H$5:$H$7,'Contradiction Register'!BJ45)=0),AND('Contradiction Register'!BK45&lt;&gt;"",COUNTIF('Validation Lists'!$A$5:$A$6,'Contradiction Register'!BK45)=0),AND('Contradiction Register'!BL45&lt;&gt;"",COUNTIF('Validation Lists'!$A$5:$A$6,'Contradiction Register'!BL45)=0),AND('Contradiction Register'!BM45&lt;&gt;"",COUNTIF('Validation Lists'!$J$5:$J$8,'Contradiction Register'!BM45)=0),AND('Contradiction Register'!BN45&lt;&gt;"",COUNTIF('Validation Lists'!$K$5:$K$7,'Contradiction Register'!BN45)=0),AND('Contradiction Register'!BO45&lt;&gt;"",COUNTIF('Validation Lists'!$L$5:$L$7,'Contradiction Register'!BO45)=0),AND('Contradiction Register'!BP45&lt;&gt;"",COUNTIF('Validation Lists'!$M$5:$M$7,'Contradiction Register'!BP45)=0))</x:f>
        <x:v>0</x:v>
      </x:c>
      <x:c r="U45" t="b">
        <x:f>OR('Contradiction Register'!B45="",'Contradiction Register'!C45="",'Contradiction Register'!D45="",'Contradiction Register'!E45="",'Contradiction Register'!F45="",'Contradiction Register'!G45="",'Contradiction Register'!H45="",'Contradiction Register'!I45="",'Contradiction Register'!J45="",'Contradiction Register'!K45="",'Contradiction Register'!L45="",'Contradiction Register'!M45="",'Contradiction Register'!N45="",'Contradiction Register'!O45="",'Contradiction Register'!P45="",'Contradiction Register'!Q45="",'Contradiction Register'!R45="",'Contradiction Register'!S45="",'Contradiction Register'!T45="",'Contradiction Register'!U45="",'Contradiction Register'!V45="",'Contradiction Register'!W45="",'Contradiction Register'!X45="",'Contradiction Register'!Y45="",'Contradiction Register'!Z45="",'Contradiction Register'!AA45="",'Contradiction Register'!AB45="",'Contradiction Register'!AC45="",'Contradiction Register'!AD45="",'Contradiction Register'!AE45="",'Contradiction Register'!AF45="",'Contradiction Register'!AG45="",'Contradiction Register'!AH45="",'Contradiction Register'!AI45="",'Contradiction Register'!AJ45="",'Contradiction Register'!AK45="",'Contradiction Register'!AL45="",'Contradiction Register'!AM45="",'Contradiction Register'!AN45="",'Contradiction Register'!AO45="",'Contradiction Register'!AP45="",'Contradiction Register'!AQ45="",'Contradiction Register'!AR45="",'Contradiction Register'!AS45="",'Contradiction Register'!AT45="",'Contradiction Register'!AU45="",'Contradiction Register'!AV45="",'Contradiction Register'!AW45="",'Contradiction Register'!AX45="",'Contradiction Register'!AY45="",'Contradiction Register'!AZ45="",'Contradiction Register'!BA45="",'Contradiction Register'!BB45="",'Contradiction Register'!BC45="",'Contradiction Register'!BD45="",'Contradiction Register'!BE45="",'Contradiction Register'!BF45="",'Contradiction Register'!BG45="",'Contradiction Register'!BH45="",'Contradiction Register'!BI45="",'Contradiction Register'!BJ45="",'Contradiction Register'!BK45="",'Contradiction Register'!BL45="",'Contradiction Register'!BM45="",'Contradiction Register'!BN45="",'Contradiction Register'!BO45="",'Contradiction Register'!BP45="",'Contradiction Register'!BQ45="",'Contradiction Register'!BR45="")</x:f>
        <x:v>1</x:v>
      </x:c>
      <x:c r="V45" t="str">
        <x:f>IF(OR(T45,U45),"Undetermined",'Contradiction Register'!BN45)</x:f>
        <x:v>Undetermined</x:v>
      </x:c>
      <x:c r="W45" t="b">
        <x:f>AND(OR('Contradiction Register'!E45="Yes",'Contradiction Register'!F45="High",'Contradiction Register'!G45="Hard",'Contradiction Register'!BO45&lt;&gt;"None",BH45="Preserve unresolved — decision-blocking",BH45="Refuse the claim",BH45="Collect defined additional evidence"),OR('Contradiction Register'!BS45="",'Contradiction Register'!BS45="None"))</x:f>
        <x:v>1</x:v>
      </x:c>
      <x:c r="X45" t="b">
        <x:f>AND(OR(BH45="Prefer one record with explicit reasons",BH45="Preserve unresolved — non-blocking",BH45="Preserve unresolved — decision-blocking",BH45="Refuse the claim",BH45="Collect defined additional evidence",'Contradiction Register'!AY45="Different",'Contradiction Register'!AX45="Different"),OR('Contradiction Register'!BT45="",'Contradiction Register'!BT45="None",'Contradiction Register'!BT45="Not applicable"))</x:f>
        <x:v>1</x:v>
      </x:c>
      <x:c r="Y45" t="b">
        <x:f>AND(BH45="Collect defined additional evidence",OR('Contradiction Register'!BR45="",'Contradiction Register'!BR45="None",'Contradiction Register'!BR45="Not applicable"))</x:f>
        <x:v>0</x:v>
      </x:c>
      <x:c r="Z45" t="str">
        <x:f>IF(AND('Contradiction Register'!BK45="Yes",'Contradiction Register'!BL45="Yes",'Contradiction Register'!BM45&lt;&gt;"Yes"),"Missing-evidence confusion","")</x:f>
      </x:c>
      <x:c r="AA45" t="str">
        <x:f>IF(Z45&lt;&gt;"",Z45,IF('Contradiction Register'!AT45="Different","Entity mismatch",""))</x:f>
      </x:c>
      <x:c r="AB45" t="str">
        <x:f>IF(AA45&lt;&gt;"",AA45,IF('Contradiction Register'!AV45="Different","Geography or market mismatch",""))</x:f>
      </x:c>
      <x:c r="AC45" t="str">
        <x:f>IF(AB45&lt;&gt;"",AB45,IF('Contradiction Register'!AU45="Different","Geography or market mismatch",""))</x:f>
      </x:c>
      <x:c r="AD45" t="str">
        <x:f>IF(AC45&lt;&gt;"",AC45,IF('Contradiction Register'!AW45="Different","Customer-segment mismatch",""))</x:f>
      </x:c>
      <x:c r="AE45" t="str">
        <x:f>IF(AD45&lt;&gt;"",AD45,IF('Contradiction Register'!AX45="Different","Product-tier mismatch",""))</x:f>
      </x:c>
      <x:c r="AF45" t="str">
        <x:f>IF(AE45&lt;&gt;"",AE45,IF('Contradiction Register'!AY45="Different","Time conflict",""))</x:f>
      </x:c>
      <x:c r="AG45" t="str">
        <x:f>IF(AF45&lt;&gt;"",AF45,IF('Contradiction Register'!AZ45="Different","Definition conflict",""))</x:f>
      </x:c>
      <x:c r="AH45" t="str">
        <x:f>IF(AG45&lt;&gt;"",AG45,IF('Contradiction Register'!BA45="Different","Metric conflict",""))</x:f>
      </x:c>
      <x:c r="AI45" t="str">
        <x:f>IF(AH45&lt;&gt;"",AH45,IF('Contradiction Register'!BB45="Different","Method conflict",""))</x:f>
      </x:c>
      <x:c r="AJ45" t="str">
        <x:f>IF(AI45&lt;&gt;"",AI45,IF('Contradiction Register'!BC45="Different","Evidence-state conflict",""))</x:f>
      </x:c>
      <x:c r="AK45" t="str">
        <x:f>IF(AJ45&lt;&gt;"",AJ45,IF(OR('Contradiction Register'!BG45="Yes",'Contradiction Register'!BH45="Yes",'Contradiction Register'!BI45="Yes",'Contradiction Register'!BJ45&lt;&gt;"Yes"),"Provenance or source conflict",""))</x:f>
        <x:v>Provenance or source conflict</x:v>
      </x:c>
      <x:c r="AL45" t="str">
        <x:f>IF(AK45&lt;&gt;"",AK45,IF('Contradiction Register'!BD45="No","No true contradiction","Genuine factual contradiction"))</x:f>
        <x:v>Provenance or source conflict</x:v>
      </x:c>
      <x:c r="AM45" t="str">
        <x:f>IF(AL45="Missing-evidence confusion","Missing","")</x:f>
      </x:c>
      <x:c r="AN45" t="str">
        <x:f>IF(AM45&lt;&gt;"",AM45,IF(AL45="Entity mismatch","Entity",""))</x:f>
      </x:c>
      <x:c r="AO45" t="str">
        <x:f>IF(AN45&lt;&gt;"",AN45,IF(AL45="Geography or market mismatch",IF('Contradiction Register'!AV45="Different","GeoMarket|Market","GeoMarket|Geography"),""))</x:f>
      </x:c>
      <x:c r="AP45" t="str">
        <x:f>IF(AO45&lt;&gt;"",AO45,IF(AL45="Customer-segment mismatch","Segment",""))</x:f>
      </x:c>
      <x:c r="AQ45" t="str">
        <x:f>IF(AP45&lt;&gt;"",AP45,IF(AL45="Product-tier mismatch",IF('Contradiction Register'!BE45="Yes","Tier|Narrowed","Tier|Default"),""))</x:f>
      </x:c>
      <x:c r="AR45" t="str">
        <x:f>IF(AQ45&lt;&gt;"",AQ45,IF(AL45="Time conflict",IF('Contradiction Register'!BO45&lt;&gt;"None","Time|Preferred","Time|Sequence"),""))</x:f>
      </x:c>
      <x:c r="AS45" t="str">
        <x:f>IF(AR45&lt;&gt;"",AR45,IF(AL45="Definition conflict",IF('Contradiction Register'!W45='Contradiction Register'!AP45,"Definition|SameLabel","Definition|DifferentLabel"),""))</x:f>
      </x:c>
      <x:c r="AT45" t="str">
        <x:f>IF(AS45&lt;&gt;"",AS45,IF(AL45="Metric conflict","Metric",""))</x:f>
      </x:c>
      <x:c r="AU45" t="str">
        <x:f>IF(AT45&lt;&gt;"",AT45,IF(AL45="Method conflict",IF('Contradiction Register'!BN45="Material","Method|Material",IF('Contradiction Register'!BN45="Non-material","Method|NonMaterial","Method|Undetermined")),""))</x:f>
      </x:c>
      <x:c r="AV45" t="str">
        <x:f>IF(AU45&lt;&gt;"",AU45,IF(AL45="Evidence-state conflict","EvidenceState",""))</x:f>
      </x:c>
      <x:c r="AW45" t="str">
        <x:f>IF(AV45&lt;&gt;"",AV45,IF(AL45="Provenance or source conflict",IF(AND('Contradiction Register'!BH45="Yes",'Contradiction Register'!BN45="Material"),"Provenance|SharedProviderMaterial",IF(AND('Contradiction Register'!BN45="Material",'Contradiction Register'!BJ45="Unknown"),"Provenance|TraceRequired","Provenance|Dependent")),""))</x:f>
        <x:v>Provenance|Dependent</x:v>
      </x:c>
      <x:c r="AX45" t="str">
        <x:f>IF(AW45&lt;&gt;"",AW45,IF(AL45="No true contradiction",IF('Contradiction Register'!BE45="Yes","NoTrue|Narrowed","NoTrue|Compatible"),""))</x:f>
        <x:v>Provenance|Dependent</x:v>
      </x:c>
      <x:c r="AY45" t="str">
        <x:f>IF(AX45&lt;&gt;"",AX45,IF('Contradiction Register'!BO45&lt;&gt;"None","Genuine|Preferred",IF('Contradiction Register'!BP45="No","Genuine|Refuse",IF('Contradiction Register'!BN45="Non-material","Genuine|NonMaterial","Genuine|Material"))))</x:f>
        <x:v>Provenance|Dependent</x:v>
      </x:c>
      <x:c r="BH45" t="str">
        <x:f>VLOOKUP(AY45,$AZ$5:$BG$29,2,FALSE)</x:f>
        <x:v>Preserve unresolved — non-blocking</x:v>
      </x:c>
      <x:c r="BI45" t="str">
        <x:f>VLOOKUP(AY45,$AZ$5:$BG$29,3,FALSE)</x:f>
        <x:v>Reduced</x:v>
      </x:c>
      <x:c r="BJ45" t="str">
        <x:f>IF(AY45="Genuine|Preferred",'Contradiction Register'!BO45&amp;" is preferred for named directness, currency and decision-fit reasons; "&amp;IF('Contradiction Register'!BO45="Record A","Record B","Record A")&amp;" remains preserved.",VLOOKUP(AY45,$AZ$5:$BG$29,4,FALSE))</x:f>
        <x:v>The records form one evidence family and must not be counted as independent corroboration.</x:v>
      </x:c>
      <x:c r="BK45" t="str">
        <x:f>IF(AY45="Genuine|Preferred",'Contradiction Register'!BO45&amp;" is unquestionably true.",VLOOKUP(AY45,$AZ$5:$BG$29,5,FALSE))</x:f>
        <x:v>The records independently confirm the claim or are compatible because they share an origin.</x:v>
      </x:c>
      <x:c r="BL45" t="str">
        <x:f>VLOOKUP(AY45,$AZ$5:$BG$29,6,FALSE)</x:f>
        <x:v>Retain them as dependent records, inspect derivation differences and proceed only with the dependence stated.</x:v>
      </x:c>
      <x:c r="BM45" t="str">
        <x:f>VLOOKUP(AY45,$AZ$5:$BG$29,7,FALSE)</x:f>
        <x:v>Required if public.</x:v>
      </x:c>
      <x:c r="BN45" t="str">
        <x:f>VLOOKUP(AY45,$AZ$5:$BG$29,8,FALSE)</x:f>
        <x:v>Reopen if independent collection is found or the derivation changes the meaning.</x:v>
      </x:c>
    </x:row>
    <x:row r="46">
      <x:c r="S46" t="n">
        <x:f>6</x:f>
        <x:v>6</x:v>
      </x:c>
      <x:c r="T46" t="b">
        <x:f>OR(AND('Contradiction Register'!E46&lt;&gt;"",COUNTIF('Validation Lists'!$A$5:$A$6,'Contradiction Register'!E46)=0),AND('Contradiction Register'!F46&lt;&gt;"",COUNTIF('Validation Lists'!$B$5:$B$7,'Contradiction Register'!F46)=0),AND('Contradiction Register'!G46&lt;&gt;"",COUNTIF('Validation Lists'!$C$5:$C$7,'Contradiction Register'!G46)=0),AND('Contradiction Register'!J46&lt;&gt;"",COUNTIF('Validation Lists'!$D$5:$D$11,'Contradiction Register'!J46)=0),AND('Contradiction Register'!K46&lt;&gt;"",COUNTIF('Validation Lists'!$E$5:$E$9,'Contradiction Register'!K46)=0),AND('Contradiction Register'!L46&lt;&gt;"",COUNTIF('Validation Lists'!$F$5:$F$7,'Contradiction Register'!L46)=0),AND('Contradiction Register'!AC46&lt;&gt;"",COUNTIF('Validation Lists'!$D$5:$D$11,'Contradiction Register'!AC46)=0),AND('Contradiction Register'!AD46&lt;&gt;"",COUNTIF('Validation Lists'!$E$5:$E$9,'Contradiction Register'!AD46)=0),AND('Contradiction Register'!AE46&lt;&gt;"",COUNTIF('Validation Lists'!$F$5:$F$7,'Contradiction Register'!AE46)=0),AND('Contradiction Register'!AT46&lt;&gt;"",COUNTIF('Validation Lists'!$G$5:$G$8,'Contradiction Register'!AT46)=0),AND('Contradiction Register'!AU46&lt;&gt;"",COUNTIF('Validation Lists'!$G$5:$G$8,'Contradiction Register'!AU46)=0),AND('Contradiction Register'!AV46&lt;&gt;"",COUNTIF('Validation Lists'!$G$5:$G$8,'Contradiction Register'!AV46)=0),AND('Contradiction Register'!AW46&lt;&gt;"",COUNTIF('Validation Lists'!$G$5:$G$8,'Contradiction Register'!AW46)=0),AND('Contradiction Register'!AX46&lt;&gt;"",COUNTIF('Validation Lists'!$G$5:$G$8,'Contradiction Register'!AX46)=0),AND('Contradiction Register'!AY46&lt;&gt;"",COUNTIF('Validation Lists'!$G$5:$G$8,'Contradiction Register'!AY46)=0),AND('Contradiction Register'!AZ46&lt;&gt;"",COUNTIF('Validation Lists'!$G$5:$G$8,'Contradiction Register'!AZ46)=0),AND('Contradiction Register'!BA46&lt;&gt;"",COUNTIF('Validation Lists'!$G$5:$G$8,'Contradiction Register'!BA46)=0),AND('Contradiction Register'!BB46&lt;&gt;"",COUNTIF('Validation Lists'!$G$5:$G$8,'Contradiction Register'!BB46)=0),AND('Contradiction Register'!BC46&lt;&gt;"",COUNTIF('Validation Lists'!$G$5:$G$8,'Contradiction Register'!BC46)=0),AND('Contradiction Register'!BD46&lt;&gt;"",COUNTIF('Validation Lists'!$H$5:$H$7,'Contradiction Register'!BD46)=0),AND('Contradiction Register'!BE46&lt;&gt;"",COUNTIF('Validation Lists'!$A$5:$A$6,'Contradiction Register'!BE46)=0),AND('Contradiction Register'!BF46&lt;&gt;"",COUNTIF('Validation Lists'!$I$5:$I$8,'Contradiction Register'!BF46)=0),AND('Contradiction Register'!BG46&lt;&gt;"",COUNTIF('Validation Lists'!$H$5:$H$7,'Contradiction Register'!BG46)=0),AND('Contradiction Register'!BH46&lt;&gt;"",COUNTIF('Validation Lists'!$H$5:$H$7,'Contradiction Register'!BH46)=0),AND('Contradiction Register'!BI46&lt;&gt;"",COUNTIF('Validation Lists'!$H$5:$H$7,'Contradiction Register'!BI46)=0),AND('Contradiction Register'!BJ46&lt;&gt;"",COUNTIF('Validation Lists'!$H$5:$H$7,'Contradiction Register'!BJ46)=0),AND('Contradiction Register'!BK46&lt;&gt;"",COUNTIF('Validation Lists'!$A$5:$A$6,'Contradiction Register'!BK46)=0),AND('Contradiction Register'!BL46&lt;&gt;"",COUNTIF('Validation Lists'!$A$5:$A$6,'Contradiction Register'!BL46)=0),AND('Contradiction Register'!BM46&lt;&gt;"",COUNTIF('Validation Lists'!$J$5:$J$8,'Contradiction Register'!BM46)=0),AND('Contradiction Register'!BN46&lt;&gt;"",COUNTIF('Validation Lists'!$K$5:$K$7,'Contradiction Register'!BN46)=0),AND('Contradiction Register'!BO46&lt;&gt;"",COUNTIF('Validation Lists'!$L$5:$L$7,'Contradiction Register'!BO46)=0),AND('Contradiction Register'!BP46&lt;&gt;"",COUNTIF('Validation Lists'!$M$5:$M$7,'Contradiction Register'!BP46)=0))</x:f>
        <x:v>0</x:v>
      </x:c>
      <x:c r="U46" t="b">
        <x:f>OR('Contradiction Register'!B46="",'Contradiction Register'!C46="",'Contradiction Register'!D46="",'Contradiction Register'!E46="",'Contradiction Register'!F46="",'Contradiction Register'!G46="",'Contradiction Register'!H46="",'Contradiction Register'!I46="",'Contradiction Register'!J46="",'Contradiction Register'!K46="",'Contradiction Register'!L46="",'Contradiction Register'!M46="",'Contradiction Register'!N46="",'Contradiction Register'!O46="",'Contradiction Register'!P46="",'Contradiction Register'!Q46="",'Contradiction Register'!R46="",'Contradiction Register'!S46="",'Contradiction Register'!T46="",'Contradiction Register'!U46="",'Contradiction Register'!V46="",'Contradiction Register'!W46="",'Contradiction Register'!X46="",'Contradiction Register'!Y46="",'Contradiction Register'!Z46="",'Contradiction Register'!AA46="",'Contradiction Register'!AB46="",'Contradiction Register'!AC46="",'Contradiction Register'!AD46="",'Contradiction Register'!AE46="",'Contradiction Register'!AF46="",'Contradiction Register'!AG46="",'Contradiction Register'!AH46="",'Contradiction Register'!AI46="",'Contradiction Register'!AJ46="",'Contradiction Register'!AK46="",'Contradiction Register'!AL46="",'Contradiction Register'!AM46="",'Contradiction Register'!AN46="",'Contradiction Register'!AO46="",'Contradiction Register'!AP46="",'Contradiction Register'!AQ46="",'Contradiction Register'!AR46="",'Contradiction Register'!AS46="",'Contradiction Register'!AT46="",'Contradiction Register'!AU46="",'Contradiction Register'!AV46="",'Contradiction Register'!AW46="",'Contradiction Register'!AX46="",'Contradiction Register'!AY46="",'Contradiction Register'!AZ46="",'Contradiction Register'!BA46="",'Contradiction Register'!BB46="",'Contradiction Register'!BC46="",'Contradiction Register'!BD46="",'Contradiction Register'!BE46="",'Contradiction Register'!BF46="",'Contradiction Register'!BG46="",'Contradiction Register'!BH46="",'Contradiction Register'!BI46="",'Contradiction Register'!BJ46="",'Contradiction Register'!BK46="",'Contradiction Register'!BL46="",'Contradiction Register'!BM46="",'Contradiction Register'!BN46="",'Contradiction Register'!BO46="",'Contradiction Register'!BP46="",'Contradiction Register'!BQ46="",'Contradiction Register'!BR46="")</x:f>
        <x:v>1</x:v>
      </x:c>
      <x:c r="V46" t="str">
        <x:f>IF(OR(T46,U46),"Undetermined",'Contradiction Register'!BN46)</x:f>
        <x:v>Undetermined</x:v>
      </x:c>
      <x:c r="W46" t="b">
        <x:f>AND(OR('Contradiction Register'!E46="Yes",'Contradiction Register'!F46="High",'Contradiction Register'!G46="Hard",'Contradiction Register'!BO46&lt;&gt;"None",BH46="Preserve unresolved — decision-blocking",BH46="Refuse the claim",BH46="Collect defined additional evidence"),OR('Contradiction Register'!BS46="",'Contradiction Register'!BS46="None"))</x:f>
        <x:v>1</x:v>
      </x:c>
      <x:c r="X46" t="b">
        <x:f>AND(OR(BH46="Prefer one record with explicit reasons",BH46="Preserve unresolved — non-blocking",BH46="Preserve unresolved — decision-blocking",BH46="Refuse the claim",BH46="Collect defined additional evidence",'Contradiction Register'!AY46="Different",'Contradiction Register'!AX46="Different"),OR('Contradiction Register'!BT46="",'Contradiction Register'!BT46="None",'Contradiction Register'!BT46="Not applicable"))</x:f>
        <x:v>1</x:v>
      </x:c>
      <x:c r="Y46" t="b">
        <x:f>AND(BH46="Collect defined additional evidence",OR('Contradiction Register'!BR46="",'Contradiction Register'!BR46="None",'Contradiction Register'!BR46="Not applicable"))</x:f>
        <x:v>0</x:v>
      </x:c>
      <x:c r="Z46" t="str">
        <x:f>IF(AND('Contradiction Register'!BK46="Yes",'Contradiction Register'!BL46="Yes",'Contradiction Register'!BM46&lt;&gt;"Yes"),"Missing-evidence confusion","")</x:f>
      </x:c>
      <x:c r="AA46" t="str">
        <x:f>IF(Z46&lt;&gt;"",Z46,IF('Contradiction Register'!AT46="Different","Entity mismatch",""))</x:f>
      </x:c>
      <x:c r="AB46" t="str">
        <x:f>IF(AA46&lt;&gt;"",AA46,IF('Contradiction Register'!AV46="Different","Geography or market mismatch",""))</x:f>
      </x:c>
      <x:c r="AC46" t="str">
        <x:f>IF(AB46&lt;&gt;"",AB46,IF('Contradiction Register'!AU46="Different","Geography or market mismatch",""))</x:f>
      </x:c>
      <x:c r="AD46" t="str">
        <x:f>IF(AC46&lt;&gt;"",AC46,IF('Contradiction Register'!AW46="Different","Customer-segment mismatch",""))</x:f>
      </x:c>
      <x:c r="AE46" t="str">
        <x:f>IF(AD46&lt;&gt;"",AD46,IF('Contradiction Register'!AX46="Different","Product-tier mismatch",""))</x:f>
      </x:c>
      <x:c r="AF46" t="str">
        <x:f>IF(AE46&lt;&gt;"",AE46,IF('Contradiction Register'!AY46="Different","Time conflict",""))</x:f>
      </x:c>
      <x:c r="AG46" t="str">
        <x:f>IF(AF46&lt;&gt;"",AF46,IF('Contradiction Register'!AZ46="Different","Definition conflict",""))</x:f>
      </x:c>
      <x:c r="AH46" t="str">
        <x:f>IF(AG46&lt;&gt;"",AG46,IF('Contradiction Register'!BA46="Different","Metric conflict",""))</x:f>
      </x:c>
      <x:c r="AI46" t="str">
        <x:f>IF(AH46&lt;&gt;"",AH46,IF('Contradiction Register'!BB46="Different","Method conflict",""))</x:f>
      </x:c>
      <x:c r="AJ46" t="str">
        <x:f>IF(AI46&lt;&gt;"",AI46,IF('Contradiction Register'!BC46="Different","Evidence-state conflict",""))</x:f>
      </x:c>
      <x:c r="AK46" t="str">
        <x:f>IF(AJ46&lt;&gt;"",AJ46,IF(OR('Contradiction Register'!BG46="Yes",'Contradiction Register'!BH46="Yes",'Contradiction Register'!BI46="Yes",'Contradiction Register'!BJ46&lt;&gt;"Yes"),"Provenance or source conflict",""))</x:f>
        <x:v>Provenance or source conflict</x:v>
      </x:c>
      <x:c r="AL46" t="str">
        <x:f>IF(AK46&lt;&gt;"",AK46,IF('Contradiction Register'!BD46="No","No true contradiction","Genuine factual contradiction"))</x:f>
        <x:v>Provenance or source conflict</x:v>
      </x:c>
      <x:c r="AM46" t="str">
        <x:f>IF(AL46="Missing-evidence confusion","Missing","")</x:f>
      </x:c>
      <x:c r="AN46" t="str">
        <x:f>IF(AM46&lt;&gt;"",AM46,IF(AL46="Entity mismatch","Entity",""))</x:f>
      </x:c>
      <x:c r="AO46" t="str">
        <x:f>IF(AN46&lt;&gt;"",AN46,IF(AL46="Geography or market mismatch",IF('Contradiction Register'!AV46="Different","GeoMarket|Market","GeoMarket|Geography"),""))</x:f>
      </x:c>
      <x:c r="AP46" t="str">
        <x:f>IF(AO46&lt;&gt;"",AO46,IF(AL46="Customer-segment mismatch","Segment",""))</x:f>
      </x:c>
      <x:c r="AQ46" t="str">
        <x:f>IF(AP46&lt;&gt;"",AP46,IF(AL46="Product-tier mismatch",IF('Contradiction Register'!BE46="Yes","Tier|Narrowed","Tier|Default"),""))</x:f>
      </x:c>
      <x:c r="AR46" t="str">
        <x:f>IF(AQ46&lt;&gt;"",AQ46,IF(AL46="Time conflict",IF('Contradiction Register'!BO46&lt;&gt;"None","Time|Preferred","Time|Sequence"),""))</x:f>
      </x:c>
      <x:c r="AS46" t="str">
        <x:f>IF(AR46&lt;&gt;"",AR46,IF(AL46="Definition conflict",IF('Contradiction Register'!W46='Contradiction Register'!AP46,"Definition|SameLabel","Definition|DifferentLabel"),""))</x:f>
      </x:c>
      <x:c r="AT46" t="str">
        <x:f>IF(AS46&lt;&gt;"",AS46,IF(AL46="Metric conflict","Metric",""))</x:f>
      </x:c>
      <x:c r="AU46" t="str">
        <x:f>IF(AT46&lt;&gt;"",AT46,IF(AL46="Method conflict",IF('Contradiction Register'!BN46="Material","Method|Material",IF('Contradiction Register'!BN46="Non-material","Method|NonMaterial","Method|Undetermined")),""))</x:f>
      </x:c>
      <x:c r="AV46" t="str">
        <x:f>IF(AU46&lt;&gt;"",AU46,IF(AL46="Evidence-state conflict","EvidenceState",""))</x:f>
      </x:c>
      <x:c r="AW46" t="str">
        <x:f>IF(AV46&lt;&gt;"",AV46,IF(AL46="Provenance or source conflict",IF(AND('Contradiction Register'!BH46="Yes",'Contradiction Register'!BN46="Material"),"Provenance|SharedProviderMaterial",IF(AND('Contradiction Register'!BN46="Material",'Contradiction Register'!BJ46="Unknown"),"Provenance|TraceRequired","Provenance|Dependent")),""))</x:f>
        <x:v>Provenance|Dependent</x:v>
      </x:c>
      <x:c r="AX46" t="str">
        <x:f>IF(AW46&lt;&gt;"",AW46,IF(AL46="No true contradiction",IF('Contradiction Register'!BE46="Yes","NoTrue|Narrowed","NoTrue|Compatible"),""))</x:f>
        <x:v>Provenance|Dependent</x:v>
      </x:c>
      <x:c r="AY46" t="str">
        <x:f>IF(AX46&lt;&gt;"",AX46,IF('Contradiction Register'!BO46&lt;&gt;"None","Genuine|Preferred",IF('Contradiction Register'!BP46="No","Genuine|Refuse",IF('Contradiction Register'!BN46="Non-material","Genuine|NonMaterial","Genuine|Material"))))</x:f>
        <x:v>Provenance|Dependent</x:v>
      </x:c>
      <x:c r="BH46" t="str">
        <x:f>VLOOKUP(AY46,$AZ$5:$BG$29,2,FALSE)</x:f>
        <x:v>Preserve unresolved — non-blocking</x:v>
      </x:c>
      <x:c r="BI46" t="str">
        <x:f>VLOOKUP(AY46,$AZ$5:$BG$29,3,FALSE)</x:f>
        <x:v>Reduced</x:v>
      </x:c>
      <x:c r="BJ46" t="str">
        <x:f>IF(AY46="Genuine|Preferred",'Contradiction Register'!BO46&amp;" is preferred for named directness, currency and decision-fit reasons; "&amp;IF('Contradiction Register'!BO46="Record A","Record B","Record A")&amp;" remains preserved.",VLOOKUP(AY46,$AZ$5:$BG$29,4,FALSE))</x:f>
        <x:v>The records form one evidence family and must not be counted as independent corroboration.</x:v>
      </x:c>
      <x:c r="BK46" t="str">
        <x:f>IF(AY46="Genuine|Preferred",'Contradiction Register'!BO46&amp;" is unquestionably true.",VLOOKUP(AY46,$AZ$5:$BG$29,5,FALSE))</x:f>
        <x:v>The records independently confirm the claim or are compatible because they share an origin.</x:v>
      </x:c>
      <x:c r="BL46" t="str">
        <x:f>VLOOKUP(AY46,$AZ$5:$BG$29,6,FALSE)</x:f>
        <x:v>Retain them as dependent records, inspect derivation differences and proceed only with the dependence stated.</x:v>
      </x:c>
      <x:c r="BM46" t="str">
        <x:f>VLOOKUP(AY46,$AZ$5:$BG$29,7,FALSE)</x:f>
        <x:v>Required if public.</x:v>
      </x:c>
      <x:c r="BN46" t="str">
        <x:f>VLOOKUP(AY46,$AZ$5:$BG$29,8,FALSE)</x:f>
        <x:v>Reopen if independent collection is found or the derivation changes the meaning.</x:v>
      </x:c>
    </x:row>
    <x:row r="47">
      <x:c r="S47" t="n">
        <x:f>6</x:f>
        <x:v>6</x:v>
      </x:c>
      <x:c r="T47" t="b">
        <x:f>OR(AND('Contradiction Register'!E47&lt;&gt;"",COUNTIF('Validation Lists'!$A$5:$A$6,'Contradiction Register'!E47)=0),AND('Contradiction Register'!F47&lt;&gt;"",COUNTIF('Validation Lists'!$B$5:$B$7,'Contradiction Register'!F47)=0),AND('Contradiction Register'!G47&lt;&gt;"",COUNTIF('Validation Lists'!$C$5:$C$7,'Contradiction Register'!G47)=0),AND('Contradiction Register'!J47&lt;&gt;"",COUNTIF('Validation Lists'!$D$5:$D$11,'Contradiction Register'!J47)=0),AND('Contradiction Register'!K47&lt;&gt;"",COUNTIF('Validation Lists'!$E$5:$E$9,'Contradiction Register'!K47)=0),AND('Contradiction Register'!L47&lt;&gt;"",COUNTIF('Validation Lists'!$F$5:$F$7,'Contradiction Register'!L47)=0),AND('Contradiction Register'!AC47&lt;&gt;"",COUNTIF('Validation Lists'!$D$5:$D$11,'Contradiction Register'!AC47)=0),AND('Contradiction Register'!AD47&lt;&gt;"",COUNTIF('Validation Lists'!$E$5:$E$9,'Contradiction Register'!AD47)=0),AND('Contradiction Register'!AE47&lt;&gt;"",COUNTIF('Validation Lists'!$F$5:$F$7,'Contradiction Register'!AE47)=0),AND('Contradiction Register'!AT47&lt;&gt;"",COUNTIF('Validation Lists'!$G$5:$G$8,'Contradiction Register'!AT47)=0),AND('Contradiction Register'!AU47&lt;&gt;"",COUNTIF('Validation Lists'!$G$5:$G$8,'Contradiction Register'!AU47)=0),AND('Contradiction Register'!AV47&lt;&gt;"",COUNTIF('Validation Lists'!$G$5:$G$8,'Contradiction Register'!AV47)=0),AND('Contradiction Register'!AW47&lt;&gt;"",COUNTIF('Validation Lists'!$G$5:$G$8,'Contradiction Register'!AW47)=0),AND('Contradiction Register'!AX47&lt;&gt;"",COUNTIF('Validation Lists'!$G$5:$G$8,'Contradiction Register'!AX47)=0),AND('Contradiction Register'!AY47&lt;&gt;"",COUNTIF('Validation Lists'!$G$5:$G$8,'Contradiction Register'!AY47)=0),AND('Contradiction Register'!AZ47&lt;&gt;"",COUNTIF('Validation Lists'!$G$5:$G$8,'Contradiction Register'!AZ47)=0),AND('Contradiction Register'!BA47&lt;&gt;"",COUNTIF('Validation Lists'!$G$5:$G$8,'Contradiction Register'!BA47)=0),AND('Contradiction Register'!BB47&lt;&gt;"",COUNTIF('Validation Lists'!$G$5:$G$8,'Contradiction Register'!BB47)=0),AND('Contradiction Register'!BC47&lt;&gt;"",COUNTIF('Validation Lists'!$G$5:$G$8,'Contradiction Register'!BC47)=0),AND('Contradiction Register'!BD47&lt;&gt;"",COUNTIF('Validation Lists'!$H$5:$H$7,'Contradiction Register'!BD47)=0),AND('Contradiction Register'!BE47&lt;&gt;"",COUNTIF('Validation Lists'!$A$5:$A$6,'Contradiction Register'!BE47)=0),AND('Contradiction Register'!BF47&lt;&gt;"",COUNTIF('Validation Lists'!$I$5:$I$8,'Contradiction Register'!BF47)=0),AND('Contradiction Register'!BG47&lt;&gt;"",COUNTIF('Validation Lists'!$H$5:$H$7,'Contradiction Register'!BG47)=0),AND('Contradiction Register'!BH47&lt;&gt;"",COUNTIF('Validation Lists'!$H$5:$H$7,'Contradiction Register'!BH47)=0),AND('Contradiction Register'!BI47&lt;&gt;"",COUNTIF('Validation Lists'!$H$5:$H$7,'Contradiction Register'!BI47)=0),AND('Contradiction Register'!BJ47&lt;&gt;"",COUNTIF('Validation Lists'!$H$5:$H$7,'Contradiction Register'!BJ47)=0),AND('Contradiction Register'!BK47&lt;&gt;"",COUNTIF('Validation Lists'!$A$5:$A$6,'Contradiction Register'!BK47)=0),AND('Contradiction Register'!BL47&lt;&gt;"",COUNTIF('Validation Lists'!$A$5:$A$6,'Contradiction Register'!BL47)=0),AND('Contradiction Register'!BM47&lt;&gt;"",COUNTIF('Validation Lists'!$J$5:$J$8,'Contradiction Register'!BM47)=0),AND('Contradiction Register'!BN47&lt;&gt;"",COUNTIF('Validation Lists'!$K$5:$K$7,'Contradiction Register'!BN47)=0),AND('Contradiction Register'!BO47&lt;&gt;"",COUNTIF('Validation Lists'!$L$5:$L$7,'Contradiction Register'!BO47)=0),AND('Contradiction Register'!BP47&lt;&gt;"",COUNTIF('Validation Lists'!$M$5:$M$7,'Contradiction Register'!BP47)=0))</x:f>
        <x:v>0</x:v>
      </x:c>
      <x:c r="U47" t="b">
        <x:f>OR('Contradiction Register'!B47="",'Contradiction Register'!C47="",'Contradiction Register'!D47="",'Contradiction Register'!E47="",'Contradiction Register'!F47="",'Contradiction Register'!G47="",'Contradiction Register'!H47="",'Contradiction Register'!I47="",'Contradiction Register'!J47="",'Contradiction Register'!K47="",'Contradiction Register'!L47="",'Contradiction Register'!M47="",'Contradiction Register'!N47="",'Contradiction Register'!O47="",'Contradiction Register'!P47="",'Contradiction Register'!Q47="",'Contradiction Register'!R47="",'Contradiction Register'!S47="",'Contradiction Register'!T47="",'Contradiction Register'!U47="",'Contradiction Register'!V47="",'Contradiction Register'!W47="",'Contradiction Register'!X47="",'Contradiction Register'!Y47="",'Contradiction Register'!Z47="",'Contradiction Register'!AA47="",'Contradiction Register'!AB47="",'Contradiction Register'!AC47="",'Contradiction Register'!AD47="",'Contradiction Register'!AE47="",'Contradiction Register'!AF47="",'Contradiction Register'!AG47="",'Contradiction Register'!AH47="",'Contradiction Register'!AI47="",'Contradiction Register'!AJ47="",'Contradiction Register'!AK47="",'Contradiction Register'!AL47="",'Contradiction Register'!AM47="",'Contradiction Register'!AN47="",'Contradiction Register'!AO47="",'Contradiction Register'!AP47="",'Contradiction Register'!AQ47="",'Contradiction Register'!AR47="",'Contradiction Register'!AS47="",'Contradiction Register'!AT47="",'Contradiction Register'!AU47="",'Contradiction Register'!AV47="",'Contradiction Register'!AW47="",'Contradiction Register'!AX47="",'Contradiction Register'!AY47="",'Contradiction Register'!AZ47="",'Contradiction Register'!BA47="",'Contradiction Register'!BB47="",'Contradiction Register'!BC47="",'Contradiction Register'!BD47="",'Contradiction Register'!BE47="",'Contradiction Register'!BF47="",'Contradiction Register'!BG47="",'Contradiction Register'!BH47="",'Contradiction Register'!BI47="",'Contradiction Register'!BJ47="",'Contradiction Register'!BK47="",'Contradiction Register'!BL47="",'Contradiction Register'!BM47="",'Contradiction Register'!BN47="",'Contradiction Register'!BO47="",'Contradiction Register'!BP47="",'Contradiction Register'!BQ47="",'Contradiction Register'!BR47="")</x:f>
        <x:v>1</x:v>
      </x:c>
      <x:c r="V47" t="str">
        <x:f>IF(OR(T47,U47),"Undetermined",'Contradiction Register'!BN47)</x:f>
        <x:v>Undetermined</x:v>
      </x:c>
      <x:c r="W47" t="b">
        <x:f>AND(OR('Contradiction Register'!E47="Yes",'Contradiction Register'!F47="High",'Contradiction Register'!G47="Hard",'Contradiction Register'!BO47&lt;&gt;"None",BH47="Preserve unresolved — decision-blocking",BH47="Refuse the claim",BH47="Collect defined additional evidence"),OR('Contradiction Register'!BS47="",'Contradiction Register'!BS47="None"))</x:f>
        <x:v>1</x:v>
      </x:c>
      <x:c r="X47" t="b">
        <x:f>AND(OR(BH47="Prefer one record with explicit reasons",BH47="Preserve unresolved — non-blocking",BH47="Preserve unresolved — decision-blocking",BH47="Refuse the claim",BH47="Collect defined additional evidence",'Contradiction Register'!AY47="Different",'Contradiction Register'!AX47="Different"),OR('Contradiction Register'!BT47="",'Contradiction Register'!BT47="None",'Contradiction Register'!BT47="Not applicable"))</x:f>
        <x:v>1</x:v>
      </x:c>
      <x:c r="Y47" t="b">
        <x:f>AND(BH47="Collect defined additional evidence",OR('Contradiction Register'!BR47="",'Contradiction Register'!BR47="None",'Contradiction Register'!BR47="Not applicable"))</x:f>
        <x:v>0</x:v>
      </x:c>
      <x:c r="Z47" t="str">
        <x:f>IF(AND('Contradiction Register'!BK47="Yes",'Contradiction Register'!BL47="Yes",'Contradiction Register'!BM47&lt;&gt;"Yes"),"Missing-evidence confusion","")</x:f>
      </x:c>
      <x:c r="AA47" t="str">
        <x:f>IF(Z47&lt;&gt;"",Z47,IF('Contradiction Register'!AT47="Different","Entity mismatch",""))</x:f>
      </x:c>
      <x:c r="AB47" t="str">
        <x:f>IF(AA47&lt;&gt;"",AA47,IF('Contradiction Register'!AV47="Different","Geography or market mismatch",""))</x:f>
      </x:c>
      <x:c r="AC47" t="str">
        <x:f>IF(AB47&lt;&gt;"",AB47,IF('Contradiction Register'!AU47="Different","Geography or market mismatch",""))</x:f>
      </x:c>
      <x:c r="AD47" t="str">
        <x:f>IF(AC47&lt;&gt;"",AC47,IF('Contradiction Register'!AW47="Different","Customer-segment mismatch",""))</x:f>
      </x:c>
      <x:c r="AE47" t="str">
        <x:f>IF(AD47&lt;&gt;"",AD47,IF('Contradiction Register'!AX47="Different","Product-tier mismatch",""))</x:f>
      </x:c>
      <x:c r="AF47" t="str">
        <x:f>IF(AE47&lt;&gt;"",AE47,IF('Contradiction Register'!AY47="Different","Time conflict",""))</x:f>
      </x:c>
      <x:c r="AG47" t="str">
        <x:f>IF(AF47&lt;&gt;"",AF47,IF('Contradiction Register'!AZ47="Different","Definition conflict",""))</x:f>
      </x:c>
      <x:c r="AH47" t="str">
        <x:f>IF(AG47&lt;&gt;"",AG47,IF('Contradiction Register'!BA47="Different","Metric conflict",""))</x:f>
      </x:c>
      <x:c r="AI47" t="str">
        <x:f>IF(AH47&lt;&gt;"",AH47,IF('Contradiction Register'!BB47="Different","Method conflict",""))</x:f>
      </x:c>
      <x:c r="AJ47" t="str">
        <x:f>IF(AI47&lt;&gt;"",AI47,IF('Contradiction Register'!BC47="Different","Evidence-state conflict",""))</x:f>
      </x:c>
      <x:c r="AK47" t="str">
        <x:f>IF(AJ47&lt;&gt;"",AJ47,IF(OR('Contradiction Register'!BG47="Yes",'Contradiction Register'!BH47="Yes",'Contradiction Register'!BI47="Yes",'Contradiction Register'!BJ47&lt;&gt;"Yes"),"Provenance or source conflict",""))</x:f>
        <x:v>Provenance or source conflict</x:v>
      </x:c>
      <x:c r="AL47" t="str">
        <x:f>IF(AK47&lt;&gt;"",AK47,IF('Contradiction Register'!BD47="No","No true contradiction","Genuine factual contradiction"))</x:f>
        <x:v>Provenance or source conflict</x:v>
      </x:c>
      <x:c r="AM47" t="str">
        <x:f>IF(AL47="Missing-evidence confusion","Missing","")</x:f>
      </x:c>
      <x:c r="AN47" t="str">
        <x:f>IF(AM47&lt;&gt;"",AM47,IF(AL47="Entity mismatch","Entity",""))</x:f>
      </x:c>
      <x:c r="AO47" t="str">
        <x:f>IF(AN47&lt;&gt;"",AN47,IF(AL47="Geography or market mismatch",IF('Contradiction Register'!AV47="Different","GeoMarket|Market","GeoMarket|Geography"),""))</x:f>
      </x:c>
      <x:c r="AP47" t="str">
        <x:f>IF(AO47&lt;&gt;"",AO47,IF(AL47="Customer-segment mismatch","Segment",""))</x:f>
      </x:c>
      <x:c r="AQ47" t="str">
        <x:f>IF(AP47&lt;&gt;"",AP47,IF(AL47="Product-tier mismatch",IF('Contradiction Register'!BE47="Yes","Tier|Narrowed","Tier|Default"),""))</x:f>
      </x:c>
      <x:c r="AR47" t="str">
        <x:f>IF(AQ47&lt;&gt;"",AQ47,IF(AL47="Time conflict",IF('Contradiction Register'!BO47&lt;&gt;"None","Time|Preferred","Time|Sequence"),""))</x:f>
      </x:c>
      <x:c r="AS47" t="str">
        <x:f>IF(AR47&lt;&gt;"",AR47,IF(AL47="Definition conflict",IF('Contradiction Register'!W47='Contradiction Register'!AP47,"Definition|SameLabel","Definition|DifferentLabel"),""))</x:f>
      </x:c>
      <x:c r="AT47" t="str">
        <x:f>IF(AS47&lt;&gt;"",AS47,IF(AL47="Metric conflict","Metric",""))</x:f>
      </x:c>
      <x:c r="AU47" t="str">
        <x:f>IF(AT47&lt;&gt;"",AT47,IF(AL47="Method conflict",IF('Contradiction Register'!BN47="Material","Method|Material",IF('Contradiction Register'!BN47="Non-material","Method|NonMaterial","Method|Undetermined")),""))</x:f>
      </x:c>
      <x:c r="AV47" t="str">
        <x:f>IF(AU47&lt;&gt;"",AU47,IF(AL47="Evidence-state conflict","EvidenceState",""))</x:f>
      </x:c>
      <x:c r="AW47" t="str">
        <x:f>IF(AV47&lt;&gt;"",AV47,IF(AL47="Provenance or source conflict",IF(AND('Contradiction Register'!BH47="Yes",'Contradiction Register'!BN47="Material"),"Provenance|SharedProviderMaterial",IF(AND('Contradiction Register'!BN47="Material",'Contradiction Register'!BJ47="Unknown"),"Provenance|TraceRequired","Provenance|Dependent")),""))</x:f>
        <x:v>Provenance|Dependent</x:v>
      </x:c>
      <x:c r="AX47" t="str">
        <x:f>IF(AW47&lt;&gt;"",AW47,IF(AL47="No true contradiction",IF('Contradiction Register'!BE47="Yes","NoTrue|Narrowed","NoTrue|Compatible"),""))</x:f>
        <x:v>Provenance|Dependent</x:v>
      </x:c>
      <x:c r="AY47" t="str">
        <x:f>IF(AX47&lt;&gt;"",AX47,IF('Contradiction Register'!BO47&lt;&gt;"None","Genuine|Preferred",IF('Contradiction Register'!BP47="No","Genuine|Refuse",IF('Contradiction Register'!BN47="Non-material","Genuine|NonMaterial","Genuine|Material"))))</x:f>
        <x:v>Provenance|Dependent</x:v>
      </x:c>
      <x:c r="BH47" t="str">
        <x:f>VLOOKUP(AY47,$AZ$5:$BG$29,2,FALSE)</x:f>
        <x:v>Preserve unresolved — non-blocking</x:v>
      </x:c>
      <x:c r="BI47" t="str">
        <x:f>VLOOKUP(AY47,$AZ$5:$BG$29,3,FALSE)</x:f>
        <x:v>Reduced</x:v>
      </x:c>
      <x:c r="BJ47" t="str">
        <x:f>IF(AY47="Genuine|Preferred",'Contradiction Register'!BO47&amp;" is preferred for named directness, currency and decision-fit reasons; "&amp;IF('Contradiction Register'!BO47="Record A","Record B","Record A")&amp;" remains preserved.",VLOOKUP(AY47,$AZ$5:$BG$29,4,FALSE))</x:f>
        <x:v>The records form one evidence family and must not be counted as independent corroboration.</x:v>
      </x:c>
      <x:c r="BK47" t="str">
        <x:f>IF(AY47="Genuine|Preferred",'Contradiction Register'!BO47&amp;" is unquestionably true.",VLOOKUP(AY47,$AZ$5:$BG$29,5,FALSE))</x:f>
        <x:v>The records independently confirm the claim or are compatible because they share an origin.</x:v>
      </x:c>
      <x:c r="BL47" t="str">
        <x:f>VLOOKUP(AY47,$AZ$5:$BG$29,6,FALSE)</x:f>
        <x:v>Retain them as dependent records, inspect derivation differences and proceed only with the dependence stated.</x:v>
      </x:c>
      <x:c r="BM47" t="str">
        <x:f>VLOOKUP(AY47,$AZ$5:$BG$29,7,FALSE)</x:f>
        <x:v>Required if public.</x:v>
      </x:c>
      <x:c r="BN47" t="str">
        <x:f>VLOOKUP(AY47,$AZ$5:$BG$29,8,FALSE)</x:f>
        <x:v>Reopen if independent collection is found or the derivation changes the meaning.</x:v>
      </x:c>
    </x:row>
    <x:row r="48">
      <x:c r="S48" t="n">
        <x:f>6</x:f>
        <x:v>6</x:v>
      </x:c>
      <x:c r="T48" t="b">
        <x:f>OR(AND('Contradiction Register'!E48&lt;&gt;"",COUNTIF('Validation Lists'!$A$5:$A$6,'Contradiction Register'!E48)=0),AND('Contradiction Register'!F48&lt;&gt;"",COUNTIF('Validation Lists'!$B$5:$B$7,'Contradiction Register'!F48)=0),AND('Contradiction Register'!G48&lt;&gt;"",COUNTIF('Validation Lists'!$C$5:$C$7,'Contradiction Register'!G48)=0),AND('Contradiction Register'!J48&lt;&gt;"",COUNTIF('Validation Lists'!$D$5:$D$11,'Contradiction Register'!J48)=0),AND('Contradiction Register'!K48&lt;&gt;"",COUNTIF('Validation Lists'!$E$5:$E$9,'Contradiction Register'!K48)=0),AND('Contradiction Register'!L48&lt;&gt;"",COUNTIF('Validation Lists'!$F$5:$F$7,'Contradiction Register'!L48)=0),AND('Contradiction Register'!AC48&lt;&gt;"",COUNTIF('Validation Lists'!$D$5:$D$11,'Contradiction Register'!AC48)=0),AND('Contradiction Register'!AD48&lt;&gt;"",COUNTIF('Validation Lists'!$E$5:$E$9,'Contradiction Register'!AD48)=0),AND('Contradiction Register'!AE48&lt;&gt;"",COUNTIF('Validation Lists'!$F$5:$F$7,'Contradiction Register'!AE48)=0),AND('Contradiction Register'!AT48&lt;&gt;"",COUNTIF('Validation Lists'!$G$5:$G$8,'Contradiction Register'!AT48)=0),AND('Contradiction Register'!AU48&lt;&gt;"",COUNTIF('Validation Lists'!$G$5:$G$8,'Contradiction Register'!AU48)=0),AND('Contradiction Register'!AV48&lt;&gt;"",COUNTIF('Validation Lists'!$G$5:$G$8,'Contradiction Register'!AV48)=0),AND('Contradiction Register'!AW48&lt;&gt;"",COUNTIF('Validation Lists'!$G$5:$G$8,'Contradiction Register'!AW48)=0),AND('Contradiction Register'!AX48&lt;&gt;"",COUNTIF('Validation Lists'!$G$5:$G$8,'Contradiction Register'!AX48)=0),AND('Contradiction Register'!AY48&lt;&gt;"",COUNTIF('Validation Lists'!$G$5:$G$8,'Contradiction Register'!AY48)=0),AND('Contradiction Register'!AZ48&lt;&gt;"",COUNTIF('Validation Lists'!$G$5:$G$8,'Contradiction Register'!AZ48)=0),AND('Contradiction Register'!BA48&lt;&gt;"",COUNTIF('Validation Lists'!$G$5:$G$8,'Contradiction Register'!BA48)=0),AND('Contradiction Register'!BB48&lt;&gt;"",COUNTIF('Validation Lists'!$G$5:$G$8,'Contradiction Register'!BB48)=0),AND('Contradiction Register'!BC48&lt;&gt;"",COUNTIF('Validation Lists'!$G$5:$G$8,'Contradiction Register'!BC48)=0),AND('Contradiction Register'!BD48&lt;&gt;"",COUNTIF('Validation Lists'!$H$5:$H$7,'Contradiction Register'!BD48)=0),AND('Contradiction Register'!BE48&lt;&gt;"",COUNTIF('Validation Lists'!$A$5:$A$6,'Contradiction Register'!BE48)=0),AND('Contradiction Register'!BF48&lt;&gt;"",COUNTIF('Validation Lists'!$I$5:$I$8,'Contradiction Register'!BF48)=0),AND('Contradiction Register'!BG48&lt;&gt;"",COUNTIF('Validation Lists'!$H$5:$H$7,'Contradiction Register'!BG48)=0),AND('Contradiction Register'!BH48&lt;&gt;"",COUNTIF('Validation Lists'!$H$5:$H$7,'Contradiction Register'!BH48)=0),AND('Contradiction Register'!BI48&lt;&gt;"",COUNTIF('Validation Lists'!$H$5:$H$7,'Contradiction Register'!BI48)=0),AND('Contradiction Register'!BJ48&lt;&gt;"",COUNTIF('Validation Lists'!$H$5:$H$7,'Contradiction Register'!BJ48)=0),AND('Contradiction Register'!BK48&lt;&gt;"",COUNTIF('Validation Lists'!$A$5:$A$6,'Contradiction Register'!BK48)=0),AND('Contradiction Register'!BL48&lt;&gt;"",COUNTIF('Validation Lists'!$A$5:$A$6,'Contradiction Register'!BL48)=0),AND('Contradiction Register'!BM48&lt;&gt;"",COUNTIF('Validation Lists'!$J$5:$J$8,'Contradiction Register'!BM48)=0),AND('Contradiction Register'!BN48&lt;&gt;"",COUNTIF('Validation Lists'!$K$5:$K$7,'Contradiction Register'!BN48)=0),AND('Contradiction Register'!BO48&lt;&gt;"",COUNTIF('Validation Lists'!$L$5:$L$7,'Contradiction Register'!BO48)=0),AND('Contradiction Register'!BP48&lt;&gt;"",COUNTIF('Validation Lists'!$M$5:$M$7,'Contradiction Register'!BP48)=0))</x:f>
        <x:v>0</x:v>
      </x:c>
      <x:c r="U48" t="b">
        <x:f>OR('Contradiction Register'!B48="",'Contradiction Register'!C48="",'Contradiction Register'!D48="",'Contradiction Register'!E48="",'Contradiction Register'!F48="",'Contradiction Register'!G48="",'Contradiction Register'!H48="",'Contradiction Register'!I48="",'Contradiction Register'!J48="",'Contradiction Register'!K48="",'Contradiction Register'!L48="",'Contradiction Register'!M48="",'Contradiction Register'!N48="",'Contradiction Register'!O48="",'Contradiction Register'!P48="",'Contradiction Register'!Q48="",'Contradiction Register'!R48="",'Contradiction Register'!S48="",'Contradiction Register'!T48="",'Contradiction Register'!U48="",'Contradiction Register'!V48="",'Contradiction Register'!W48="",'Contradiction Register'!X48="",'Contradiction Register'!Y48="",'Contradiction Register'!Z48="",'Contradiction Register'!AA48="",'Contradiction Register'!AB48="",'Contradiction Register'!AC48="",'Contradiction Register'!AD48="",'Contradiction Register'!AE48="",'Contradiction Register'!AF48="",'Contradiction Register'!AG48="",'Contradiction Register'!AH48="",'Contradiction Register'!AI48="",'Contradiction Register'!AJ48="",'Contradiction Register'!AK48="",'Contradiction Register'!AL48="",'Contradiction Register'!AM48="",'Contradiction Register'!AN48="",'Contradiction Register'!AO48="",'Contradiction Register'!AP48="",'Contradiction Register'!AQ48="",'Contradiction Register'!AR48="",'Contradiction Register'!AS48="",'Contradiction Register'!AT48="",'Contradiction Register'!AU48="",'Contradiction Register'!AV48="",'Contradiction Register'!AW48="",'Contradiction Register'!AX48="",'Contradiction Register'!AY48="",'Contradiction Register'!AZ48="",'Contradiction Register'!BA48="",'Contradiction Register'!BB48="",'Contradiction Register'!BC48="",'Contradiction Register'!BD48="",'Contradiction Register'!BE48="",'Contradiction Register'!BF48="",'Contradiction Register'!BG48="",'Contradiction Register'!BH48="",'Contradiction Register'!BI48="",'Contradiction Register'!BJ48="",'Contradiction Register'!BK48="",'Contradiction Register'!BL48="",'Contradiction Register'!BM48="",'Contradiction Register'!BN48="",'Contradiction Register'!BO48="",'Contradiction Register'!BP48="",'Contradiction Register'!BQ48="",'Contradiction Register'!BR48="")</x:f>
        <x:v>1</x:v>
      </x:c>
      <x:c r="V48" t="str">
        <x:f>IF(OR(T48,U48),"Undetermined",'Contradiction Register'!BN48)</x:f>
        <x:v>Undetermined</x:v>
      </x:c>
      <x:c r="W48" t="b">
        <x:f>AND(OR('Contradiction Register'!E48="Yes",'Contradiction Register'!F48="High",'Contradiction Register'!G48="Hard",'Contradiction Register'!BO48&lt;&gt;"None",BH48="Preserve unresolved — decision-blocking",BH48="Refuse the claim",BH48="Collect defined additional evidence"),OR('Contradiction Register'!BS48="",'Contradiction Register'!BS48="None"))</x:f>
        <x:v>1</x:v>
      </x:c>
      <x:c r="X48" t="b">
        <x:f>AND(OR(BH48="Prefer one record with explicit reasons",BH48="Preserve unresolved — non-blocking",BH48="Preserve unresolved — decision-blocking",BH48="Refuse the claim",BH48="Collect defined additional evidence",'Contradiction Register'!AY48="Different",'Contradiction Register'!AX48="Different"),OR('Contradiction Register'!BT48="",'Contradiction Register'!BT48="None",'Contradiction Register'!BT48="Not applicable"))</x:f>
        <x:v>1</x:v>
      </x:c>
      <x:c r="Y48" t="b">
        <x:f>AND(BH48="Collect defined additional evidence",OR('Contradiction Register'!BR48="",'Contradiction Register'!BR48="None",'Contradiction Register'!BR48="Not applicable"))</x:f>
        <x:v>0</x:v>
      </x:c>
      <x:c r="Z48" t="str">
        <x:f>IF(AND('Contradiction Register'!BK48="Yes",'Contradiction Register'!BL48="Yes",'Contradiction Register'!BM48&lt;&gt;"Yes"),"Missing-evidence confusion","")</x:f>
      </x:c>
      <x:c r="AA48" t="str">
        <x:f>IF(Z48&lt;&gt;"",Z48,IF('Contradiction Register'!AT48="Different","Entity mismatch",""))</x:f>
      </x:c>
      <x:c r="AB48" t="str">
        <x:f>IF(AA48&lt;&gt;"",AA48,IF('Contradiction Register'!AV48="Different","Geography or market mismatch",""))</x:f>
      </x:c>
      <x:c r="AC48" t="str">
        <x:f>IF(AB48&lt;&gt;"",AB48,IF('Contradiction Register'!AU48="Different","Geography or market mismatch",""))</x:f>
      </x:c>
      <x:c r="AD48" t="str">
        <x:f>IF(AC48&lt;&gt;"",AC48,IF('Contradiction Register'!AW48="Different","Customer-segment mismatch",""))</x:f>
      </x:c>
      <x:c r="AE48" t="str">
        <x:f>IF(AD48&lt;&gt;"",AD48,IF('Contradiction Register'!AX48="Different","Product-tier mismatch",""))</x:f>
      </x:c>
      <x:c r="AF48" t="str">
        <x:f>IF(AE48&lt;&gt;"",AE48,IF('Contradiction Register'!AY48="Different","Time conflict",""))</x:f>
      </x:c>
      <x:c r="AG48" t="str">
        <x:f>IF(AF48&lt;&gt;"",AF48,IF('Contradiction Register'!AZ48="Different","Definition conflict",""))</x:f>
      </x:c>
      <x:c r="AH48" t="str">
        <x:f>IF(AG48&lt;&gt;"",AG48,IF('Contradiction Register'!BA48="Different","Metric conflict",""))</x:f>
      </x:c>
      <x:c r="AI48" t="str">
        <x:f>IF(AH48&lt;&gt;"",AH48,IF('Contradiction Register'!BB48="Different","Method conflict",""))</x:f>
      </x:c>
      <x:c r="AJ48" t="str">
        <x:f>IF(AI48&lt;&gt;"",AI48,IF('Contradiction Register'!BC48="Different","Evidence-state conflict",""))</x:f>
      </x:c>
      <x:c r="AK48" t="str">
        <x:f>IF(AJ48&lt;&gt;"",AJ48,IF(OR('Contradiction Register'!BG48="Yes",'Contradiction Register'!BH48="Yes",'Contradiction Register'!BI48="Yes",'Contradiction Register'!BJ48&lt;&gt;"Yes"),"Provenance or source conflict",""))</x:f>
        <x:v>Provenance or source conflict</x:v>
      </x:c>
      <x:c r="AL48" t="str">
        <x:f>IF(AK48&lt;&gt;"",AK48,IF('Contradiction Register'!BD48="No","No true contradiction","Genuine factual contradiction"))</x:f>
        <x:v>Provenance or source conflict</x:v>
      </x:c>
      <x:c r="AM48" t="str">
        <x:f>IF(AL48="Missing-evidence confusion","Missing","")</x:f>
      </x:c>
      <x:c r="AN48" t="str">
        <x:f>IF(AM48&lt;&gt;"",AM48,IF(AL48="Entity mismatch","Entity",""))</x:f>
      </x:c>
      <x:c r="AO48" t="str">
        <x:f>IF(AN48&lt;&gt;"",AN48,IF(AL48="Geography or market mismatch",IF('Contradiction Register'!AV48="Different","GeoMarket|Market","GeoMarket|Geography"),""))</x:f>
      </x:c>
      <x:c r="AP48" t="str">
        <x:f>IF(AO48&lt;&gt;"",AO48,IF(AL48="Customer-segment mismatch","Segment",""))</x:f>
      </x:c>
      <x:c r="AQ48" t="str">
        <x:f>IF(AP48&lt;&gt;"",AP48,IF(AL48="Product-tier mismatch",IF('Contradiction Register'!BE48="Yes","Tier|Narrowed","Tier|Default"),""))</x:f>
      </x:c>
      <x:c r="AR48" t="str">
        <x:f>IF(AQ48&lt;&gt;"",AQ48,IF(AL48="Time conflict",IF('Contradiction Register'!BO48&lt;&gt;"None","Time|Preferred","Time|Sequence"),""))</x:f>
      </x:c>
      <x:c r="AS48" t="str">
        <x:f>IF(AR48&lt;&gt;"",AR48,IF(AL48="Definition conflict",IF('Contradiction Register'!W48='Contradiction Register'!AP48,"Definition|SameLabel","Definition|DifferentLabel"),""))</x:f>
      </x:c>
      <x:c r="AT48" t="str">
        <x:f>IF(AS48&lt;&gt;"",AS48,IF(AL48="Metric conflict","Metric",""))</x:f>
      </x:c>
      <x:c r="AU48" t="str">
        <x:f>IF(AT48&lt;&gt;"",AT48,IF(AL48="Method conflict",IF('Contradiction Register'!BN48="Material","Method|Material",IF('Contradiction Register'!BN48="Non-material","Method|NonMaterial","Method|Undetermined")),""))</x:f>
      </x:c>
      <x:c r="AV48" t="str">
        <x:f>IF(AU48&lt;&gt;"",AU48,IF(AL48="Evidence-state conflict","EvidenceState",""))</x:f>
      </x:c>
      <x:c r="AW48" t="str">
        <x:f>IF(AV48&lt;&gt;"",AV48,IF(AL48="Provenance or source conflict",IF(AND('Contradiction Register'!BH48="Yes",'Contradiction Register'!BN48="Material"),"Provenance|SharedProviderMaterial",IF(AND('Contradiction Register'!BN48="Material",'Contradiction Register'!BJ48="Unknown"),"Provenance|TraceRequired","Provenance|Dependent")),""))</x:f>
        <x:v>Provenance|Dependent</x:v>
      </x:c>
      <x:c r="AX48" t="str">
        <x:f>IF(AW48&lt;&gt;"",AW48,IF(AL48="No true contradiction",IF('Contradiction Register'!BE48="Yes","NoTrue|Narrowed","NoTrue|Compatible"),""))</x:f>
        <x:v>Provenance|Dependent</x:v>
      </x:c>
      <x:c r="AY48" t="str">
        <x:f>IF(AX48&lt;&gt;"",AX48,IF('Contradiction Register'!BO48&lt;&gt;"None","Genuine|Preferred",IF('Contradiction Register'!BP48="No","Genuine|Refuse",IF('Contradiction Register'!BN48="Non-material","Genuine|NonMaterial","Genuine|Material"))))</x:f>
        <x:v>Provenance|Dependent</x:v>
      </x:c>
      <x:c r="BH48" t="str">
        <x:f>VLOOKUP(AY48,$AZ$5:$BG$29,2,FALSE)</x:f>
        <x:v>Preserve unresolved — non-blocking</x:v>
      </x:c>
      <x:c r="BI48" t="str">
        <x:f>VLOOKUP(AY48,$AZ$5:$BG$29,3,FALSE)</x:f>
        <x:v>Reduced</x:v>
      </x:c>
      <x:c r="BJ48" t="str">
        <x:f>IF(AY48="Genuine|Preferred",'Contradiction Register'!BO48&amp;" is preferred for named directness, currency and decision-fit reasons; "&amp;IF('Contradiction Register'!BO48="Record A","Record B","Record A")&amp;" remains preserved.",VLOOKUP(AY48,$AZ$5:$BG$29,4,FALSE))</x:f>
        <x:v>The records form one evidence family and must not be counted as independent corroboration.</x:v>
      </x:c>
      <x:c r="BK48" t="str">
        <x:f>IF(AY48="Genuine|Preferred",'Contradiction Register'!BO48&amp;" is unquestionably true.",VLOOKUP(AY48,$AZ$5:$BG$29,5,FALSE))</x:f>
        <x:v>The records independently confirm the claim or are compatible because they share an origin.</x:v>
      </x:c>
      <x:c r="BL48" t="str">
        <x:f>VLOOKUP(AY48,$AZ$5:$BG$29,6,FALSE)</x:f>
        <x:v>Retain them as dependent records, inspect derivation differences and proceed only with the dependence stated.</x:v>
      </x:c>
      <x:c r="BM48" t="str">
        <x:f>VLOOKUP(AY48,$AZ$5:$BG$29,7,FALSE)</x:f>
        <x:v>Required if public.</x:v>
      </x:c>
      <x:c r="BN48" t="str">
        <x:f>VLOOKUP(AY48,$AZ$5:$BG$29,8,FALSE)</x:f>
        <x:v>Reopen if independent collection is found or the derivation changes the meaning.</x:v>
      </x:c>
    </x:row>
    <x:row r="49">
      <x:c r="S49" t="n">
        <x:f>6</x:f>
        <x:v>6</x:v>
      </x:c>
      <x:c r="T49" t="b">
        <x:f>OR(AND('Contradiction Register'!E49&lt;&gt;"",COUNTIF('Validation Lists'!$A$5:$A$6,'Contradiction Register'!E49)=0),AND('Contradiction Register'!F49&lt;&gt;"",COUNTIF('Validation Lists'!$B$5:$B$7,'Contradiction Register'!F49)=0),AND('Contradiction Register'!G49&lt;&gt;"",COUNTIF('Validation Lists'!$C$5:$C$7,'Contradiction Register'!G49)=0),AND('Contradiction Register'!J49&lt;&gt;"",COUNTIF('Validation Lists'!$D$5:$D$11,'Contradiction Register'!J49)=0),AND('Contradiction Register'!K49&lt;&gt;"",COUNTIF('Validation Lists'!$E$5:$E$9,'Contradiction Register'!K49)=0),AND('Contradiction Register'!L49&lt;&gt;"",COUNTIF('Validation Lists'!$F$5:$F$7,'Contradiction Register'!L49)=0),AND('Contradiction Register'!AC49&lt;&gt;"",COUNTIF('Validation Lists'!$D$5:$D$11,'Contradiction Register'!AC49)=0),AND('Contradiction Register'!AD49&lt;&gt;"",COUNTIF('Validation Lists'!$E$5:$E$9,'Contradiction Register'!AD49)=0),AND('Contradiction Register'!AE49&lt;&gt;"",COUNTIF('Validation Lists'!$F$5:$F$7,'Contradiction Register'!AE49)=0),AND('Contradiction Register'!AT49&lt;&gt;"",COUNTIF('Validation Lists'!$G$5:$G$8,'Contradiction Register'!AT49)=0),AND('Contradiction Register'!AU49&lt;&gt;"",COUNTIF('Validation Lists'!$G$5:$G$8,'Contradiction Register'!AU49)=0),AND('Contradiction Register'!AV49&lt;&gt;"",COUNTIF('Validation Lists'!$G$5:$G$8,'Contradiction Register'!AV49)=0),AND('Contradiction Register'!AW49&lt;&gt;"",COUNTIF('Validation Lists'!$G$5:$G$8,'Contradiction Register'!AW49)=0),AND('Contradiction Register'!AX49&lt;&gt;"",COUNTIF('Validation Lists'!$G$5:$G$8,'Contradiction Register'!AX49)=0),AND('Contradiction Register'!AY49&lt;&gt;"",COUNTIF('Validation Lists'!$G$5:$G$8,'Contradiction Register'!AY49)=0),AND('Contradiction Register'!AZ49&lt;&gt;"",COUNTIF('Validation Lists'!$G$5:$G$8,'Contradiction Register'!AZ49)=0),AND('Contradiction Register'!BA49&lt;&gt;"",COUNTIF('Validation Lists'!$G$5:$G$8,'Contradiction Register'!BA49)=0),AND('Contradiction Register'!BB49&lt;&gt;"",COUNTIF('Validation Lists'!$G$5:$G$8,'Contradiction Register'!BB49)=0),AND('Contradiction Register'!BC49&lt;&gt;"",COUNTIF('Validation Lists'!$G$5:$G$8,'Contradiction Register'!BC49)=0),AND('Contradiction Register'!BD49&lt;&gt;"",COUNTIF('Validation Lists'!$H$5:$H$7,'Contradiction Register'!BD49)=0),AND('Contradiction Register'!BE49&lt;&gt;"",COUNTIF('Validation Lists'!$A$5:$A$6,'Contradiction Register'!BE49)=0),AND('Contradiction Register'!BF49&lt;&gt;"",COUNTIF('Validation Lists'!$I$5:$I$8,'Contradiction Register'!BF49)=0),AND('Contradiction Register'!BG49&lt;&gt;"",COUNTIF('Validation Lists'!$H$5:$H$7,'Contradiction Register'!BG49)=0),AND('Contradiction Register'!BH49&lt;&gt;"",COUNTIF('Validation Lists'!$H$5:$H$7,'Contradiction Register'!BH49)=0),AND('Contradiction Register'!BI49&lt;&gt;"",COUNTIF('Validation Lists'!$H$5:$H$7,'Contradiction Register'!BI49)=0),AND('Contradiction Register'!BJ49&lt;&gt;"",COUNTIF('Validation Lists'!$H$5:$H$7,'Contradiction Register'!BJ49)=0),AND('Contradiction Register'!BK49&lt;&gt;"",COUNTIF('Validation Lists'!$A$5:$A$6,'Contradiction Register'!BK49)=0),AND('Contradiction Register'!BL49&lt;&gt;"",COUNTIF('Validation Lists'!$A$5:$A$6,'Contradiction Register'!BL49)=0),AND('Contradiction Register'!BM49&lt;&gt;"",COUNTIF('Validation Lists'!$J$5:$J$8,'Contradiction Register'!BM49)=0),AND('Contradiction Register'!BN49&lt;&gt;"",COUNTIF('Validation Lists'!$K$5:$K$7,'Contradiction Register'!BN49)=0),AND('Contradiction Register'!BO49&lt;&gt;"",COUNTIF('Validation Lists'!$L$5:$L$7,'Contradiction Register'!BO49)=0),AND('Contradiction Register'!BP49&lt;&gt;"",COUNTIF('Validation Lists'!$M$5:$M$7,'Contradiction Register'!BP49)=0))</x:f>
        <x:v>0</x:v>
      </x:c>
      <x:c r="U49" t="b">
        <x:f>OR('Contradiction Register'!B49="",'Contradiction Register'!C49="",'Contradiction Register'!D49="",'Contradiction Register'!E49="",'Contradiction Register'!F49="",'Contradiction Register'!G49="",'Contradiction Register'!H49="",'Contradiction Register'!I49="",'Contradiction Register'!J49="",'Contradiction Register'!K49="",'Contradiction Register'!L49="",'Contradiction Register'!M49="",'Contradiction Register'!N49="",'Contradiction Register'!O49="",'Contradiction Register'!P49="",'Contradiction Register'!Q49="",'Contradiction Register'!R49="",'Contradiction Register'!S49="",'Contradiction Register'!T49="",'Contradiction Register'!U49="",'Contradiction Register'!V49="",'Contradiction Register'!W49="",'Contradiction Register'!X49="",'Contradiction Register'!Y49="",'Contradiction Register'!Z49="",'Contradiction Register'!AA49="",'Contradiction Register'!AB49="",'Contradiction Register'!AC49="",'Contradiction Register'!AD49="",'Contradiction Register'!AE49="",'Contradiction Register'!AF49="",'Contradiction Register'!AG49="",'Contradiction Register'!AH49="",'Contradiction Register'!AI49="",'Contradiction Register'!AJ49="",'Contradiction Register'!AK49="",'Contradiction Register'!AL49="",'Contradiction Register'!AM49="",'Contradiction Register'!AN49="",'Contradiction Register'!AO49="",'Contradiction Register'!AP49="",'Contradiction Register'!AQ49="",'Contradiction Register'!AR49="",'Contradiction Register'!AS49="",'Contradiction Register'!AT49="",'Contradiction Register'!AU49="",'Contradiction Register'!AV49="",'Contradiction Register'!AW49="",'Contradiction Register'!AX49="",'Contradiction Register'!AY49="",'Contradiction Register'!AZ49="",'Contradiction Register'!BA49="",'Contradiction Register'!BB49="",'Contradiction Register'!BC49="",'Contradiction Register'!BD49="",'Contradiction Register'!BE49="",'Contradiction Register'!BF49="",'Contradiction Register'!BG49="",'Contradiction Register'!BH49="",'Contradiction Register'!BI49="",'Contradiction Register'!BJ49="",'Contradiction Register'!BK49="",'Contradiction Register'!BL49="",'Contradiction Register'!BM49="",'Contradiction Register'!BN49="",'Contradiction Register'!BO49="",'Contradiction Register'!BP49="",'Contradiction Register'!BQ49="",'Contradiction Register'!BR49="")</x:f>
        <x:v>1</x:v>
      </x:c>
      <x:c r="V49" t="str">
        <x:f>IF(OR(T49,U49),"Undetermined",'Contradiction Register'!BN49)</x:f>
        <x:v>Undetermined</x:v>
      </x:c>
      <x:c r="W49" t="b">
        <x:f>AND(OR('Contradiction Register'!E49="Yes",'Contradiction Register'!F49="High",'Contradiction Register'!G49="Hard",'Contradiction Register'!BO49&lt;&gt;"None",BH49="Preserve unresolved — decision-blocking",BH49="Refuse the claim",BH49="Collect defined additional evidence"),OR('Contradiction Register'!BS49="",'Contradiction Register'!BS49="None"))</x:f>
        <x:v>1</x:v>
      </x:c>
      <x:c r="X49" t="b">
        <x:f>AND(OR(BH49="Prefer one record with explicit reasons",BH49="Preserve unresolved — non-blocking",BH49="Preserve unresolved — decision-blocking",BH49="Refuse the claim",BH49="Collect defined additional evidence",'Contradiction Register'!AY49="Different",'Contradiction Register'!AX49="Different"),OR('Contradiction Register'!BT49="",'Contradiction Register'!BT49="None",'Contradiction Register'!BT49="Not applicable"))</x:f>
        <x:v>1</x:v>
      </x:c>
      <x:c r="Y49" t="b">
        <x:f>AND(BH49="Collect defined additional evidence",OR('Contradiction Register'!BR49="",'Contradiction Register'!BR49="None",'Contradiction Register'!BR49="Not applicable"))</x:f>
        <x:v>0</x:v>
      </x:c>
      <x:c r="Z49" t="str">
        <x:f>IF(AND('Contradiction Register'!BK49="Yes",'Contradiction Register'!BL49="Yes",'Contradiction Register'!BM49&lt;&gt;"Yes"),"Missing-evidence confusion","")</x:f>
      </x:c>
      <x:c r="AA49" t="str">
        <x:f>IF(Z49&lt;&gt;"",Z49,IF('Contradiction Register'!AT49="Different","Entity mismatch",""))</x:f>
      </x:c>
      <x:c r="AB49" t="str">
        <x:f>IF(AA49&lt;&gt;"",AA49,IF('Contradiction Register'!AV49="Different","Geography or market mismatch",""))</x:f>
      </x:c>
      <x:c r="AC49" t="str">
        <x:f>IF(AB49&lt;&gt;"",AB49,IF('Contradiction Register'!AU49="Different","Geography or market mismatch",""))</x:f>
      </x:c>
      <x:c r="AD49" t="str">
        <x:f>IF(AC49&lt;&gt;"",AC49,IF('Contradiction Register'!AW49="Different","Customer-segment mismatch",""))</x:f>
      </x:c>
      <x:c r="AE49" t="str">
        <x:f>IF(AD49&lt;&gt;"",AD49,IF('Contradiction Register'!AX49="Different","Product-tier mismatch",""))</x:f>
      </x:c>
      <x:c r="AF49" t="str">
        <x:f>IF(AE49&lt;&gt;"",AE49,IF('Contradiction Register'!AY49="Different","Time conflict",""))</x:f>
      </x:c>
      <x:c r="AG49" t="str">
        <x:f>IF(AF49&lt;&gt;"",AF49,IF('Contradiction Register'!AZ49="Different","Definition conflict",""))</x:f>
      </x:c>
      <x:c r="AH49" t="str">
        <x:f>IF(AG49&lt;&gt;"",AG49,IF('Contradiction Register'!BA49="Different","Metric conflict",""))</x:f>
      </x:c>
      <x:c r="AI49" t="str">
        <x:f>IF(AH49&lt;&gt;"",AH49,IF('Contradiction Register'!BB49="Different","Method conflict",""))</x:f>
      </x:c>
      <x:c r="AJ49" t="str">
        <x:f>IF(AI49&lt;&gt;"",AI49,IF('Contradiction Register'!BC49="Different","Evidence-state conflict",""))</x:f>
      </x:c>
      <x:c r="AK49" t="str">
        <x:f>IF(AJ49&lt;&gt;"",AJ49,IF(OR('Contradiction Register'!BG49="Yes",'Contradiction Register'!BH49="Yes",'Contradiction Register'!BI49="Yes",'Contradiction Register'!BJ49&lt;&gt;"Yes"),"Provenance or source conflict",""))</x:f>
        <x:v>Provenance or source conflict</x:v>
      </x:c>
      <x:c r="AL49" t="str">
        <x:f>IF(AK49&lt;&gt;"",AK49,IF('Contradiction Register'!BD49="No","No true contradiction","Genuine factual contradiction"))</x:f>
        <x:v>Provenance or source conflict</x:v>
      </x:c>
      <x:c r="AM49" t="str">
        <x:f>IF(AL49="Missing-evidence confusion","Missing","")</x:f>
      </x:c>
      <x:c r="AN49" t="str">
        <x:f>IF(AM49&lt;&gt;"",AM49,IF(AL49="Entity mismatch","Entity",""))</x:f>
      </x:c>
      <x:c r="AO49" t="str">
        <x:f>IF(AN49&lt;&gt;"",AN49,IF(AL49="Geography or market mismatch",IF('Contradiction Register'!AV49="Different","GeoMarket|Market","GeoMarket|Geography"),""))</x:f>
      </x:c>
      <x:c r="AP49" t="str">
        <x:f>IF(AO49&lt;&gt;"",AO49,IF(AL49="Customer-segment mismatch","Segment",""))</x:f>
      </x:c>
      <x:c r="AQ49" t="str">
        <x:f>IF(AP49&lt;&gt;"",AP49,IF(AL49="Product-tier mismatch",IF('Contradiction Register'!BE49="Yes","Tier|Narrowed","Tier|Default"),""))</x:f>
      </x:c>
      <x:c r="AR49" t="str">
        <x:f>IF(AQ49&lt;&gt;"",AQ49,IF(AL49="Time conflict",IF('Contradiction Register'!BO49&lt;&gt;"None","Time|Preferred","Time|Sequence"),""))</x:f>
      </x:c>
      <x:c r="AS49" t="str">
        <x:f>IF(AR49&lt;&gt;"",AR49,IF(AL49="Definition conflict",IF('Contradiction Register'!W49='Contradiction Register'!AP49,"Definition|SameLabel","Definition|DifferentLabel"),""))</x:f>
      </x:c>
      <x:c r="AT49" t="str">
        <x:f>IF(AS49&lt;&gt;"",AS49,IF(AL49="Metric conflict","Metric",""))</x:f>
      </x:c>
      <x:c r="AU49" t="str">
        <x:f>IF(AT49&lt;&gt;"",AT49,IF(AL49="Method conflict",IF('Contradiction Register'!BN49="Material","Method|Material",IF('Contradiction Register'!BN49="Non-material","Method|NonMaterial","Method|Undetermined")),""))</x:f>
      </x:c>
      <x:c r="AV49" t="str">
        <x:f>IF(AU49&lt;&gt;"",AU49,IF(AL49="Evidence-state conflict","EvidenceState",""))</x:f>
      </x:c>
      <x:c r="AW49" t="str">
        <x:f>IF(AV49&lt;&gt;"",AV49,IF(AL49="Provenance or source conflict",IF(AND('Contradiction Register'!BH49="Yes",'Contradiction Register'!BN49="Material"),"Provenance|SharedProviderMaterial",IF(AND('Contradiction Register'!BN49="Material",'Contradiction Register'!BJ49="Unknown"),"Provenance|TraceRequired","Provenance|Dependent")),""))</x:f>
        <x:v>Provenance|Dependent</x:v>
      </x:c>
      <x:c r="AX49" t="str">
        <x:f>IF(AW49&lt;&gt;"",AW49,IF(AL49="No true contradiction",IF('Contradiction Register'!BE49="Yes","NoTrue|Narrowed","NoTrue|Compatible"),""))</x:f>
        <x:v>Provenance|Dependent</x:v>
      </x:c>
      <x:c r="AY49" t="str">
        <x:f>IF(AX49&lt;&gt;"",AX49,IF('Contradiction Register'!BO49&lt;&gt;"None","Genuine|Preferred",IF('Contradiction Register'!BP49="No","Genuine|Refuse",IF('Contradiction Register'!BN49="Non-material","Genuine|NonMaterial","Genuine|Material"))))</x:f>
        <x:v>Provenance|Dependent</x:v>
      </x:c>
      <x:c r="BH49" t="str">
        <x:f>VLOOKUP(AY49,$AZ$5:$BG$29,2,FALSE)</x:f>
        <x:v>Preserve unresolved — non-blocking</x:v>
      </x:c>
      <x:c r="BI49" t="str">
        <x:f>VLOOKUP(AY49,$AZ$5:$BG$29,3,FALSE)</x:f>
        <x:v>Reduced</x:v>
      </x:c>
      <x:c r="BJ49" t="str">
        <x:f>IF(AY49="Genuine|Preferred",'Contradiction Register'!BO49&amp;" is preferred for named directness, currency and decision-fit reasons; "&amp;IF('Contradiction Register'!BO49="Record A","Record B","Record A")&amp;" remains preserved.",VLOOKUP(AY49,$AZ$5:$BG$29,4,FALSE))</x:f>
        <x:v>The records form one evidence family and must not be counted as independent corroboration.</x:v>
      </x:c>
      <x:c r="BK49" t="str">
        <x:f>IF(AY49="Genuine|Preferred",'Contradiction Register'!BO49&amp;" is unquestionably true.",VLOOKUP(AY49,$AZ$5:$BG$29,5,FALSE))</x:f>
        <x:v>The records independently confirm the claim or are compatible because they share an origin.</x:v>
      </x:c>
      <x:c r="BL49" t="str">
        <x:f>VLOOKUP(AY49,$AZ$5:$BG$29,6,FALSE)</x:f>
        <x:v>Retain them as dependent records, inspect derivation differences and proceed only with the dependence stated.</x:v>
      </x:c>
      <x:c r="BM49" t="str">
        <x:f>VLOOKUP(AY49,$AZ$5:$BG$29,7,FALSE)</x:f>
        <x:v>Required if public.</x:v>
      </x:c>
      <x:c r="BN49" t="str">
        <x:f>VLOOKUP(AY49,$AZ$5:$BG$29,8,FALSE)</x:f>
        <x:v>Reopen if independent collection is found or the derivation changes the meaning.</x:v>
      </x:c>
    </x:row>
    <x:row r="50">
      <x:c r="S50" t="n">
        <x:f>6</x:f>
        <x:v>6</x:v>
      </x:c>
      <x:c r="T50" t="b">
        <x:f>OR(AND('Contradiction Register'!E50&lt;&gt;"",COUNTIF('Validation Lists'!$A$5:$A$6,'Contradiction Register'!E50)=0),AND('Contradiction Register'!F50&lt;&gt;"",COUNTIF('Validation Lists'!$B$5:$B$7,'Contradiction Register'!F50)=0),AND('Contradiction Register'!G50&lt;&gt;"",COUNTIF('Validation Lists'!$C$5:$C$7,'Contradiction Register'!G50)=0),AND('Contradiction Register'!J50&lt;&gt;"",COUNTIF('Validation Lists'!$D$5:$D$11,'Contradiction Register'!J50)=0),AND('Contradiction Register'!K50&lt;&gt;"",COUNTIF('Validation Lists'!$E$5:$E$9,'Contradiction Register'!K50)=0),AND('Contradiction Register'!L50&lt;&gt;"",COUNTIF('Validation Lists'!$F$5:$F$7,'Contradiction Register'!L50)=0),AND('Contradiction Register'!AC50&lt;&gt;"",COUNTIF('Validation Lists'!$D$5:$D$11,'Contradiction Register'!AC50)=0),AND('Contradiction Register'!AD50&lt;&gt;"",COUNTIF('Validation Lists'!$E$5:$E$9,'Contradiction Register'!AD50)=0),AND('Contradiction Register'!AE50&lt;&gt;"",COUNTIF('Validation Lists'!$F$5:$F$7,'Contradiction Register'!AE50)=0),AND('Contradiction Register'!AT50&lt;&gt;"",COUNTIF('Validation Lists'!$G$5:$G$8,'Contradiction Register'!AT50)=0),AND('Contradiction Register'!AU50&lt;&gt;"",COUNTIF('Validation Lists'!$G$5:$G$8,'Contradiction Register'!AU50)=0),AND('Contradiction Register'!AV50&lt;&gt;"",COUNTIF('Validation Lists'!$G$5:$G$8,'Contradiction Register'!AV50)=0),AND('Contradiction Register'!AW50&lt;&gt;"",COUNTIF('Validation Lists'!$G$5:$G$8,'Contradiction Register'!AW50)=0),AND('Contradiction Register'!AX50&lt;&gt;"",COUNTIF('Validation Lists'!$G$5:$G$8,'Contradiction Register'!AX50)=0),AND('Contradiction Register'!AY50&lt;&gt;"",COUNTIF('Validation Lists'!$G$5:$G$8,'Contradiction Register'!AY50)=0),AND('Contradiction Register'!AZ50&lt;&gt;"",COUNTIF('Validation Lists'!$G$5:$G$8,'Contradiction Register'!AZ50)=0),AND('Contradiction Register'!BA50&lt;&gt;"",COUNTIF('Validation Lists'!$G$5:$G$8,'Contradiction Register'!BA50)=0),AND('Contradiction Register'!BB50&lt;&gt;"",COUNTIF('Validation Lists'!$G$5:$G$8,'Contradiction Register'!BB50)=0),AND('Contradiction Register'!BC50&lt;&gt;"",COUNTIF('Validation Lists'!$G$5:$G$8,'Contradiction Register'!BC50)=0),AND('Contradiction Register'!BD50&lt;&gt;"",COUNTIF('Validation Lists'!$H$5:$H$7,'Contradiction Register'!BD50)=0),AND('Contradiction Register'!BE50&lt;&gt;"",COUNTIF('Validation Lists'!$A$5:$A$6,'Contradiction Register'!BE50)=0),AND('Contradiction Register'!BF50&lt;&gt;"",COUNTIF('Validation Lists'!$I$5:$I$8,'Contradiction Register'!BF50)=0),AND('Contradiction Register'!BG50&lt;&gt;"",COUNTIF('Validation Lists'!$H$5:$H$7,'Contradiction Register'!BG50)=0),AND('Contradiction Register'!BH50&lt;&gt;"",COUNTIF('Validation Lists'!$H$5:$H$7,'Contradiction Register'!BH50)=0),AND('Contradiction Register'!BI50&lt;&gt;"",COUNTIF('Validation Lists'!$H$5:$H$7,'Contradiction Register'!BI50)=0),AND('Contradiction Register'!BJ50&lt;&gt;"",COUNTIF('Validation Lists'!$H$5:$H$7,'Contradiction Register'!BJ50)=0),AND('Contradiction Register'!BK50&lt;&gt;"",COUNTIF('Validation Lists'!$A$5:$A$6,'Contradiction Register'!BK50)=0),AND('Contradiction Register'!BL50&lt;&gt;"",COUNTIF('Validation Lists'!$A$5:$A$6,'Contradiction Register'!BL50)=0),AND('Contradiction Register'!BM50&lt;&gt;"",COUNTIF('Validation Lists'!$J$5:$J$8,'Contradiction Register'!BM50)=0),AND('Contradiction Register'!BN50&lt;&gt;"",COUNTIF('Validation Lists'!$K$5:$K$7,'Contradiction Register'!BN50)=0),AND('Contradiction Register'!BO50&lt;&gt;"",COUNTIF('Validation Lists'!$L$5:$L$7,'Contradiction Register'!BO50)=0),AND('Contradiction Register'!BP50&lt;&gt;"",COUNTIF('Validation Lists'!$M$5:$M$7,'Contradiction Register'!BP50)=0))</x:f>
        <x:v>0</x:v>
      </x:c>
      <x:c r="U50" t="b">
        <x:f>OR('Contradiction Register'!B50="",'Contradiction Register'!C50="",'Contradiction Register'!D50="",'Contradiction Register'!E50="",'Contradiction Register'!F50="",'Contradiction Register'!G50="",'Contradiction Register'!H50="",'Contradiction Register'!I50="",'Contradiction Register'!J50="",'Contradiction Register'!K50="",'Contradiction Register'!L50="",'Contradiction Register'!M50="",'Contradiction Register'!N50="",'Contradiction Register'!O50="",'Contradiction Register'!P50="",'Contradiction Register'!Q50="",'Contradiction Register'!R50="",'Contradiction Register'!S50="",'Contradiction Register'!T50="",'Contradiction Register'!U50="",'Contradiction Register'!V50="",'Contradiction Register'!W50="",'Contradiction Register'!X50="",'Contradiction Register'!Y50="",'Contradiction Register'!Z50="",'Contradiction Register'!AA50="",'Contradiction Register'!AB50="",'Contradiction Register'!AC50="",'Contradiction Register'!AD50="",'Contradiction Register'!AE50="",'Contradiction Register'!AF50="",'Contradiction Register'!AG50="",'Contradiction Register'!AH50="",'Contradiction Register'!AI50="",'Contradiction Register'!AJ50="",'Contradiction Register'!AK50="",'Contradiction Register'!AL50="",'Contradiction Register'!AM50="",'Contradiction Register'!AN50="",'Contradiction Register'!AO50="",'Contradiction Register'!AP50="",'Contradiction Register'!AQ50="",'Contradiction Register'!AR50="",'Contradiction Register'!AS50="",'Contradiction Register'!AT50="",'Contradiction Register'!AU50="",'Contradiction Register'!AV50="",'Contradiction Register'!AW50="",'Contradiction Register'!AX50="",'Contradiction Register'!AY50="",'Contradiction Register'!AZ50="",'Contradiction Register'!BA50="",'Contradiction Register'!BB50="",'Contradiction Register'!BC50="",'Contradiction Register'!BD50="",'Contradiction Register'!BE50="",'Contradiction Register'!BF50="",'Contradiction Register'!BG50="",'Contradiction Register'!BH50="",'Contradiction Register'!BI50="",'Contradiction Register'!BJ50="",'Contradiction Register'!BK50="",'Contradiction Register'!BL50="",'Contradiction Register'!BM50="",'Contradiction Register'!BN50="",'Contradiction Register'!BO50="",'Contradiction Register'!BP50="",'Contradiction Register'!BQ50="",'Contradiction Register'!BR50="")</x:f>
        <x:v>1</x:v>
      </x:c>
      <x:c r="V50" t="str">
        <x:f>IF(OR(T50,U50),"Undetermined",'Contradiction Register'!BN50)</x:f>
        <x:v>Undetermined</x:v>
      </x:c>
      <x:c r="W50" t="b">
        <x:f>AND(OR('Contradiction Register'!E50="Yes",'Contradiction Register'!F50="High",'Contradiction Register'!G50="Hard",'Contradiction Register'!BO50&lt;&gt;"None",BH50="Preserve unresolved — decision-blocking",BH50="Refuse the claim",BH50="Collect defined additional evidence"),OR('Contradiction Register'!BS50="",'Contradiction Register'!BS50="None"))</x:f>
        <x:v>1</x:v>
      </x:c>
      <x:c r="X50" t="b">
        <x:f>AND(OR(BH50="Prefer one record with explicit reasons",BH50="Preserve unresolved — non-blocking",BH50="Preserve unresolved — decision-blocking",BH50="Refuse the claim",BH50="Collect defined additional evidence",'Contradiction Register'!AY50="Different",'Contradiction Register'!AX50="Different"),OR('Contradiction Register'!BT50="",'Contradiction Register'!BT50="None",'Contradiction Register'!BT50="Not applicable"))</x:f>
        <x:v>1</x:v>
      </x:c>
      <x:c r="Y50" t="b">
        <x:f>AND(BH50="Collect defined additional evidence",OR('Contradiction Register'!BR50="",'Contradiction Register'!BR50="None",'Contradiction Register'!BR50="Not applicable"))</x:f>
        <x:v>0</x:v>
      </x:c>
      <x:c r="Z50" t="str">
        <x:f>IF(AND('Contradiction Register'!BK50="Yes",'Contradiction Register'!BL50="Yes",'Contradiction Register'!BM50&lt;&gt;"Yes"),"Missing-evidence confusion","")</x:f>
      </x:c>
      <x:c r="AA50" t="str">
        <x:f>IF(Z50&lt;&gt;"",Z50,IF('Contradiction Register'!AT50="Different","Entity mismatch",""))</x:f>
      </x:c>
      <x:c r="AB50" t="str">
        <x:f>IF(AA50&lt;&gt;"",AA50,IF('Contradiction Register'!AV50="Different","Geography or market mismatch",""))</x:f>
      </x:c>
      <x:c r="AC50" t="str">
        <x:f>IF(AB50&lt;&gt;"",AB50,IF('Contradiction Register'!AU50="Different","Geography or market mismatch",""))</x:f>
      </x:c>
      <x:c r="AD50" t="str">
        <x:f>IF(AC50&lt;&gt;"",AC50,IF('Contradiction Register'!AW50="Different","Customer-segment mismatch",""))</x:f>
      </x:c>
      <x:c r="AE50" t="str">
        <x:f>IF(AD50&lt;&gt;"",AD50,IF('Contradiction Register'!AX50="Different","Product-tier mismatch",""))</x:f>
      </x:c>
      <x:c r="AF50" t="str">
        <x:f>IF(AE50&lt;&gt;"",AE50,IF('Contradiction Register'!AY50="Different","Time conflict",""))</x:f>
      </x:c>
      <x:c r="AG50" t="str">
        <x:f>IF(AF50&lt;&gt;"",AF50,IF('Contradiction Register'!AZ50="Different","Definition conflict",""))</x:f>
      </x:c>
      <x:c r="AH50" t="str">
        <x:f>IF(AG50&lt;&gt;"",AG50,IF('Contradiction Register'!BA50="Different","Metric conflict",""))</x:f>
      </x:c>
      <x:c r="AI50" t="str">
        <x:f>IF(AH50&lt;&gt;"",AH50,IF('Contradiction Register'!BB50="Different","Method conflict",""))</x:f>
      </x:c>
      <x:c r="AJ50" t="str">
        <x:f>IF(AI50&lt;&gt;"",AI50,IF('Contradiction Register'!BC50="Different","Evidence-state conflict",""))</x:f>
      </x:c>
      <x:c r="AK50" t="str">
        <x:f>IF(AJ50&lt;&gt;"",AJ50,IF(OR('Contradiction Register'!BG50="Yes",'Contradiction Register'!BH50="Yes",'Contradiction Register'!BI50="Yes",'Contradiction Register'!BJ50&lt;&gt;"Yes"),"Provenance or source conflict",""))</x:f>
        <x:v>Provenance or source conflict</x:v>
      </x:c>
      <x:c r="AL50" t="str">
        <x:f>IF(AK50&lt;&gt;"",AK50,IF('Contradiction Register'!BD50="No","No true contradiction","Genuine factual contradiction"))</x:f>
        <x:v>Provenance or source conflict</x:v>
      </x:c>
      <x:c r="AM50" t="str">
        <x:f>IF(AL50="Missing-evidence confusion","Missing","")</x:f>
      </x:c>
      <x:c r="AN50" t="str">
        <x:f>IF(AM50&lt;&gt;"",AM50,IF(AL50="Entity mismatch","Entity",""))</x:f>
      </x:c>
      <x:c r="AO50" t="str">
        <x:f>IF(AN50&lt;&gt;"",AN50,IF(AL50="Geography or market mismatch",IF('Contradiction Register'!AV50="Different","GeoMarket|Market","GeoMarket|Geography"),""))</x:f>
      </x:c>
      <x:c r="AP50" t="str">
        <x:f>IF(AO50&lt;&gt;"",AO50,IF(AL50="Customer-segment mismatch","Segment",""))</x:f>
      </x:c>
      <x:c r="AQ50" t="str">
        <x:f>IF(AP50&lt;&gt;"",AP50,IF(AL50="Product-tier mismatch",IF('Contradiction Register'!BE50="Yes","Tier|Narrowed","Tier|Default"),""))</x:f>
      </x:c>
      <x:c r="AR50" t="str">
        <x:f>IF(AQ50&lt;&gt;"",AQ50,IF(AL50="Time conflict",IF('Contradiction Register'!BO50&lt;&gt;"None","Time|Preferred","Time|Sequence"),""))</x:f>
      </x:c>
      <x:c r="AS50" t="str">
        <x:f>IF(AR50&lt;&gt;"",AR50,IF(AL50="Definition conflict",IF('Contradiction Register'!W50='Contradiction Register'!AP50,"Definition|SameLabel","Definition|DifferentLabel"),""))</x:f>
      </x:c>
      <x:c r="AT50" t="str">
        <x:f>IF(AS50&lt;&gt;"",AS50,IF(AL50="Metric conflict","Metric",""))</x:f>
      </x:c>
      <x:c r="AU50" t="str">
        <x:f>IF(AT50&lt;&gt;"",AT50,IF(AL50="Method conflict",IF('Contradiction Register'!BN50="Material","Method|Material",IF('Contradiction Register'!BN50="Non-material","Method|NonMaterial","Method|Undetermined")),""))</x:f>
      </x:c>
      <x:c r="AV50" t="str">
        <x:f>IF(AU50&lt;&gt;"",AU50,IF(AL50="Evidence-state conflict","EvidenceState",""))</x:f>
      </x:c>
      <x:c r="AW50" t="str">
        <x:f>IF(AV50&lt;&gt;"",AV50,IF(AL50="Provenance or source conflict",IF(AND('Contradiction Register'!BH50="Yes",'Contradiction Register'!BN50="Material"),"Provenance|SharedProviderMaterial",IF(AND('Contradiction Register'!BN50="Material",'Contradiction Register'!BJ50="Unknown"),"Provenance|TraceRequired","Provenance|Dependent")),""))</x:f>
        <x:v>Provenance|Dependent</x:v>
      </x:c>
      <x:c r="AX50" t="str">
        <x:f>IF(AW50&lt;&gt;"",AW50,IF(AL50="No true contradiction",IF('Contradiction Register'!BE50="Yes","NoTrue|Narrowed","NoTrue|Compatible"),""))</x:f>
        <x:v>Provenance|Dependent</x:v>
      </x:c>
      <x:c r="AY50" t="str">
        <x:f>IF(AX50&lt;&gt;"",AX50,IF('Contradiction Register'!BO50&lt;&gt;"None","Genuine|Preferred",IF('Contradiction Register'!BP50="No","Genuine|Refuse",IF('Contradiction Register'!BN50="Non-material","Genuine|NonMaterial","Genuine|Material"))))</x:f>
        <x:v>Provenance|Dependent</x:v>
      </x:c>
      <x:c r="BH50" t="str">
        <x:f>VLOOKUP(AY50,$AZ$5:$BG$29,2,FALSE)</x:f>
        <x:v>Preserve unresolved — non-blocking</x:v>
      </x:c>
      <x:c r="BI50" t="str">
        <x:f>VLOOKUP(AY50,$AZ$5:$BG$29,3,FALSE)</x:f>
        <x:v>Reduced</x:v>
      </x:c>
      <x:c r="BJ50" t="str">
        <x:f>IF(AY50="Genuine|Preferred",'Contradiction Register'!BO50&amp;" is preferred for named directness, currency and decision-fit reasons; "&amp;IF('Contradiction Register'!BO50="Record A","Record B","Record A")&amp;" remains preserved.",VLOOKUP(AY50,$AZ$5:$BG$29,4,FALSE))</x:f>
        <x:v>The records form one evidence family and must not be counted as independent corroboration.</x:v>
      </x:c>
      <x:c r="BK50" t="str">
        <x:f>IF(AY50="Genuine|Preferred",'Contradiction Register'!BO50&amp;" is unquestionably true.",VLOOKUP(AY50,$AZ$5:$BG$29,5,FALSE))</x:f>
        <x:v>The records independently confirm the claim or are compatible because they share an origin.</x:v>
      </x:c>
      <x:c r="BL50" t="str">
        <x:f>VLOOKUP(AY50,$AZ$5:$BG$29,6,FALSE)</x:f>
        <x:v>Retain them as dependent records, inspect derivation differences and proceed only with the dependence stated.</x:v>
      </x:c>
      <x:c r="BM50" t="str">
        <x:f>VLOOKUP(AY50,$AZ$5:$BG$29,7,FALSE)</x:f>
        <x:v>Required if public.</x:v>
      </x:c>
      <x:c r="BN50" t="str">
        <x:f>VLOOKUP(AY50,$AZ$5:$BG$29,8,FALSE)</x:f>
        <x:v>Reopen if independent collection is found or the derivation changes the meaning.</x:v>
      </x:c>
    </x:row>
    <x:row r="51">
      <x:c r="S51" t="n">
        <x:f>6</x:f>
        <x:v>6</x:v>
      </x:c>
      <x:c r="T51" t="b">
        <x:f>OR(AND('Contradiction Register'!E51&lt;&gt;"",COUNTIF('Validation Lists'!$A$5:$A$6,'Contradiction Register'!E51)=0),AND('Contradiction Register'!F51&lt;&gt;"",COUNTIF('Validation Lists'!$B$5:$B$7,'Contradiction Register'!F51)=0),AND('Contradiction Register'!G51&lt;&gt;"",COUNTIF('Validation Lists'!$C$5:$C$7,'Contradiction Register'!G51)=0),AND('Contradiction Register'!J51&lt;&gt;"",COUNTIF('Validation Lists'!$D$5:$D$11,'Contradiction Register'!J51)=0),AND('Contradiction Register'!K51&lt;&gt;"",COUNTIF('Validation Lists'!$E$5:$E$9,'Contradiction Register'!K51)=0),AND('Contradiction Register'!L51&lt;&gt;"",COUNTIF('Validation Lists'!$F$5:$F$7,'Contradiction Register'!L51)=0),AND('Contradiction Register'!AC51&lt;&gt;"",COUNTIF('Validation Lists'!$D$5:$D$11,'Contradiction Register'!AC51)=0),AND('Contradiction Register'!AD51&lt;&gt;"",COUNTIF('Validation Lists'!$E$5:$E$9,'Contradiction Register'!AD51)=0),AND('Contradiction Register'!AE51&lt;&gt;"",COUNTIF('Validation Lists'!$F$5:$F$7,'Contradiction Register'!AE51)=0),AND('Contradiction Register'!AT51&lt;&gt;"",COUNTIF('Validation Lists'!$G$5:$G$8,'Contradiction Register'!AT51)=0),AND('Contradiction Register'!AU51&lt;&gt;"",COUNTIF('Validation Lists'!$G$5:$G$8,'Contradiction Register'!AU51)=0),AND('Contradiction Register'!AV51&lt;&gt;"",COUNTIF('Validation Lists'!$G$5:$G$8,'Contradiction Register'!AV51)=0),AND('Contradiction Register'!AW51&lt;&gt;"",COUNTIF('Validation Lists'!$G$5:$G$8,'Contradiction Register'!AW51)=0),AND('Contradiction Register'!AX51&lt;&gt;"",COUNTIF('Validation Lists'!$G$5:$G$8,'Contradiction Register'!AX51)=0),AND('Contradiction Register'!AY51&lt;&gt;"",COUNTIF('Validation Lists'!$G$5:$G$8,'Contradiction Register'!AY51)=0),AND('Contradiction Register'!AZ51&lt;&gt;"",COUNTIF('Validation Lists'!$G$5:$G$8,'Contradiction Register'!AZ51)=0),AND('Contradiction Register'!BA51&lt;&gt;"",COUNTIF('Validation Lists'!$G$5:$G$8,'Contradiction Register'!BA51)=0),AND('Contradiction Register'!BB51&lt;&gt;"",COUNTIF('Validation Lists'!$G$5:$G$8,'Contradiction Register'!BB51)=0),AND('Contradiction Register'!BC51&lt;&gt;"",COUNTIF('Validation Lists'!$G$5:$G$8,'Contradiction Register'!BC51)=0),AND('Contradiction Register'!BD51&lt;&gt;"",COUNTIF('Validation Lists'!$H$5:$H$7,'Contradiction Register'!BD51)=0),AND('Contradiction Register'!BE51&lt;&gt;"",COUNTIF('Validation Lists'!$A$5:$A$6,'Contradiction Register'!BE51)=0),AND('Contradiction Register'!BF51&lt;&gt;"",COUNTIF('Validation Lists'!$I$5:$I$8,'Contradiction Register'!BF51)=0),AND('Contradiction Register'!BG51&lt;&gt;"",COUNTIF('Validation Lists'!$H$5:$H$7,'Contradiction Register'!BG51)=0),AND('Contradiction Register'!BH51&lt;&gt;"",COUNTIF('Validation Lists'!$H$5:$H$7,'Contradiction Register'!BH51)=0),AND('Contradiction Register'!BI51&lt;&gt;"",COUNTIF('Validation Lists'!$H$5:$H$7,'Contradiction Register'!BI51)=0),AND('Contradiction Register'!BJ51&lt;&gt;"",COUNTIF('Validation Lists'!$H$5:$H$7,'Contradiction Register'!BJ51)=0),AND('Contradiction Register'!BK51&lt;&gt;"",COUNTIF('Validation Lists'!$A$5:$A$6,'Contradiction Register'!BK51)=0),AND('Contradiction Register'!BL51&lt;&gt;"",COUNTIF('Validation Lists'!$A$5:$A$6,'Contradiction Register'!BL51)=0),AND('Contradiction Register'!BM51&lt;&gt;"",COUNTIF('Validation Lists'!$J$5:$J$8,'Contradiction Register'!BM51)=0),AND('Contradiction Register'!BN51&lt;&gt;"",COUNTIF('Validation Lists'!$K$5:$K$7,'Contradiction Register'!BN51)=0),AND('Contradiction Register'!BO51&lt;&gt;"",COUNTIF('Validation Lists'!$L$5:$L$7,'Contradiction Register'!BO51)=0),AND('Contradiction Register'!BP51&lt;&gt;"",COUNTIF('Validation Lists'!$M$5:$M$7,'Contradiction Register'!BP51)=0))</x:f>
        <x:v>0</x:v>
      </x:c>
      <x:c r="U51" t="b">
        <x:f>OR('Contradiction Register'!B51="",'Contradiction Register'!C51="",'Contradiction Register'!D51="",'Contradiction Register'!E51="",'Contradiction Register'!F51="",'Contradiction Register'!G51="",'Contradiction Register'!H51="",'Contradiction Register'!I51="",'Contradiction Register'!J51="",'Contradiction Register'!K51="",'Contradiction Register'!L51="",'Contradiction Register'!M51="",'Contradiction Register'!N51="",'Contradiction Register'!O51="",'Contradiction Register'!P51="",'Contradiction Register'!Q51="",'Contradiction Register'!R51="",'Contradiction Register'!S51="",'Contradiction Register'!T51="",'Contradiction Register'!U51="",'Contradiction Register'!V51="",'Contradiction Register'!W51="",'Contradiction Register'!X51="",'Contradiction Register'!Y51="",'Contradiction Register'!Z51="",'Contradiction Register'!AA51="",'Contradiction Register'!AB51="",'Contradiction Register'!AC51="",'Contradiction Register'!AD51="",'Contradiction Register'!AE51="",'Contradiction Register'!AF51="",'Contradiction Register'!AG51="",'Contradiction Register'!AH51="",'Contradiction Register'!AI51="",'Contradiction Register'!AJ51="",'Contradiction Register'!AK51="",'Contradiction Register'!AL51="",'Contradiction Register'!AM51="",'Contradiction Register'!AN51="",'Contradiction Register'!AO51="",'Contradiction Register'!AP51="",'Contradiction Register'!AQ51="",'Contradiction Register'!AR51="",'Contradiction Register'!AS51="",'Contradiction Register'!AT51="",'Contradiction Register'!AU51="",'Contradiction Register'!AV51="",'Contradiction Register'!AW51="",'Contradiction Register'!AX51="",'Contradiction Register'!AY51="",'Contradiction Register'!AZ51="",'Contradiction Register'!BA51="",'Contradiction Register'!BB51="",'Contradiction Register'!BC51="",'Contradiction Register'!BD51="",'Contradiction Register'!BE51="",'Contradiction Register'!BF51="",'Contradiction Register'!BG51="",'Contradiction Register'!BH51="",'Contradiction Register'!BI51="",'Contradiction Register'!BJ51="",'Contradiction Register'!BK51="",'Contradiction Register'!BL51="",'Contradiction Register'!BM51="",'Contradiction Register'!BN51="",'Contradiction Register'!BO51="",'Contradiction Register'!BP51="",'Contradiction Register'!BQ51="",'Contradiction Register'!BR51="")</x:f>
        <x:v>1</x:v>
      </x:c>
      <x:c r="V51" t="str">
        <x:f>IF(OR(T51,U51),"Undetermined",'Contradiction Register'!BN51)</x:f>
        <x:v>Undetermined</x:v>
      </x:c>
      <x:c r="W51" t="b">
        <x:f>AND(OR('Contradiction Register'!E51="Yes",'Contradiction Register'!F51="High",'Contradiction Register'!G51="Hard",'Contradiction Register'!BO51&lt;&gt;"None",BH51="Preserve unresolved — decision-blocking",BH51="Refuse the claim",BH51="Collect defined additional evidence"),OR('Contradiction Register'!BS51="",'Contradiction Register'!BS51="None"))</x:f>
        <x:v>1</x:v>
      </x:c>
      <x:c r="X51" t="b">
        <x:f>AND(OR(BH51="Prefer one record with explicit reasons",BH51="Preserve unresolved — non-blocking",BH51="Preserve unresolved — decision-blocking",BH51="Refuse the claim",BH51="Collect defined additional evidence",'Contradiction Register'!AY51="Different",'Contradiction Register'!AX51="Different"),OR('Contradiction Register'!BT51="",'Contradiction Register'!BT51="None",'Contradiction Register'!BT51="Not applicable"))</x:f>
        <x:v>1</x:v>
      </x:c>
      <x:c r="Y51" t="b">
        <x:f>AND(BH51="Collect defined additional evidence",OR('Contradiction Register'!BR51="",'Contradiction Register'!BR51="None",'Contradiction Register'!BR51="Not applicable"))</x:f>
        <x:v>0</x:v>
      </x:c>
      <x:c r="Z51" t="str">
        <x:f>IF(AND('Contradiction Register'!BK51="Yes",'Contradiction Register'!BL51="Yes",'Contradiction Register'!BM51&lt;&gt;"Yes"),"Missing-evidence confusion","")</x:f>
      </x:c>
      <x:c r="AA51" t="str">
        <x:f>IF(Z51&lt;&gt;"",Z51,IF('Contradiction Register'!AT51="Different","Entity mismatch",""))</x:f>
      </x:c>
      <x:c r="AB51" t="str">
        <x:f>IF(AA51&lt;&gt;"",AA51,IF('Contradiction Register'!AV51="Different","Geography or market mismatch",""))</x:f>
      </x:c>
      <x:c r="AC51" t="str">
        <x:f>IF(AB51&lt;&gt;"",AB51,IF('Contradiction Register'!AU51="Different","Geography or market mismatch",""))</x:f>
      </x:c>
      <x:c r="AD51" t="str">
        <x:f>IF(AC51&lt;&gt;"",AC51,IF('Contradiction Register'!AW51="Different","Customer-segment mismatch",""))</x:f>
      </x:c>
      <x:c r="AE51" t="str">
        <x:f>IF(AD51&lt;&gt;"",AD51,IF('Contradiction Register'!AX51="Different","Product-tier mismatch",""))</x:f>
      </x:c>
      <x:c r="AF51" t="str">
        <x:f>IF(AE51&lt;&gt;"",AE51,IF('Contradiction Register'!AY51="Different","Time conflict",""))</x:f>
      </x:c>
      <x:c r="AG51" t="str">
        <x:f>IF(AF51&lt;&gt;"",AF51,IF('Contradiction Register'!AZ51="Different","Definition conflict",""))</x:f>
      </x:c>
      <x:c r="AH51" t="str">
        <x:f>IF(AG51&lt;&gt;"",AG51,IF('Contradiction Register'!BA51="Different","Metric conflict",""))</x:f>
      </x:c>
      <x:c r="AI51" t="str">
        <x:f>IF(AH51&lt;&gt;"",AH51,IF('Contradiction Register'!BB51="Different","Method conflict",""))</x:f>
      </x:c>
      <x:c r="AJ51" t="str">
        <x:f>IF(AI51&lt;&gt;"",AI51,IF('Contradiction Register'!BC51="Different","Evidence-state conflict",""))</x:f>
      </x:c>
      <x:c r="AK51" t="str">
        <x:f>IF(AJ51&lt;&gt;"",AJ51,IF(OR('Contradiction Register'!BG51="Yes",'Contradiction Register'!BH51="Yes",'Contradiction Register'!BI51="Yes",'Contradiction Register'!BJ51&lt;&gt;"Yes"),"Provenance or source conflict",""))</x:f>
        <x:v>Provenance or source conflict</x:v>
      </x:c>
      <x:c r="AL51" t="str">
        <x:f>IF(AK51&lt;&gt;"",AK51,IF('Contradiction Register'!BD51="No","No true contradiction","Genuine factual contradiction"))</x:f>
        <x:v>Provenance or source conflict</x:v>
      </x:c>
      <x:c r="AM51" t="str">
        <x:f>IF(AL51="Missing-evidence confusion","Missing","")</x:f>
      </x:c>
      <x:c r="AN51" t="str">
        <x:f>IF(AM51&lt;&gt;"",AM51,IF(AL51="Entity mismatch","Entity",""))</x:f>
      </x:c>
      <x:c r="AO51" t="str">
        <x:f>IF(AN51&lt;&gt;"",AN51,IF(AL51="Geography or market mismatch",IF('Contradiction Register'!AV51="Different","GeoMarket|Market","GeoMarket|Geography"),""))</x:f>
      </x:c>
      <x:c r="AP51" t="str">
        <x:f>IF(AO51&lt;&gt;"",AO51,IF(AL51="Customer-segment mismatch","Segment",""))</x:f>
      </x:c>
      <x:c r="AQ51" t="str">
        <x:f>IF(AP51&lt;&gt;"",AP51,IF(AL51="Product-tier mismatch",IF('Contradiction Register'!BE51="Yes","Tier|Narrowed","Tier|Default"),""))</x:f>
      </x:c>
      <x:c r="AR51" t="str">
        <x:f>IF(AQ51&lt;&gt;"",AQ51,IF(AL51="Time conflict",IF('Contradiction Register'!BO51&lt;&gt;"None","Time|Preferred","Time|Sequence"),""))</x:f>
      </x:c>
      <x:c r="AS51" t="str">
        <x:f>IF(AR51&lt;&gt;"",AR51,IF(AL51="Definition conflict",IF('Contradiction Register'!W51='Contradiction Register'!AP51,"Definition|SameLabel","Definition|DifferentLabel"),""))</x:f>
      </x:c>
      <x:c r="AT51" t="str">
        <x:f>IF(AS51&lt;&gt;"",AS51,IF(AL51="Metric conflict","Metric",""))</x:f>
      </x:c>
      <x:c r="AU51" t="str">
        <x:f>IF(AT51&lt;&gt;"",AT51,IF(AL51="Method conflict",IF('Contradiction Register'!BN51="Material","Method|Material",IF('Contradiction Register'!BN51="Non-material","Method|NonMaterial","Method|Undetermined")),""))</x:f>
      </x:c>
      <x:c r="AV51" t="str">
        <x:f>IF(AU51&lt;&gt;"",AU51,IF(AL51="Evidence-state conflict","EvidenceState",""))</x:f>
      </x:c>
      <x:c r="AW51" t="str">
        <x:f>IF(AV51&lt;&gt;"",AV51,IF(AL51="Provenance or source conflict",IF(AND('Contradiction Register'!BH51="Yes",'Contradiction Register'!BN51="Material"),"Provenance|SharedProviderMaterial",IF(AND('Contradiction Register'!BN51="Material",'Contradiction Register'!BJ51="Unknown"),"Provenance|TraceRequired","Provenance|Dependent")),""))</x:f>
        <x:v>Provenance|Dependent</x:v>
      </x:c>
      <x:c r="AX51" t="str">
        <x:f>IF(AW51&lt;&gt;"",AW51,IF(AL51="No true contradiction",IF('Contradiction Register'!BE51="Yes","NoTrue|Narrowed","NoTrue|Compatible"),""))</x:f>
        <x:v>Provenance|Dependent</x:v>
      </x:c>
      <x:c r="AY51" t="str">
        <x:f>IF(AX51&lt;&gt;"",AX51,IF('Contradiction Register'!BO51&lt;&gt;"None","Genuine|Preferred",IF('Contradiction Register'!BP51="No","Genuine|Refuse",IF('Contradiction Register'!BN51="Non-material","Genuine|NonMaterial","Genuine|Material"))))</x:f>
        <x:v>Provenance|Dependent</x:v>
      </x:c>
      <x:c r="BH51" t="str">
        <x:f>VLOOKUP(AY51,$AZ$5:$BG$29,2,FALSE)</x:f>
        <x:v>Preserve unresolved — non-blocking</x:v>
      </x:c>
      <x:c r="BI51" t="str">
        <x:f>VLOOKUP(AY51,$AZ$5:$BG$29,3,FALSE)</x:f>
        <x:v>Reduced</x:v>
      </x:c>
      <x:c r="BJ51" t="str">
        <x:f>IF(AY51="Genuine|Preferred",'Contradiction Register'!BO51&amp;" is preferred for named directness, currency and decision-fit reasons; "&amp;IF('Contradiction Register'!BO51="Record A","Record B","Record A")&amp;" remains preserved.",VLOOKUP(AY51,$AZ$5:$BG$29,4,FALSE))</x:f>
        <x:v>The records form one evidence family and must not be counted as independent corroboration.</x:v>
      </x:c>
      <x:c r="BK51" t="str">
        <x:f>IF(AY51="Genuine|Preferred",'Contradiction Register'!BO51&amp;" is unquestionably true.",VLOOKUP(AY51,$AZ$5:$BG$29,5,FALSE))</x:f>
        <x:v>The records independently confirm the claim or are compatible because they share an origin.</x:v>
      </x:c>
      <x:c r="BL51" t="str">
        <x:f>VLOOKUP(AY51,$AZ$5:$BG$29,6,FALSE)</x:f>
        <x:v>Retain them as dependent records, inspect derivation differences and proceed only with the dependence stated.</x:v>
      </x:c>
      <x:c r="BM51" t="str">
        <x:f>VLOOKUP(AY51,$AZ$5:$BG$29,7,FALSE)</x:f>
        <x:v>Required if public.</x:v>
      </x:c>
      <x:c r="BN51" t="str">
        <x:f>VLOOKUP(AY51,$AZ$5:$BG$29,8,FALSE)</x:f>
        <x:v>Reopen if independent collection is found or the derivation changes the meaning.</x:v>
      </x:c>
    </x:row>
    <x:row r="52">
      <x:c r="S52" t="n">
        <x:f>6</x:f>
        <x:v>6</x:v>
      </x:c>
      <x:c r="T52" t="b">
        <x:f>OR(AND('Contradiction Register'!E52&lt;&gt;"",COUNTIF('Validation Lists'!$A$5:$A$6,'Contradiction Register'!E52)=0),AND('Contradiction Register'!F52&lt;&gt;"",COUNTIF('Validation Lists'!$B$5:$B$7,'Contradiction Register'!F52)=0),AND('Contradiction Register'!G52&lt;&gt;"",COUNTIF('Validation Lists'!$C$5:$C$7,'Contradiction Register'!G52)=0),AND('Contradiction Register'!J52&lt;&gt;"",COUNTIF('Validation Lists'!$D$5:$D$11,'Contradiction Register'!J52)=0),AND('Contradiction Register'!K52&lt;&gt;"",COUNTIF('Validation Lists'!$E$5:$E$9,'Contradiction Register'!K52)=0),AND('Contradiction Register'!L52&lt;&gt;"",COUNTIF('Validation Lists'!$F$5:$F$7,'Contradiction Register'!L52)=0),AND('Contradiction Register'!AC52&lt;&gt;"",COUNTIF('Validation Lists'!$D$5:$D$11,'Contradiction Register'!AC52)=0),AND('Contradiction Register'!AD52&lt;&gt;"",COUNTIF('Validation Lists'!$E$5:$E$9,'Contradiction Register'!AD52)=0),AND('Contradiction Register'!AE52&lt;&gt;"",COUNTIF('Validation Lists'!$F$5:$F$7,'Contradiction Register'!AE52)=0),AND('Contradiction Register'!AT52&lt;&gt;"",COUNTIF('Validation Lists'!$G$5:$G$8,'Contradiction Register'!AT52)=0),AND('Contradiction Register'!AU52&lt;&gt;"",COUNTIF('Validation Lists'!$G$5:$G$8,'Contradiction Register'!AU52)=0),AND('Contradiction Register'!AV52&lt;&gt;"",COUNTIF('Validation Lists'!$G$5:$G$8,'Contradiction Register'!AV52)=0),AND('Contradiction Register'!AW52&lt;&gt;"",COUNTIF('Validation Lists'!$G$5:$G$8,'Contradiction Register'!AW52)=0),AND('Contradiction Register'!AX52&lt;&gt;"",COUNTIF('Validation Lists'!$G$5:$G$8,'Contradiction Register'!AX52)=0),AND('Contradiction Register'!AY52&lt;&gt;"",COUNTIF('Validation Lists'!$G$5:$G$8,'Contradiction Register'!AY52)=0),AND('Contradiction Register'!AZ52&lt;&gt;"",COUNTIF('Validation Lists'!$G$5:$G$8,'Contradiction Register'!AZ52)=0),AND('Contradiction Register'!BA52&lt;&gt;"",COUNTIF('Validation Lists'!$G$5:$G$8,'Contradiction Register'!BA52)=0),AND('Contradiction Register'!BB52&lt;&gt;"",COUNTIF('Validation Lists'!$G$5:$G$8,'Contradiction Register'!BB52)=0),AND('Contradiction Register'!BC52&lt;&gt;"",COUNTIF('Validation Lists'!$G$5:$G$8,'Contradiction Register'!BC52)=0),AND('Contradiction Register'!BD52&lt;&gt;"",COUNTIF('Validation Lists'!$H$5:$H$7,'Contradiction Register'!BD52)=0),AND('Contradiction Register'!BE52&lt;&gt;"",COUNTIF('Validation Lists'!$A$5:$A$6,'Contradiction Register'!BE52)=0),AND('Contradiction Register'!BF52&lt;&gt;"",COUNTIF('Validation Lists'!$I$5:$I$8,'Contradiction Register'!BF52)=0),AND('Contradiction Register'!BG52&lt;&gt;"",COUNTIF('Validation Lists'!$H$5:$H$7,'Contradiction Register'!BG52)=0),AND('Contradiction Register'!BH52&lt;&gt;"",COUNTIF('Validation Lists'!$H$5:$H$7,'Contradiction Register'!BH52)=0),AND('Contradiction Register'!BI52&lt;&gt;"",COUNTIF('Validation Lists'!$H$5:$H$7,'Contradiction Register'!BI52)=0),AND('Contradiction Register'!BJ52&lt;&gt;"",COUNTIF('Validation Lists'!$H$5:$H$7,'Contradiction Register'!BJ52)=0),AND('Contradiction Register'!BK52&lt;&gt;"",COUNTIF('Validation Lists'!$A$5:$A$6,'Contradiction Register'!BK52)=0),AND('Contradiction Register'!BL52&lt;&gt;"",COUNTIF('Validation Lists'!$A$5:$A$6,'Contradiction Register'!BL52)=0),AND('Contradiction Register'!BM52&lt;&gt;"",COUNTIF('Validation Lists'!$J$5:$J$8,'Contradiction Register'!BM52)=0),AND('Contradiction Register'!BN52&lt;&gt;"",COUNTIF('Validation Lists'!$K$5:$K$7,'Contradiction Register'!BN52)=0),AND('Contradiction Register'!BO52&lt;&gt;"",COUNTIF('Validation Lists'!$L$5:$L$7,'Contradiction Register'!BO52)=0),AND('Contradiction Register'!BP52&lt;&gt;"",COUNTIF('Validation Lists'!$M$5:$M$7,'Contradiction Register'!BP52)=0))</x:f>
        <x:v>0</x:v>
      </x:c>
      <x:c r="U52" t="b">
        <x:f>OR('Contradiction Register'!B52="",'Contradiction Register'!C52="",'Contradiction Register'!D52="",'Contradiction Register'!E52="",'Contradiction Register'!F52="",'Contradiction Register'!G52="",'Contradiction Register'!H52="",'Contradiction Register'!I52="",'Contradiction Register'!J52="",'Contradiction Register'!K52="",'Contradiction Register'!L52="",'Contradiction Register'!M52="",'Contradiction Register'!N52="",'Contradiction Register'!O52="",'Contradiction Register'!P52="",'Contradiction Register'!Q52="",'Contradiction Register'!R52="",'Contradiction Register'!S52="",'Contradiction Register'!T52="",'Contradiction Register'!U52="",'Contradiction Register'!V52="",'Contradiction Register'!W52="",'Contradiction Register'!X52="",'Contradiction Register'!Y52="",'Contradiction Register'!Z52="",'Contradiction Register'!AA52="",'Contradiction Register'!AB52="",'Contradiction Register'!AC52="",'Contradiction Register'!AD52="",'Contradiction Register'!AE52="",'Contradiction Register'!AF52="",'Contradiction Register'!AG52="",'Contradiction Register'!AH52="",'Contradiction Register'!AI52="",'Contradiction Register'!AJ52="",'Contradiction Register'!AK52="",'Contradiction Register'!AL52="",'Contradiction Register'!AM52="",'Contradiction Register'!AN52="",'Contradiction Register'!AO52="",'Contradiction Register'!AP52="",'Contradiction Register'!AQ52="",'Contradiction Register'!AR52="",'Contradiction Register'!AS52="",'Contradiction Register'!AT52="",'Contradiction Register'!AU52="",'Contradiction Register'!AV52="",'Contradiction Register'!AW52="",'Contradiction Register'!AX52="",'Contradiction Register'!AY52="",'Contradiction Register'!AZ52="",'Contradiction Register'!BA52="",'Contradiction Register'!BB52="",'Contradiction Register'!BC52="",'Contradiction Register'!BD52="",'Contradiction Register'!BE52="",'Contradiction Register'!BF52="",'Contradiction Register'!BG52="",'Contradiction Register'!BH52="",'Contradiction Register'!BI52="",'Contradiction Register'!BJ52="",'Contradiction Register'!BK52="",'Contradiction Register'!BL52="",'Contradiction Register'!BM52="",'Contradiction Register'!BN52="",'Contradiction Register'!BO52="",'Contradiction Register'!BP52="",'Contradiction Register'!BQ52="",'Contradiction Register'!BR52="")</x:f>
        <x:v>1</x:v>
      </x:c>
      <x:c r="V52" t="str">
        <x:f>IF(OR(T52,U52),"Undetermined",'Contradiction Register'!BN52)</x:f>
        <x:v>Undetermined</x:v>
      </x:c>
      <x:c r="W52" t="b">
        <x:f>AND(OR('Contradiction Register'!E52="Yes",'Contradiction Register'!F52="High",'Contradiction Register'!G52="Hard",'Contradiction Register'!BO52&lt;&gt;"None",BH52="Preserve unresolved — decision-blocking",BH52="Refuse the claim",BH52="Collect defined additional evidence"),OR('Contradiction Register'!BS52="",'Contradiction Register'!BS52="None"))</x:f>
        <x:v>1</x:v>
      </x:c>
      <x:c r="X52" t="b">
        <x:f>AND(OR(BH52="Prefer one record with explicit reasons",BH52="Preserve unresolved — non-blocking",BH52="Preserve unresolved — decision-blocking",BH52="Refuse the claim",BH52="Collect defined additional evidence",'Contradiction Register'!AY52="Different",'Contradiction Register'!AX52="Different"),OR('Contradiction Register'!BT52="",'Contradiction Register'!BT52="None",'Contradiction Register'!BT52="Not applicable"))</x:f>
        <x:v>1</x:v>
      </x:c>
      <x:c r="Y52" t="b">
        <x:f>AND(BH52="Collect defined additional evidence",OR('Contradiction Register'!BR52="",'Contradiction Register'!BR52="None",'Contradiction Register'!BR52="Not applicable"))</x:f>
        <x:v>0</x:v>
      </x:c>
      <x:c r="Z52" t="str">
        <x:f>IF(AND('Contradiction Register'!BK52="Yes",'Contradiction Register'!BL52="Yes",'Contradiction Register'!BM52&lt;&gt;"Yes"),"Missing-evidence confusion","")</x:f>
      </x:c>
      <x:c r="AA52" t="str">
        <x:f>IF(Z52&lt;&gt;"",Z52,IF('Contradiction Register'!AT52="Different","Entity mismatch",""))</x:f>
      </x:c>
      <x:c r="AB52" t="str">
        <x:f>IF(AA52&lt;&gt;"",AA52,IF('Contradiction Register'!AV52="Different","Geography or market mismatch",""))</x:f>
      </x:c>
      <x:c r="AC52" t="str">
        <x:f>IF(AB52&lt;&gt;"",AB52,IF('Contradiction Register'!AU52="Different","Geography or market mismatch",""))</x:f>
      </x:c>
      <x:c r="AD52" t="str">
        <x:f>IF(AC52&lt;&gt;"",AC52,IF('Contradiction Register'!AW52="Different","Customer-segment mismatch",""))</x:f>
      </x:c>
      <x:c r="AE52" t="str">
        <x:f>IF(AD52&lt;&gt;"",AD52,IF('Contradiction Register'!AX52="Different","Product-tier mismatch",""))</x:f>
      </x:c>
      <x:c r="AF52" t="str">
        <x:f>IF(AE52&lt;&gt;"",AE52,IF('Contradiction Register'!AY52="Different","Time conflict",""))</x:f>
      </x:c>
      <x:c r="AG52" t="str">
        <x:f>IF(AF52&lt;&gt;"",AF52,IF('Contradiction Register'!AZ52="Different","Definition conflict",""))</x:f>
      </x:c>
      <x:c r="AH52" t="str">
        <x:f>IF(AG52&lt;&gt;"",AG52,IF('Contradiction Register'!BA52="Different","Metric conflict",""))</x:f>
      </x:c>
      <x:c r="AI52" t="str">
        <x:f>IF(AH52&lt;&gt;"",AH52,IF('Contradiction Register'!BB52="Different","Method conflict",""))</x:f>
      </x:c>
      <x:c r="AJ52" t="str">
        <x:f>IF(AI52&lt;&gt;"",AI52,IF('Contradiction Register'!BC52="Different","Evidence-state conflict",""))</x:f>
      </x:c>
      <x:c r="AK52" t="str">
        <x:f>IF(AJ52&lt;&gt;"",AJ52,IF(OR('Contradiction Register'!BG52="Yes",'Contradiction Register'!BH52="Yes",'Contradiction Register'!BI52="Yes",'Contradiction Register'!BJ52&lt;&gt;"Yes"),"Provenance or source conflict",""))</x:f>
        <x:v>Provenance or source conflict</x:v>
      </x:c>
      <x:c r="AL52" t="str">
        <x:f>IF(AK52&lt;&gt;"",AK52,IF('Contradiction Register'!BD52="No","No true contradiction","Genuine factual contradiction"))</x:f>
        <x:v>Provenance or source conflict</x:v>
      </x:c>
      <x:c r="AM52" t="str">
        <x:f>IF(AL52="Missing-evidence confusion","Missing","")</x:f>
      </x:c>
      <x:c r="AN52" t="str">
        <x:f>IF(AM52&lt;&gt;"",AM52,IF(AL52="Entity mismatch","Entity",""))</x:f>
      </x:c>
      <x:c r="AO52" t="str">
        <x:f>IF(AN52&lt;&gt;"",AN52,IF(AL52="Geography or market mismatch",IF('Contradiction Register'!AV52="Different","GeoMarket|Market","GeoMarket|Geography"),""))</x:f>
      </x:c>
      <x:c r="AP52" t="str">
        <x:f>IF(AO52&lt;&gt;"",AO52,IF(AL52="Customer-segment mismatch","Segment",""))</x:f>
      </x:c>
      <x:c r="AQ52" t="str">
        <x:f>IF(AP52&lt;&gt;"",AP52,IF(AL52="Product-tier mismatch",IF('Contradiction Register'!BE52="Yes","Tier|Narrowed","Tier|Default"),""))</x:f>
      </x:c>
      <x:c r="AR52" t="str">
        <x:f>IF(AQ52&lt;&gt;"",AQ52,IF(AL52="Time conflict",IF('Contradiction Register'!BO52&lt;&gt;"None","Time|Preferred","Time|Sequence"),""))</x:f>
      </x:c>
      <x:c r="AS52" t="str">
        <x:f>IF(AR52&lt;&gt;"",AR52,IF(AL52="Definition conflict",IF('Contradiction Register'!W52='Contradiction Register'!AP52,"Definition|SameLabel","Definition|DifferentLabel"),""))</x:f>
      </x:c>
      <x:c r="AT52" t="str">
        <x:f>IF(AS52&lt;&gt;"",AS52,IF(AL52="Metric conflict","Metric",""))</x:f>
      </x:c>
      <x:c r="AU52" t="str">
        <x:f>IF(AT52&lt;&gt;"",AT52,IF(AL52="Method conflict",IF('Contradiction Register'!BN52="Material","Method|Material",IF('Contradiction Register'!BN52="Non-material","Method|NonMaterial","Method|Undetermined")),""))</x:f>
      </x:c>
      <x:c r="AV52" t="str">
        <x:f>IF(AU52&lt;&gt;"",AU52,IF(AL52="Evidence-state conflict","EvidenceState",""))</x:f>
      </x:c>
      <x:c r="AW52" t="str">
        <x:f>IF(AV52&lt;&gt;"",AV52,IF(AL52="Provenance or source conflict",IF(AND('Contradiction Register'!BH52="Yes",'Contradiction Register'!BN52="Material"),"Provenance|SharedProviderMaterial",IF(AND('Contradiction Register'!BN52="Material",'Contradiction Register'!BJ52="Unknown"),"Provenance|TraceRequired","Provenance|Dependent")),""))</x:f>
        <x:v>Provenance|Dependent</x:v>
      </x:c>
      <x:c r="AX52" t="str">
        <x:f>IF(AW52&lt;&gt;"",AW52,IF(AL52="No true contradiction",IF('Contradiction Register'!BE52="Yes","NoTrue|Narrowed","NoTrue|Compatible"),""))</x:f>
        <x:v>Provenance|Dependent</x:v>
      </x:c>
      <x:c r="AY52" t="str">
        <x:f>IF(AX52&lt;&gt;"",AX52,IF('Contradiction Register'!BO52&lt;&gt;"None","Genuine|Preferred",IF('Contradiction Register'!BP52="No","Genuine|Refuse",IF('Contradiction Register'!BN52="Non-material","Genuine|NonMaterial","Genuine|Material"))))</x:f>
        <x:v>Provenance|Dependent</x:v>
      </x:c>
      <x:c r="BH52" t="str">
        <x:f>VLOOKUP(AY52,$AZ$5:$BG$29,2,FALSE)</x:f>
        <x:v>Preserve unresolved — non-blocking</x:v>
      </x:c>
      <x:c r="BI52" t="str">
        <x:f>VLOOKUP(AY52,$AZ$5:$BG$29,3,FALSE)</x:f>
        <x:v>Reduced</x:v>
      </x:c>
      <x:c r="BJ52" t="str">
        <x:f>IF(AY52="Genuine|Preferred",'Contradiction Register'!BO52&amp;" is preferred for named directness, currency and decision-fit reasons; "&amp;IF('Contradiction Register'!BO52="Record A","Record B","Record A")&amp;" remains preserved.",VLOOKUP(AY52,$AZ$5:$BG$29,4,FALSE))</x:f>
        <x:v>The records form one evidence family and must not be counted as independent corroboration.</x:v>
      </x:c>
      <x:c r="BK52" t="str">
        <x:f>IF(AY52="Genuine|Preferred",'Contradiction Register'!BO52&amp;" is unquestionably true.",VLOOKUP(AY52,$AZ$5:$BG$29,5,FALSE))</x:f>
        <x:v>The records independently confirm the claim or are compatible because they share an origin.</x:v>
      </x:c>
      <x:c r="BL52" t="str">
        <x:f>VLOOKUP(AY52,$AZ$5:$BG$29,6,FALSE)</x:f>
        <x:v>Retain them as dependent records, inspect derivation differences and proceed only with the dependence stated.</x:v>
      </x:c>
      <x:c r="BM52" t="str">
        <x:f>VLOOKUP(AY52,$AZ$5:$BG$29,7,FALSE)</x:f>
        <x:v>Required if public.</x:v>
      </x:c>
      <x:c r="BN52" t="str">
        <x:f>VLOOKUP(AY52,$AZ$5:$BG$29,8,FALSE)</x:f>
        <x:v>Reopen if independent collection is found or the derivation changes the meaning.</x:v>
      </x:c>
    </x:row>
    <x:row r="53">
      <x:c r="S53" t="n">
        <x:f>6</x:f>
        <x:v>6</x:v>
      </x:c>
      <x:c r="T53" t="b">
        <x:f>OR(AND('Contradiction Register'!E53&lt;&gt;"",COUNTIF('Validation Lists'!$A$5:$A$6,'Contradiction Register'!E53)=0),AND('Contradiction Register'!F53&lt;&gt;"",COUNTIF('Validation Lists'!$B$5:$B$7,'Contradiction Register'!F53)=0),AND('Contradiction Register'!G53&lt;&gt;"",COUNTIF('Validation Lists'!$C$5:$C$7,'Contradiction Register'!G53)=0),AND('Contradiction Register'!J53&lt;&gt;"",COUNTIF('Validation Lists'!$D$5:$D$11,'Contradiction Register'!J53)=0),AND('Contradiction Register'!K53&lt;&gt;"",COUNTIF('Validation Lists'!$E$5:$E$9,'Contradiction Register'!K53)=0),AND('Contradiction Register'!L53&lt;&gt;"",COUNTIF('Validation Lists'!$F$5:$F$7,'Contradiction Register'!L53)=0),AND('Contradiction Register'!AC53&lt;&gt;"",COUNTIF('Validation Lists'!$D$5:$D$11,'Contradiction Register'!AC53)=0),AND('Contradiction Register'!AD53&lt;&gt;"",COUNTIF('Validation Lists'!$E$5:$E$9,'Contradiction Register'!AD53)=0),AND('Contradiction Register'!AE53&lt;&gt;"",COUNTIF('Validation Lists'!$F$5:$F$7,'Contradiction Register'!AE53)=0),AND('Contradiction Register'!AT53&lt;&gt;"",COUNTIF('Validation Lists'!$G$5:$G$8,'Contradiction Register'!AT53)=0),AND('Contradiction Register'!AU53&lt;&gt;"",COUNTIF('Validation Lists'!$G$5:$G$8,'Contradiction Register'!AU53)=0),AND('Contradiction Register'!AV53&lt;&gt;"",COUNTIF('Validation Lists'!$G$5:$G$8,'Contradiction Register'!AV53)=0),AND('Contradiction Register'!AW53&lt;&gt;"",COUNTIF('Validation Lists'!$G$5:$G$8,'Contradiction Register'!AW53)=0),AND('Contradiction Register'!AX53&lt;&gt;"",COUNTIF('Validation Lists'!$G$5:$G$8,'Contradiction Register'!AX53)=0),AND('Contradiction Register'!AY53&lt;&gt;"",COUNTIF('Validation Lists'!$G$5:$G$8,'Contradiction Register'!AY53)=0),AND('Contradiction Register'!AZ53&lt;&gt;"",COUNTIF('Validation Lists'!$G$5:$G$8,'Contradiction Register'!AZ53)=0),AND('Contradiction Register'!BA53&lt;&gt;"",COUNTIF('Validation Lists'!$G$5:$G$8,'Contradiction Register'!BA53)=0),AND('Contradiction Register'!BB53&lt;&gt;"",COUNTIF('Validation Lists'!$G$5:$G$8,'Contradiction Register'!BB53)=0),AND('Contradiction Register'!BC53&lt;&gt;"",COUNTIF('Validation Lists'!$G$5:$G$8,'Contradiction Register'!BC53)=0),AND('Contradiction Register'!BD53&lt;&gt;"",COUNTIF('Validation Lists'!$H$5:$H$7,'Contradiction Register'!BD53)=0),AND('Contradiction Register'!BE53&lt;&gt;"",COUNTIF('Validation Lists'!$A$5:$A$6,'Contradiction Register'!BE53)=0),AND('Contradiction Register'!BF53&lt;&gt;"",COUNTIF('Validation Lists'!$I$5:$I$8,'Contradiction Register'!BF53)=0),AND('Contradiction Register'!BG53&lt;&gt;"",COUNTIF('Validation Lists'!$H$5:$H$7,'Contradiction Register'!BG53)=0),AND('Contradiction Register'!BH53&lt;&gt;"",COUNTIF('Validation Lists'!$H$5:$H$7,'Contradiction Register'!BH53)=0),AND('Contradiction Register'!BI53&lt;&gt;"",COUNTIF('Validation Lists'!$H$5:$H$7,'Contradiction Register'!BI53)=0),AND('Contradiction Register'!BJ53&lt;&gt;"",COUNTIF('Validation Lists'!$H$5:$H$7,'Contradiction Register'!BJ53)=0),AND('Contradiction Register'!BK53&lt;&gt;"",COUNTIF('Validation Lists'!$A$5:$A$6,'Contradiction Register'!BK53)=0),AND('Contradiction Register'!BL53&lt;&gt;"",COUNTIF('Validation Lists'!$A$5:$A$6,'Contradiction Register'!BL53)=0),AND('Contradiction Register'!BM53&lt;&gt;"",COUNTIF('Validation Lists'!$J$5:$J$8,'Contradiction Register'!BM53)=0),AND('Contradiction Register'!BN53&lt;&gt;"",COUNTIF('Validation Lists'!$K$5:$K$7,'Contradiction Register'!BN53)=0),AND('Contradiction Register'!BO53&lt;&gt;"",COUNTIF('Validation Lists'!$L$5:$L$7,'Contradiction Register'!BO53)=0),AND('Contradiction Register'!BP53&lt;&gt;"",COUNTIF('Validation Lists'!$M$5:$M$7,'Contradiction Register'!BP53)=0))</x:f>
        <x:v>0</x:v>
      </x:c>
      <x:c r="U53" t="b">
        <x:f>OR('Contradiction Register'!B53="",'Contradiction Register'!C53="",'Contradiction Register'!D53="",'Contradiction Register'!E53="",'Contradiction Register'!F53="",'Contradiction Register'!G53="",'Contradiction Register'!H53="",'Contradiction Register'!I53="",'Contradiction Register'!J53="",'Contradiction Register'!K53="",'Contradiction Register'!L53="",'Contradiction Register'!M53="",'Contradiction Register'!N53="",'Contradiction Register'!O53="",'Contradiction Register'!P53="",'Contradiction Register'!Q53="",'Contradiction Register'!R53="",'Contradiction Register'!S53="",'Contradiction Register'!T53="",'Contradiction Register'!U53="",'Contradiction Register'!V53="",'Contradiction Register'!W53="",'Contradiction Register'!X53="",'Contradiction Register'!Y53="",'Contradiction Register'!Z53="",'Contradiction Register'!AA53="",'Contradiction Register'!AB53="",'Contradiction Register'!AC53="",'Contradiction Register'!AD53="",'Contradiction Register'!AE53="",'Contradiction Register'!AF53="",'Contradiction Register'!AG53="",'Contradiction Register'!AH53="",'Contradiction Register'!AI53="",'Contradiction Register'!AJ53="",'Contradiction Register'!AK53="",'Contradiction Register'!AL53="",'Contradiction Register'!AM53="",'Contradiction Register'!AN53="",'Contradiction Register'!AO53="",'Contradiction Register'!AP53="",'Contradiction Register'!AQ53="",'Contradiction Register'!AR53="",'Contradiction Register'!AS53="",'Contradiction Register'!AT53="",'Contradiction Register'!AU53="",'Contradiction Register'!AV53="",'Contradiction Register'!AW53="",'Contradiction Register'!AX53="",'Contradiction Register'!AY53="",'Contradiction Register'!AZ53="",'Contradiction Register'!BA53="",'Contradiction Register'!BB53="",'Contradiction Register'!BC53="",'Contradiction Register'!BD53="",'Contradiction Register'!BE53="",'Contradiction Register'!BF53="",'Contradiction Register'!BG53="",'Contradiction Register'!BH53="",'Contradiction Register'!BI53="",'Contradiction Register'!BJ53="",'Contradiction Register'!BK53="",'Contradiction Register'!BL53="",'Contradiction Register'!BM53="",'Contradiction Register'!BN53="",'Contradiction Register'!BO53="",'Contradiction Register'!BP53="",'Contradiction Register'!BQ53="",'Contradiction Register'!BR53="")</x:f>
        <x:v>1</x:v>
      </x:c>
      <x:c r="V53" t="str">
        <x:f>IF(OR(T53,U53),"Undetermined",'Contradiction Register'!BN53)</x:f>
        <x:v>Undetermined</x:v>
      </x:c>
      <x:c r="W53" t="b">
        <x:f>AND(OR('Contradiction Register'!E53="Yes",'Contradiction Register'!F53="High",'Contradiction Register'!G53="Hard",'Contradiction Register'!BO53&lt;&gt;"None",BH53="Preserve unresolved — decision-blocking",BH53="Refuse the claim",BH53="Collect defined additional evidence"),OR('Contradiction Register'!BS53="",'Contradiction Register'!BS53="None"))</x:f>
        <x:v>1</x:v>
      </x:c>
      <x:c r="X53" t="b">
        <x:f>AND(OR(BH53="Prefer one record with explicit reasons",BH53="Preserve unresolved — non-blocking",BH53="Preserve unresolved — decision-blocking",BH53="Refuse the claim",BH53="Collect defined additional evidence",'Contradiction Register'!AY53="Different",'Contradiction Register'!AX53="Different"),OR('Contradiction Register'!BT53="",'Contradiction Register'!BT53="None",'Contradiction Register'!BT53="Not applicable"))</x:f>
        <x:v>1</x:v>
      </x:c>
      <x:c r="Y53" t="b">
        <x:f>AND(BH53="Collect defined additional evidence",OR('Contradiction Register'!BR53="",'Contradiction Register'!BR53="None",'Contradiction Register'!BR53="Not applicable"))</x:f>
        <x:v>0</x:v>
      </x:c>
      <x:c r="Z53" t="str">
        <x:f>IF(AND('Contradiction Register'!BK53="Yes",'Contradiction Register'!BL53="Yes",'Contradiction Register'!BM53&lt;&gt;"Yes"),"Missing-evidence confusion","")</x:f>
      </x:c>
      <x:c r="AA53" t="str">
        <x:f>IF(Z53&lt;&gt;"",Z53,IF('Contradiction Register'!AT53="Different","Entity mismatch",""))</x:f>
      </x:c>
      <x:c r="AB53" t="str">
        <x:f>IF(AA53&lt;&gt;"",AA53,IF('Contradiction Register'!AV53="Different","Geography or market mismatch",""))</x:f>
      </x:c>
      <x:c r="AC53" t="str">
        <x:f>IF(AB53&lt;&gt;"",AB53,IF('Contradiction Register'!AU53="Different","Geography or market mismatch",""))</x:f>
      </x:c>
      <x:c r="AD53" t="str">
        <x:f>IF(AC53&lt;&gt;"",AC53,IF('Contradiction Register'!AW53="Different","Customer-segment mismatch",""))</x:f>
      </x:c>
      <x:c r="AE53" t="str">
        <x:f>IF(AD53&lt;&gt;"",AD53,IF('Contradiction Register'!AX53="Different","Product-tier mismatch",""))</x:f>
      </x:c>
      <x:c r="AF53" t="str">
        <x:f>IF(AE53&lt;&gt;"",AE53,IF('Contradiction Register'!AY53="Different","Time conflict",""))</x:f>
      </x:c>
      <x:c r="AG53" t="str">
        <x:f>IF(AF53&lt;&gt;"",AF53,IF('Contradiction Register'!AZ53="Different","Definition conflict",""))</x:f>
      </x:c>
      <x:c r="AH53" t="str">
        <x:f>IF(AG53&lt;&gt;"",AG53,IF('Contradiction Register'!BA53="Different","Metric conflict",""))</x:f>
      </x:c>
      <x:c r="AI53" t="str">
        <x:f>IF(AH53&lt;&gt;"",AH53,IF('Contradiction Register'!BB53="Different","Method conflict",""))</x:f>
      </x:c>
      <x:c r="AJ53" t="str">
        <x:f>IF(AI53&lt;&gt;"",AI53,IF('Contradiction Register'!BC53="Different","Evidence-state conflict",""))</x:f>
      </x:c>
      <x:c r="AK53" t="str">
        <x:f>IF(AJ53&lt;&gt;"",AJ53,IF(OR('Contradiction Register'!BG53="Yes",'Contradiction Register'!BH53="Yes",'Contradiction Register'!BI53="Yes",'Contradiction Register'!BJ53&lt;&gt;"Yes"),"Provenance or source conflict",""))</x:f>
        <x:v>Provenance or source conflict</x:v>
      </x:c>
      <x:c r="AL53" t="str">
        <x:f>IF(AK53&lt;&gt;"",AK53,IF('Contradiction Register'!BD53="No","No true contradiction","Genuine factual contradiction"))</x:f>
        <x:v>Provenance or source conflict</x:v>
      </x:c>
      <x:c r="AM53" t="str">
        <x:f>IF(AL53="Missing-evidence confusion","Missing","")</x:f>
      </x:c>
      <x:c r="AN53" t="str">
        <x:f>IF(AM53&lt;&gt;"",AM53,IF(AL53="Entity mismatch","Entity",""))</x:f>
      </x:c>
      <x:c r="AO53" t="str">
        <x:f>IF(AN53&lt;&gt;"",AN53,IF(AL53="Geography or market mismatch",IF('Contradiction Register'!AV53="Different","GeoMarket|Market","GeoMarket|Geography"),""))</x:f>
      </x:c>
      <x:c r="AP53" t="str">
        <x:f>IF(AO53&lt;&gt;"",AO53,IF(AL53="Customer-segment mismatch","Segment",""))</x:f>
      </x:c>
      <x:c r="AQ53" t="str">
        <x:f>IF(AP53&lt;&gt;"",AP53,IF(AL53="Product-tier mismatch",IF('Contradiction Register'!BE53="Yes","Tier|Narrowed","Tier|Default"),""))</x:f>
      </x:c>
      <x:c r="AR53" t="str">
        <x:f>IF(AQ53&lt;&gt;"",AQ53,IF(AL53="Time conflict",IF('Contradiction Register'!BO53&lt;&gt;"None","Time|Preferred","Time|Sequence"),""))</x:f>
      </x:c>
      <x:c r="AS53" t="str">
        <x:f>IF(AR53&lt;&gt;"",AR53,IF(AL53="Definition conflict",IF('Contradiction Register'!W53='Contradiction Register'!AP53,"Definition|SameLabel","Definition|DifferentLabel"),""))</x:f>
      </x:c>
      <x:c r="AT53" t="str">
        <x:f>IF(AS53&lt;&gt;"",AS53,IF(AL53="Metric conflict","Metric",""))</x:f>
      </x:c>
      <x:c r="AU53" t="str">
        <x:f>IF(AT53&lt;&gt;"",AT53,IF(AL53="Method conflict",IF('Contradiction Register'!BN53="Material","Method|Material",IF('Contradiction Register'!BN53="Non-material","Method|NonMaterial","Method|Undetermined")),""))</x:f>
      </x:c>
      <x:c r="AV53" t="str">
        <x:f>IF(AU53&lt;&gt;"",AU53,IF(AL53="Evidence-state conflict","EvidenceState",""))</x:f>
      </x:c>
      <x:c r="AW53" t="str">
        <x:f>IF(AV53&lt;&gt;"",AV53,IF(AL53="Provenance or source conflict",IF(AND('Contradiction Register'!BH53="Yes",'Contradiction Register'!BN53="Material"),"Provenance|SharedProviderMaterial",IF(AND('Contradiction Register'!BN53="Material",'Contradiction Register'!BJ53="Unknown"),"Provenance|TraceRequired","Provenance|Dependent")),""))</x:f>
        <x:v>Provenance|Dependent</x:v>
      </x:c>
      <x:c r="AX53" t="str">
        <x:f>IF(AW53&lt;&gt;"",AW53,IF(AL53="No true contradiction",IF('Contradiction Register'!BE53="Yes","NoTrue|Narrowed","NoTrue|Compatible"),""))</x:f>
        <x:v>Provenance|Dependent</x:v>
      </x:c>
      <x:c r="AY53" t="str">
        <x:f>IF(AX53&lt;&gt;"",AX53,IF('Contradiction Register'!BO53&lt;&gt;"None","Genuine|Preferred",IF('Contradiction Register'!BP53="No","Genuine|Refuse",IF('Contradiction Register'!BN53="Non-material","Genuine|NonMaterial","Genuine|Material"))))</x:f>
        <x:v>Provenance|Dependent</x:v>
      </x:c>
      <x:c r="BH53" t="str">
        <x:f>VLOOKUP(AY53,$AZ$5:$BG$29,2,FALSE)</x:f>
        <x:v>Preserve unresolved — non-blocking</x:v>
      </x:c>
      <x:c r="BI53" t="str">
        <x:f>VLOOKUP(AY53,$AZ$5:$BG$29,3,FALSE)</x:f>
        <x:v>Reduced</x:v>
      </x:c>
      <x:c r="BJ53" t="str">
        <x:f>IF(AY53="Genuine|Preferred",'Contradiction Register'!BO53&amp;" is preferred for named directness, currency and decision-fit reasons; "&amp;IF('Contradiction Register'!BO53="Record A","Record B","Record A")&amp;" remains preserved.",VLOOKUP(AY53,$AZ$5:$BG$29,4,FALSE))</x:f>
        <x:v>The records form one evidence family and must not be counted as independent corroboration.</x:v>
      </x:c>
      <x:c r="BK53" t="str">
        <x:f>IF(AY53="Genuine|Preferred",'Contradiction Register'!BO53&amp;" is unquestionably true.",VLOOKUP(AY53,$AZ$5:$BG$29,5,FALSE))</x:f>
        <x:v>The records independently confirm the claim or are compatible because they share an origin.</x:v>
      </x:c>
      <x:c r="BL53" t="str">
        <x:f>VLOOKUP(AY53,$AZ$5:$BG$29,6,FALSE)</x:f>
        <x:v>Retain them as dependent records, inspect derivation differences and proceed only with the dependence stated.</x:v>
      </x:c>
      <x:c r="BM53" t="str">
        <x:f>VLOOKUP(AY53,$AZ$5:$BG$29,7,FALSE)</x:f>
        <x:v>Required if public.</x:v>
      </x:c>
      <x:c r="BN53" t="str">
        <x:f>VLOOKUP(AY53,$AZ$5:$BG$29,8,FALSE)</x:f>
        <x:v>Reopen if independent collection is found or the derivation changes the meaning.</x:v>
      </x:c>
    </x:row>
    <x:row r="54">
      <x:c r="S54" t="n">
        <x:f>6</x:f>
        <x:v>6</x:v>
      </x:c>
      <x:c r="T54" t="b">
        <x:f>OR(AND('Contradiction Register'!E54&lt;&gt;"",COUNTIF('Validation Lists'!$A$5:$A$6,'Contradiction Register'!E54)=0),AND('Contradiction Register'!F54&lt;&gt;"",COUNTIF('Validation Lists'!$B$5:$B$7,'Contradiction Register'!F54)=0),AND('Contradiction Register'!G54&lt;&gt;"",COUNTIF('Validation Lists'!$C$5:$C$7,'Contradiction Register'!G54)=0),AND('Contradiction Register'!J54&lt;&gt;"",COUNTIF('Validation Lists'!$D$5:$D$11,'Contradiction Register'!J54)=0),AND('Contradiction Register'!K54&lt;&gt;"",COUNTIF('Validation Lists'!$E$5:$E$9,'Contradiction Register'!K54)=0),AND('Contradiction Register'!L54&lt;&gt;"",COUNTIF('Validation Lists'!$F$5:$F$7,'Contradiction Register'!L54)=0),AND('Contradiction Register'!AC54&lt;&gt;"",COUNTIF('Validation Lists'!$D$5:$D$11,'Contradiction Register'!AC54)=0),AND('Contradiction Register'!AD54&lt;&gt;"",COUNTIF('Validation Lists'!$E$5:$E$9,'Contradiction Register'!AD54)=0),AND('Contradiction Register'!AE54&lt;&gt;"",COUNTIF('Validation Lists'!$F$5:$F$7,'Contradiction Register'!AE54)=0),AND('Contradiction Register'!AT54&lt;&gt;"",COUNTIF('Validation Lists'!$G$5:$G$8,'Contradiction Register'!AT54)=0),AND('Contradiction Register'!AU54&lt;&gt;"",COUNTIF('Validation Lists'!$G$5:$G$8,'Contradiction Register'!AU54)=0),AND('Contradiction Register'!AV54&lt;&gt;"",COUNTIF('Validation Lists'!$G$5:$G$8,'Contradiction Register'!AV54)=0),AND('Contradiction Register'!AW54&lt;&gt;"",COUNTIF('Validation Lists'!$G$5:$G$8,'Contradiction Register'!AW54)=0),AND('Contradiction Register'!AX54&lt;&gt;"",COUNTIF('Validation Lists'!$G$5:$G$8,'Contradiction Register'!AX54)=0),AND('Contradiction Register'!AY54&lt;&gt;"",COUNTIF('Validation Lists'!$G$5:$G$8,'Contradiction Register'!AY54)=0),AND('Contradiction Register'!AZ54&lt;&gt;"",COUNTIF('Validation Lists'!$G$5:$G$8,'Contradiction Register'!AZ54)=0),AND('Contradiction Register'!BA54&lt;&gt;"",COUNTIF('Validation Lists'!$G$5:$G$8,'Contradiction Register'!BA54)=0),AND('Contradiction Register'!BB54&lt;&gt;"",COUNTIF('Validation Lists'!$G$5:$G$8,'Contradiction Register'!BB54)=0),AND('Contradiction Register'!BC54&lt;&gt;"",COUNTIF('Validation Lists'!$G$5:$G$8,'Contradiction Register'!BC54)=0),AND('Contradiction Register'!BD54&lt;&gt;"",COUNTIF('Validation Lists'!$H$5:$H$7,'Contradiction Register'!BD54)=0),AND('Contradiction Register'!BE54&lt;&gt;"",COUNTIF('Validation Lists'!$A$5:$A$6,'Contradiction Register'!BE54)=0),AND('Contradiction Register'!BF54&lt;&gt;"",COUNTIF('Validation Lists'!$I$5:$I$8,'Contradiction Register'!BF54)=0),AND('Contradiction Register'!BG54&lt;&gt;"",COUNTIF('Validation Lists'!$H$5:$H$7,'Contradiction Register'!BG54)=0),AND('Contradiction Register'!BH54&lt;&gt;"",COUNTIF('Validation Lists'!$H$5:$H$7,'Contradiction Register'!BH54)=0),AND('Contradiction Register'!BI54&lt;&gt;"",COUNTIF('Validation Lists'!$H$5:$H$7,'Contradiction Register'!BI54)=0),AND('Contradiction Register'!BJ54&lt;&gt;"",COUNTIF('Validation Lists'!$H$5:$H$7,'Contradiction Register'!BJ54)=0),AND('Contradiction Register'!BK54&lt;&gt;"",COUNTIF('Validation Lists'!$A$5:$A$6,'Contradiction Register'!BK54)=0),AND('Contradiction Register'!BL54&lt;&gt;"",COUNTIF('Validation Lists'!$A$5:$A$6,'Contradiction Register'!BL54)=0),AND('Contradiction Register'!BM54&lt;&gt;"",COUNTIF('Validation Lists'!$J$5:$J$8,'Contradiction Register'!BM54)=0),AND('Contradiction Register'!BN54&lt;&gt;"",COUNTIF('Validation Lists'!$K$5:$K$7,'Contradiction Register'!BN54)=0),AND('Contradiction Register'!BO54&lt;&gt;"",COUNTIF('Validation Lists'!$L$5:$L$7,'Contradiction Register'!BO54)=0),AND('Contradiction Register'!BP54&lt;&gt;"",COUNTIF('Validation Lists'!$M$5:$M$7,'Contradiction Register'!BP54)=0))</x:f>
        <x:v>0</x:v>
      </x:c>
      <x:c r="U54" t="b">
        <x:f>OR('Contradiction Register'!B54="",'Contradiction Register'!C54="",'Contradiction Register'!D54="",'Contradiction Register'!E54="",'Contradiction Register'!F54="",'Contradiction Register'!G54="",'Contradiction Register'!H54="",'Contradiction Register'!I54="",'Contradiction Register'!J54="",'Contradiction Register'!K54="",'Contradiction Register'!L54="",'Contradiction Register'!M54="",'Contradiction Register'!N54="",'Contradiction Register'!O54="",'Contradiction Register'!P54="",'Contradiction Register'!Q54="",'Contradiction Register'!R54="",'Contradiction Register'!S54="",'Contradiction Register'!T54="",'Contradiction Register'!U54="",'Contradiction Register'!V54="",'Contradiction Register'!W54="",'Contradiction Register'!X54="",'Contradiction Register'!Y54="",'Contradiction Register'!Z54="",'Contradiction Register'!AA54="",'Contradiction Register'!AB54="",'Contradiction Register'!AC54="",'Contradiction Register'!AD54="",'Contradiction Register'!AE54="",'Contradiction Register'!AF54="",'Contradiction Register'!AG54="",'Contradiction Register'!AH54="",'Contradiction Register'!AI54="",'Contradiction Register'!AJ54="",'Contradiction Register'!AK54="",'Contradiction Register'!AL54="",'Contradiction Register'!AM54="",'Contradiction Register'!AN54="",'Contradiction Register'!AO54="",'Contradiction Register'!AP54="",'Contradiction Register'!AQ54="",'Contradiction Register'!AR54="",'Contradiction Register'!AS54="",'Contradiction Register'!AT54="",'Contradiction Register'!AU54="",'Contradiction Register'!AV54="",'Contradiction Register'!AW54="",'Contradiction Register'!AX54="",'Contradiction Register'!AY54="",'Contradiction Register'!AZ54="",'Contradiction Register'!BA54="",'Contradiction Register'!BB54="",'Contradiction Register'!BC54="",'Contradiction Register'!BD54="",'Contradiction Register'!BE54="",'Contradiction Register'!BF54="",'Contradiction Register'!BG54="",'Contradiction Register'!BH54="",'Contradiction Register'!BI54="",'Contradiction Register'!BJ54="",'Contradiction Register'!BK54="",'Contradiction Register'!BL54="",'Contradiction Register'!BM54="",'Contradiction Register'!BN54="",'Contradiction Register'!BO54="",'Contradiction Register'!BP54="",'Contradiction Register'!BQ54="",'Contradiction Register'!BR54="")</x:f>
        <x:v>1</x:v>
      </x:c>
      <x:c r="V54" t="str">
        <x:f>IF(OR(T54,U54),"Undetermined",'Contradiction Register'!BN54)</x:f>
        <x:v>Undetermined</x:v>
      </x:c>
      <x:c r="W54" t="b">
        <x:f>AND(OR('Contradiction Register'!E54="Yes",'Contradiction Register'!F54="High",'Contradiction Register'!G54="Hard",'Contradiction Register'!BO54&lt;&gt;"None",BH54="Preserve unresolved — decision-blocking",BH54="Refuse the claim",BH54="Collect defined additional evidence"),OR('Contradiction Register'!BS54="",'Contradiction Register'!BS54="None"))</x:f>
        <x:v>1</x:v>
      </x:c>
      <x:c r="X54" t="b">
        <x:f>AND(OR(BH54="Prefer one record with explicit reasons",BH54="Preserve unresolved — non-blocking",BH54="Preserve unresolved — decision-blocking",BH54="Refuse the claim",BH54="Collect defined additional evidence",'Contradiction Register'!AY54="Different",'Contradiction Register'!AX54="Different"),OR('Contradiction Register'!BT54="",'Contradiction Register'!BT54="None",'Contradiction Register'!BT54="Not applicable"))</x:f>
        <x:v>1</x:v>
      </x:c>
      <x:c r="Y54" t="b">
        <x:f>AND(BH54="Collect defined additional evidence",OR('Contradiction Register'!BR54="",'Contradiction Register'!BR54="None",'Contradiction Register'!BR54="Not applicable"))</x:f>
        <x:v>0</x:v>
      </x:c>
      <x:c r="Z54" t="str">
        <x:f>IF(AND('Contradiction Register'!BK54="Yes",'Contradiction Register'!BL54="Yes",'Contradiction Register'!BM54&lt;&gt;"Yes"),"Missing-evidence confusion","")</x:f>
      </x:c>
      <x:c r="AA54" t="str">
        <x:f>IF(Z54&lt;&gt;"",Z54,IF('Contradiction Register'!AT54="Different","Entity mismatch",""))</x:f>
      </x:c>
      <x:c r="AB54" t="str">
        <x:f>IF(AA54&lt;&gt;"",AA54,IF('Contradiction Register'!AV54="Different","Geography or market mismatch",""))</x:f>
      </x:c>
      <x:c r="AC54" t="str">
        <x:f>IF(AB54&lt;&gt;"",AB54,IF('Contradiction Register'!AU54="Different","Geography or market mismatch",""))</x:f>
      </x:c>
      <x:c r="AD54" t="str">
        <x:f>IF(AC54&lt;&gt;"",AC54,IF('Contradiction Register'!AW54="Different","Customer-segment mismatch",""))</x:f>
      </x:c>
      <x:c r="AE54" t="str">
        <x:f>IF(AD54&lt;&gt;"",AD54,IF('Contradiction Register'!AX54="Different","Product-tier mismatch",""))</x:f>
      </x:c>
      <x:c r="AF54" t="str">
        <x:f>IF(AE54&lt;&gt;"",AE54,IF('Contradiction Register'!AY54="Different","Time conflict",""))</x:f>
      </x:c>
      <x:c r="AG54" t="str">
        <x:f>IF(AF54&lt;&gt;"",AF54,IF('Contradiction Register'!AZ54="Different","Definition conflict",""))</x:f>
      </x:c>
      <x:c r="AH54" t="str">
        <x:f>IF(AG54&lt;&gt;"",AG54,IF('Contradiction Register'!BA54="Different","Metric conflict",""))</x:f>
      </x:c>
      <x:c r="AI54" t="str">
        <x:f>IF(AH54&lt;&gt;"",AH54,IF('Contradiction Register'!BB54="Different","Method conflict",""))</x:f>
      </x:c>
      <x:c r="AJ54" t="str">
        <x:f>IF(AI54&lt;&gt;"",AI54,IF('Contradiction Register'!BC54="Different","Evidence-state conflict",""))</x:f>
      </x:c>
      <x:c r="AK54" t="str">
        <x:f>IF(AJ54&lt;&gt;"",AJ54,IF(OR('Contradiction Register'!BG54="Yes",'Contradiction Register'!BH54="Yes",'Contradiction Register'!BI54="Yes",'Contradiction Register'!BJ54&lt;&gt;"Yes"),"Provenance or source conflict",""))</x:f>
        <x:v>Provenance or source conflict</x:v>
      </x:c>
      <x:c r="AL54" t="str">
        <x:f>IF(AK54&lt;&gt;"",AK54,IF('Contradiction Register'!BD54="No","No true contradiction","Genuine factual contradiction"))</x:f>
        <x:v>Provenance or source conflict</x:v>
      </x:c>
      <x:c r="AM54" t="str">
        <x:f>IF(AL54="Missing-evidence confusion","Missing","")</x:f>
      </x:c>
      <x:c r="AN54" t="str">
        <x:f>IF(AM54&lt;&gt;"",AM54,IF(AL54="Entity mismatch","Entity",""))</x:f>
      </x:c>
      <x:c r="AO54" t="str">
        <x:f>IF(AN54&lt;&gt;"",AN54,IF(AL54="Geography or market mismatch",IF('Contradiction Register'!AV54="Different","GeoMarket|Market","GeoMarket|Geography"),""))</x:f>
      </x:c>
      <x:c r="AP54" t="str">
        <x:f>IF(AO54&lt;&gt;"",AO54,IF(AL54="Customer-segment mismatch","Segment",""))</x:f>
      </x:c>
      <x:c r="AQ54" t="str">
        <x:f>IF(AP54&lt;&gt;"",AP54,IF(AL54="Product-tier mismatch",IF('Contradiction Register'!BE54="Yes","Tier|Narrowed","Tier|Default"),""))</x:f>
      </x:c>
      <x:c r="AR54" t="str">
        <x:f>IF(AQ54&lt;&gt;"",AQ54,IF(AL54="Time conflict",IF('Contradiction Register'!BO54&lt;&gt;"None","Time|Preferred","Time|Sequence"),""))</x:f>
      </x:c>
      <x:c r="AS54" t="str">
        <x:f>IF(AR54&lt;&gt;"",AR54,IF(AL54="Definition conflict",IF('Contradiction Register'!W54='Contradiction Register'!AP54,"Definition|SameLabel","Definition|DifferentLabel"),""))</x:f>
      </x:c>
      <x:c r="AT54" t="str">
        <x:f>IF(AS54&lt;&gt;"",AS54,IF(AL54="Metric conflict","Metric",""))</x:f>
      </x:c>
      <x:c r="AU54" t="str">
        <x:f>IF(AT54&lt;&gt;"",AT54,IF(AL54="Method conflict",IF('Contradiction Register'!BN54="Material","Method|Material",IF('Contradiction Register'!BN54="Non-material","Method|NonMaterial","Method|Undetermined")),""))</x:f>
      </x:c>
      <x:c r="AV54" t="str">
        <x:f>IF(AU54&lt;&gt;"",AU54,IF(AL54="Evidence-state conflict","EvidenceState",""))</x:f>
      </x:c>
      <x:c r="AW54" t="str">
        <x:f>IF(AV54&lt;&gt;"",AV54,IF(AL54="Provenance or source conflict",IF(AND('Contradiction Register'!BH54="Yes",'Contradiction Register'!BN54="Material"),"Provenance|SharedProviderMaterial",IF(AND('Contradiction Register'!BN54="Material",'Contradiction Register'!BJ54="Unknown"),"Provenance|TraceRequired","Provenance|Dependent")),""))</x:f>
        <x:v>Provenance|Dependent</x:v>
      </x:c>
      <x:c r="AX54" t="str">
        <x:f>IF(AW54&lt;&gt;"",AW54,IF(AL54="No true contradiction",IF('Contradiction Register'!BE54="Yes","NoTrue|Narrowed","NoTrue|Compatible"),""))</x:f>
        <x:v>Provenance|Dependent</x:v>
      </x:c>
      <x:c r="AY54" t="str">
        <x:f>IF(AX54&lt;&gt;"",AX54,IF('Contradiction Register'!BO54&lt;&gt;"None","Genuine|Preferred",IF('Contradiction Register'!BP54="No","Genuine|Refuse",IF('Contradiction Register'!BN54="Non-material","Genuine|NonMaterial","Genuine|Material"))))</x:f>
        <x:v>Provenance|Dependent</x:v>
      </x:c>
      <x:c r="BH54" t="str">
        <x:f>VLOOKUP(AY54,$AZ$5:$BG$29,2,FALSE)</x:f>
        <x:v>Preserve unresolved — non-blocking</x:v>
      </x:c>
      <x:c r="BI54" t="str">
        <x:f>VLOOKUP(AY54,$AZ$5:$BG$29,3,FALSE)</x:f>
        <x:v>Reduced</x:v>
      </x:c>
      <x:c r="BJ54" t="str">
        <x:f>IF(AY54="Genuine|Preferred",'Contradiction Register'!BO54&amp;" is preferred for named directness, currency and decision-fit reasons; "&amp;IF('Contradiction Register'!BO54="Record A","Record B","Record A")&amp;" remains preserved.",VLOOKUP(AY54,$AZ$5:$BG$29,4,FALSE))</x:f>
        <x:v>The records form one evidence family and must not be counted as independent corroboration.</x:v>
      </x:c>
      <x:c r="BK54" t="str">
        <x:f>IF(AY54="Genuine|Preferred",'Contradiction Register'!BO54&amp;" is unquestionably true.",VLOOKUP(AY54,$AZ$5:$BG$29,5,FALSE))</x:f>
        <x:v>The records independently confirm the claim or are compatible because they share an origin.</x:v>
      </x:c>
      <x:c r="BL54" t="str">
        <x:f>VLOOKUP(AY54,$AZ$5:$BG$29,6,FALSE)</x:f>
        <x:v>Retain them as dependent records, inspect derivation differences and proceed only with the dependence stated.</x:v>
      </x:c>
      <x:c r="BM54" t="str">
        <x:f>VLOOKUP(AY54,$AZ$5:$BG$29,7,FALSE)</x:f>
        <x:v>Required if public.</x:v>
      </x:c>
      <x:c r="BN54" t="str">
        <x:f>VLOOKUP(AY54,$AZ$5:$BG$29,8,FALSE)</x:f>
        <x:v>Reopen if independent collection is found or the derivation changes the meaning.</x:v>
      </x:c>
    </x:row>
    <x:row r="55">
      <x:c r="S55" t="n">
        <x:f>6</x:f>
        <x:v>6</x:v>
      </x:c>
      <x:c r="T55" t="b">
        <x:f>OR(AND('Contradiction Register'!E55&lt;&gt;"",COUNTIF('Validation Lists'!$A$5:$A$6,'Contradiction Register'!E55)=0),AND('Contradiction Register'!F55&lt;&gt;"",COUNTIF('Validation Lists'!$B$5:$B$7,'Contradiction Register'!F55)=0),AND('Contradiction Register'!G55&lt;&gt;"",COUNTIF('Validation Lists'!$C$5:$C$7,'Contradiction Register'!G55)=0),AND('Contradiction Register'!J55&lt;&gt;"",COUNTIF('Validation Lists'!$D$5:$D$11,'Contradiction Register'!J55)=0),AND('Contradiction Register'!K55&lt;&gt;"",COUNTIF('Validation Lists'!$E$5:$E$9,'Contradiction Register'!K55)=0),AND('Contradiction Register'!L55&lt;&gt;"",COUNTIF('Validation Lists'!$F$5:$F$7,'Contradiction Register'!L55)=0),AND('Contradiction Register'!AC55&lt;&gt;"",COUNTIF('Validation Lists'!$D$5:$D$11,'Contradiction Register'!AC55)=0),AND('Contradiction Register'!AD55&lt;&gt;"",COUNTIF('Validation Lists'!$E$5:$E$9,'Contradiction Register'!AD55)=0),AND('Contradiction Register'!AE55&lt;&gt;"",COUNTIF('Validation Lists'!$F$5:$F$7,'Contradiction Register'!AE55)=0),AND('Contradiction Register'!AT55&lt;&gt;"",COUNTIF('Validation Lists'!$G$5:$G$8,'Contradiction Register'!AT55)=0),AND('Contradiction Register'!AU55&lt;&gt;"",COUNTIF('Validation Lists'!$G$5:$G$8,'Contradiction Register'!AU55)=0),AND('Contradiction Register'!AV55&lt;&gt;"",COUNTIF('Validation Lists'!$G$5:$G$8,'Contradiction Register'!AV55)=0),AND('Contradiction Register'!AW55&lt;&gt;"",COUNTIF('Validation Lists'!$G$5:$G$8,'Contradiction Register'!AW55)=0),AND('Contradiction Register'!AX55&lt;&gt;"",COUNTIF('Validation Lists'!$G$5:$G$8,'Contradiction Register'!AX55)=0),AND('Contradiction Register'!AY55&lt;&gt;"",COUNTIF('Validation Lists'!$G$5:$G$8,'Contradiction Register'!AY55)=0),AND('Contradiction Register'!AZ55&lt;&gt;"",COUNTIF('Validation Lists'!$G$5:$G$8,'Contradiction Register'!AZ55)=0),AND('Contradiction Register'!BA55&lt;&gt;"",COUNTIF('Validation Lists'!$G$5:$G$8,'Contradiction Register'!BA55)=0),AND('Contradiction Register'!BB55&lt;&gt;"",COUNTIF('Validation Lists'!$G$5:$G$8,'Contradiction Register'!BB55)=0),AND('Contradiction Register'!BC55&lt;&gt;"",COUNTIF('Validation Lists'!$G$5:$G$8,'Contradiction Register'!BC55)=0),AND('Contradiction Register'!BD55&lt;&gt;"",COUNTIF('Validation Lists'!$H$5:$H$7,'Contradiction Register'!BD55)=0),AND('Contradiction Register'!BE55&lt;&gt;"",COUNTIF('Validation Lists'!$A$5:$A$6,'Contradiction Register'!BE55)=0),AND('Contradiction Register'!BF55&lt;&gt;"",COUNTIF('Validation Lists'!$I$5:$I$8,'Contradiction Register'!BF55)=0),AND('Contradiction Register'!BG55&lt;&gt;"",COUNTIF('Validation Lists'!$H$5:$H$7,'Contradiction Register'!BG55)=0),AND('Contradiction Register'!BH55&lt;&gt;"",COUNTIF('Validation Lists'!$H$5:$H$7,'Contradiction Register'!BH55)=0),AND('Contradiction Register'!BI55&lt;&gt;"",COUNTIF('Validation Lists'!$H$5:$H$7,'Contradiction Register'!BI55)=0),AND('Contradiction Register'!BJ55&lt;&gt;"",COUNTIF('Validation Lists'!$H$5:$H$7,'Contradiction Register'!BJ55)=0),AND('Contradiction Register'!BK55&lt;&gt;"",COUNTIF('Validation Lists'!$A$5:$A$6,'Contradiction Register'!BK55)=0),AND('Contradiction Register'!BL55&lt;&gt;"",COUNTIF('Validation Lists'!$A$5:$A$6,'Contradiction Register'!BL55)=0),AND('Contradiction Register'!BM55&lt;&gt;"",COUNTIF('Validation Lists'!$J$5:$J$8,'Contradiction Register'!BM55)=0),AND('Contradiction Register'!BN55&lt;&gt;"",COUNTIF('Validation Lists'!$K$5:$K$7,'Contradiction Register'!BN55)=0),AND('Contradiction Register'!BO55&lt;&gt;"",COUNTIF('Validation Lists'!$L$5:$L$7,'Contradiction Register'!BO55)=0),AND('Contradiction Register'!BP55&lt;&gt;"",COUNTIF('Validation Lists'!$M$5:$M$7,'Contradiction Register'!BP55)=0))</x:f>
        <x:v>0</x:v>
      </x:c>
      <x:c r="U55" t="b">
        <x:f>OR('Contradiction Register'!B55="",'Contradiction Register'!C55="",'Contradiction Register'!D55="",'Contradiction Register'!E55="",'Contradiction Register'!F55="",'Contradiction Register'!G55="",'Contradiction Register'!H55="",'Contradiction Register'!I55="",'Contradiction Register'!J55="",'Contradiction Register'!K55="",'Contradiction Register'!L55="",'Contradiction Register'!M55="",'Contradiction Register'!N55="",'Contradiction Register'!O55="",'Contradiction Register'!P55="",'Contradiction Register'!Q55="",'Contradiction Register'!R55="",'Contradiction Register'!S55="",'Contradiction Register'!T55="",'Contradiction Register'!U55="",'Contradiction Register'!V55="",'Contradiction Register'!W55="",'Contradiction Register'!X55="",'Contradiction Register'!Y55="",'Contradiction Register'!Z55="",'Contradiction Register'!AA55="",'Contradiction Register'!AB55="",'Contradiction Register'!AC55="",'Contradiction Register'!AD55="",'Contradiction Register'!AE55="",'Contradiction Register'!AF55="",'Contradiction Register'!AG55="",'Contradiction Register'!AH55="",'Contradiction Register'!AI55="",'Contradiction Register'!AJ55="",'Contradiction Register'!AK55="",'Contradiction Register'!AL55="",'Contradiction Register'!AM55="",'Contradiction Register'!AN55="",'Contradiction Register'!AO55="",'Contradiction Register'!AP55="",'Contradiction Register'!AQ55="",'Contradiction Register'!AR55="",'Contradiction Register'!AS55="",'Contradiction Register'!AT55="",'Contradiction Register'!AU55="",'Contradiction Register'!AV55="",'Contradiction Register'!AW55="",'Contradiction Register'!AX55="",'Contradiction Register'!AY55="",'Contradiction Register'!AZ55="",'Contradiction Register'!BA55="",'Contradiction Register'!BB55="",'Contradiction Register'!BC55="",'Contradiction Register'!BD55="",'Contradiction Register'!BE55="",'Contradiction Register'!BF55="",'Contradiction Register'!BG55="",'Contradiction Register'!BH55="",'Contradiction Register'!BI55="",'Contradiction Register'!BJ55="",'Contradiction Register'!BK55="",'Contradiction Register'!BL55="",'Contradiction Register'!BM55="",'Contradiction Register'!BN55="",'Contradiction Register'!BO55="",'Contradiction Register'!BP55="",'Contradiction Register'!BQ55="",'Contradiction Register'!BR55="")</x:f>
        <x:v>1</x:v>
      </x:c>
      <x:c r="V55" t="str">
        <x:f>IF(OR(T55,U55),"Undetermined",'Contradiction Register'!BN55)</x:f>
        <x:v>Undetermined</x:v>
      </x:c>
      <x:c r="W55" t="b">
        <x:f>AND(OR('Contradiction Register'!E55="Yes",'Contradiction Register'!F55="High",'Contradiction Register'!G55="Hard",'Contradiction Register'!BO55&lt;&gt;"None",BH55="Preserve unresolved — decision-blocking",BH55="Refuse the claim",BH55="Collect defined additional evidence"),OR('Contradiction Register'!BS55="",'Contradiction Register'!BS55="None"))</x:f>
        <x:v>1</x:v>
      </x:c>
      <x:c r="X55" t="b">
        <x:f>AND(OR(BH55="Prefer one record with explicit reasons",BH55="Preserve unresolved — non-blocking",BH55="Preserve unresolved — decision-blocking",BH55="Refuse the claim",BH55="Collect defined additional evidence",'Contradiction Register'!AY55="Different",'Contradiction Register'!AX55="Different"),OR('Contradiction Register'!BT55="",'Contradiction Register'!BT55="None",'Contradiction Register'!BT55="Not applicable"))</x:f>
        <x:v>1</x:v>
      </x:c>
      <x:c r="Y55" t="b">
        <x:f>AND(BH55="Collect defined additional evidence",OR('Contradiction Register'!BR55="",'Contradiction Register'!BR55="None",'Contradiction Register'!BR55="Not applicable"))</x:f>
        <x:v>0</x:v>
      </x:c>
      <x:c r="Z55" t="str">
        <x:f>IF(AND('Contradiction Register'!BK55="Yes",'Contradiction Register'!BL55="Yes",'Contradiction Register'!BM55&lt;&gt;"Yes"),"Missing-evidence confusion","")</x:f>
      </x:c>
      <x:c r="AA55" t="str">
        <x:f>IF(Z55&lt;&gt;"",Z55,IF('Contradiction Register'!AT55="Different","Entity mismatch",""))</x:f>
      </x:c>
      <x:c r="AB55" t="str">
        <x:f>IF(AA55&lt;&gt;"",AA55,IF('Contradiction Register'!AV55="Different","Geography or market mismatch",""))</x:f>
      </x:c>
      <x:c r="AC55" t="str">
        <x:f>IF(AB55&lt;&gt;"",AB55,IF('Contradiction Register'!AU55="Different","Geography or market mismatch",""))</x:f>
      </x:c>
      <x:c r="AD55" t="str">
        <x:f>IF(AC55&lt;&gt;"",AC55,IF('Contradiction Register'!AW55="Different","Customer-segment mismatch",""))</x:f>
      </x:c>
      <x:c r="AE55" t="str">
        <x:f>IF(AD55&lt;&gt;"",AD55,IF('Contradiction Register'!AX55="Different","Product-tier mismatch",""))</x:f>
      </x:c>
      <x:c r="AF55" t="str">
        <x:f>IF(AE55&lt;&gt;"",AE55,IF('Contradiction Register'!AY55="Different","Time conflict",""))</x:f>
      </x:c>
      <x:c r="AG55" t="str">
        <x:f>IF(AF55&lt;&gt;"",AF55,IF('Contradiction Register'!AZ55="Different","Definition conflict",""))</x:f>
      </x:c>
      <x:c r="AH55" t="str">
        <x:f>IF(AG55&lt;&gt;"",AG55,IF('Contradiction Register'!BA55="Different","Metric conflict",""))</x:f>
      </x:c>
      <x:c r="AI55" t="str">
        <x:f>IF(AH55&lt;&gt;"",AH55,IF('Contradiction Register'!BB55="Different","Method conflict",""))</x:f>
      </x:c>
      <x:c r="AJ55" t="str">
        <x:f>IF(AI55&lt;&gt;"",AI55,IF('Contradiction Register'!BC55="Different","Evidence-state conflict",""))</x:f>
      </x:c>
      <x:c r="AK55" t="str">
        <x:f>IF(AJ55&lt;&gt;"",AJ55,IF(OR('Contradiction Register'!BG55="Yes",'Contradiction Register'!BH55="Yes",'Contradiction Register'!BI55="Yes",'Contradiction Register'!BJ55&lt;&gt;"Yes"),"Provenance or source conflict",""))</x:f>
        <x:v>Provenance or source conflict</x:v>
      </x:c>
      <x:c r="AL55" t="str">
        <x:f>IF(AK55&lt;&gt;"",AK55,IF('Contradiction Register'!BD55="No","No true contradiction","Genuine factual contradiction"))</x:f>
        <x:v>Provenance or source conflict</x:v>
      </x:c>
      <x:c r="AM55" t="str">
        <x:f>IF(AL55="Missing-evidence confusion","Missing","")</x:f>
      </x:c>
      <x:c r="AN55" t="str">
        <x:f>IF(AM55&lt;&gt;"",AM55,IF(AL55="Entity mismatch","Entity",""))</x:f>
      </x:c>
      <x:c r="AO55" t="str">
        <x:f>IF(AN55&lt;&gt;"",AN55,IF(AL55="Geography or market mismatch",IF('Contradiction Register'!AV55="Different","GeoMarket|Market","GeoMarket|Geography"),""))</x:f>
      </x:c>
      <x:c r="AP55" t="str">
        <x:f>IF(AO55&lt;&gt;"",AO55,IF(AL55="Customer-segment mismatch","Segment",""))</x:f>
      </x:c>
      <x:c r="AQ55" t="str">
        <x:f>IF(AP55&lt;&gt;"",AP55,IF(AL55="Product-tier mismatch",IF('Contradiction Register'!BE55="Yes","Tier|Narrowed","Tier|Default"),""))</x:f>
      </x:c>
      <x:c r="AR55" t="str">
        <x:f>IF(AQ55&lt;&gt;"",AQ55,IF(AL55="Time conflict",IF('Contradiction Register'!BO55&lt;&gt;"None","Time|Preferred","Time|Sequence"),""))</x:f>
      </x:c>
      <x:c r="AS55" t="str">
        <x:f>IF(AR55&lt;&gt;"",AR55,IF(AL55="Definition conflict",IF('Contradiction Register'!W55='Contradiction Register'!AP55,"Definition|SameLabel","Definition|DifferentLabel"),""))</x:f>
      </x:c>
      <x:c r="AT55" t="str">
        <x:f>IF(AS55&lt;&gt;"",AS55,IF(AL55="Metric conflict","Metric",""))</x:f>
      </x:c>
      <x:c r="AU55" t="str">
        <x:f>IF(AT55&lt;&gt;"",AT55,IF(AL55="Method conflict",IF('Contradiction Register'!BN55="Material","Method|Material",IF('Contradiction Register'!BN55="Non-material","Method|NonMaterial","Method|Undetermined")),""))</x:f>
      </x:c>
      <x:c r="AV55" t="str">
        <x:f>IF(AU55&lt;&gt;"",AU55,IF(AL55="Evidence-state conflict","EvidenceState",""))</x:f>
      </x:c>
      <x:c r="AW55" t="str">
        <x:f>IF(AV55&lt;&gt;"",AV55,IF(AL55="Provenance or source conflict",IF(AND('Contradiction Register'!BH55="Yes",'Contradiction Register'!BN55="Material"),"Provenance|SharedProviderMaterial",IF(AND('Contradiction Register'!BN55="Material",'Contradiction Register'!BJ55="Unknown"),"Provenance|TraceRequired","Provenance|Dependent")),""))</x:f>
        <x:v>Provenance|Dependent</x:v>
      </x:c>
      <x:c r="AX55" t="str">
        <x:f>IF(AW55&lt;&gt;"",AW55,IF(AL55="No true contradiction",IF('Contradiction Register'!BE55="Yes","NoTrue|Narrowed","NoTrue|Compatible"),""))</x:f>
        <x:v>Provenance|Dependent</x:v>
      </x:c>
      <x:c r="AY55" t="str">
        <x:f>IF(AX55&lt;&gt;"",AX55,IF('Contradiction Register'!BO55&lt;&gt;"None","Genuine|Preferred",IF('Contradiction Register'!BP55="No","Genuine|Refuse",IF('Contradiction Register'!BN55="Non-material","Genuine|NonMaterial","Genuine|Material"))))</x:f>
        <x:v>Provenance|Dependent</x:v>
      </x:c>
      <x:c r="BH55" t="str">
        <x:f>VLOOKUP(AY55,$AZ$5:$BG$29,2,FALSE)</x:f>
        <x:v>Preserve unresolved — non-blocking</x:v>
      </x:c>
      <x:c r="BI55" t="str">
        <x:f>VLOOKUP(AY55,$AZ$5:$BG$29,3,FALSE)</x:f>
        <x:v>Reduced</x:v>
      </x:c>
      <x:c r="BJ55" t="str">
        <x:f>IF(AY55="Genuine|Preferred",'Contradiction Register'!BO55&amp;" is preferred for named directness, currency and decision-fit reasons; "&amp;IF('Contradiction Register'!BO55="Record A","Record B","Record A")&amp;" remains preserved.",VLOOKUP(AY55,$AZ$5:$BG$29,4,FALSE))</x:f>
        <x:v>The records form one evidence family and must not be counted as independent corroboration.</x:v>
      </x:c>
      <x:c r="BK55" t="str">
        <x:f>IF(AY55="Genuine|Preferred",'Contradiction Register'!BO55&amp;" is unquestionably true.",VLOOKUP(AY55,$AZ$5:$BG$29,5,FALSE))</x:f>
        <x:v>The records independently confirm the claim or are compatible because they share an origin.</x:v>
      </x:c>
      <x:c r="BL55" t="str">
        <x:f>VLOOKUP(AY55,$AZ$5:$BG$29,6,FALSE)</x:f>
        <x:v>Retain them as dependent records, inspect derivation differences and proceed only with the dependence stated.</x:v>
      </x:c>
      <x:c r="BM55" t="str">
        <x:f>VLOOKUP(AY55,$AZ$5:$BG$29,7,FALSE)</x:f>
        <x:v>Required if public.</x:v>
      </x:c>
      <x:c r="BN55" t="str">
        <x:f>VLOOKUP(AY55,$AZ$5:$BG$29,8,FALSE)</x:f>
        <x:v>Reopen if independent collection is found or the derivation changes the meaning.</x:v>
      </x:c>
    </x:row>
    <x:row r="56">
      <x:c r="S56" t="n">
        <x:f>6</x:f>
        <x:v>6</x:v>
      </x:c>
      <x:c r="T56" t="b">
        <x:f>OR(AND('Contradiction Register'!E56&lt;&gt;"",COUNTIF('Validation Lists'!$A$5:$A$6,'Contradiction Register'!E56)=0),AND('Contradiction Register'!F56&lt;&gt;"",COUNTIF('Validation Lists'!$B$5:$B$7,'Contradiction Register'!F56)=0),AND('Contradiction Register'!G56&lt;&gt;"",COUNTIF('Validation Lists'!$C$5:$C$7,'Contradiction Register'!G56)=0),AND('Contradiction Register'!J56&lt;&gt;"",COUNTIF('Validation Lists'!$D$5:$D$11,'Contradiction Register'!J56)=0),AND('Contradiction Register'!K56&lt;&gt;"",COUNTIF('Validation Lists'!$E$5:$E$9,'Contradiction Register'!K56)=0),AND('Contradiction Register'!L56&lt;&gt;"",COUNTIF('Validation Lists'!$F$5:$F$7,'Contradiction Register'!L56)=0),AND('Contradiction Register'!AC56&lt;&gt;"",COUNTIF('Validation Lists'!$D$5:$D$11,'Contradiction Register'!AC56)=0),AND('Contradiction Register'!AD56&lt;&gt;"",COUNTIF('Validation Lists'!$E$5:$E$9,'Contradiction Register'!AD56)=0),AND('Contradiction Register'!AE56&lt;&gt;"",COUNTIF('Validation Lists'!$F$5:$F$7,'Contradiction Register'!AE56)=0),AND('Contradiction Register'!AT56&lt;&gt;"",COUNTIF('Validation Lists'!$G$5:$G$8,'Contradiction Register'!AT56)=0),AND('Contradiction Register'!AU56&lt;&gt;"",COUNTIF('Validation Lists'!$G$5:$G$8,'Contradiction Register'!AU56)=0),AND('Contradiction Register'!AV56&lt;&gt;"",COUNTIF('Validation Lists'!$G$5:$G$8,'Contradiction Register'!AV56)=0),AND('Contradiction Register'!AW56&lt;&gt;"",COUNTIF('Validation Lists'!$G$5:$G$8,'Contradiction Register'!AW56)=0),AND('Contradiction Register'!AX56&lt;&gt;"",COUNTIF('Validation Lists'!$G$5:$G$8,'Contradiction Register'!AX56)=0),AND('Contradiction Register'!AY56&lt;&gt;"",COUNTIF('Validation Lists'!$G$5:$G$8,'Contradiction Register'!AY56)=0),AND('Contradiction Register'!AZ56&lt;&gt;"",COUNTIF('Validation Lists'!$G$5:$G$8,'Contradiction Register'!AZ56)=0),AND('Contradiction Register'!BA56&lt;&gt;"",COUNTIF('Validation Lists'!$G$5:$G$8,'Contradiction Register'!BA56)=0),AND('Contradiction Register'!BB56&lt;&gt;"",COUNTIF('Validation Lists'!$G$5:$G$8,'Contradiction Register'!BB56)=0),AND('Contradiction Register'!BC56&lt;&gt;"",COUNTIF('Validation Lists'!$G$5:$G$8,'Contradiction Register'!BC56)=0),AND('Contradiction Register'!BD56&lt;&gt;"",COUNTIF('Validation Lists'!$H$5:$H$7,'Contradiction Register'!BD56)=0),AND('Contradiction Register'!BE56&lt;&gt;"",COUNTIF('Validation Lists'!$A$5:$A$6,'Contradiction Register'!BE56)=0),AND('Contradiction Register'!BF56&lt;&gt;"",COUNTIF('Validation Lists'!$I$5:$I$8,'Contradiction Register'!BF56)=0),AND('Contradiction Register'!BG56&lt;&gt;"",COUNTIF('Validation Lists'!$H$5:$H$7,'Contradiction Register'!BG56)=0),AND('Contradiction Register'!BH56&lt;&gt;"",COUNTIF('Validation Lists'!$H$5:$H$7,'Contradiction Register'!BH56)=0),AND('Contradiction Register'!BI56&lt;&gt;"",COUNTIF('Validation Lists'!$H$5:$H$7,'Contradiction Register'!BI56)=0),AND('Contradiction Register'!BJ56&lt;&gt;"",COUNTIF('Validation Lists'!$H$5:$H$7,'Contradiction Register'!BJ56)=0),AND('Contradiction Register'!BK56&lt;&gt;"",COUNTIF('Validation Lists'!$A$5:$A$6,'Contradiction Register'!BK56)=0),AND('Contradiction Register'!BL56&lt;&gt;"",COUNTIF('Validation Lists'!$A$5:$A$6,'Contradiction Register'!BL56)=0),AND('Contradiction Register'!BM56&lt;&gt;"",COUNTIF('Validation Lists'!$J$5:$J$8,'Contradiction Register'!BM56)=0),AND('Contradiction Register'!BN56&lt;&gt;"",COUNTIF('Validation Lists'!$K$5:$K$7,'Contradiction Register'!BN56)=0),AND('Contradiction Register'!BO56&lt;&gt;"",COUNTIF('Validation Lists'!$L$5:$L$7,'Contradiction Register'!BO56)=0),AND('Contradiction Register'!BP56&lt;&gt;"",COUNTIF('Validation Lists'!$M$5:$M$7,'Contradiction Register'!BP56)=0))</x:f>
        <x:v>0</x:v>
      </x:c>
      <x:c r="U56" t="b">
        <x:f>OR('Contradiction Register'!B56="",'Contradiction Register'!C56="",'Contradiction Register'!D56="",'Contradiction Register'!E56="",'Contradiction Register'!F56="",'Contradiction Register'!G56="",'Contradiction Register'!H56="",'Contradiction Register'!I56="",'Contradiction Register'!J56="",'Contradiction Register'!K56="",'Contradiction Register'!L56="",'Contradiction Register'!M56="",'Contradiction Register'!N56="",'Contradiction Register'!O56="",'Contradiction Register'!P56="",'Contradiction Register'!Q56="",'Contradiction Register'!R56="",'Contradiction Register'!S56="",'Contradiction Register'!T56="",'Contradiction Register'!U56="",'Contradiction Register'!V56="",'Contradiction Register'!W56="",'Contradiction Register'!X56="",'Contradiction Register'!Y56="",'Contradiction Register'!Z56="",'Contradiction Register'!AA56="",'Contradiction Register'!AB56="",'Contradiction Register'!AC56="",'Contradiction Register'!AD56="",'Contradiction Register'!AE56="",'Contradiction Register'!AF56="",'Contradiction Register'!AG56="",'Contradiction Register'!AH56="",'Contradiction Register'!AI56="",'Contradiction Register'!AJ56="",'Contradiction Register'!AK56="",'Contradiction Register'!AL56="",'Contradiction Register'!AM56="",'Contradiction Register'!AN56="",'Contradiction Register'!AO56="",'Contradiction Register'!AP56="",'Contradiction Register'!AQ56="",'Contradiction Register'!AR56="",'Contradiction Register'!AS56="",'Contradiction Register'!AT56="",'Contradiction Register'!AU56="",'Contradiction Register'!AV56="",'Contradiction Register'!AW56="",'Contradiction Register'!AX56="",'Contradiction Register'!AY56="",'Contradiction Register'!AZ56="",'Contradiction Register'!BA56="",'Contradiction Register'!BB56="",'Contradiction Register'!BC56="",'Contradiction Register'!BD56="",'Contradiction Register'!BE56="",'Contradiction Register'!BF56="",'Contradiction Register'!BG56="",'Contradiction Register'!BH56="",'Contradiction Register'!BI56="",'Contradiction Register'!BJ56="",'Contradiction Register'!BK56="",'Contradiction Register'!BL56="",'Contradiction Register'!BM56="",'Contradiction Register'!BN56="",'Contradiction Register'!BO56="",'Contradiction Register'!BP56="",'Contradiction Register'!BQ56="",'Contradiction Register'!BR56="")</x:f>
        <x:v>1</x:v>
      </x:c>
      <x:c r="V56" t="str">
        <x:f>IF(OR(T56,U56),"Undetermined",'Contradiction Register'!BN56)</x:f>
        <x:v>Undetermined</x:v>
      </x:c>
      <x:c r="W56" t="b">
        <x:f>AND(OR('Contradiction Register'!E56="Yes",'Contradiction Register'!F56="High",'Contradiction Register'!G56="Hard",'Contradiction Register'!BO56&lt;&gt;"None",BH56="Preserve unresolved — decision-blocking",BH56="Refuse the claim",BH56="Collect defined additional evidence"),OR('Contradiction Register'!BS56="",'Contradiction Register'!BS56="None"))</x:f>
        <x:v>1</x:v>
      </x:c>
      <x:c r="X56" t="b">
        <x:f>AND(OR(BH56="Prefer one record with explicit reasons",BH56="Preserve unresolved — non-blocking",BH56="Preserve unresolved — decision-blocking",BH56="Refuse the claim",BH56="Collect defined additional evidence",'Contradiction Register'!AY56="Different",'Contradiction Register'!AX56="Different"),OR('Contradiction Register'!BT56="",'Contradiction Register'!BT56="None",'Contradiction Register'!BT56="Not applicable"))</x:f>
        <x:v>1</x:v>
      </x:c>
      <x:c r="Y56" t="b">
        <x:f>AND(BH56="Collect defined additional evidence",OR('Contradiction Register'!BR56="",'Contradiction Register'!BR56="None",'Contradiction Register'!BR56="Not applicable"))</x:f>
        <x:v>0</x:v>
      </x:c>
      <x:c r="Z56" t="str">
        <x:f>IF(AND('Contradiction Register'!BK56="Yes",'Contradiction Register'!BL56="Yes",'Contradiction Register'!BM56&lt;&gt;"Yes"),"Missing-evidence confusion","")</x:f>
      </x:c>
      <x:c r="AA56" t="str">
        <x:f>IF(Z56&lt;&gt;"",Z56,IF('Contradiction Register'!AT56="Different","Entity mismatch",""))</x:f>
      </x:c>
      <x:c r="AB56" t="str">
        <x:f>IF(AA56&lt;&gt;"",AA56,IF('Contradiction Register'!AV56="Different","Geography or market mismatch",""))</x:f>
      </x:c>
      <x:c r="AC56" t="str">
        <x:f>IF(AB56&lt;&gt;"",AB56,IF('Contradiction Register'!AU56="Different","Geography or market mismatch",""))</x:f>
      </x:c>
      <x:c r="AD56" t="str">
        <x:f>IF(AC56&lt;&gt;"",AC56,IF('Contradiction Register'!AW56="Different","Customer-segment mismatch",""))</x:f>
      </x:c>
      <x:c r="AE56" t="str">
        <x:f>IF(AD56&lt;&gt;"",AD56,IF('Contradiction Register'!AX56="Different","Product-tier mismatch",""))</x:f>
      </x:c>
      <x:c r="AF56" t="str">
        <x:f>IF(AE56&lt;&gt;"",AE56,IF('Contradiction Register'!AY56="Different","Time conflict",""))</x:f>
      </x:c>
      <x:c r="AG56" t="str">
        <x:f>IF(AF56&lt;&gt;"",AF56,IF('Contradiction Register'!AZ56="Different","Definition conflict",""))</x:f>
      </x:c>
      <x:c r="AH56" t="str">
        <x:f>IF(AG56&lt;&gt;"",AG56,IF('Contradiction Register'!BA56="Different","Metric conflict",""))</x:f>
      </x:c>
      <x:c r="AI56" t="str">
        <x:f>IF(AH56&lt;&gt;"",AH56,IF('Contradiction Register'!BB56="Different","Method conflict",""))</x:f>
      </x:c>
      <x:c r="AJ56" t="str">
        <x:f>IF(AI56&lt;&gt;"",AI56,IF('Contradiction Register'!BC56="Different","Evidence-state conflict",""))</x:f>
      </x:c>
      <x:c r="AK56" t="str">
        <x:f>IF(AJ56&lt;&gt;"",AJ56,IF(OR('Contradiction Register'!BG56="Yes",'Contradiction Register'!BH56="Yes",'Contradiction Register'!BI56="Yes",'Contradiction Register'!BJ56&lt;&gt;"Yes"),"Provenance or source conflict",""))</x:f>
        <x:v>Provenance or source conflict</x:v>
      </x:c>
      <x:c r="AL56" t="str">
        <x:f>IF(AK56&lt;&gt;"",AK56,IF('Contradiction Register'!BD56="No","No true contradiction","Genuine factual contradiction"))</x:f>
        <x:v>Provenance or source conflict</x:v>
      </x:c>
      <x:c r="AM56" t="str">
        <x:f>IF(AL56="Missing-evidence confusion","Missing","")</x:f>
      </x:c>
      <x:c r="AN56" t="str">
        <x:f>IF(AM56&lt;&gt;"",AM56,IF(AL56="Entity mismatch","Entity",""))</x:f>
      </x:c>
      <x:c r="AO56" t="str">
        <x:f>IF(AN56&lt;&gt;"",AN56,IF(AL56="Geography or market mismatch",IF('Contradiction Register'!AV56="Different","GeoMarket|Market","GeoMarket|Geography"),""))</x:f>
      </x:c>
      <x:c r="AP56" t="str">
        <x:f>IF(AO56&lt;&gt;"",AO56,IF(AL56="Customer-segment mismatch","Segment",""))</x:f>
      </x:c>
      <x:c r="AQ56" t="str">
        <x:f>IF(AP56&lt;&gt;"",AP56,IF(AL56="Product-tier mismatch",IF('Contradiction Register'!BE56="Yes","Tier|Narrowed","Tier|Default"),""))</x:f>
      </x:c>
      <x:c r="AR56" t="str">
        <x:f>IF(AQ56&lt;&gt;"",AQ56,IF(AL56="Time conflict",IF('Contradiction Register'!BO56&lt;&gt;"None","Time|Preferred","Time|Sequence"),""))</x:f>
      </x:c>
      <x:c r="AS56" t="str">
        <x:f>IF(AR56&lt;&gt;"",AR56,IF(AL56="Definition conflict",IF('Contradiction Register'!W56='Contradiction Register'!AP56,"Definition|SameLabel","Definition|DifferentLabel"),""))</x:f>
      </x:c>
      <x:c r="AT56" t="str">
        <x:f>IF(AS56&lt;&gt;"",AS56,IF(AL56="Metric conflict","Metric",""))</x:f>
      </x:c>
      <x:c r="AU56" t="str">
        <x:f>IF(AT56&lt;&gt;"",AT56,IF(AL56="Method conflict",IF('Contradiction Register'!BN56="Material","Method|Material",IF('Contradiction Register'!BN56="Non-material","Method|NonMaterial","Method|Undetermined")),""))</x:f>
      </x:c>
      <x:c r="AV56" t="str">
        <x:f>IF(AU56&lt;&gt;"",AU56,IF(AL56="Evidence-state conflict","EvidenceState",""))</x:f>
      </x:c>
      <x:c r="AW56" t="str">
        <x:f>IF(AV56&lt;&gt;"",AV56,IF(AL56="Provenance or source conflict",IF(AND('Contradiction Register'!BH56="Yes",'Contradiction Register'!BN56="Material"),"Provenance|SharedProviderMaterial",IF(AND('Contradiction Register'!BN56="Material",'Contradiction Register'!BJ56="Unknown"),"Provenance|TraceRequired","Provenance|Dependent")),""))</x:f>
        <x:v>Provenance|Dependent</x:v>
      </x:c>
      <x:c r="AX56" t="str">
        <x:f>IF(AW56&lt;&gt;"",AW56,IF(AL56="No true contradiction",IF('Contradiction Register'!BE56="Yes","NoTrue|Narrowed","NoTrue|Compatible"),""))</x:f>
        <x:v>Provenance|Dependent</x:v>
      </x:c>
      <x:c r="AY56" t="str">
        <x:f>IF(AX56&lt;&gt;"",AX56,IF('Contradiction Register'!BO56&lt;&gt;"None","Genuine|Preferred",IF('Contradiction Register'!BP56="No","Genuine|Refuse",IF('Contradiction Register'!BN56="Non-material","Genuine|NonMaterial","Genuine|Material"))))</x:f>
        <x:v>Provenance|Dependent</x:v>
      </x:c>
      <x:c r="BH56" t="str">
        <x:f>VLOOKUP(AY56,$AZ$5:$BG$29,2,FALSE)</x:f>
        <x:v>Preserve unresolved — non-blocking</x:v>
      </x:c>
      <x:c r="BI56" t="str">
        <x:f>VLOOKUP(AY56,$AZ$5:$BG$29,3,FALSE)</x:f>
        <x:v>Reduced</x:v>
      </x:c>
      <x:c r="BJ56" t="str">
        <x:f>IF(AY56="Genuine|Preferred",'Contradiction Register'!BO56&amp;" is preferred for named directness, currency and decision-fit reasons; "&amp;IF('Contradiction Register'!BO56="Record A","Record B","Record A")&amp;" remains preserved.",VLOOKUP(AY56,$AZ$5:$BG$29,4,FALSE))</x:f>
        <x:v>The records form one evidence family and must not be counted as independent corroboration.</x:v>
      </x:c>
      <x:c r="BK56" t="str">
        <x:f>IF(AY56="Genuine|Preferred",'Contradiction Register'!BO56&amp;" is unquestionably true.",VLOOKUP(AY56,$AZ$5:$BG$29,5,FALSE))</x:f>
        <x:v>The records independently confirm the claim or are compatible because they share an origin.</x:v>
      </x:c>
      <x:c r="BL56" t="str">
        <x:f>VLOOKUP(AY56,$AZ$5:$BG$29,6,FALSE)</x:f>
        <x:v>Retain them as dependent records, inspect derivation differences and proceed only with the dependence stated.</x:v>
      </x:c>
      <x:c r="BM56" t="str">
        <x:f>VLOOKUP(AY56,$AZ$5:$BG$29,7,FALSE)</x:f>
        <x:v>Required if public.</x:v>
      </x:c>
      <x:c r="BN56" t="str">
        <x:f>VLOOKUP(AY56,$AZ$5:$BG$29,8,FALSE)</x:f>
        <x:v>Reopen if independent collection is found or the derivation changes the meaning.</x:v>
      </x:c>
    </x:row>
    <x:row r="57">
      <x:c r="S57" t="n">
        <x:f>6</x:f>
        <x:v>6</x:v>
      </x:c>
      <x:c r="T57" t="b">
        <x:f>OR(AND('Contradiction Register'!E57&lt;&gt;"",COUNTIF('Validation Lists'!$A$5:$A$6,'Contradiction Register'!E57)=0),AND('Contradiction Register'!F57&lt;&gt;"",COUNTIF('Validation Lists'!$B$5:$B$7,'Contradiction Register'!F57)=0),AND('Contradiction Register'!G57&lt;&gt;"",COUNTIF('Validation Lists'!$C$5:$C$7,'Contradiction Register'!G57)=0),AND('Contradiction Register'!J57&lt;&gt;"",COUNTIF('Validation Lists'!$D$5:$D$11,'Contradiction Register'!J57)=0),AND('Contradiction Register'!K57&lt;&gt;"",COUNTIF('Validation Lists'!$E$5:$E$9,'Contradiction Register'!K57)=0),AND('Contradiction Register'!L57&lt;&gt;"",COUNTIF('Validation Lists'!$F$5:$F$7,'Contradiction Register'!L57)=0),AND('Contradiction Register'!AC57&lt;&gt;"",COUNTIF('Validation Lists'!$D$5:$D$11,'Contradiction Register'!AC57)=0),AND('Contradiction Register'!AD57&lt;&gt;"",COUNTIF('Validation Lists'!$E$5:$E$9,'Contradiction Register'!AD57)=0),AND('Contradiction Register'!AE57&lt;&gt;"",COUNTIF('Validation Lists'!$F$5:$F$7,'Contradiction Register'!AE57)=0),AND('Contradiction Register'!AT57&lt;&gt;"",COUNTIF('Validation Lists'!$G$5:$G$8,'Contradiction Register'!AT57)=0),AND('Contradiction Register'!AU57&lt;&gt;"",COUNTIF('Validation Lists'!$G$5:$G$8,'Contradiction Register'!AU57)=0),AND('Contradiction Register'!AV57&lt;&gt;"",COUNTIF('Validation Lists'!$G$5:$G$8,'Contradiction Register'!AV57)=0),AND('Contradiction Register'!AW57&lt;&gt;"",COUNTIF('Validation Lists'!$G$5:$G$8,'Contradiction Register'!AW57)=0),AND('Contradiction Register'!AX57&lt;&gt;"",COUNTIF('Validation Lists'!$G$5:$G$8,'Contradiction Register'!AX57)=0),AND('Contradiction Register'!AY57&lt;&gt;"",COUNTIF('Validation Lists'!$G$5:$G$8,'Contradiction Register'!AY57)=0),AND('Contradiction Register'!AZ57&lt;&gt;"",COUNTIF('Validation Lists'!$G$5:$G$8,'Contradiction Register'!AZ57)=0),AND('Contradiction Register'!BA57&lt;&gt;"",COUNTIF('Validation Lists'!$G$5:$G$8,'Contradiction Register'!BA57)=0),AND('Contradiction Register'!BB57&lt;&gt;"",COUNTIF('Validation Lists'!$G$5:$G$8,'Contradiction Register'!BB57)=0),AND('Contradiction Register'!BC57&lt;&gt;"",COUNTIF('Validation Lists'!$G$5:$G$8,'Contradiction Register'!BC57)=0),AND('Contradiction Register'!BD57&lt;&gt;"",COUNTIF('Validation Lists'!$H$5:$H$7,'Contradiction Register'!BD57)=0),AND('Contradiction Register'!BE57&lt;&gt;"",COUNTIF('Validation Lists'!$A$5:$A$6,'Contradiction Register'!BE57)=0),AND('Contradiction Register'!BF57&lt;&gt;"",COUNTIF('Validation Lists'!$I$5:$I$8,'Contradiction Register'!BF57)=0),AND('Contradiction Register'!BG57&lt;&gt;"",COUNTIF('Validation Lists'!$H$5:$H$7,'Contradiction Register'!BG57)=0),AND('Contradiction Register'!BH57&lt;&gt;"",COUNTIF('Validation Lists'!$H$5:$H$7,'Contradiction Register'!BH57)=0),AND('Contradiction Register'!BI57&lt;&gt;"",COUNTIF('Validation Lists'!$H$5:$H$7,'Contradiction Register'!BI57)=0),AND('Contradiction Register'!BJ57&lt;&gt;"",COUNTIF('Validation Lists'!$H$5:$H$7,'Contradiction Register'!BJ57)=0),AND('Contradiction Register'!BK57&lt;&gt;"",COUNTIF('Validation Lists'!$A$5:$A$6,'Contradiction Register'!BK57)=0),AND('Contradiction Register'!BL57&lt;&gt;"",COUNTIF('Validation Lists'!$A$5:$A$6,'Contradiction Register'!BL57)=0),AND('Contradiction Register'!BM57&lt;&gt;"",COUNTIF('Validation Lists'!$J$5:$J$8,'Contradiction Register'!BM57)=0),AND('Contradiction Register'!BN57&lt;&gt;"",COUNTIF('Validation Lists'!$K$5:$K$7,'Contradiction Register'!BN57)=0),AND('Contradiction Register'!BO57&lt;&gt;"",COUNTIF('Validation Lists'!$L$5:$L$7,'Contradiction Register'!BO57)=0),AND('Contradiction Register'!BP57&lt;&gt;"",COUNTIF('Validation Lists'!$M$5:$M$7,'Contradiction Register'!BP57)=0))</x:f>
        <x:v>0</x:v>
      </x:c>
      <x:c r="U57" t="b">
        <x:f>OR('Contradiction Register'!B57="",'Contradiction Register'!C57="",'Contradiction Register'!D57="",'Contradiction Register'!E57="",'Contradiction Register'!F57="",'Contradiction Register'!G57="",'Contradiction Register'!H57="",'Contradiction Register'!I57="",'Contradiction Register'!J57="",'Contradiction Register'!K57="",'Contradiction Register'!L57="",'Contradiction Register'!M57="",'Contradiction Register'!N57="",'Contradiction Register'!O57="",'Contradiction Register'!P57="",'Contradiction Register'!Q57="",'Contradiction Register'!R57="",'Contradiction Register'!S57="",'Contradiction Register'!T57="",'Contradiction Register'!U57="",'Contradiction Register'!V57="",'Contradiction Register'!W57="",'Contradiction Register'!X57="",'Contradiction Register'!Y57="",'Contradiction Register'!Z57="",'Contradiction Register'!AA57="",'Contradiction Register'!AB57="",'Contradiction Register'!AC57="",'Contradiction Register'!AD57="",'Contradiction Register'!AE57="",'Contradiction Register'!AF57="",'Contradiction Register'!AG57="",'Contradiction Register'!AH57="",'Contradiction Register'!AI57="",'Contradiction Register'!AJ57="",'Contradiction Register'!AK57="",'Contradiction Register'!AL57="",'Contradiction Register'!AM57="",'Contradiction Register'!AN57="",'Contradiction Register'!AO57="",'Contradiction Register'!AP57="",'Contradiction Register'!AQ57="",'Contradiction Register'!AR57="",'Contradiction Register'!AS57="",'Contradiction Register'!AT57="",'Contradiction Register'!AU57="",'Contradiction Register'!AV57="",'Contradiction Register'!AW57="",'Contradiction Register'!AX57="",'Contradiction Register'!AY57="",'Contradiction Register'!AZ57="",'Contradiction Register'!BA57="",'Contradiction Register'!BB57="",'Contradiction Register'!BC57="",'Contradiction Register'!BD57="",'Contradiction Register'!BE57="",'Contradiction Register'!BF57="",'Contradiction Register'!BG57="",'Contradiction Register'!BH57="",'Contradiction Register'!BI57="",'Contradiction Register'!BJ57="",'Contradiction Register'!BK57="",'Contradiction Register'!BL57="",'Contradiction Register'!BM57="",'Contradiction Register'!BN57="",'Contradiction Register'!BO57="",'Contradiction Register'!BP57="",'Contradiction Register'!BQ57="",'Contradiction Register'!BR57="")</x:f>
        <x:v>1</x:v>
      </x:c>
      <x:c r="V57" t="str">
        <x:f>IF(OR(T57,U57),"Undetermined",'Contradiction Register'!BN57)</x:f>
        <x:v>Undetermined</x:v>
      </x:c>
      <x:c r="W57" t="b">
        <x:f>AND(OR('Contradiction Register'!E57="Yes",'Contradiction Register'!F57="High",'Contradiction Register'!G57="Hard",'Contradiction Register'!BO57&lt;&gt;"None",BH57="Preserve unresolved — decision-blocking",BH57="Refuse the claim",BH57="Collect defined additional evidence"),OR('Contradiction Register'!BS57="",'Contradiction Register'!BS57="None"))</x:f>
        <x:v>1</x:v>
      </x:c>
      <x:c r="X57" t="b">
        <x:f>AND(OR(BH57="Prefer one record with explicit reasons",BH57="Preserve unresolved — non-blocking",BH57="Preserve unresolved — decision-blocking",BH57="Refuse the claim",BH57="Collect defined additional evidence",'Contradiction Register'!AY57="Different",'Contradiction Register'!AX57="Different"),OR('Contradiction Register'!BT57="",'Contradiction Register'!BT57="None",'Contradiction Register'!BT57="Not applicable"))</x:f>
        <x:v>1</x:v>
      </x:c>
      <x:c r="Y57" t="b">
        <x:f>AND(BH57="Collect defined additional evidence",OR('Contradiction Register'!BR57="",'Contradiction Register'!BR57="None",'Contradiction Register'!BR57="Not applicable"))</x:f>
        <x:v>0</x:v>
      </x:c>
      <x:c r="Z57" t="str">
        <x:f>IF(AND('Contradiction Register'!BK57="Yes",'Contradiction Register'!BL57="Yes",'Contradiction Register'!BM57&lt;&gt;"Yes"),"Missing-evidence confusion","")</x:f>
      </x:c>
      <x:c r="AA57" t="str">
        <x:f>IF(Z57&lt;&gt;"",Z57,IF('Contradiction Register'!AT57="Different","Entity mismatch",""))</x:f>
      </x:c>
      <x:c r="AB57" t="str">
        <x:f>IF(AA57&lt;&gt;"",AA57,IF('Contradiction Register'!AV57="Different","Geography or market mismatch",""))</x:f>
      </x:c>
      <x:c r="AC57" t="str">
        <x:f>IF(AB57&lt;&gt;"",AB57,IF('Contradiction Register'!AU57="Different","Geography or market mismatch",""))</x:f>
      </x:c>
      <x:c r="AD57" t="str">
        <x:f>IF(AC57&lt;&gt;"",AC57,IF('Contradiction Register'!AW57="Different","Customer-segment mismatch",""))</x:f>
      </x:c>
      <x:c r="AE57" t="str">
        <x:f>IF(AD57&lt;&gt;"",AD57,IF('Contradiction Register'!AX57="Different","Product-tier mismatch",""))</x:f>
      </x:c>
      <x:c r="AF57" t="str">
        <x:f>IF(AE57&lt;&gt;"",AE57,IF('Contradiction Register'!AY57="Different","Time conflict",""))</x:f>
      </x:c>
      <x:c r="AG57" t="str">
        <x:f>IF(AF57&lt;&gt;"",AF57,IF('Contradiction Register'!AZ57="Different","Definition conflict",""))</x:f>
      </x:c>
      <x:c r="AH57" t="str">
        <x:f>IF(AG57&lt;&gt;"",AG57,IF('Contradiction Register'!BA57="Different","Metric conflict",""))</x:f>
      </x:c>
      <x:c r="AI57" t="str">
        <x:f>IF(AH57&lt;&gt;"",AH57,IF('Contradiction Register'!BB57="Different","Method conflict",""))</x:f>
      </x:c>
      <x:c r="AJ57" t="str">
        <x:f>IF(AI57&lt;&gt;"",AI57,IF('Contradiction Register'!BC57="Different","Evidence-state conflict",""))</x:f>
      </x:c>
      <x:c r="AK57" t="str">
        <x:f>IF(AJ57&lt;&gt;"",AJ57,IF(OR('Contradiction Register'!BG57="Yes",'Contradiction Register'!BH57="Yes",'Contradiction Register'!BI57="Yes",'Contradiction Register'!BJ57&lt;&gt;"Yes"),"Provenance or source conflict",""))</x:f>
        <x:v>Provenance or source conflict</x:v>
      </x:c>
      <x:c r="AL57" t="str">
        <x:f>IF(AK57&lt;&gt;"",AK57,IF('Contradiction Register'!BD57="No","No true contradiction","Genuine factual contradiction"))</x:f>
        <x:v>Provenance or source conflict</x:v>
      </x:c>
      <x:c r="AM57" t="str">
        <x:f>IF(AL57="Missing-evidence confusion","Missing","")</x:f>
      </x:c>
      <x:c r="AN57" t="str">
        <x:f>IF(AM57&lt;&gt;"",AM57,IF(AL57="Entity mismatch","Entity",""))</x:f>
      </x:c>
      <x:c r="AO57" t="str">
        <x:f>IF(AN57&lt;&gt;"",AN57,IF(AL57="Geography or market mismatch",IF('Contradiction Register'!AV57="Different","GeoMarket|Market","GeoMarket|Geography"),""))</x:f>
      </x:c>
      <x:c r="AP57" t="str">
        <x:f>IF(AO57&lt;&gt;"",AO57,IF(AL57="Customer-segment mismatch","Segment",""))</x:f>
      </x:c>
      <x:c r="AQ57" t="str">
        <x:f>IF(AP57&lt;&gt;"",AP57,IF(AL57="Product-tier mismatch",IF('Contradiction Register'!BE57="Yes","Tier|Narrowed","Tier|Default"),""))</x:f>
      </x:c>
      <x:c r="AR57" t="str">
        <x:f>IF(AQ57&lt;&gt;"",AQ57,IF(AL57="Time conflict",IF('Contradiction Register'!BO57&lt;&gt;"None","Time|Preferred","Time|Sequence"),""))</x:f>
      </x:c>
      <x:c r="AS57" t="str">
        <x:f>IF(AR57&lt;&gt;"",AR57,IF(AL57="Definition conflict",IF('Contradiction Register'!W57='Contradiction Register'!AP57,"Definition|SameLabel","Definition|DifferentLabel"),""))</x:f>
      </x:c>
      <x:c r="AT57" t="str">
        <x:f>IF(AS57&lt;&gt;"",AS57,IF(AL57="Metric conflict","Metric",""))</x:f>
      </x:c>
      <x:c r="AU57" t="str">
        <x:f>IF(AT57&lt;&gt;"",AT57,IF(AL57="Method conflict",IF('Contradiction Register'!BN57="Material","Method|Material",IF('Contradiction Register'!BN57="Non-material","Method|NonMaterial","Method|Undetermined")),""))</x:f>
      </x:c>
      <x:c r="AV57" t="str">
        <x:f>IF(AU57&lt;&gt;"",AU57,IF(AL57="Evidence-state conflict","EvidenceState",""))</x:f>
      </x:c>
      <x:c r="AW57" t="str">
        <x:f>IF(AV57&lt;&gt;"",AV57,IF(AL57="Provenance or source conflict",IF(AND('Contradiction Register'!BH57="Yes",'Contradiction Register'!BN57="Material"),"Provenance|SharedProviderMaterial",IF(AND('Contradiction Register'!BN57="Material",'Contradiction Register'!BJ57="Unknown"),"Provenance|TraceRequired","Provenance|Dependent")),""))</x:f>
        <x:v>Provenance|Dependent</x:v>
      </x:c>
      <x:c r="AX57" t="str">
        <x:f>IF(AW57&lt;&gt;"",AW57,IF(AL57="No true contradiction",IF('Contradiction Register'!BE57="Yes","NoTrue|Narrowed","NoTrue|Compatible"),""))</x:f>
        <x:v>Provenance|Dependent</x:v>
      </x:c>
      <x:c r="AY57" t="str">
        <x:f>IF(AX57&lt;&gt;"",AX57,IF('Contradiction Register'!BO57&lt;&gt;"None","Genuine|Preferred",IF('Contradiction Register'!BP57="No","Genuine|Refuse",IF('Contradiction Register'!BN57="Non-material","Genuine|NonMaterial","Genuine|Material"))))</x:f>
        <x:v>Provenance|Dependent</x:v>
      </x:c>
      <x:c r="BH57" t="str">
        <x:f>VLOOKUP(AY57,$AZ$5:$BG$29,2,FALSE)</x:f>
        <x:v>Preserve unresolved — non-blocking</x:v>
      </x:c>
      <x:c r="BI57" t="str">
        <x:f>VLOOKUP(AY57,$AZ$5:$BG$29,3,FALSE)</x:f>
        <x:v>Reduced</x:v>
      </x:c>
      <x:c r="BJ57" t="str">
        <x:f>IF(AY57="Genuine|Preferred",'Contradiction Register'!BO57&amp;" is preferred for named directness, currency and decision-fit reasons; "&amp;IF('Contradiction Register'!BO57="Record A","Record B","Record A")&amp;" remains preserved.",VLOOKUP(AY57,$AZ$5:$BG$29,4,FALSE))</x:f>
        <x:v>The records form one evidence family and must not be counted as independent corroboration.</x:v>
      </x:c>
      <x:c r="BK57" t="str">
        <x:f>IF(AY57="Genuine|Preferred",'Contradiction Register'!BO57&amp;" is unquestionably true.",VLOOKUP(AY57,$AZ$5:$BG$29,5,FALSE))</x:f>
        <x:v>The records independently confirm the claim or are compatible because they share an origin.</x:v>
      </x:c>
      <x:c r="BL57" t="str">
        <x:f>VLOOKUP(AY57,$AZ$5:$BG$29,6,FALSE)</x:f>
        <x:v>Retain them as dependent records, inspect derivation differences and proceed only with the dependence stated.</x:v>
      </x:c>
      <x:c r="BM57" t="str">
        <x:f>VLOOKUP(AY57,$AZ$5:$BG$29,7,FALSE)</x:f>
        <x:v>Required if public.</x:v>
      </x:c>
      <x:c r="BN57" t="str">
        <x:f>VLOOKUP(AY57,$AZ$5:$BG$29,8,FALSE)</x:f>
        <x:v>Reopen if independent collection is found or the derivation changes the meaning.</x:v>
      </x:c>
    </x:row>
    <x:row r="58">
      <x:c r="S58" t="n">
        <x:f>6</x:f>
        <x:v>6</x:v>
      </x:c>
      <x:c r="T58" t="b">
        <x:f>OR(AND('Contradiction Register'!E58&lt;&gt;"",COUNTIF('Validation Lists'!$A$5:$A$6,'Contradiction Register'!E58)=0),AND('Contradiction Register'!F58&lt;&gt;"",COUNTIF('Validation Lists'!$B$5:$B$7,'Contradiction Register'!F58)=0),AND('Contradiction Register'!G58&lt;&gt;"",COUNTIF('Validation Lists'!$C$5:$C$7,'Contradiction Register'!G58)=0),AND('Contradiction Register'!J58&lt;&gt;"",COUNTIF('Validation Lists'!$D$5:$D$11,'Contradiction Register'!J58)=0),AND('Contradiction Register'!K58&lt;&gt;"",COUNTIF('Validation Lists'!$E$5:$E$9,'Contradiction Register'!K58)=0),AND('Contradiction Register'!L58&lt;&gt;"",COUNTIF('Validation Lists'!$F$5:$F$7,'Contradiction Register'!L58)=0),AND('Contradiction Register'!AC58&lt;&gt;"",COUNTIF('Validation Lists'!$D$5:$D$11,'Contradiction Register'!AC58)=0),AND('Contradiction Register'!AD58&lt;&gt;"",COUNTIF('Validation Lists'!$E$5:$E$9,'Contradiction Register'!AD58)=0),AND('Contradiction Register'!AE58&lt;&gt;"",COUNTIF('Validation Lists'!$F$5:$F$7,'Contradiction Register'!AE58)=0),AND('Contradiction Register'!AT58&lt;&gt;"",COUNTIF('Validation Lists'!$G$5:$G$8,'Contradiction Register'!AT58)=0),AND('Contradiction Register'!AU58&lt;&gt;"",COUNTIF('Validation Lists'!$G$5:$G$8,'Contradiction Register'!AU58)=0),AND('Contradiction Register'!AV58&lt;&gt;"",COUNTIF('Validation Lists'!$G$5:$G$8,'Contradiction Register'!AV58)=0),AND('Contradiction Register'!AW58&lt;&gt;"",COUNTIF('Validation Lists'!$G$5:$G$8,'Contradiction Register'!AW58)=0),AND('Contradiction Register'!AX58&lt;&gt;"",COUNTIF('Validation Lists'!$G$5:$G$8,'Contradiction Register'!AX58)=0),AND('Contradiction Register'!AY58&lt;&gt;"",COUNTIF('Validation Lists'!$G$5:$G$8,'Contradiction Register'!AY58)=0),AND('Contradiction Register'!AZ58&lt;&gt;"",COUNTIF('Validation Lists'!$G$5:$G$8,'Contradiction Register'!AZ58)=0),AND('Contradiction Register'!BA58&lt;&gt;"",COUNTIF('Validation Lists'!$G$5:$G$8,'Contradiction Register'!BA58)=0),AND('Contradiction Register'!BB58&lt;&gt;"",COUNTIF('Validation Lists'!$G$5:$G$8,'Contradiction Register'!BB58)=0),AND('Contradiction Register'!BC58&lt;&gt;"",COUNTIF('Validation Lists'!$G$5:$G$8,'Contradiction Register'!BC58)=0),AND('Contradiction Register'!BD58&lt;&gt;"",COUNTIF('Validation Lists'!$H$5:$H$7,'Contradiction Register'!BD58)=0),AND('Contradiction Register'!BE58&lt;&gt;"",COUNTIF('Validation Lists'!$A$5:$A$6,'Contradiction Register'!BE58)=0),AND('Contradiction Register'!BF58&lt;&gt;"",COUNTIF('Validation Lists'!$I$5:$I$8,'Contradiction Register'!BF58)=0),AND('Contradiction Register'!BG58&lt;&gt;"",COUNTIF('Validation Lists'!$H$5:$H$7,'Contradiction Register'!BG58)=0),AND('Contradiction Register'!BH58&lt;&gt;"",COUNTIF('Validation Lists'!$H$5:$H$7,'Contradiction Register'!BH58)=0),AND('Contradiction Register'!BI58&lt;&gt;"",COUNTIF('Validation Lists'!$H$5:$H$7,'Contradiction Register'!BI58)=0),AND('Contradiction Register'!BJ58&lt;&gt;"",COUNTIF('Validation Lists'!$H$5:$H$7,'Contradiction Register'!BJ58)=0),AND('Contradiction Register'!BK58&lt;&gt;"",COUNTIF('Validation Lists'!$A$5:$A$6,'Contradiction Register'!BK58)=0),AND('Contradiction Register'!BL58&lt;&gt;"",COUNTIF('Validation Lists'!$A$5:$A$6,'Contradiction Register'!BL58)=0),AND('Contradiction Register'!BM58&lt;&gt;"",COUNTIF('Validation Lists'!$J$5:$J$8,'Contradiction Register'!BM58)=0),AND('Contradiction Register'!BN58&lt;&gt;"",COUNTIF('Validation Lists'!$K$5:$K$7,'Contradiction Register'!BN58)=0),AND('Contradiction Register'!BO58&lt;&gt;"",COUNTIF('Validation Lists'!$L$5:$L$7,'Contradiction Register'!BO58)=0),AND('Contradiction Register'!BP58&lt;&gt;"",COUNTIF('Validation Lists'!$M$5:$M$7,'Contradiction Register'!BP58)=0))</x:f>
        <x:v>0</x:v>
      </x:c>
      <x:c r="U58" t="b">
        <x:f>OR('Contradiction Register'!B58="",'Contradiction Register'!C58="",'Contradiction Register'!D58="",'Contradiction Register'!E58="",'Contradiction Register'!F58="",'Contradiction Register'!G58="",'Contradiction Register'!H58="",'Contradiction Register'!I58="",'Contradiction Register'!J58="",'Contradiction Register'!K58="",'Contradiction Register'!L58="",'Contradiction Register'!M58="",'Contradiction Register'!N58="",'Contradiction Register'!O58="",'Contradiction Register'!P58="",'Contradiction Register'!Q58="",'Contradiction Register'!R58="",'Contradiction Register'!S58="",'Contradiction Register'!T58="",'Contradiction Register'!U58="",'Contradiction Register'!V58="",'Contradiction Register'!W58="",'Contradiction Register'!X58="",'Contradiction Register'!Y58="",'Contradiction Register'!Z58="",'Contradiction Register'!AA58="",'Contradiction Register'!AB58="",'Contradiction Register'!AC58="",'Contradiction Register'!AD58="",'Contradiction Register'!AE58="",'Contradiction Register'!AF58="",'Contradiction Register'!AG58="",'Contradiction Register'!AH58="",'Contradiction Register'!AI58="",'Contradiction Register'!AJ58="",'Contradiction Register'!AK58="",'Contradiction Register'!AL58="",'Contradiction Register'!AM58="",'Contradiction Register'!AN58="",'Contradiction Register'!AO58="",'Contradiction Register'!AP58="",'Contradiction Register'!AQ58="",'Contradiction Register'!AR58="",'Contradiction Register'!AS58="",'Contradiction Register'!AT58="",'Contradiction Register'!AU58="",'Contradiction Register'!AV58="",'Contradiction Register'!AW58="",'Contradiction Register'!AX58="",'Contradiction Register'!AY58="",'Contradiction Register'!AZ58="",'Contradiction Register'!BA58="",'Contradiction Register'!BB58="",'Contradiction Register'!BC58="",'Contradiction Register'!BD58="",'Contradiction Register'!BE58="",'Contradiction Register'!BF58="",'Contradiction Register'!BG58="",'Contradiction Register'!BH58="",'Contradiction Register'!BI58="",'Contradiction Register'!BJ58="",'Contradiction Register'!BK58="",'Contradiction Register'!BL58="",'Contradiction Register'!BM58="",'Contradiction Register'!BN58="",'Contradiction Register'!BO58="",'Contradiction Register'!BP58="",'Contradiction Register'!BQ58="",'Contradiction Register'!BR58="")</x:f>
        <x:v>1</x:v>
      </x:c>
      <x:c r="V58" t="str">
        <x:f>IF(OR(T58,U58),"Undetermined",'Contradiction Register'!BN58)</x:f>
        <x:v>Undetermined</x:v>
      </x:c>
      <x:c r="W58" t="b">
        <x:f>AND(OR('Contradiction Register'!E58="Yes",'Contradiction Register'!F58="High",'Contradiction Register'!G58="Hard",'Contradiction Register'!BO58&lt;&gt;"None",BH58="Preserve unresolved — decision-blocking",BH58="Refuse the claim",BH58="Collect defined additional evidence"),OR('Contradiction Register'!BS58="",'Contradiction Register'!BS58="None"))</x:f>
        <x:v>1</x:v>
      </x:c>
      <x:c r="X58" t="b">
        <x:f>AND(OR(BH58="Prefer one record with explicit reasons",BH58="Preserve unresolved — non-blocking",BH58="Preserve unresolved — decision-blocking",BH58="Refuse the claim",BH58="Collect defined additional evidence",'Contradiction Register'!AY58="Different",'Contradiction Register'!AX58="Different"),OR('Contradiction Register'!BT58="",'Contradiction Register'!BT58="None",'Contradiction Register'!BT58="Not applicable"))</x:f>
        <x:v>1</x:v>
      </x:c>
      <x:c r="Y58" t="b">
        <x:f>AND(BH58="Collect defined additional evidence",OR('Contradiction Register'!BR58="",'Contradiction Register'!BR58="None",'Contradiction Register'!BR58="Not applicable"))</x:f>
        <x:v>0</x:v>
      </x:c>
      <x:c r="Z58" t="str">
        <x:f>IF(AND('Contradiction Register'!BK58="Yes",'Contradiction Register'!BL58="Yes",'Contradiction Register'!BM58&lt;&gt;"Yes"),"Missing-evidence confusion","")</x:f>
      </x:c>
      <x:c r="AA58" t="str">
        <x:f>IF(Z58&lt;&gt;"",Z58,IF('Contradiction Register'!AT58="Different","Entity mismatch",""))</x:f>
      </x:c>
      <x:c r="AB58" t="str">
        <x:f>IF(AA58&lt;&gt;"",AA58,IF('Contradiction Register'!AV58="Different","Geography or market mismatch",""))</x:f>
      </x:c>
      <x:c r="AC58" t="str">
        <x:f>IF(AB58&lt;&gt;"",AB58,IF('Contradiction Register'!AU58="Different","Geography or market mismatch",""))</x:f>
      </x:c>
      <x:c r="AD58" t="str">
        <x:f>IF(AC58&lt;&gt;"",AC58,IF('Contradiction Register'!AW58="Different","Customer-segment mismatch",""))</x:f>
      </x:c>
      <x:c r="AE58" t="str">
        <x:f>IF(AD58&lt;&gt;"",AD58,IF('Contradiction Register'!AX58="Different","Product-tier mismatch",""))</x:f>
      </x:c>
      <x:c r="AF58" t="str">
        <x:f>IF(AE58&lt;&gt;"",AE58,IF('Contradiction Register'!AY58="Different","Time conflict",""))</x:f>
      </x:c>
      <x:c r="AG58" t="str">
        <x:f>IF(AF58&lt;&gt;"",AF58,IF('Contradiction Register'!AZ58="Different","Definition conflict",""))</x:f>
      </x:c>
      <x:c r="AH58" t="str">
        <x:f>IF(AG58&lt;&gt;"",AG58,IF('Contradiction Register'!BA58="Different","Metric conflict",""))</x:f>
      </x:c>
      <x:c r="AI58" t="str">
        <x:f>IF(AH58&lt;&gt;"",AH58,IF('Contradiction Register'!BB58="Different","Method conflict",""))</x:f>
      </x:c>
      <x:c r="AJ58" t="str">
        <x:f>IF(AI58&lt;&gt;"",AI58,IF('Contradiction Register'!BC58="Different","Evidence-state conflict",""))</x:f>
      </x:c>
      <x:c r="AK58" t="str">
        <x:f>IF(AJ58&lt;&gt;"",AJ58,IF(OR('Contradiction Register'!BG58="Yes",'Contradiction Register'!BH58="Yes",'Contradiction Register'!BI58="Yes",'Contradiction Register'!BJ58&lt;&gt;"Yes"),"Provenance or source conflict",""))</x:f>
        <x:v>Provenance or source conflict</x:v>
      </x:c>
      <x:c r="AL58" t="str">
        <x:f>IF(AK58&lt;&gt;"",AK58,IF('Contradiction Register'!BD58="No","No true contradiction","Genuine factual contradiction"))</x:f>
        <x:v>Provenance or source conflict</x:v>
      </x:c>
      <x:c r="AM58" t="str">
        <x:f>IF(AL58="Missing-evidence confusion","Missing","")</x:f>
      </x:c>
      <x:c r="AN58" t="str">
        <x:f>IF(AM58&lt;&gt;"",AM58,IF(AL58="Entity mismatch","Entity",""))</x:f>
      </x:c>
      <x:c r="AO58" t="str">
        <x:f>IF(AN58&lt;&gt;"",AN58,IF(AL58="Geography or market mismatch",IF('Contradiction Register'!AV58="Different","GeoMarket|Market","GeoMarket|Geography"),""))</x:f>
      </x:c>
      <x:c r="AP58" t="str">
        <x:f>IF(AO58&lt;&gt;"",AO58,IF(AL58="Customer-segment mismatch","Segment",""))</x:f>
      </x:c>
      <x:c r="AQ58" t="str">
        <x:f>IF(AP58&lt;&gt;"",AP58,IF(AL58="Product-tier mismatch",IF('Contradiction Register'!BE58="Yes","Tier|Narrowed","Tier|Default"),""))</x:f>
      </x:c>
      <x:c r="AR58" t="str">
        <x:f>IF(AQ58&lt;&gt;"",AQ58,IF(AL58="Time conflict",IF('Contradiction Register'!BO58&lt;&gt;"None","Time|Preferred","Time|Sequence"),""))</x:f>
      </x:c>
      <x:c r="AS58" t="str">
        <x:f>IF(AR58&lt;&gt;"",AR58,IF(AL58="Definition conflict",IF('Contradiction Register'!W58='Contradiction Register'!AP58,"Definition|SameLabel","Definition|DifferentLabel"),""))</x:f>
      </x:c>
      <x:c r="AT58" t="str">
        <x:f>IF(AS58&lt;&gt;"",AS58,IF(AL58="Metric conflict","Metric",""))</x:f>
      </x:c>
      <x:c r="AU58" t="str">
        <x:f>IF(AT58&lt;&gt;"",AT58,IF(AL58="Method conflict",IF('Contradiction Register'!BN58="Material","Method|Material",IF('Contradiction Register'!BN58="Non-material","Method|NonMaterial","Method|Undetermined")),""))</x:f>
      </x:c>
      <x:c r="AV58" t="str">
        <x:f>IF(AU58&lt;&gt;"",AU58,IF(AL58="Evidence-state conflict","EvidenceState",""))</x:f>
      </x:c>
      <x:c r="AW58" t="str">
        <x:f>IF(AV58&lt;&gt;"",AV58,IF(AL58="Provenance or source conflict",IF(AND('Contradiction Register'!BH58="Yes",'Contradiction Register'!BN58="Material"),"Provenance|SharedProviderMaterial",IF(AND('Contradiction Register'!BN58="Material",'Contradiction Register'!BJ58="Unknown"),"Provenance|TraceRequired","Provenance|Dependent")),""))</x:f>
        <x:v>Provenance|Dependent</x:v>
      </x:c>
      <x:c r="AX58" t="str">
        <x:f>IF(AW58&lt;&gt;"",AW58,IF(AL58="No true contradiction",IF('Contradiction Register'!BE58="Yes","NoTrue|Narrowed","NoTrue|Compatible"),""))</x:f>
        <x:v>Provenance|Dependent</x:v>
      </x:c>
      <x:c r="AY58" t="str">
        <x:f>IF(AX58&lt;&gt;"",AX58,IF('Contradiction Register'!BO58&lt;&gt;"None","Genuine|Preferred",IF('Contradiction Register'!BP58="No","Genuine|Refuse",IF('Contradiction Register'!BN58="Non-material","Genuine|NonMaterial","Genuine|Material"))))</x:f>
        <x:v>Provenance|Dependent</x:v>
      </x:c>
      <x:c r="BH58" t="str">
        <x:f>VLOOKUP(AY58,$AZ$5:$BG$29,2,FALSE)</x:f>
        <x:v>Preserve unresolved — non-blocking</x:v>
      </x:c>
      <x:c r="BI58" t="str">
        <x:f>VLOOKUP(AY58,$AZ$5:$BG$29,3,FALSE)</x:f>
        <x:v>Reduced</x:v>
      </x:c>
      <x:c r="BJ58" t="str">
        <x:f>IF(AY58="Genuine|Preferred",'Contradiction Register'!BO58&amp;" is preferred for named directness, currency and decision-fit reasons; "&amp;IF('Contradiction Register'!BO58="Record A","Record B","Record A")&amp;" remains preserved.",VLOOKUP(AY58,$AZ$5:$BG$29,4,FALSE))</x:f>
        <x:v>The records form one evidence family and must not be counted as independent corroboration.</x:v>
      </x:c>
      <x:c r="BK58" t="str">
        <x:f>IF(AY58="Genuine|Preferred",'Contradiction Register'!BO58&amp;" is unquestionably true.",VLOOKUP(AY58,$AZ$5:$BG$29,5,FALSE))</x:f>
        <x:v>The records independently confirm the claim or are compatible because they share an origin.</x:v>
      </x:c>
      <x:c r="BL58" t="str">
        <x:f>VLOOKUP(AY58,$AZ$5:$BG$29,6,FALSE)</x:f>
        <x:v>Retain them as dependent records, inspect derivation differences and proceed only with the dependence stated.</x:v>
      </x:c>
      <x:c r="BM58" t="str">
        <x:f>VLOOKUP(AY58,$AZ$5:$BG$29,7,FALSE)</x:f>
        <x:v>Required if public.</x:v>
      </x:c>
      <x:c r="BN58" t="str">
        <x:f>VLOOKUP(AY58,$AZ$5:$BG$29,8,FALSE)</x:f>
        <x:v>Reopen if independent collection is found or the derivation changes the meaning.</x:v>
      </x:c>
    </x:row>
    <x:row r="59">
      <x:c r="S59" t="n">
        <x:f>6</x:f>
        <x:v>6</x:v>
      </x:c>
      <x:c r="T59" t="b">
        <x:f>OR(AND('Contradiction Register'!E59&lt;&gt;"",COUNTIF('Validation Lists'!$A$5:$A$6,'Contradiction Register'!E59)=0),AND('Contradiction Register'!F59&lt;&gt;"",COUNTIF('Validation Lists'!$B$5:$B$7,'Contradiction Register'!F59)=0),AND('Contradiction Register'!G59&lt;&gt;"",COUNTIF('Validation Lists'!$C$5:$C$7,'Contradiction Register'!G59)=0),AND('Contradiction Register'!J59&lt;&gt;"",COUNTIF('Validation Lists'!$D$5:$D$11,'Contradiction Register'!J59)=0),AND('Contradiction Register'!K59&lt;&gt;"",COUNTIF('Validation Lists'!$E$5:$E$9,'Contradiction Register'!K59)=0),AND('Contradiction Register'!L59&lt;&gt;"",COUNTIF('Validation Lists'!$F$5:$F$7,'Contradiction Register'!L59)=0),AND('Contradiction Register'!AC59&lt;&gt;"",COUNTIF('Validation Lists'!$D$5:$D$11,'Contradiction Register'!AC59)=0),AND('Contradiction Register'!AD59&lt;&gt;"",COUNTIF('Validation Lists'!$E$5:$E$9,'Contradiction Register'!AD59)=0),AND('Contradiction Register'!AE59&lt;&gt;"",COUNTIF('Validation Lists'!$F$5:$F$7,'Contradiction Register'!AE59)=0),AND('Contradiction Register'!AT59&lt;&gt;"",COUNTIF('Validation Lists'!$G$5:$G$8,'Contradiction Register'!AT59)=0),AND('Contradiction Register'!AU59&lt;&gt;"",COUNTIF('Validation Lists'!$G$5:$G$8,'Contradiction Register'!AU59)=0),AND('Contradiction Register'!AV59&lt;&gt;"",COUNTIF('Validation Lists'!$G$5:$G$8,'Contradiction Register'!AV59)=0),AND('Contradiction Register'!AW59&lt;&gt;"",COUNTIF('Validation Lists'!$G$5:$G$8,'Contradiction Register'!AW59)=0),AND('Contradiction Register'!AX59&lt;&gt;"",COUNTIF('Validation Lists'!$G$5:$G$8,'Contradiction Register'!AX59)=0),AND('Contradiction Register'!AY59&lt;&gt;"",COUNTIF('Validation Lists'!$G$5:$G$8,'Contradiction Register'!AY59)=0),AND('Contradiction Register'!AZ59&lt;&gt;"",COUNTIF('Validation Lists'!$G$5:$G$8,'Contradiction Register'!AZ59)=0),AND('Contradiction Register'!BA59&lt;&gt;"",COUNTIF('Validation Lists'!$G$5:$G$8,'Contradiction Register'!BA59)=0),AND('Contradiction Register'!BB59&lt;&gt;"",COUNTIF('Validation Lists'!$G$5:$G$8,'Contradiction Register'!BB59)=0),AND('Contradiction Register'!BC59&lt;&gt;"",COUNTIF('Validation Lists'!$G$5:$G$8,'Contradiction Register'!BC59)=0),AND('Contradiction Register'!BD59&lt;&gt;"",COUNTIF('Validation Lists'!$H$5:$H$7,'Contradiction Register'!BD59)=0),AND('Contradiction Register'!BE59&lt;&gt;"",COUNTIF('Validation Lists'!$A$5:$A$6,'Contradiction Register'!BE59)=0),AND('Contradiction Register'!BF59&lt;&gt;"",COUNTIF('Validation Lists'!$I$5:$I$8,'Contradiction Register'!BF59)=0),AND('Contradiction Register'!BG59&lt;&gt;"",COUNTIF('Validation Lists'!$H$5:$H$7,'Contradiction Register'!BG59)=0),AND('Contradiction Register'!BH59&lt;&gt;"",COUNTIF('Validation Lists'!$H$5:$H$7,'Contradiction Register'!BH59)=0),AND('Contradiction Register'!BI59&lt;&gt;"",COUNTIF('Validation Lists'!$H$5:$H$7,'Contradiction Register'!BI59)=0),AND('Contradiction Register'!BJ59&lt;&gt;"",COUNTIF('Validation Lists'!$H$5:$H$7,'Contradiction Register'!BJ59)=0),AND('Contradiction Register'!BK59&lt;&gt;"",COUNTIF('Validation Lists'!$A$5:$A$6,'Contradiction Register'!BK59)=0),AND('Contradiction Register'!BL59&lt;&gt;"",COUNTIF('Validation Lists'!$A$5:$A$6,'Contradiction Register'!BL59)=0),AND('Contradiction Register'!BM59&lt;&gt;"",COUNTIF('Validation Lists'!$J$5:$J$8,'Contradiction Register'!BM59)=0),AND('Contradiction Register'!BN59&lt;&gt;"",COUNTIF('Validation Lists'!$K$5:$K$7,'Contradiction Register'!BN59)=0),AND('Contradiction Register'!BO59&lt;&gt;"",COUNTIF('Validation Lists'!$L$5:$L$7,'Contradiction Register'!BO59)=0),AND('Contradiction Register'!BP59&lt;&gt;"",COUNTIF('Validation Lists'!$M$5:$M$7,'Contradiction Register'!BP59)=0))</x:f>
        <x:v>0</x:v>
      </x:c>
      <x:c r="U59" t="b">
        <x:f>OR('Contradiction Register'!B59="",'Contradiction Register'!C59="",'Contradiction Register'!D59="",'Contradiction Register'!E59="",'Contradiction Register'!F59="",'Contradiction Register'!G59="",'Contradiction Register'!H59="",'Contradiction Register'!I59="",'Contradiction Register'!J59="",'Contradiction Register'!K59="",'Contradiction Register'!L59="",'Contradiction Register'!M59="",'Contradiction Register'!N59="",'Contradiction Register'!O59="",'Contradiction Register'!P59="",'Contradiction Register'!Q59="",'Contradiction Register'!R59="",'Contradiction Register'!S59="",'Contradiction Register'!T59="",'Contradiction Register'!U59="",'Contradiction Register'!V59="",'Contradiction Register'!W59="",'Contradiction Register'!X59="",'Contradiction Register'!Y59="",'Contradiction Register'!Z59="",'Contradiction Register'!AA59="",'Contradiction Register'!AB59="",'Contradiction Register'!AC59="",'Contradiction Register'!AD59="",'Contradiction Register'!AE59="",'Contradiction Register'!AF59="",'Contradiction Register'!AG59="",'Contradiction Register'!AH59="",'Contradiction Register'!AI59="",'Contradiction Register'!AJ59="",'Contradiction Register'!AK59="",'Contradiction Register'!AL59="",'Contradiction Register'!AM59="",'Contradiction Register'!AN59="",'Contradiction Register'!AO59="",'Contradiction Register'!AP59="",'Contradiction Register'!AQ59="",'Contradiction Register'!AR59="",'Contradiction Register'!AS59="",'Contradiction Register'!AT59="",'Contradiction Register'!AU59="",'Contradiction Register'!AV59="",'Contradiction Register'!AW59="",'Contradiction Register'!AX59="",'Contradiction Register'!AY59="",'Contradiction Register'!AZ59="",'Contradiction Register'!BA59="",'Contradiction Register'!BB59="",'Contradiction Register'!BC59="",'Contradiction Register'!BD59="",'Contradiction Register'!BE59="",'Contradiction Register'!BF59="",'Contradiction Register'!BG59="",'Contradiction Register'!BH59="",'Contradiction Register'!BI59="",'Contradiction Register'!BJ59="",'Contradiction Register'!BK59="",'Contradiction Register'!BL59="",'Contradiction Register'!BM59="",'Contradiction Register'!BN59="",'Contradiction Register'!BO59="",'Contradiction Register'!BP59="",'Contradiction Register'!BQ59="",'Contradiction Register'!BR59="")</x:f>
        <x:v>1</x:v>
      </x:c>
      <x:c r="V59" t="str">
        <x:f>IF(OR(T59,U59),"Undetermined",'Contradiction Register'!BN59)</x:f>
        <x:v>Undetermined</x:v>
      </x:c>
      <x:c r="W59" t="b">
        <x:f>AND(OR('Contradiction Register'!E59="Yes",'Contradiction Register'!F59="High",'Contradiction Register'!G59="Hard",'Contradiction Register'!BO59&lt;&gt;"None",BH59="Preserve unresolved — decision-blocking",BH59="Refuse the claim",BH59="Collect defined additional evidence"),OR('Contradiction Register'!BS59="",'Contradiction Register'!BS59="None"))</x:f>
        <x:v>1</x:v>
      </x:c>
      <x:c r="X59" t="b">
        <x:f>AND(OR(BH59="Prefer one record with explicit reasons",BH59="Preserve unresolved — non-blocking",BH59="Preserve unresolved — decision-blocking",BH59="Refuse the claim",BH59="Collect defined additional evidence",'Contradiction Register'!AY59="Different",'Contradiction Register'!AX59="Different"),OR('Contradiction Register'!BT59="",'Contradiction Register'!BT59="None",'Contradiction Register'!BT59="Not applicable"))</x:f>
        <x:v>1</x:v>
      </x:c>
      <x:c r="Y59" t="b">
        <x:f>AND(BH59="Collect defined additional evidence",OR('Contradiction Register'!BR59="",'Contradiction Register'!BR59="None",'Contradiction Register'!BR59="Not applicable"))</x:f>
        <x:v>0</x:v>
      </x:c>
      <x:c r="Z59" t="str">
        <x:f>IF(AND('Contradiction Register'!BK59="Yes",'Contradiction Register'!BL59="Yes",'Contradiction Register'!BM59&lt;&gt;"Yes"),"Missing-evidence confusion","")</x:f>
      </x:c>
      <x:c r="AA59" t="str">
        <x:f>IF(Z59&lt;&gt;"",Z59,IF('Contradiction Register'!AT59="Different","Entity mismatch",""))</x:f>
      </x:c>
      <x:c r="AB59" t="str">
        <x:f>IF(AA59&lt;&gt;"",AA59,IF('Contradiction Register'!AV59="Different","Geography or market mismatch",""))</x:f>
      </x:c>
      <x:c r="AC59" t="str">
        <x:f>IF(AB59&lt;&gt;"",AB59,IF('Contradiction Register'!AU59="Different","Geography or market mismatch",""))</x:f>
      </x:c>
      <x:c r="AD59" t="str">
        <x:f>IF(AC59&lt;&gt;"",AC59,IF('Contradiction Register'!AW59="Different","Customer-segment mismatch",""))</x:f>
      </x:c>
      <x:c r="AE59" t="str">
        <x:f>IF(AD59&lt;&gt;"",AD59,IF('Contradiction Register'!AX59="Different","Product-tier mismatch",""))</x:f>
      </x:c>
      <x:c r="AF59" t="str">
        <x:f>IF(AE59&lt;&gt;"",AE59,IF('Contradiction Register'!AY59="Different","Time conflict",""))</x:f>
      </x:c>
      <x:c r="AG59" t="str">
        <x:f>IF(AF59&lt;&gt;"",AF59,IF('Contradiction Register'!AZ59="Different","Definition conflict",""))</x:f>
      </x:c>
      <x:c r="AH59" t="str">
        <x:f>IF(AG59&lt;&gt;"",AG59,IF('Contradiction Register'!BA59="Different","Metric conflict",""))</x:f>
      </x:c>
      <x:c r="AI59" t="str">
        <x:f>IF(AH59&lt;&gt;"",AH59,IF('Contradiction Register'!BB59="Different","Method conflict",""))</x:f>
      </x:c>
      <x:c r="AJ59" t="str">
        <x:f>IF(AI59&lt;&gt;"",AI59,IF('Contradiction Register'!BC59="Different","Evidence-state conflict",""))</x:f>
      </x:c>
      <x:c r="AK59" t="str">
        <x:f>IF(AJ59&lt;&gt;"",AJ59,IF(OR('Contradiction Register'!BG59="Yes",'Contradiction Register'!BH59="Yes",'Contradiction Register'!BI59="Yes",'Contradiction Register'!BJ59&lt;&gt;"Yes"),"Provenance or source conflict",""))</x:f>
        <x:v>Provenance or source conflict</x:v>
      </x:c>
      <x:c r="AL59" t="str">
        <x:f>IF(AK59&lt;&gt;"",AK59,IF('Contradiction Register'!BD59="No","No true contradiction","Genuine factual contradiction"))</x:f>
        <x:v>Provenance or source conflict</x:v>
      </x:c>
      <x:c r="AM59" t="str">
        <x:f>IF(AL59="Missing-evidence confusion","Missing","")</x:f>
      </x:c>
      <x:c r="AN59" t="str">
        <x:f>IF(AM59&lt;&gt;"",AM59,IF(AL59="Entity mismatch","Entity",""))</x:f>
      </x:c>
      <x:c r="AO59" t="str">
        <x:f>IF(AN59&lt;&gt;"",AN59,IF(AL59="Geography or market mismatch",IF('Contradiction Register'!AV59="Different","GeoMarket|Market","GeoMarket|Geography"),""))</x:f>
      </x:c>
      <x:c r="AP59" t="str">
        <x:f>IF(AO59&lt;&gt;"",AO59,IF(AL59="Customer-segment mismatch","Segment",""))</x:f>
      </x:c>
      <x:c r="AQ59" t="str">
        <x:f>IF(AP59&lt;&gt;"",AP59,IF(AL59="Product-tier mismatch",IF('Contradiction Register'!BE59="Yes","Tier|Narrowed","Tier|Default"),""))</x:f>
      </x:c>
      <x:c r="AR59" t="str">
        <x:f>IF(AQ59&lt;&gt;"",AQ59,IF(AL59="Time conflict",IF('Contradiction Register'!BO59&lt;&gt;"None","Time|Preferred","Time|Sequence"),""))</x:f>
      </x:c>
      <x:c r="AS59" t="str">
        <x:f>IF(AR59&lt;&gt;"",AR59,IF(AL59="Definition conflict",IF('Contradiction Register'!W59='Contradiction Register'!AP59,"Definition|SameLabel","Definition|DifferentLabel"),""))</x:f>
      </x:c>
      <x:c r="AT59" t="str">
        <x:f>IF(AS59&lt;&gt;"",AS59,IF(AL59="Metric conflict","Metric",""))</x:f>
      </x:c>
      <x:c r="AU59" t="str">
        <x:f>IF(AT59&lt;&gt;"",AT59,IF(AL59="Method conflict",IF('Contradiction Register'!BN59="Material","Method|Material",IF('Contradiction Register'!BN59="Non-material","Method|NonMaterial","Method|Undetermined")),""))</x:f>
      </x:c>
      <x:c r="AV59" t="str">
        <x:f>IF(AU59&lt;&gt;"",AU59,IF(AL59="Evidence-state conflict","EvidenceState",""))</x:f>
      </x:c>
      <x:c r="AW59" t="str">
        <x:f>IF(AV59&lt;&gt;"",AV59,IF(AL59="Provenance or source conflict",IF(AND('Contradiction Register'!BH59="Yes",'Contradiction Register'!BN59="Material"),"Provenance|SharedProviderMaterial",IF(AND('Contradiction Register'!BN59="Material",'Contradiction Register'!BJ59="Unknown"),"Provenance|TraceRequired","Provenance|Dependent")),""))</x:f>
        <x:v>Provenance|Dependent</x:v>
      </x:c>
      <x:c r="AX59" t="str">
        <x:f>IF(AW59&lt;&gt;"",AW59,IF(AL59="No true contradiction",IF('Contradiction Register'!BE59="Yes","NoTrue|Narrowed","NoTrue|Compatible"),""))</x:f>
        <x:v>Provenance|Dependent</x:v>
      </x:c>
      <x:c r="AY59" t="str">
        <x:f>IF(AX59&lt;&gt;"",AX59,IF('Contradiction Register'!BO59&lt;&gt;"None","Genuine|Preferred",IF('Contradiction Register'!BP59="No","Genuine|Refuse",IF('Contradiction Register'!BN59="Non-material","Genuine|NonMaterial","Genuine|Material"))))</x:f>
        <x:v>Provenance|Dependent</x:v>
      </x:c>
      <x:c r="BH59" t="str">
        <x:f>VLOOKUP(AY59,$AZ$5:$BG$29,2,FALSE)</x:f>
        <x:v>Preserve unresolved — non-blocking</x:v>
      </x:c>
      <x:c r="BI59" t="str">
        <x:f>VLOOKUP(AY59,$AZ$5:$BG$29,3,FALSE)</x:f>
        <x:v>Reduced</x:v>
      </x:c>
      <x:c r="BJ59" t="str">
        <x:f>IF(AY59="Genuine|Preferred",'Contradiction Register'!BO59&amp;" is preferred for named directness, currency and decision-fit reasons; "&amp;IF('Contradiction Register'!BO59="Record A","Record B","Record A")&amp;" remains preserved.",VLOOKUP(AY59,$AZ$5:$BG$29,4,FALSE))</x:f>
        <x:v>The records form one evidence family and must not be counted as independent corroboration.</x:v>
      </x:c>
      <x:c r="BK59" t="str">
        <x:f>IF(AY59="Genuine|Preferred",'Contradiction Register'!BO59&amp;" is unquestionably true.",VLOOKUP(AY59,$AZ$5:$BG$29,5,FALSE))</x:f>
        <x:v>The records independently confirm the claim or are compatible because they share an origin.</x:v>
      </x:c>
      <x:c r="BL59" t="str">
        <x:f>VLOOKUP(AY59,$AZ$5:$BG$29,6,FALSE)</x:f>
        <x:v>Retain them as dependent records, inspect derivation differences and proceed only with the dependence stated.</x:v>
      </x:c>
      <x:c r="BM59" t="str">
        <x:f>VLOOKUP(AY59,$AZ$5:$BG$29,7,FALSE)</x:f>
        <x:v>Required if public.</x:v>
      </x:c>
      <x:c r="BN59" t="str">
        <x:f>VLOOKUP(AY59,$AZ$5:$BG$29,8,FALSE)</x:f>
        <x:v>Reopen if independent collection is found or the derivation changes the meaning.</x:v>
      </x:c>
    </x:row>
    <x:row r="60">
      <x:c r="S60" t="n">
        <x:f>6</x:f>
        <x:v>6</x:v>
      </x:c>
      <x:c r="T60" t="b">
        <x:f>OR(AND('Contradiction Register'!E60&lt;&gt;"",COUNTIF('Validation Lists'!$A$5:$A$6,'Contradiction Register'!E60)=0),AND('Contradiction Register'!F60&lt;&gt;"",COUNTIF('Validation Lists'!$B$5:$B$7,'Contradiction Register'!F60)=0),AND('Contradiction Register'!G60&lt;&gt;"",COUNTIF('Validation Lists'!$C$5:$C$7,'Contradiction Register'!G60)=0),AND('Contradiction Register'!J60&lt;&gt;"",COUNTIF('Validation Lists'!$D$5:$D$11,'Contradiction Register'!J60)=0),AND('Contradiction Register'!K60&lt;&gt;"",COUNTIF('Validation Lists'!$E$5:$E$9,'Contradiction Register'!K60)=0),AND('Contradiction Register'!L60&lt;&gt;"",COUNTIF('Validation Lists'!$F$5:$F$7,'Contradiction Register'!L60)=0),AND('Contradiction Register'!AC60&lt;&gt;"",COUNTIF('Validation Lists'!$D$5:$D$11,'Contradiction Register'!AC60)=0),AND('Contradiction Register'!AD60&lt;&gt;"",COUNTIF('Validation Lists'!$E$5:$E$9,'Contradiction Register'!AD60)=0),AND('Contradiction Register'!AE60&lt;&gt;"",COUNTIF('Validation Lists'!$F$5:$F$7,'Contradiction Register'!AE60)=0),AND('Contradiction Register'!AT60&lt;&gt;"",COUNTIF('Validation Lists'!$G$5:$G$8,'Contradiction Register'!AT60)=0),AND('Contradiction Register'!AU60&lt;&gt;"",COUNTIF('Validation Lists'!$G$5:$G$8,'Contradiction Register'!AU60)=0),AND('Contradiction Register'!AV60&lt;&gt;"",COUNTIF('Validation Lists'!$G$5:$G$8,'Contradiction Register'!AV60)=0),AND('Contradiction Register'!AW60&lt;&gt;"",COUNTIF('Validation Lists'!$G$5:$G$8,'Contradiction Register'!AW60)=0),AND('Contradiction Register'!AX60&lt;&gt;"",COUNTIF('Validation Lists'!$G$5:$G$8,'Contradiction Register'!AX60)=0),AND('Contradiction Register'!AY60&lt;&gt;"",COUNTIF('Validation Lists'!$G$5:$G$8,'Contradiction Register'!AY60)=0),AND('Contradiction Register'!AZ60&lt;&gt;"",COUNTIF('Validation Lists'!$G$5:$G$8,'Contradiction Register'!AZ60)=0),AND('Contradiction Register'!BA60&lt;&gt;"",COUNTIF('Validation Lists'!$G$5:$G$8,'Contradiction Register'!BA60)=0),AND('Contradiction Register'!BB60&lt;&gt;"",COUNTIF('Validation Lists'!$G$5:$G$8,'Contradiction Register'!BB60)=0),AND('Contradiction Register'!BC60&lt;&gt;"",COUNTIF('Validation Lists'!$G$5:$G$8,'Contradiction Register'!BC60)=0),AND('Contradiction Register'!BD60&lt;&gt;"",COUNTIF('Validation Lists'!$H$5:$H$7,'Contradiction Register'!BD60)=0),AND('Contradiction Register'!BE60&lt;&gt;"",COUNTIF('Validation Lists'!$A$5:$A$6,'Contradiction Register'!BE60)=0),AND('Contradiction Register'!BF60&lt;&gt;"",COUNTIF('Validation Lists'!$I$5:$I$8,'Contradiction Register'!BF60)=0),AND('Contradiction Register'!BG60&lt;&gt;"",COUNTIF('Validation Lists'!$H$5:$H$7,'Contradiction Register'!BG60)=0),AND('Contradiction Register'!BH60&lt;&gt;"",COUNTIF('Validation Lists'!$H$5:$H$7,'Contradiction Register'!BH60)=0),AND('Contradiction Register'!BI60&lt;&gt;"",COUNTIF('Validation Lists'!$H$5:$H$7,'Contradiction Register'!BI60)=0),AND('Contradiction Register'!BJ60&lt;&gt;"",COUNTIF('Validation Lists'!$H$5:$H$7,'Contradiction Register'!BJ60)=0),AND('Contradiction Register'!BK60&lt;&gt;"",COUNTIF('Validation Lists'!$A$5:$A$6,'Contradiction Register'!BK60)=0),AND('Contradiction Register'!BL60&lt;&gt;"",COUNTIF('Validation Lists'!$A$5:$A$6,'Contradiction Register'!BL60)=0),AND('Contradiction Register'!BM60&lt;&gt;"",COUNTIF('Validation Lists'!$J$5:$J$8,'Contradiction Register'!BM60)=0),AND('Contradiction Register'!BN60&lt;&gt;"",COUNTIF('Validation Lists'!$K$5:$K$7,'Contradiction Register'!BN60)=0),AND('Contradiction Register'!BO60&lt;&gt;"",COUNTIF('Validation Lists'!$L$5:$L$7,'Contradiction Register'!BO60)=0),AND('Contradiction Register'!BP60&lt;&gt;"",COUNTIF('Validation Lists'!$M$5:$M$7,'Contradiction Register'!BP60)=0))</x:f>
        <x:v>0</x:v>
      </x:c>
      <x:c r="U60" t="b">
        <x:f>OR('Contradiction Register'!B60="",'Contradiction Register'!C60="",'Contradiction Register'!D60="",'Contradiction Register'!E60="",'Contradiction Register'!F60="",'Contradiction Register'!G60="",'Contradiction Register'!H60="",'Contradiction Register'!I60="",'Contradiction Register'!J60="",'Contradiction Register'!K60="",'Contradiction Register'!L60="",'Contradiction Register'!M60="",'Contradiction Register'!N60="",'Contradiction Register'!O60="",'Contradiction Register'!P60="",'Contradiction Register'!Q60="",'Contradiction Register'!R60="",'Contradiction Register'!S60="",'Contradiction Register'!T60="",'Contradiction Register'!U60="",'Contradiction Register'!V60="",'Contradiction Register'!W60="",'Contradiction Register'!X60="",'Contradiction Register'!Y60="",'Contradiction Register'!Z60="",'Contradiction Register'!AA60="",'Contradiction Register'!AB60="",'Contradiction Register'!AC60="",'Contradiction Register'!AD60="",'Contradiction Register'!AE60="",'Contradiction Register'!AF60="",'Contradiction Register'!AG60="",'Contradiction Register'!AH60="",'Contradiction Register'!AI60="",'Contradiction Register'!AJ60="",'Contradiction Register'!AK60="",'Contradiction Register'!AL60="",'Contradiction Register'!AM60="",'Contradiction Register'!AN60="",'Contradiction Register'!AO60="",'Contradiction Register'!AP60="",'Contradiction Register'!AQ60="",'Contradiction Register'!AR60="",'Contradiction Register'!AS60="",'Contradiction Register'!AT60="",'Contradiction Register'!AU60="",'Contradiction Register'!AV60="",'Contradiction Register'!AW60="",'Contradiction Register'!AX60="",'Contradiction Register'!AY60="",'Contradiction Register'!AZ60="",'Contradiction Register'!BA60="",'Contradiction Register'!BB60="",'Contradiction Register'!BC60="",'Contradiction Register'!BD60="",'Contradiction Register'!BE60="",'Contradiction Register'!BF60="",'Contradiction Register'!BG60="",'Contradiction Register'!BH60="",'Contradiction Register'!BI60="",'Contradiction Register'!BJ60="",'Contradiction Register'!BK60="",'Contradiction Register'!BL60="",'Contradiction Register'!BM60="",'Contradiction Register'!BN60="",'Contradiction Register'!BO60="",'Contradiction Register'!BP60="",'Contradiction Register'!BQ60="",'Contradiction Register'!BR60="")</x:f>
        <x:v>1</x:v>
      </x:c>
      <x:c r="V60" t="str">
        <x:f>IF(OR(T60,U60),"Undetermined",'Contradiction Register'!BN60)</x:f>
        <x:v>Undetermined</x:v>
      </x:c>
      <x:c r="W60" t="b">
        <x:f>AND(OR('Contradiction Register'!E60="Yes",'Contradiction Register'!F60="High",'Contradiction Register'!G60="Hard",'Contradiction Register'!BO60&lt;&gt;"None",BH60="Preserve unresolved — decision-blocking",BH60="Refuse the claim",BH60="Collect defined additional evidence"),OR('Contradiction Register'!BS60="",'Contradiction Register'!BS60="None"))</x:f>
        <x:v>1</x:v>
      </x:c>
      <x:c r="X60" t="b">
        <x:f>AND(OR(BH60="Prefer one record with explicit reasons",BH60="Preserve unresolved — non-blocking",BH60="Preserve unresolved — decision-blocking",BH60="Refuse the claim",BH60="Collect defined additional evidence",'Contradiction Register'!AY60="Different",'Contradiction Register'!AX60="Different"),OR('Contradiction Register'!BT60="",'Contradiction Register'!BT60="None",'Contradiction Register'!BT60="Not applicable"))</x:f>
        <x:v>1</x:v>
      </x:c>
      <x:c r="Y60" t="b">
        <x:f>AND(BH60="Collect defined additional evidence",OR('Contradiction Register'!BR60="",'Contradiction Register'!BR60="None",'Contradiction Register'!BR60="Not applicable"))</x:f>
        <x:v>0</x:v>
      </x:c>
      <x:c r="Z60" t="str">
        <x:f>IF(AND('Contradiction Register'!BK60="Yes",'Contradiction Register'!BL60="Yes",'Contradiction Register'!BM60&lt;&gt;"Yes"),"Missing-evidence confusion","")</x:f>
      </x:c>
      <x:c r="AA60" t="str">
        <x:f>IF(Z60&lt;&gt;"",Z60,IF('Contradiction Register'!AT60="Different","Entity mismatch",""))</x:f>
      </x:c>
      <x:c r="AB60" t="str">
        <x:f>IF(AA60&lt;&gt;"",AA60,IF('Contradiction Register'!AV60="Different","Geography or market mismatch",""))</x:f>
      </x:c>
      <x:c r="AC60" t="str">
        <x:f>IF(AB60&lt;&gt;"",AB60,IF('Contradiction Register'!AU60="Different","Geography or market mismatch",""))</x:f>
      </x:c>
      <x:c r="AD60" t="str">
        <x:f>IF(AC60&lt;&gt;"",AC60,IF('Contradiction Register'!AW60="Different","Customer-segment mismatch",""))</x:f>
      </x:c>
      <x:c r="AE60" t="str">
        <x:f>IF(AD60&lt;&gt;"",AD60,IF('Contradiction Register'!AX60="Different","Product-tier mismatch",""))</x:f>
      </x:c>
      <x:c r="AF60" t="str">
        <x:f>IF(AE60&lt;&gt;"",AE60,IF('Contradiction Register'!AY60="Different","Time conflict",""))</x:f>
      </x:c>
      <x:c r="AG60" t="str">
        <x:f>IF(AF60&lt;&gt;"",AF60,IF('Contradiction Register'!AZ60="Different","Definition conflict",""))</x:f>
      </x:c>
      <x:c r="AH60" t="str">
        <x:f>IF(AG60&lt;&gt;"",AG60,IF('Contradiction Register'!BA60="Different","Metric conflict",""))</x:f>
      </x:c>
      <x:c r="AI60" t="str">
        <x:f>IF(AH60&lt;&gt;"",AH60,IF('Contradiction Register'!BB60="Different","Method conflict",""))</x:f>
      </x:c>
      <x:c r="AJ60" t="str">
        <x:f>IF(AI60&lt;&gt;"",AI60,IF('Contradiction Register'!BC60="Different","Evidence-state conflict",""))</x:f>
      </x:c>
      <x:c r="AK60" t="str">
        <x:f>IF(AJ60&lt;&gt;"",AJ60,IF(OR('Contradiction Register'!BG60="Yes",'Contradiction Register'!BH60="Yes",'Contradiction Register'!BI60="Yes",'Contradiction Register'!BJ60&lt;&gt;"Yes"),"Provenance or source conflict",""))</x:f>
        <x:v>Provenance or source conflict</x:v>
      </x:c>
      <x:c r="AL60" t="str">
        <x:f>IF(AK60&lt;&gt;"",AK60,IF('Contradiction Register'!BD60="No","No true contradiction","Genuine factual contradiction"))</x:f>
        <x:v>Provenance or source conflict</x:v>
      </x:c>
      <x:c r="AM60" t="str">
        <x:f>IF(AL60="Missing-evidence confusion","Missing","")</x:f>
      </x:c>
      <x:c r="AN60" t="str">
        <x:f>IF(AM60&lt;&gt;"",AM60,IF(AL60="Entity mismatch","Entity",""))</x:f>
      </x:c>
      <x:c r="AO60" t="str">
        <x:f>IF(AN60&lt;&gt;"",AN60,IF(AL60="Geography or market mismatch",IF('Contradiction Register'!AV60="Different","GeoMarket|Market","GeoMarket|Geography"),""))</x:f>
      </x:c>
      <x:c r="AP60" t="str">
        <x:f>IF(AO60&lt;&gt;"",AO60,IF(AL60="Customer-segment mismatch","Segment",""))</x:f>
      </x:c>
      <x:c r="AQ60" t="str">
        <x:f>IF(AP60&lt;&gt;"",AP60,IF(AL60="Product-tier mismatch",IF('Contradiction Register'!BE60="Yes","Tier|Narrowed","Tier|Default"),""))</x:f>
      </x:c>
      <x:c r="AR60" t="str">
        <x:f>IF(AQ60&lt;&gt;"",AQ60,IF(AL60="Time conflict",IF('Contradiction Register'!BO60&lt;&gt;"None","Time|Preferred","Time|Sequence"),""))</x:f>
      </x:c>
      <x:c r="AS60" t="str">
        <x:f>IF(AR60&lt;&gt;"",AR60,IF(AL60="Definition conflict",IF('Contradiction Register'!W60='Contradiction Register'!AP60,"Definition|SameLabel","Definition|DifferentLabel"),""))</x:f>
      </x:c>
      <x:c r="AT60" t="str">
        <x:f>IF(AS60&lt;&gt;"",AS60,IF(AL60="Metric conflict","Metric",""))</x:f>
      </x:c>
      <x:c r="AU60" t="str">
        <x:f>IF(AT60&lt;&gt;"",AT60,IF(AL60="Method conflict",IF('Contradiction Register'!BN60="Material","Method|Material",IF('Contradiction Register'!BN60="Non-material","Method|NonMaterial","Method|Undetermined")),""))</x:f>
      </x:c>
      <x:c r="AV60" t="str">
        <x:f>IF(AU60&lt;&gt;"",AU60,IF(AL60="Evidence-state conflict","EvidenceState",""))</x:f>
      </x:c>
      <x:c r="AW60" t="str">
        <x:f>IF(AV60&lt;&gt;"",AV60,IF(AL60="Provenance or source conflict",IF(AND('Contradiction Register'!BH60="Yes",'Contradiction Register'!BN60="Material"),"Provenance|SharedProviderMaterial",IF(AND('Contradiction Register'!BN60="Material",'Contradiction Register'!BJ60="Unknown"),"Provenance|TraceRequired","Provenance|Dependent")),""))</x:f>
        <x:v>Provenance|Dependent</x:v>
      </x:c>
      <x:c r="AX60" t="str">
        <x:f>IF(AW60&lt;&gt;"",AW60,IF(AL60="No true contradiction",IF('Contradiction Register'!BE60="Yes","NoTrue|Narrowed","NoTrue|Compatible"),""))</x:f>
        <x:v>Provenance|Dependent</x:v>
      </x:c>
      <x:c r="AY60" t="str">
        <x:f>IF(AX60&lt;&gt;"",AX60,IF('Contradiction Register'!BO60&lt;&gt;"None","Genuine|Preferred",IF('Contradiction Register'!BP60="No","Genuine|Refuse",IF('Contradiction Register'!BN60="Non-material","Genuine|NonMaterial","Genuine|Material"))))</x:f>
        <x:v>Provenance|Dependent</x:v>
      </x:c>
      <x:c r="BH60" t="str">
        <x:f>VLOOKUP(AY60,$AZ$5:$BG$29,2,FALSE)</x:f>
        <x:v>Preserve unresolved — non-blocking</x:v>
      </x:c>
      <x:c r="BI60" t="str">
        <x:f>VLOOKUP(AY60,$AZ$5:$BG$29,3,FALSE)</x:f>
        <x:v>Reduced</x:v>
      </x:c>
      <x:c r="BJ60" t="str">
        <x:f>IF(AY60="Genuine|Preferred",'Contradiction Register'!BO60&amp;" is preferred for named directness, currency and decision-fit reasons; "&amp;IF('Contradiction Register'!BO60="Record A","Record B","Record A")&amp;" remains preserved.",VLOOKUP(AY60,$AZ$5:$BG$29,4,FALSE))</x:f>
        <x:v>The records form one evidence family and must not be counted as independent corroboration.</x:v>
      </x:c>
      <x:c r="BK60" t="str">
        <x:f>IF(AY60="Genuine|Preferred",'Contradiction Register'!BO60&amp;" is unquestionably true.",VLOOKUP(AY60,$AZ$5:$BG$29,5,FALSE))</x:f>
        <x:v>The records independently confirm the claim or are compatible because they share an origin.</x:v>
      </x:c>
      <x:c r="BL60" t="str">
        <x:f>VLOOKUP(AY60,$AZ$5:$BG$29,6,FALSE)</x:f>
        <x:v>Retain them as dependent records, inspect derivation differences and proceed only with the dependence stated.</x:v>
      </x:c>
      <x:c r="BM60" t="str">
        <x:f>VLOOKUP(AY60,$AZ$5:$BG$29,7,FALSE)</x:f>
        <x:v>Required if public.</x:v>
      </x:c>
      <x:c r="BN60" t="str">
        <x:f>VLOOKUP(AY60,$AZ$5:$BG$29,8,FALSE)</x:f>
        <x:v>Reopen if independent collection is found or the derivation changes the meaning.</x:v>
      </x:c>
    </x:row>
    <x:row r="61">
      <x:c r="S61" t="n">
        <x:f>6</x:f>
        <x:v>6</x:v>
      </x:c>
      <x:c r="T61" t="b">
        <x:f>OR(AND('Contradiction Register'!E61&lt;&gt;"",COUNTIF('Validation Lists'!$A$5:$A$6,'Contradiction Register'!E61)=0),AND('Contradiction Register'!F61&lt;&gt;"",COUNTIF('Validation Lists'!$B$5:$B$7,'Contradiction Register'!F61)=0),AND('Contradiction Register'!G61&lt;&gt;"",COUNTIF('Validation Lists'!$C$5:$C$7,'Contradiction Register'!G61)=0),AND('Contradiction Register'!J61&lt;&gt;"",COUNTIF('Validation Lists'!$D$5:$D$11,'Contradiction Register'!J61)=0),AND('Contradiction Register'!K61&lt;&gt;"",COUNTIF('Validation Lists'!$E$5:$E$9,'Contradiction Register'!K61)=0),AND('Contradiction Register'!L61&lt;&gt;"",COUNTIF('Validation Lists'!$F$5:$F$7,'Contradiction Register'!L61)=0),AND('Contradiction Register'!AC61&lt;&gt;"",COUNTIF('Validation Lists'!$D$5:$D$11,'Contradiction Register'!AC61)=0),AND('Contradiction Register'!AD61&lt;&gt;"",COUNTIF('Validation Lists'!$E$5:$E$9,'Contradiction Register'!AD61)=0),AND('Contradiction Register'!AE61&lt;&gt;"",COUNTIF('Validation Lists'!$F$5:$F$7,'Contradiction Register'!AE61)=0),AND('Contradiction Register'!AT61&lt;&gt;"",COUNTIF('Validation Lists'!$G$5:$G$8,'Contradiction Register'!AT61)=0),AND('Contradiction Register'!AU61&lt;&gt;"",COUNTIF('Validation Lists'!$G$5:$G$8,'Contradiction Register'!AU61)=0),AND('Contradiction Register'!AV61&lt;&gt;"",COUNTIF('Validation Lists'!$G$5:$G$8,'Contradiction Register'!AV61)=0),AND('Contradiction Register'!AW61&lt;&gt;"",COUNTIF('Validation Lists'!$G$5:$G$8,'Contradiction Register'!AW61)=0),AND('Contradiction Register'!AX61&lt;&gt;"",COUNTIF('Validation Lists'!$G$5:$G$8,'Contradiction Register'!AX61)=0),AND('Contradiction Register'!AY61&lt;&gt;"",COUNTIF('Validation Lists'!$G$5:$G$8,'Contradiction Register'!AY61)=0),AND('Contradiction Register'!AZ61&lt;&gt;"",COUNTIF('Validation Lists'!$G$5:$G$8,'Contradiction Register'!AZ61)=0),AND('Contradiction Register'!BA61&lt;&gt;"",COUNTIF('Validation Lists'!$G$5:$G$8,'Contradiction Register'!BA61)=0),AND('Contradiction Register'!BB61&lt;&gt;"",COUNTIF('Validation Lists'!$G$5:$G$8,'Contradiction Register'!BB61)=0),AND('Contradiction Register'!BC61&lt;&gt;"",COUNTIF('Validation Lists'!$G$5:$G$8,'Contradiction Register'!BC61)=0),AND('Contradiction Register'!BD61&lt;&gt;"",COUNTIF('Validation Lists'!$H$5:$H$7,'Contradiction Register'!BD61)=0),AND('Contradiction Register'!BE61&lt;&gt;"",COUNTIF('Validation Lists'!$A$5:$A$6,'Contradiction Register'!BE61)=0),AND('Contradiction Register'!BF61&lt;&gt;"",COUNTIF('Validation Lists'!$I$5:$I$8,'Contradiction Register'!BF61)=0),AND('Contradiction Register'!BG61&lt;&gt;"",COUNTIF('Validation Lists'!$H$5:$H$7,'Contradiction Register'!BG61)=0),AND('Contradiction Register'!BH61&lt;&gt;"",COUNTIF('Validation Lists'!$H$5:$H$7,'Contradiction Register'!BH61)=0),AND('Contradiction Register'!BI61&lt;&gt;"",COUNTIF('Validation Lists'!$H$5:$H$7,'Contradiction Register'!BI61)=0),AND('Contradiction Register'!BJ61&lt;&gt;"",COUNTIF('Validation Lists'!$H$5:$H$7,'Contradiction Register'!BJ61)=0),AND('Contradiction Register'!BK61&lt;&gt;"",COUNTIF('Validation Lists'!$A$5:$A$6,'Contradiction Register'!BK61)=0),AND('Contradiction Register'!BL61&lt;&gt;"",COUNTIF('Validation Lists'!$A$5:$A$6,'Contradiction Register'!BL61)=0),AND('Contradiction Register'!BM61&lt;&gt;"",COUNTIF('Validation Lists'!$J$5:$J$8,'Contradiction Register'!BM61)=0),AND('Contradiction Register'!BN61&lt;&gt;"",COUNTIF('Validation Lists'!$K$5:$K$7,'Contradiction Register'!BN61)=0),AND('Contradiction Register'!BO61&lt;&gt;"",COUNTIF('Validation Lists'!$L$5:$L$7,'Contradiction Register'!BO61)=0),AND('Contradiction Register'!BP61&lt;&gt;"",COUNTIF('Validation Lists'!$M$5:$M$7,'Contradiction Register'!BP61)=0))</x:f>
        <x:v>0</x:v>
      </x:c>
      <x:c r="U61" t="b">
        <x:f>OR('Contradiction Register'!B61="",'Contradiction Register'!C61="",'Contradiction Register'!D61="",'Contradiction Register'!E61="",'Contradiction Register'!F61="",'Contradiction Register'!G61="",'Contradiction Register'!H61="",'Contradiction Register'!I61="",'Contradiction Register'!J61="",'Contradiction Register'!K61="",'Contradiction Register'!L61="",'Contradiction Register'!M61="",'Contradiction Register'!N61="",'Contradiction Register'!O61="",'Contradiction Register'!P61="",'Contradiction Register'!Q61="",'Contradiction Register'!R61="",'Contradiction Register'!S61="",'Contradiction Register'!T61="",'Contradiction Register'!U61="",'Contradiction Register'!V61="",'Contradiction Register'!W61="",'Contradiction Register'!X61="",'Contradiction Register'!Y61="",'Contradiction Register'!Z61="",'Contradiction Register'!AA61="",'Contradiction Register'!AB61="",'Contradiction Register'!AC61="",'Contradiction Register'!AD61="",'Contradiction Register'!AE61="",'Contradiction Register'!AF61="",'Contradiction Register'!AG61="",'Contradiction Register'!AH61="",'Contradiction Register'!AI61="",'Contradiction Register'!AJ61="",'Contradiction Register'!AK61="",'Contradiction Register'!AL61="",'Contradiction Register'!AM61="",'Contradiction Register'!AN61="",'Contradiction Register'!AO61="",'Contradiction Register'!AP61="",'Contradiction Register'!AQ61="",'Contradiction Register'!AR61="",'Contradiction Register'!AS61="",'Contradiction Register'!AT61="",'Contradiction Register'!AU61="",'Contradiction Register'!AV61="",'Contradiction Register'!AW61="",'Contradiction Register'!AX61="",'Contradiction Register'!AY61="",'Contradiction Register'!AZ61="",'Contradiction Register'!BA61="",'Contradiction Register'!BB61="",'Contradiction Register'!BC61="",'Contradiction Register'!BD61="",'Contradiction Register'!BE61="",'Contradiction Register'!BF61="",'Contradiction Register'!BG61="",'Contradiction Register'!BH61="",'Contradiction Register'!BI61="",'Contradiction Register'!BJ61="",'Contradiction Register'!BK61="",'Contradiction Register'!BL61="",'Contradiction Register'!BM61="",'Contradiction Register'!BN61="",'Contradiction Register'!BO61="",'Contradiction Register'!BP61="",'Contradiction Register'!BQ61="",'Contradiction Register'!BR61="")</x:f>
        <x:v>1</x:v>
      </x:c>
      <x:c r="V61" t="str">
        <x:f>IF(OR(T61,U61),"Undetermined",'Contradiction Register'!BN61)</x:f>
        <x:v>Undetermined</x:v>
      </x:c>
      <x:c r="W61" t="b">
        <x:f>AND(OR('Contradiction Register'!E61="Yes",'Contradiction Register'!F61="High",'Contradiction Register'!G61="Hard",'Contradiction Register'!BO61&lt;&gt;"None",BH61="Preserve unresolved — decision-blocking",BH61="Refuse the claim",BH61="Collect defined additional evidence"),OR('Contradiction Register'!BS61="",'Contradiction Register'!BS61="None"))</x:f>
        <x:v>1</x:v>
      </x:c>
      <x:c r="X61" t="b">
        <x:f>AND(OR(BH61="Prefer one record with explicit reasons",BH61="Preserve unresolved — non-blocking",BH61="Preserve unresolved — decision-blocking",BH61="Refuse the claim",BH61="Collect defined additional evidence",'Contradiction Register'!AY61="Different",'Contradiction Register'!AX61="Different"),OR('Contradiction Register'!BT61="",'Contradiction Register'!BT61="None",'Contradiction Register'!BT61="Not applicable"))</x:f>
        <x:v>1</x:v>
      </x:c>
      <x:c r="Y61" t="b">
        <x:f>AND(BH61="Collect defined additional evidence",OR('Contradiction Register'!BR61="",'Contradiction Register'!BR61="None",'Contradiction Register'!BR61="Not applicable"))</x:f>
        <x:v>0</x:v>
      </x:c>
      <x:c r="Z61" t="str">
        <x:f>IF(AND('Contradiction Register'!BK61="Yes",'Contradiction Register'!BL61="Yes",'Contradiction Register'!BM61&lt;&gt;"Yes"),"Missing-evidence confusion","")</x:f>
      </x:c>
      <x:c r="AA61" t="str">
        <x:f>IF(Z61&lt;&gt;"",Z61,IF('Contradiction Register'!AT61="Different","Entity mismatch",""))</x:f>
      </x:c>
      <x:c r="AB61" t="str">
        <x:f>IF(AA61&lt;&gt;"",AA61,IF('Contradiction Register'!AV61="Different","Geography or market mismatch",""))</x:f>
      </x:c>
      <x:c r="AC61" t="str">
        <x:f>IF(AB61&lt;&gt;"",AB61,IF('Contradiction Register'!AU61="Different","Geography or market mismatch",""))</x:f>
      </x:c>
      <x:c r="AD61" t="str">
        <x:f>IF(AC61&lt;&gt;"",AC61,IF('Contradiction Register'!AW61="Different","Customer-segment mismatch",""))</x:f>
      </x:c>
      <x:c r="AE61" t="str">
        <x:f>IF(AD61&lt;&gt;"",AD61,IF('Contradiction Register'!AX61="Different","Product-tier mismatch",""))</x:f>
      </x:c>
      <x:c r="AF61" t="str">
        <x:f>IF(AE61&lt;&gt;"",AE61,IF('Contradiction Register'!AY61="Different","Time conflict",""))</x:f>
      </x:c>
      <x:c r="AG61" t="str">
        <x:f>IF(AF61&lt;&gt;"",AF61,IF('Contradiction Register'!AZ61="Different","Definition conflict",""))</x:f>
      </x:c>
      <x:c r="AH61" t="str">
        <x:f>IF(AG61&lt;&gt;"",AG61,IF('Contradiction Register'!BA61="Different","Metric conflict",""))</x:f>
      </x:c>
      <x:c r="AI61" t="str">
        <x:f>IF(AH61&lt;&gt;"",AH61,IF('Contradiction Register'!BB61="Different","Method conflict",""))</x:f>
      </x:c>
      <x:c r="AJ61" t="str">
        <x:f>IF(AI61&lt;&gt;"",AI61,IF('Contradiction Register'!BC61="Different","Evidence-state conflict",""))</x:f>
      </x:c>
      <x:c r="AK61" t="str">
        <x:f>IF(AJ61&lt;&gt;"",AJ61,IF(OR('Contradiction Register'!BG61="Yes",'Contradiction Register'!BH61="Yes",'Contradiction Register'!BI61="Yes",'Contradiction Register'!BJ61&lt;&gt;"Yes"),"Provenance or source conflict",""))</x:f>
        <x:v>Provenance or source conflict</x:v>
      </x:c>
      <x:c r="AL61" t="str">
        <x:f>IF(AK61&lt;&gt;"",AK61,IF('Contradiction Register'!BD61="No","No true contradiction","Genuine factual contradiction"))</x:f>
        <x:v>Provenance or source conflict</x:v>
      </x:c>
      <x:c r="AM61" t="str">
        <x:f>IF(AL61="Missing-evidence confusion","Missing","")</x:f>
      </x:c>
      <x:c r="AN61" t="str">
        <x:f>IF(AM61&lt;&gt;"",AM61,IF(AL61="Entity mismatch","Entity",""))</x:f>
      </x:c>
      <x:c r="AO61" t="str">
        <x:f>IF(AN61&lt;&gt;"",AN61,IF(AL61="Geography or market mismatch",IF('Contradiction Register'!AV61="Different","GeoMarket|Market","GeoMarket|Geography"),""))</x:f>
      </x:c>
      <x:c r="AP61" t="str">
        <x:f>IF(AO61&lt;&gt;"",AO61,IF(AL61="Customer-segment mismatch","Segment",""))</x:f>
      </x:c>
      <x:c r="AQ61" t="str">
        <x:f>IF(AP61&lt;&gt;"",AP61,IF(AL61="Product-tier mismatch",IF('Contradiction Register'!BE61="Yes","Tier|Narrowed","Tier|Default"),""))</x:f>
      </x:c>
      <x:c r="AR61" t="str">
        <x:f>IF(AQ61&lt;&gt;"",AQ61,IF(AL61="Time conflict",IF('Contradiction Register'!BO61&lt;&gt;"None","Time|Preferred","Time|Sequence"),""))</x:f>
      </x:c>
      <x:c r="AS61" t="str">
        <x:f>IF(AR61&lt;&gt;"",AR61,IF(AL61="Definition conflict",IF('Contradiction Register'!W61='Contradiction Register'!AP61,"Definition|SameLabel","Definition|DifferentLabel"),""))</x:f>
      </x:c>
      <x:c r="AT61" t="str">
        <x:f>IF(AS61&lt;&gt;"",AS61,IF(AL61="Metric conflict","Metric",""))</x:f>
      </x:c>
      <x:c r="AU61" t="str">
        <x:f>IF(AT61&lt;&gt;"",AT61,IF(AL61="Method conflict",IF('Contradiction Register'!BN61="Material","Method|Material",IF('Contradiction Register'!BN61="Non-material","Method|NonMaterial","Method|Undetermined")),""))</x:f>
      </x:c>
      <x:c r="AV61" t="str">
        <x:f>IF(AU61&lt;&gt;"",AU61,IF(AL61="Evidence-state conflict","EvidenceState",""))</x:f>
      </x:c>
      <x:c r="AW61" t="str">
        <x:f>IF(AV61&lt;&gt;"",AV61,IF(AL61="Provenance or source conflict",IF(AND('Contradiction Register'!BH61="Yes",'Contradiction Register'!BN61="Material"),"Provenance|SharedProviderMaterial",IF(AND('Contradiction Register'!BN61="Material",'Contradiction Register'!BJ61="Unknown"),"Provenance|TraceRequired","Provenance|Dependent")),""))</x:f>
        <x:v>Provenance|Dependent</x:v>
      </x:c>
      <x:c r="AX61" t="str">
        <x:f>IF(AW61&lt;&gt;"",AW61,IF(AL61="No true contradiction",IF('Contradiction Register'!BE61="Yes","NoTrue|Narrowed","NoTrue|Compatible"),""))</x:f>
        <x:v>Provenance|Dependent</x:v>
      </x:c>
      <x:c r="AY61" t="str">
        <x:f>IF(AX61&lt;&gt;"",AX61,IF('Contradiction Register'!BO61&lt;&gt;"None","Genuine|Preferred",IF('Contradiction Register'!BP61="No","Genuine|Refuse",IF('Contradiction Register'!BN61="Non-material","Genuine|NonMaterial","Genuine|Material"))))</x:f>
        <x:v>Provenance|Dependent</x:v>
      </x:c>
      <x:c r="BH61" t="str">
        <x:f>VLOOKUP(AY61,$AZ$5:$BG$29,2,FALSE)</x:f>
        <x:v>Preserve unresolved — non-blocking</x:v>
      </x:c>
      <x:c r="BI61" t="str">
        <x:f>VLOOKUP(AY61,$AZ$5:$BG$29,3,FALSE)</x:f>
        <x:v>Reduced</x:v>
      </x:c>
      <x:c r="BJ61" t="str">
        <x:f>IF(AY61="Genuine|Preferred",'Contradiction Register'!BO61&amp;" is preferred for named directness, currency and decision-fit reasons; "&amp;IF('Contradiction Register'!BO61="Record A","Record B","Record A")&amp;" remains preserved.",VLOOKUP(AY61,$AZ$5:$BG$29,4,FALSE))</x:f>
        <x:v>The records form one evidence family and must not be counted as independent corroboration.</x:v>
      </x:c>
      <x:c r="BK61" t="str">
        <x:f>IF(AY61="Genuine|Preferred",'Contradiction Register'!BO61&amp;" is unquestionably true.",VLOOKUP(AY61,$AZ$5:$BG$29,5,FALSE))</x:f>
        <x:v>The records independently confirm the claim or are compatible because they share an origin.</x:v>
      </x:c>
      <x:c r="BL61" t="str">
        <x:f>VLOOKUP(AY61,$AZ$5:$BG$29,6,FALSE)</x:f>
        <x:v>Retain them as dependent records, inspect derivation differences and proceed only with the dependence stated.</x:v>
      </x:c>
      <x:c r="BM61" t="str">
        <x:f>VLOOKUP(AY61,$AZ$5:$BG$29,7,FALSE)</x:f>
        <x:v>Required if public.</x:v>
      </x:c>
      <x:c r="BN61" t="str">
        <x:f>VLOOKUP(AY61,$AZ$5:$BG$29,8,FALSE)</x:f>
        <x:v>Reopen if independent collection is found or the derivation changes the meaning.</x:v>
      </x:c>
    </x:row>
    <x:row r="62">
      <x:c r="S62" t="n">
        <x:f>6</x:f>
        <x:v>6</x:v>
      </x:c>
      <x:c r="T62" t="b">
        <x:f>OR(AND('Contradiction Register'!E62&lt;&gt;"",COUNTIF('Validation Lists'!$A$5:$A$6,'Contradiction Register'!E62)=0),AND('Contradiction Register'!F62&lt;&gt;"",COUNTIF('Validation Lists'!$B$5:$B$7,'Contradiction Register'!F62)=0),AND('Contradiction Register'!G62&lt;&gt;"",COUNTIF('Validation Lists'!$C$5:$C$7,'Contradiction Register'!G62)=0),AND('Contradiction Register'!J62&lt;&gt;"",COUNTIF('Validation Lists'!$D$5:$D$11,'Contradiction Register'!J62)=0),AND('Contradiction Register'!K62&lt;&gt;"",COUNTIF('Validation Lists'!$E$5:$E$9,'Contradiction Register'!K62)=0),AND('Contradiction Register'!L62&lt;&gt;"",COUNTIF('Validation Lists'!$F$5:$F$7,'Contradiction Register'!L62)=0),AND('Contradiction Register'!AC62&lt;&gt;"",COUNTIF('Validation Lists'!$D$5:$D$11,'Contradiction Register'!AC62)=0),AND('Contradiction Register'!AD62&lt;&gt;"",COUNTIF('Validation Lists'!$E$5:$E$9,'Contradiction Register'!AD62)=0),AND('Contradiction Register'!AE62&lt;&gt;"",COUNTIF('Validation Lists'!$F$5:$F$7,'Contradiction Register'!AE62)=0),AND('Contradiction Register'!AT62&lt;&gt;"",COUNTIF('Validation Lists'!$G$5:$G$8,'Contradiction Register'!AT62)=0),AND('Contradiction Register'!AU62&lt;&gt;"",COUNTIF('Validation Lists'!$G$5:$G$8,'Contradiction Register'!AU62)=0),AND('Contradiction Register'!AV62&lt;&gt;"",COUNTIF('Validation Lists'!$G$5:$G$8,'Contradiction Register'!AV62)=0),AND('Contradiction Register'!AW62&lt;&gt;"",COUNTIF('Validation Lists'!$G$5:$G$8,'Contradiction Register'!AW62)=0),AND('Contradiction Register'!AX62&lt;&gt;"",COUNTIF('Validation Lists'!$G$5:$G$8,'Contradiction Register'!AX62)=0),AND('Contradiction Register'!AY62&lt;&gt;"",COUNTIF('Validation Lists'!$G$5:$G$8,'Contradiction Register'!AY62)=0),AND('Contradiction Register'!AZ62&lt;&gt;"",COUNTIF('Validation Lists'!$G$5:$G$8,'Contradiction Register'!AZ62)=0),AND('Contradiction Register'!BA62&lt;&gt;"",COUNTIF('Validation Lists'!$G$5:$G$8,'Contradiction Register'!BA62)=0),AND('Contradiction Register'!BB62&lt;&gt;"",COUNTIF('Validation Lists'!$G$5:$G$8,'Contradiction Register'!BB62)=0),AND('Contradiction Register'!BC62&lt;&gt;"",COUNTIF('Validation Lists'!$G$5:$G$8,'Contradiction Register'!BC62)=0),AND('Contradiction Register'!BD62&lt;&gt;"",COUNTIF('Validation Lists'!$H$5:$H$7,'Contradiction Register'!BD62)=0),AND('Contradiction Register'!BE62&lt;&gt;"",COUNTIF('Validation Lists'!$A$5:$A$6,'Contradiction Register'!BE62)=0),AND('Contradiction Register'!BF62&lt;&gt;"",COUNTIF('Validation Lists'!$I$5:$I$8,'Contradiction Register'!BF62)=0),AND('Contradiction Register'!BG62&lt;&gt;"",COUNTIF('Validation Lists'!$H$5:$H$7,'Contradiction Register'!BG62)=0),AND('Contradiction Register'!BH62&lt;&gt;"",COUNTIF('Validation Lists'!$H$5:$H$7,'Contradiction Register'!BH62)=0),AND('Contradiction Register'!BI62&lt;&gt;"",COUNTIF('Validation Lists'!$H$5:$H$7,'Contradiction Register'!BI62)=0),AND('Contradiction Register'!BJ62&lt;&gt;"",COUNTIF('Validation Lists'!$H$5:$H$7,'Contradiction Register'!BJ62)=0),AND('Contradiction Register'!BK62&lt;&gt;"",COUNTIF('Validation Lists'!$A$5:$A$6,'Contradiction Register'!BK62)=0),AND('Contradiction Register'!BL62&lt;&gt;"",COUNTIF('Validation Lists'!$A$5:$A$6,'Contradiction Register'!BL62)=0),AND('Contradiction Register'!BM62&lt;&gt;"",COUNTIF('Validation Lists'!$J$5:$J$8,'Contradiction Register'!BM62)=0),AND('Contradiction Register'!BN62&lt;&gt;"",COUNTIF('Validation Lists'!$K$5:$K$7,'Contradiction Register'!BN62)=0),AND('Contradiction Register'!BO62&lt;&gt;"",COUNTIF('Validation Lists'!$L$5:$L$7,'Contradiction Register'!BO62)=0),AND('Contradiction Register'!BP62&lt;&gt;"",COUNTIF('Validation Lists'!$M$5:$M$7,'Contradiction Register'!BP62)=0))</x:f>
        <x:v>0</x:v>
      </x:c>
      <x:c r="U62" t="b">
        <x:f>OR('Contradiction Register'!B62="",'Contradiction Register'!C62="",'Contradiction Register'!D62="",'Contradiction Register'!E62="",'Contradiction Register'!F62="",'Contradiction Register'!G62="",'Contradiction Register'!H62="",'Contradiction Register'!I62="",'Contradiction Register'!J62="",'Contradiction Register'!K62="",'Contradiction Register'!L62="",'Contradiction Register'!M62="",'Contradiction Register'!N62="",'Contradiction Register'!O62="",'Contradiction Register'!P62="",'Contradiction Register'!Q62="",'Contradiction Register'!R62="",'Contradiction Register'!S62="",'Contradiction Register'!T62="",'Contradiction Register'!U62="",'Contradiction Register'!V62="",'Contradiction Register'!W62="",'Contradiction Register'!X62="",'Contradiction Register'!Y62="",'Contradiction Register'!Z62="",'Contradiction Register'!AA62="",'Contradiction Register'!AB62="",'Contradiction Register'!AC62="",'Contradiction Register'!AD62="",'Contradiction Register'!AE62="",'Contradiction Register'!AF62="",'Contradiction Register'!AG62="",'Contradiction Register'!AH62="",'Contradiction Register'!AI62="",'Contradiction Register'!AJ62="",'Contradiction Register'!AK62="",'Contradiction Register'!AL62="",'Contradiction Register'!AM62="",'Contradiction Register'!AN62="",'Contradiction Register'!AO62="",'Contradiction Register'!AP62="",'Contradiction Register'!AQ62="",'Contradiction Register'!AR62="",'Contradiction Register'!AS62="",'Contradiction Register'!AT62="",'Contradiction Register'!AU62="",'Contradiction Register'!AV62="",'Contradiction Register'!AW62="",'Contradiction Register'!AX62="",'Contradiction Register'!AY62="",'Contradiction Register'!AZ62="",'Contradiction Register'!BA62="",'Contradiction Register'!BB62="",'Contradiction Register'!BC62="",'Contradiction Register'!BD62="",'Contradiction Register'!BE62="",'Contradiction Register'!BF62="",'Contradiction Register'!BG62="",'Contradiction Register'!BH62="",'Contradiction Register'!BI62="",'Contradiction Register'!BJ62="",'Contradiction Register'!BK62="",'Contradiction Register'!BL62="",'Contradiction Register'!BM62="",'Contradiction Register'!BN62="",'Contradiction Register'!BO62="",'Contradiction Register'!BP62="",'Contradiction Register'!BQ62="",'Contradiction Register'!BR62="")</x:f>
        <x:v>1</x:v>
      </x:c>
      <x:c r="V62" t="str">
        <x:f>IF(OR(T62,U62),"Undetermined",'Contradiction Register'!BN62)</x:f>
        <x:v>Undetermined</x:v>
      </x:c>
      <x:c r="W62" t="b">
        <x:f>AND(OR('Contradiction Register'!E62="Yes",'Contradiction Register'!F62="High",'Contradiction Register'!G62="Hard",'Contradiction Register'!BO62&lt;&gt;"None",BH62="Preserve unresolved — decision-blocking",BH62="Refuse the claim",BH62="Collect defined additional evidence"),OR('Contradiction Register'!BS62="",'Contradiction Register'!BS62="None"))</x:f>
        <x:v>1</x:v>
      </x:c>
      <x:c r="X62" t="b">
        <x:f>AND(OR(BH62="Prefer one record with explicit reasons",BH62="Preserve unresolved — non-blocking",BH62="Preserve unresolved — decision-blocking",BH62="Refuse the claim",BH62="Collect defined additional evidence",'Contradiction Register'!AY62="Different",'Contradiction Register'!AX62="Different"),OR('Contradiction Register'!BT62="",'Contradiction Register'!BT62="None",'Contradiction Register'!BT62="Not applicable"))</x:f>
        <x:v>1</x:v>
      </x:c>
      <x:c r="Y62" t="b">
        <x:f>AND(BH62="Collect defined additional evidence",OR('Contradiction Register'!BR62="",'Contradiction Register'!BR62="None",'Contradiction Register'!BR62="Not applicable"))</x:f>
        <x:v>0</x:v>
      </x:c>
      <x:c r="Z62" t="str">
        <x:f>IF(AND('Contradiction Register'!BK62="Yes",'Contradiction Register'!BL62="Yes",'Contradiction Register'!BM62&lt;&gt;"Yes"),"Missing-evidence confusion","")</x:f>
      </x:c>
      <x:c r="AA62" t="str">
        <x:f>IF(Z62&lt;&gt;"",Z62,IF('Contradiction Register'!AT62="Different","Entity mismatch",""))</x:f>
      </x:c>
      <x:c r="AB62" t="str">
        <x:f>IF(AA62&lt;&gt;"",AA62,IF('Contradiction Register'!AV62="Different","Geography or market mismatch",""))</x:f>
      </x:c>
      <x:c r="AC62" t="str">
        <x:f>IF(AB62&lt;&gt;"",AB62,IF('Contradiction Register'!AU62="Different","Geography or market mismatch",""))</x:f>
      </x:c>
      <x:c r="AD62" t="str">
        <x:f>IF(AC62&lt;&gt;"",AC62,IF('Contradiction Register'!AW62="Different","Customer-segment mismatch",""))</x:f>
      </x:c>
      <x:c r="AE62" t="str">
        <x:f>IF(AD62&lt;&gt;"",AD62,IF('Contradiction Register'!AX62="Different","Product-tier mismatch",""))</x:f>
      </x:c>
      <x:c r="AF62" t="str">
        <x:f>IF(AE62&lt;&gt;"",AE62,IF('Contradiction Register'!AY62="Different","Time conflict",""))</x:f>
      </x:c>
      <x:c r="AG62" t="str">
        <x:f>IF(AF62&lt;&gt;"",AF62,IF('Contradiction Register'!AZ62="Different","Definition conflict",""))</x:f>
      </x:c>
      <x:c r="AH62" t="str">
        <x:f>IF(AG62&lt;&gt;"",AG62,IF('Contradiction Register'!BA62="Different","Metric conflict",""))</x:f>
      </x:c>
      <x:c r="AI62" t="str">
        <x:f>IF(AH62&lt;&gt;"",AH62,IF('Contradiction Register'!BB62="Different","Method conflict",""))</x:f>
      </x:c>
      <x:c r="AJ62" t="str">
        <x:f>IF(AI62&lt;&gt;"",AI62,IF('Contradiction Register'!BC62="Different","Evidence-state conflict",""))</x:f>
      </x:c>
      <x:c r="AK62" t="str">
        <x:f>IF(AJ62&lt;&gt;"",AJ62,IF(OR('Contradiction Register'!BG62="Yes",'Contradiction Register'!BH62="Yes",'Contradiction Register'!BI62="Yes",'Contradiction Register'!BJ62&lt;&gt;"Yes"),"Provenance or source conflict",""))</x:f>
        <x:v>Provenance or source conflict</x:v>
      </x:c>
      <x:c r="AL62" t="str">
        <x:f>IF(AK62&lt;&gt;"",AK62,IF('Contradiction Register'!BD62="No","No true contradiction","Genuine factual contradiction"))</x:f>
        <x:v>Provenance or source conflict</x:v>
      </x:c>
      <x:c r="AM62" t="str">
        <x:f>IF(AL62="Missing-evidence confusion","Missing","")</x:f>
      </x:c>
      <x:c r="AN62" t="str">
        <x:f>IF(AM62&lt;&gt;"",AM62,IF(AL62="Entity mismatch","Entity",""))</x:f>
      </x:c>
      <x:c r="AO62" t="str">
        <x:f>IF(AN62&lt;&gt;"",AN62,IF(AL62="Geography or market mismatch",IF('Contradiction Register'!AV62="Different","GeoMarket|Market","GeoMarket|Geography"),""))</x:f>
      </x:c>
      <x:c r="AP62" t="str">
        <x:f>IF(AO62&lt;&gt;"",AO62,IF(AL62="Customer-segment mismatch","Segment",""))</x:f>
      </x:c>
      <x:c r="AQ62" t="str">
        <x:f>IF(AP62&lt;&gt;"",AP62,IF(AL62="Product-tier mismatch",IF('Contradiction Register'!BE62="Yes","Tier|Narrowed","Tier|Default"),""))</x:f>
      </x:c>
      <x:c r="AR62" t="str">
        <x:f>IF(AQ62&lt;&gt;"",AQ62,IF(AL62="Time conflict",IF('Contradiction Register'!BO62&lt;&gt;"None","Time|Preferred","Time|Sequence"),""))</x:f>
      </x:c>
      <x:c r="AS62" t="str">
        <x:f>IF(AR62&lt;&gt;"",AR62,IF(AL62="Definition conflict",IF('Contradiction Register'!W62='Contradiction Register'!AP62,"Definition|SameLabel","Definition|DifferentLabel"),""))</x:f>
      </x:c>
      <x:c r="AT62" t="str">
        <x:f>IF(AS62&lt;&gt;"",AS62,IF(AL62="Metric conflict","Metric",""))</x:f>
      </x:c>
      <x:c r="AU62" t="str">
        <x:f>IF(AT62&lt;&gt;"",AT62,IF(AL62="Method conflict",IF('Contradiction Register'!BN62="Material","Method|Material",IF('Contradiction Register'!BN62="Non-material","Method|NonMaterial","Method|Undetermined")),""))</x:f>
      </x:c>
      <x:c r="AV62" t="str">
        <x:f>IF(AU62&lt;&gt;"",AU62,IF(AL62="Evidence-state conflict","EvidenceState",""))</x:f>
      </x:c>
      <x:c r="AW62" t="str">
        <x:f>IF(AV62&lt;&gt;"",AV62,IF(AL62="Provenance or source conflict",IF(AND('Contradiction Register'!BH62="Yes",'Contradiction Register'!BN62="Material"),"Provenance|SharedProviderMaterial",IF(AND('Contradiction Register'!BN62="Material",'Contradiction Register'!BJ62="Unknown"),"Provenance|TraceRequired","Provenance|Dependent")),""))</x:f>
        <x:v>Provenance|Dependent</x:v>
      </x:c>
      <x:c r="AX62" t="str">
        <x:f>IF(AW62&lt;&gt;"",AW62,IF(AL62="No true contradiction",IF('Contradiction Register'!BE62="Yes","NoTrue|Narrowed","NoTrue|Compatible"),""))</x:f>
        <x:v>Provenance|Dependent</x:v>
      </x:c>
      <x:c r="AY62" t="str">
        <x:f>IF(AX62&lt;&gt;"",AX62,IF('Contradiction Register'!BO62&lt;&gt;"None","Genuine|Preferred",IF('Contradiction Register'!BP62="No","Genuine|Refuse",IF('Contradiction Register'!BN62="Non-material","Genuine|NonMaterial","Genuine|Material"))))</x:f>
        <x:v>Provenance|Dependent</x:v>
      </x:c>
      <x:c r="BH62" t="str">
        <x:f>VLOOKUP(AY62,$AZ$5:$BG$29,2,FALSE)</x:f>
        <x:v>Preserve unresolved — non-blocking</x:v>
      </x:c>
      <x:c r="BI62" t="str">
        <x:f>VLOOKUP(AY62,$AZ$5:$BG$29,3,FALSE)</x:f>
        <x:v>Reduced</x:v>
      </x:c>
      <x:c r="BJ62" t="str">
        <x:f>IF(AY62="Genuine|Preferred",'Contradiction Register'!BO62&amp;" is preferred for named directness, currency and decision-fit reasons; "&amp;IF('Contradiction Register'!BO62="Record A","Record B","Record A")&amp;" remains preserved.",VLOOKUP(AY62,$AZ$5:$BG$29,4,FALSE))</x:f>
        <x:v>The records form one evidence family and must not be counted as independent corroboration.</x:v>
      </x:c>
      <x:c r="BK62" t="str">
        <x:f>IF(AY62="Genuine|Preferred",'Contradiction Register'!BO62&amp;" is unquestionably true.",VLOOKUP(AY62,$AZ$5:$BG$29,5,FALSE))</x:f>
        <x:v>The records independently confirm the claim or are compatible because they share an origin.</x:v>
      </x:c>
      <x:c r="BL62" t="str">
        <x:f>VLOOKUP(AY62,$AZ$5:$BG$29,6,FALSE)</x:f>
        <x:v>Retain them as dependent records, inspect derivation differences and proceed only with the dependence stated.</x:v>
      </x:c>
      <x:c r="BM62" t="str">
        <x:f>VLOOKUP(AY62,$AZ$5:$BG$29,7,FALSE)</x:f>
        <x:v>Required if public.</x:v>
      </x:c>
      <x:c r="BN62" t="str">
        <x:f>VLOOKUP(AY62,$AZ$5:$BG$29,8,FALSE)</x:f>
        <x:v>Reopen if independent collection is found or the derivation changes the meaning.</x:v>
      </x:c>
    </x:row>
    <x:row r="63">
      <x:c r="S63" t="n">
        <x:f>6</x:f>
        <x:v>6</x:v>
      </x:c>
      <x:c r="T63" t="b">
        <x:f>OR(AND('Contradiction Register'!E63&lt;&gt;"",COUNTIF('Validation Lists'!$A$5:$A$6,'Contradiction Register'!E63)=0),AND('Contradiction Register'!F63&lt;&gt;"",COUNTIF('Validation Lists'!$B$5:$B$7,'Contradiction Register'!F63)=0),AND('Contradiction Register'!G63&lt;&gt;"",COUNTIF('Validation Lists'!$C$5:$C$7,'Contradiction Register'!G63)=0),AND('Contradiction Register'!J63&lt;&gt;"",COUNTIF('Validation Lists'!$D$5:$D$11,'Contradiction Register'!J63)=0),AND('Contradiction Register'!K63&lt;&gt;"",COUNTIF('Validation Lists'!$E$5:$E$9,'Contradiction Register'!K63)=0),AND('Contradiction Register'!L63&lt;&gt;"",COUNTIF('Validation Lists'!$F$5:$F$7,'Contradiction Register'!L63)=0),AND('Contradiction Register'!AC63&lt;&gt;"",COUNTIF('Validation Lists'!$D$5:$D$11,'Contradiction Register'!AC63)=0),AND('Contradiction Register'!AD63&lt;&gt;"",COUNTIF('Validation Lists'!$E$5:$E$9,'Contradiction Register'!AD63)=0),AND('Contradiction Register'!AE63&lt;&gt;"",COUNTIF('Validation Lists'!$F$5:$F$7,'Contradiction Register'!AE63)=0),AND('Contradiction Register'!AT63&lt;&gt;"",COUNTIF('Validation Lists'!$G$5:$G$8,'Contradiction Register'!AT63)=0),AND('Contradiction Register'!AU63&lt;&gt;"",COUNTIF('Validation Lists'!$G$5:$G$8,'Contradiction Register'!AU63)=0),AND('Contradiction Register'!AV63&lt;&gt;"",COUNTIF('Validation Lists'!$G$5:$G$8,'Contradiction Register'!AV63)=0),AND('Contradiction Register'!AW63&lt;&gt;"",COUNTIF('Validation Lists'!$G$5:$G$8,'Contradiction Register'!AW63)=0),AND('Contradiction Register'!AX63&lt;&gt;"",COUNTIF('Validation Lists'!$G$5:$G$8,'Contradiction Register'!AX63)=0),AND('Contradiction Register'!AY63&lt;&gt;"",COUNTIF('Validation Lists'!$G$5:$G$8,'Contradiction Register'!AY63)=0),AND('Contradiction Register'!AZ63&lt;&gt;"",COUNTIF('Validation Lists'!$G$5:$G$8,'Contradiction Register'!AZ63)=0),AND('Contradiction Register'!BA63&lt;&gt;"",COUNTIF('Validation Lists'!$G$5:$G$8,'Contradiction Register'!BA63)=0),AND('Contradiction Register'!BB63&lt;&gt;"",COUNTIF('Validation Lists'!$G$5:$G$8,'Contradiction Register'!BB63)=0),AND('Contradiction Register'!BC63&lt;&gt;"",COUNTIF('Validation Lists'!$G$5:$G$8,'Contradiction Register'!BC63)=0),AND('Contradiction Register'!BD63&lt;&gt;"",COUNTIF('Validation Lists'!$H$5:$H$7,'Contradiction Register'!BD63)=0),AND('Contradiction Register'!BE63&lt;&gt;"",COUNTIF('Validation Lists'!$A$5:$A$6,'Contradiction Register'!BE63)=0),AND('Contradiction Register'!BF63&lt;&gt;"",COUNTIF('Validation Lists'!$I$5:$I$8,'Contradiction Register'!BF63)=0),AND('Contradiction Register'!BG63&lt;&gt;"",COUNTIF('Validation Lists'!$H$5:$H$7,'Contradiction Register'!BG63)=0),AND('Contradiction Register'!BH63&lt;&gt;"",COUNTIF('Validation Lists'!$H$5:$H$7,'Contradiction Register'!BH63)=0),AND('Contradiction Register'!BI63&lt;&gt;"",COUNTIF('Validation Lists'!$H$5:$H$7,'Contradiction Register'!BI63)=0),AND('Contradiction Register'!BJ63&lt;&gt;"",COUNTIF('Validation Lists'!$H$5:$H$7,'Contradiction Register'!BJ63)=0),AND('Contradiction Register'!BK63&lt;&gt;"",COUNTIF('Validation Lists'!$A$5:$A$6,'Contradiction Register'!BK63)=0),AND('Contradiction Register'!BL63&lt;&gt;"",COUNTIF('Validation Lists'!$A$5:$A$6,'Contradiction Register'!BL63)=0),AND('Contradiction Register'!BM63&lt;&gt;"",COUNTIF('Validation Lists'!$J$5:$J$8,'Contradiction Register'!BM63)=0),AND('Contradiction Register'!BN63&lt;&gt;"",COUNTIF('Validation Lists'!$K$5:$K$7,'Contradiction Register'!BN63)=0),AND('Contradiction Register'!BO63&lt;&gt;"",COUNTIF('Validation Lists'!$L$5:$L$7,'Contradiction Register'!BO63)=0),AND('Contradiction Register'!BP63&lt;&gt;"",COUNTIF('Validation Lists'!$M$5:$M$7,'Contradiction Register'!BP63)=0))</x:f>
        <x:v>0</x:v>
      </x:c>
      <x:c r="U63" t="b">
        <x:f>OR('Contradiction Register'!B63="",'Contradiction Register'!C63="",'Contradiction Register'!D63="",'Contradiction Register'!E63="",'Contradiction Register'!F63="",'Contradiction Register'!G63="",'Contradiction Register'!H63="",'Contradiction Register'!I63="",'Contradiction Register'!J63="",'Contradiction Register'!K63="",'Contradiction Register'!L63="",'Contradiction Register'!M63="",'Contradiction Register'!N63="",'Contradiction Register'!O63="",'Contradiction Register'!P63="",'Contradiction Register'!Q63="",'Contradiction Register'!R63="",'Contradiction Register'!S63="",'Contradiction Register'!T63="",'Contradiction Register'!U63="",'Contradiction Register'!V63="",'Contradiction Register'!W63="",'Contradiction Register'!X63="",'Contradiction Register'!Y63="",'Contradiction Register'!Z63="",'Contradiction Register'!AA63="",'Contradiction Register'!AB63="",'Contradiction Register'!AC63="",'Contradiction Register'!AD63="",'Contradiction Register'!AE63="",'Contradiction Register'!AF63="",'Contradiction Register'!AG63="",'Contradiction Register'!AH63="",'Contradiction Register'!AI63="",'Contradiction Register'!AJ63="",'Contradiction Register'!AK63="",'Contradiction Register'!AL63="",'Contradiction Register'!AM63="",'Contradiction Register'!AN63="",'Contradiction Register'!AO63="",'Contradiction Register'!AP63="",'Contradiction Register'!AQ63="",'Contradiction Register'!AR63="",'Contradiction Register'!AS63="",'Contradiction Register'!AT63="",'Contradiction Register'!AU63="",'Contradiction Register'!AV63="",'Contradiction Register'!AW63="",'Contradiction Register'!AX63="",'Contradiction Register'!AY63="",'Contradiction Register'!AZ63="",'Contradiction Register'!BA63="",'Contradiction Register'!BB63="",'Contradiction Register'!BC63="",'Contradiction Register'!BD63="",'Contradiction Register'!BE63="",'Contradiction Register'!BF63="",'Contradiction Register'!BG63="",'Contradiction Register'!BH63="",'Contradiction Register'!BI63="",'Contradiction Register'!BJ63="",'Contradiction Register'!BK63="",'Contradiction Register'!BL63="",'Contradiction Register'!BM63="",'Contradiction Register'!BN63="",'Contradiction Register'!BO63="",'Contradiction Register'!BP63="",'Contradiction Register'!BQ63="",'Contradiction Register'!BR63="")</x:f>
        <x:v>1</x:v>
      </x:c>
      <x:c r="V63" t="str">
        <x:f>IF(OR(T63,U63),"Undetermined",'Contradiction Register'!BN63)</x:f>
        <x:v>Undetermined</x:v>
      </x:c>
      <x:c r="W63" t="b">
        <x:f>AND(OR('Contradiction Register'!E63="Yes",'Contradiction Register'!F63="High",'Contradiction Register'!G63="Hard",'Contradiction Register'!BO63&lt;&gt;"None",BH63="Preserve unresolved — decision-blocking",BH63="Refuse the claim",BH63="Collect defined additional evidence"),OR('Contradiction Register'!BS63="",'Contradiction Register'!BS63="None"))</x:f>
        <x:v>1</x:v>
      </x:c>
      <x:c r="X63" t="b">
        <x:f>AND(OR(BH63="Prefer one record with explicit reasons",BH63="Preserve unresolved — non-blocking",BH63="Preserve unresolved — decision-blocking",BH63="Refuse the claim",BH63="Collect defined additional evidence",'Contradiction Register'!AY63="Different",'Contradiction Register'!AX63="Different"),OR('Contradiction Register'!BT63="",'Contradiction Register'!BT63="None",'Contradiction Register'!BT63="Not applicable"))</x:f>
        <x:v>1</x:v>
      </x:c>
      <x:c r="Y63" t="b">
        <x:f>AND(BH63="Collect defined additional evidence",OR('Contradiction Register'!BR63="",'Contradiction Register'!BR63="None",'Contradiction Register'!BR63="Not applicable"))</x:f>
        <x:v>0</x:v>
      </x:c>
      <x:c r="Z63" t="str">
        <x:f>IF(AND('Contradiction Register'!BK63="Yes",'Contradiction Register'!BL63="Yes",'Contradiction Register'!BM63&lt;&gt;"Yes"),"Missing-evidence confusion","")</x:f>
      </x:c>
      <x:c r="AA63" t="str">
        <x:f>IF(Z63&lt;&gt;"",Z63,IF('Contradiction Register'!AT63="Different","Entity mismatch",""))</x:f>
      </x:c>
      <x:c r="AB63" t="str">
        <x:f>IF(AA63&lt;&gt;"",AA63,IF('Contradiction Register'!AV63="Different","Geography or market mismatch",""))</x:f>
      </x:c>
      <x:c r="AC63" t="str">
        <x:f>IF(AB63&lt;&gt;"",AB63,IF('Contradiction Register'!AU63="Different","Geography or market mismatch",""))</x:f>
      </x:c>
      <x:c r="AD63" t="str">
        <x:f>IF(AC63&lt;&gt;"",AC63,IF('Contradiction Register'!AW63="Different","Customer-segment mismatch",""))</x:f>
      </x:c>
      <x:c r="AE63" t="str">
        <x:f>IF(AD63&lt;&gt;"",AD63,IF('Contradiction Register'!AX63="Different","Product-tier mismatch",""))</x:f>
      </x:c>
      <x:c r="AF63" t="str">
        <x:f>IF(AE63&lt;&gt;"",AE63,IF('Contradiction Register'!AY63="Different","Time conflict",""))</x:f>
      </x:c>
      <x:c r="AG63" t="str">
        <x:f>IF(AF63&lt;&gt;"",AF63,IF('Contradiction Register'!AZ63="Different","Definition conflict",""))</x:f>
      </x:c>
      <x:c r="AH63" t="str">
        <x:f>IF(AG63&lt;&gt;"",AG63,IF('Contradiction Register'!BA63="Different","Metric conflict",""))</x:f>
      </x:c>
      <x:c r="AI63" t="str">
        <x:f>IF(AH63&lt;&gt;"",AH63,IF('Contradiction Register'!BB63="Different","Method conflict",""))</x:f>
      </x:c>
      <x:c r="AJ63" t="str">
        <x:f>IF(AI63&lt;&gt;"",AI63,IF('Contradiction Register'!BC63="Different","Evidence-state conflict",""))</x:f>
      </x:c>
      <x:c r="AK63" t="str">
        <x:f>IF(AJ63&lt;&gt;"",AJ63,IF(OR('Contradiction Register'!BG63="Yes",'Contradiction Register'!BH63="Yes",'Contradiction Register'!BI63="Yes",'Contradiction Register'!BJ63&lt;&gt;"Yes"),"Provenance or source conflict",""))</x:f>
        <x:v>Provenance or source conflict</x:v>
      </x:c>
      <x:c r="AL63" t="str">
        <x:f>IF(AK63&lt;&gt;"",AK63,IF('Contradiction Register'!BD63="No","No true contradiction","Genuine factual contradiction"))</x:f>
        <x:v>Provenance or source conflict</x:v>
      </x:c>
      <x:c r="AM63" t="str">
        <x:f>IF(AL63="Missing-evidence confusion","Missing","")</x:f>
      </x:c>
      <x:c r="AN63" t="str">
        <x:f>IF(AM63&lt;&gt;"",AM63,IF(AL63="Entity mismatch","Entity",""))</x:f>
      </x:c>
      <x:c r="AO63" t="str">
        <x:f>IF(AN63&lt;&gt;"",AN63,IF(AL63="Geography or market mismatch",IF('Contradiction Register'!AV63="Different","GeoMarket|Market","GeoMarket|Geography"),""))</x:f>
      </x:c>
      <x:c r="AP63" t="str">
        <x:f>IF(AO63&lt;&gt;"",AO63,IF(AL63="Customer-segment mismatch","Segment",""))</x:f>
      </x:c>
      <x:c r="AQ63" t="str">
        <x:f>IF(AP63&lt;&gt;"",AP63,IF(AL63="Product-tier mismatch",IF('Contradiction Register'!BE63="Yes","Tier|Narrowed","Tier|Default"),""))</x:f>
      </x:c>
      <x:c r="AR63" t="str">
        <x:f>IF(AQ63&lt;&gt;"",AQ63,IF(AL63="Time conflict",IF('Contradiction Register'!BO63&lt;&gt;"None","Time|Preferred","Time|Sequence"),""))</x:f>
      </x:c>
      <x:c r="AS63" t="str">
        <x:f>IF(AR63&lt;&gt;"",AR63,IF(AL63="Definition conflict",IF('Contradiction Register'!W63='Contradiction Register'!AP63,"Definition|SameLabel","Definition|DifferentLabel"),""))</x:f>
      </x:c>
      <x:c r="AT63" t="str">
        <x:f>IF(AS63&lt;&gt;"",AS63,IF(AL63="Metric conflict","Metric",""))</x:f>
      </x:c>
      <x:c r="AU63" t="str">
        <x:f>IF(AT63&lt;&gt;"",AT63,IF(AL63="Method conflict",IF('Contradiction Register'!BN63="Material","Method|Material",IF('Contradiction Register'!BN63="Non-material","Method|NonMaterial","Method|Undetermined")),""))</x:f>
      </x:c>
      <x:c r="AV63" t="str">
        <x:f>IF(AU63&lt;&gt;"",AU63,IF(AL63="Evidence-state conflict","EvidenceState",""))</x:f>
      </x:c>
      <x:c r="AW63" t="str">
        <x:f>IF(AV63&lt;&gt;"",AV63,IF(AL63="Provenance or source conflict",IF(AND('Contradiction Register'!BH63="Yes",'Contradiction Register'!BN63="Material"),"Provenance|SharedProviderMaterial",IF(AND('Contradiction Register'!BN63="Material",'Contradiction Register'!BJ63="Unknown"),"Provenance|TraceRequired","Provenance|Dependent")),""))</x:f>
        <x:v>Provenance|Dependent</x:v>
      </x:c>
      <x:c r="AX63" t="str">
        <x:f>IF(AW63&lt;&gt;"",AW63,IF(AL63="No true contradiction",IF('Contradiction Register'!BE63="Yes","NoTrue|Narrowed","NoTrue|Compatible"),""))</x:f>
        <x:v>Provenance|Dependent</x:v>
      </x:c>
      <x:c r="AY63" t="str">
        <x:f>IF(AX63&lt;&gt;"",AX63,IF('Contradiction Register'!BO63&lt;&gt;"None","Genuine|Preferred",IF('Contradiction Register'!BP63="No","Genuine|Refuse",IF('Contradiction Register'!BN63="Non-material","Genuine|NonMaterial","Genuine|Material"))))</x:f>
        <x:v>Provenance|Dependent</x:v>
      </x:c>
      <x:c r="BH63" t="str">
        <x:f>VLOOKUP(AY63,$AZ$5:$BG$29,2,FALSE)</x:f>
        <x:v>Preserve unresolved — non-blocking</x:v>
      </x:c>
      <x:c r="BI63" t="str">
        <x:f>VLOOKUP(AY63,$AZ$5:$BG$29,3,FALSE)</x:f>
        <x:v>Reduced</x:v>
      </x:c>
      <x:c r="BJ63" t="str">
        <x:f>IF(AY63="Genuine|Preferred",'Contradiction Register'!BO63&amp;" is preferred for named directness, currency and decision-fit reasons; "&amp;IF('Contradiction Register'!BO63="Record A","Record B","Record A")&amp;" remains preserved.",VLOOKUP(AY63,$AZ$5:$BG$29,4,FALSE))</x:f>
        <x:v>The records form one evidence family and must not be counted as independent corroboration.</x:v>
      </x:c>
      <x:c r="BK63" t="str">
        <x:f>IF(AY63="Genuine|Preferred",'Contradiction Register'!BO63&amp;" is unquestionably true.",VLOOKUP(AY63,$AZ$5:$BG$29,5,FALSE))</x:f>
        <x:v>The records independently confirm the claim or are compatible because they share an origin.</x:v>
      </x:c>
      <x:c r="BL63" t="str">
        <x:f>VLOOKUP(AY63,$AZ$5:$BG$29,6,FALSE)</x:f>
        <x:v>Retain them as dependent records, inspect derivation differences and proceed only with the dependence stated.</x:v>
      </x:c>
      <x:c r="BM63" t="str">
        <x:f>VLOOKUP(AY63,$AZ$5:$BG$29,7,FALSE)</x:f>
        <x:v>Required if public.</x:v>
      </x:c>
      <x:c r="BN63" t="str">
        <x:f>VLOOKUP(AY63,$AZ$5:$BG$29,8,FALSE)</x:f>
        <x:v>Reopen if independent collection is found or the derivation changes the meaning.</x:v>
      </x:c>
    </x:row>
    <x:row r="64">
      <x:c r="S64" t="n">
        <x:f>6</x:f>
        <x:v>6</x:v>
      </x:c>
      <x:c r="T64" t="b">
        <x:f>OR(AND('Contradiction Register'!E64&lt;&gt;"",COUNTIF('Validation Lists'!$A$5:$A$6,'Contradiction Register'!E64)=0),AND('Contradiction Register'!F64&lt;&gt;"",COUNTIF('Validation Lists'!$B$5:$B$7,'Contradiction Register'!F64)=0),AND('Contradiction Register'!G64&lt;&gt;"",COUNTIF('Validation Lists'!$C$5:$C$7,'Contradiction Register'!G64)=0),AND('Contradiction Register'!J64&lt;&gt;"",COUNTIF('Validation Lists'!$D$5:$D$11,'Contradiction Register'!J64)=0),AND('Contradiction Register'!K64&lt;&gt;"",COUNTIF('Validation Lists'!$E$5:$E$9,'Contradiction Register'!K64)=0),AND('Contradiction Register'!L64&lt;&gt;"",COUNTIF('Validation Lists'!$F$5:$F$7,'Contradiction Register'!L64)=0),AND('Contradiction Register'!AC64&lt;&gt;"",COUNTIF('Validation Lists'!$D$5:$D$11,'Contradiction Register'!AC64)=0),AND('Contradiction Register'!AD64&lt;&gt;"",COUNTIF('Validation Lists'!$E$5:$E$9,'Contradiction Register'!AD64)=0),AND('Contradiction Register'!AE64&lt;&gt;"",COUNTIF('Validation Lists'!$F$5:$F$7,'Contradiction Register'!AE64)=0),AND('Contradiction Register'!AT64&lt;&gt;"",COUNTIF('Validation Lists'!$G$5:$G$8,'Contradiction Register'!AT64)=0),AND('Contradiction Register'!AU64&lt;&gt;"",COUNTIF('Validation Lists'!$G$5:$G$8,'Contradiction Register'!AU64)=0),AND('Contradiction Register'!AV64&lt;&gt;"",COUNTIF('Validation Lists'!$G$5:$G$8,'Contradiction Register'!AV64)=0),AND('Contradiction Register'!AW64&lt;&gt;"",COUNTIF('Validation Lists'!$G$5:$G$8,'Contradiction Register'!AW64)=0),AND('Contradiction Register'!AX64&lt;&gt;"",COUNTIF('Validation Lists'!$G$5:$G$8,'Contradiction Register'!AX64)=0),AND('Contradiction Register'!AY64&lt;&gt;"",COUNTIF('Validation Lists'!$G$5:$G$8,'Contradiction Register'!AY64)=0),AND('Contradiction Register'!AZ64&lt;&gt;"",COUNTIF('Validation Lists'!$G$5:$G$8,'Contradiction Register'!AZ64)=0),AND('Contradiction Register'!BA64&lt;&gt;"",COUNTIF('Validation Lists'!$G$5:$G$8,'Contradiction Register'!BA64)=0),AND('Contradiction Register'!BB64&lt;&gt;"",COUNTIF('Validation Lists'!$G$5:$G$8,'Contradiction Register'!BB64)=0),AND('Contradiction Register'!BC64&lt;&gt;"",COUNTIF('Validation Lists'!$G$5:$G$8,'Contradiction Register'!BC64)=0),AND('Contradiction Register'!BD64&lt;&gt;"",COUNTIF('Validation Lists'!$H$5:$H$7,'Contradiction Register'!BD64)=0),AND('Contradiction Register'!BE64&lt;&gt;"",COUNTIF('Validation Lists'!$A$5:$A$6,'Contradiction Register'!BE64)=0),AND('Contradiction Register'!BF64&lt;&gt;"",COUNTIF('Validation Lists'!$I$5:$I$8,'Contradiction Register'!BF64)=0),AND('Contradiction Register'!BG64&lt;&gt;"",COUNTIF('Validation Lists'!$H$5:$H$7,'Contradiction Register'!BG64)=0),AND('Contradiction Register'!BH64&lt;&gt;"",COUNTIF('Validation Lists'!$H$5:$H$7,'Contradiction Register'!BH64)=0),AND('Contradiction Register'!BI64&lt;&gt;"",COUNTIF('Validation Lists'!$H$5:$H$7,'Contradiction Register'!BI64)=0),AND('Contradiction Register'!BJ64&lt;&gt;"",COUNTIF('Validation Lists'!$H$5:$H$7,'Contradiction Register'!BJ64)=0),AND('Contradiction Register'!BK64&lt;&gt;"",COUNTIF('Validation Lists'!$A$5:$A$6,'Contradiction Register'!BK64)=0),AND('Contradiction Register'!BL64&lt;&gt;"",COUNTIF('Validation Lists'!$A$5:$A$6,'Contradiction Register'!BL64)=0),AND('Contradiction Register'!BM64&lt;&gt;"",COUNTIF('Validation Lists'!$J$5:$J$8,'Contradiction Register'!BM64)=0),AND('Contradiction Register'!BN64&lt;&gt;"",COUNTIF('Validation Lists'!$K$5:$K$7,'Contradiction Register'!BN64)=0),AND('Contradiction Register'!BO64&lt;&gt;"",COUNTIF('Validation Lists'!$L$5:$L$7,'Contradiction Register'!BO64)=0),AND('Contradiction Register'!BP64&lt;&gt;"",COUNTIF('Validation Lists'!$M$5:$M$7,'Contradiction Register'!BP64)=0))</x:f>
        <x:v>0</x:v>
      </x:c>
      <x:c r="U64" t="b">
        <x:f>OR('Contradiction Register'!B64="",'Contradiction Register'!C64="",'Contradiction Register'!D64="",'Contradiction Register'!E64="",'Contradiction Register'!F64="",'Contradiction Register'!G64="",'Contradiction Register'!H64="",'Contradiction Register'!I64="",'Contradiction Register'!J64="",'Contradiction Register'!K64="",'Contradiction Register'!L64="",'Contradiction Register'!M64="",'Contradiction Register'!N64="",'Contradiction Register'!O64="",'Contradiction Register'!P64="",'Contradiction Register'!Q64="",'Contradiction Register'!R64="",'Contradiction Register'!S64="",'Contradiction Register'!T64="",'Contradiction Register'!U64="",'Contradiction Register'!V64="",'Contradiction Register'!W64="",'Contradiction Register'!X64="",'Contradiction Register'!Y64="",'Contradiction Register'!Z64="",'Contradiction Register'!AA64="",'Contradiction Register'!AB64="",'Contradiction Register'!AC64="",'Contradiction Register'!AD64="",'Contradiction Register'!AE64="",'Contradiction Register'!AF64="",'Contradiction Register'!AG64="",'Contradiction Register'!AH64="",'Contradiction Register'!AI64="",'Contradiction Register'!AJ64="",'Contradiction Register'!AK64="",'Contradiction Register'!AL64="",'Contradiction Register'!AM64="",'Contradiction Register'!AN64="",'Contradiction Register'!AO64="",'Contradiction Register'!AP64="",'Contradiction Register'!AQ64="",'Contradiction Register'!AR64="",'Contradiction Register'!AS64="",'Contradiction Register'!AT64="",'Contradiction Register'!AU64="",'Contradiction Register'!AV64="",'Contradiction Register'!AW64="",'Contradiction Register'!AX64="",'Contradiction Register'!AY64="",'Contradiction Register'!AZ64="",'Contradiction Register'!BA64="",'Contradiction Register'!BB64="",'Contradiction Register'!BC64="",'Contradiction Register'!BD64="",'Contradiction Register'!BE64="",'Contradiction Register'!BF64="",'Contradiction Register'!BG64="",'Contradiction Register'!BH64="",'Contradiction Register'!BI64="",'Contradiction Register'!BJ64="",'Contradiction Register'!BK64="",'Contradiction Register'!BL64="",'Contradiction Register'!BM64="",'Contradiction Register'!BN64="",'Contradiction Register'!BO64="",'Contradiction Register'!BP64="",'Contradiction Register'!BQ64="",'Contradiction Register'!BR64="")</x:f>
        <x:v>1</x:v>
      </x:c>
      <x:c r="V64" t="str">
        <x:f>IF(OR(T64,U64),"Undetermined",'Contradiction Register'!BN64)</x:f>
        <x:v>Undetermined</x:v>
      </x:c>
      <x:c r="W64" t="b">
        <x:f>AND(OR('Contradiction Register'!E64="Yes",'Contradiction Register'!F64="High",'Contradiction Register'!G64="Hard",'Contradiction Register'!BO64&lt;&gt;"None",BH64="Preserve unresolved — decision-blocking",BH64="Refuse the claim",BH64="Collect defined additional evidence"),OR('Contradiction Register'!BS64="",'Contradiction Register'!BS64="None"))</x:f>
        <x:v>1</x:v>
      </x:c>
      <x:c r="X64" t="b">
        <x:f>AND(OR(BH64="Prefer one record with explicit reasons",BH64="Preserve unresolved — non-blocking",BH64="Preserve unresolved — decision-blocking",BH64="Refuse the claim",BH64="Collect defined additional evidence",'Contradiction Register'!AY64="Different",'Contradiction Register'!AX64="Different"),OR('Contradiction Register'!BT64="",'Contradiction Register'!BT64="None",'Contradiction Register'!BT64="Not applicable"))</x:f>
        <x:v>1</x:v>
      </x:c>
      <x:c r="Y64" t="b">
        <x:f>AND(BH64="Collect defined additional evidence",OR('Contradiction Register'!BR64="",'Contradiction Register'!BR64="None",'Contradiction Register'!BR64="Not applicable"))</x:f>
        <x:v>0</x:v>
      </x:c>
      <x:c r="Z64" t="str">
        <x:f>IF(AND('Contradiction Register'!BK64="Yes",'Contradiction Register'!BL64="Yes",'Contradiction Register'!BM64&lt;&gt;"Yes"),"Missing-evidence confusion","")</x:f>
      </x:c>
      <x:c r="AA64" t="str">
        <x:f>IF(Z64&lt;&gt;"",Z64,IF('Contradiction Register'!AT64="Different","Entity mismatch",""))</x:f>
      </x:c>
      <x:c r="AB64" t="str">
        <x:f>IF(AA64&lt;&gt;"",AA64,IF('Contradiction Register'!AV64="Different","Geography or market mismatch",""))</x:f>
      </x:c>
      <x:c r="AC64" t="str">
        <x:f>IF(AB64&lt;&gt;"",AB64,IF('Contradiction Register'!AU64="Different","Geography or market mismatch",""))</x:f>
      </x:c>
      <x:c r="AD64" t="str">
        <x:f>IF(AC64&lt;&gt;"",AC64,IF('Contradiction Register'!AW64="Different","Customer-segment mismatch",""))</x:f>
      </x:c>
      <x:c r="AE64" t="str">
        <x:f>IF(AD64&lt;&gt;"",AD64,IF('Contradiction Register'!AX64="Different","Product-tier mismatch",""))</x:f>
      </x:c>
      <x:c r="AF64" t="str">
        <x:f>IF(AE64&lt;&gt;"",AE64,IF('Contradiction Register'!AY64="Different","Time conflict",""))</x:f>
      </x:c>
      <x:c r="AG64" t="str">
        <x:f>IF(AF64&lt;&gt;"",AF64,IF('Contradiction Register'!AZ64="Different","Definition conflict",""))</x:f>
      </x:c>
      <x:c r="AH64" t="str">
        <x:f>IF(AG64&lt;&gt;"",AG64,IF('Contradiction Register'!BA64="Different","Metric conflict",""))</x:f>
      </x:c>
      <x:c r="AI64" t="str">
        <x:f>IF(AH64&lt;&gt;"",AH64,IF('Contradiction Register'!BB64="Different","Method conflict",""))</x:f>
      </x:c>
      <x:c r="AJ64" t="str">
        <x:f>IF(AI64&lt;&gt;"",AI64,IF('Contradiction Register'!BC64="Different","Evidence-state conflict",""))</x:f>
      </x:c>
      <x:c r="AK64" t="str">
        <x:f>IF(AJ64&lt;&gt;"",AJ64,IF(OR('Contradiction Register'!BG64="Yes",'Contradiction Register'!BH64="Yes",'Contradiction Register'!BI64="Yes",'Contradiction Register'!BJ64&lt;&gt;"Yes"),"Provenance or source conflict",""))</x:f>
        <x:v>Provenance or source conflict</x:v>
      </x:c>
      <x:c r="AL64" t="str">
        <x:f>IF(AK64&lt;&gt;"",AK64,IF('Contradiction Register'!BD64="No","No true contradiction","Genuine factual contradiction"))</x:f>
        <x:v>Provenance or source conflict</x:v>
      </x:c>
      <x:c r="AM64" t="str">
        <x:f>IF(AL64="Missing-evidence confusion","Missing","")</x:f>
      </x:c>
      <x:c r="AN64" t="str">
        <x:f>IF(AM64&lt;&gt;"",AM64,IF(AL64="Entity mismatch","Entity",""))</x:f>
      </x:c>
      <x:c r="AO64" t="str">
        <x:f>IF(AN64&lt;&gt;"",AN64,IF(AL64="Geography or market mismatch",IF('Contradiction Register'!AV64="Different","GeoMarket|Market","GeoMarket|Geography"),""))</x:f>
      </x:c>
      <x:c r="AP64" t="str">
        <x:f>IF(AO64&lt;&gt;"",AO64,IF(AL64="Customer-segment mismatch","Segment",""))</x:f>
      </x:c>
      <x:c r="AQ64" t="str">
        <x:f>IF(AP64&lt;&gt;"",AP64,IF(AL64="Product-tier mismatch",IF('Contradiction Register'!BE64="Yes","Tier|Narrowed","Tier|Default"),""))</x:f>
      </x:c>
      <x:c r="AR64" t="str">
        <x:f>IF(AQ64&lt;&gt;"",AQ64,IF(AL64="Time conflict",IF('Contradiction Register'!BO64&lt;&gt;"None","Time|Preferred","Time|Sequence"),""))</x:f>
      </x:c>
      <x:c r="AS64" t="str">
        <x:f>IF(AR64&lt;&gt;"",AR64,IF(AL64="Definition conflict",IF('Contradiction Register'!W64='Contradiction Register'!AP64,"Definition|SameLabel","Definition|DifferentLabel"),""))</x:f>
      </x:c>
      <x:c r="AT64" t="str">
        <x:f>IF(AS64&lt;&gt;"",AS64,IF(AL64="Metric conflict","Metric",""))</x:f>
      </x:c>
      <x:c r="AU64" t="str">
        <x:f>IF(AT64&lt;&gt;"",AT64,IF(AL64="Method conflict",IF('Contradiction Register'!BN64="Material","Method|Material",IF('Contradiction Register'!BN64="Non-material","Method|NonMaterial","Method|Undetermined")),""))</x:f>
      </x:c>
      <x:c r="AV64" t="str">
        <x:f>IF(AU64&lt;&gt;"",AU64,IF(AL64="Evidence-state conflict","EvidenceState",""))</x:f>
      </x:c>
      <x:c r="AW64" t="str">
        <x:f>IF(AV64&lt;&gt;"",AV64,IF(AL64="Provenance or source conflict",IF(AND('Contradiction Register'!BH64="Yes",'Contradiction Register'!BN64="Material"),"Provenance|SharedProviderMaterial",IF(AND('Contradiction Register'!BN64="Material",'Contradiction Register'!BJ64="Unknown"),"Provenance|TraceRequired","Provenance|Dependent")),""))</x:f>
        <x:v>Provenance|Dependent</x:v>
      </x:c>
      <x:c r="AX64" t="str">
        <x:f>IF(AW64&lt;&gt;"",AW64,IF(AL64="No true contradiction",IF('Contradiction Register'!BE64="Yes","NoTrue|Narrowed","NoTrue|Compatible"),""))</x:f>
        <x:v>Provenance|Dependent</x:v>
      </x:c>
      <x:c r="AY64" t="str">
        <x:f>IF(AX64&lt;&gt;"",AX64,IF('Contradiction Register'!BO64&lt;&gt;"None","Genuine|Preferred",IF('Contradiction Register'!BP64="No","Genuine|Refuse",IF('Contradiction Register'!BN64="Non-material","Genuine|NonMaterial","Genuine|Material"))))</x:f>
        <x:v>Provenance|Dependent</x:v>
      </x:c>
      <x:c r="BH64" t="str">
        <x:f>VLOOKUP(AY64,$AZ$5:$BG$29,2,FALSE)</x:f>
        <x:v>Preserve unresolved — non-blocking</x:v>
      </x:c>
      <x:c r="BI64" t="str">
        <x:f>VLOOKUP(AY64,$AZ$5:$BG$29,3,FALSE)</x:f>
        <x:v>Reduced</x:v>
      </x:c>
      <x:c r="BJ64" t="str">
        <x:f>IF(AY64="Genuine|Preferred",'Contradiction Register'!BO64&amp;" is preferred for named directness, currency and decision-fit reasons; "&amp;IF('Contradiction Register'!BO64="Record A","Record B","Record A")&amp;" remains preserved.",VLOOKUP(AY64,$AZ$5:$BG$29,4,FALSE))</x:f>
        <x:v>The records form one evidence family and must not be counted as independent corroboration.</x:v>
      </x:c>
      <x:c r="BK64" t="str">
        <x:f>IF(AY64="Genuine|Preferred",'Contradiction Register'!BO64&amp;" is unquestionably true.",VLOOKUP(AY64,$AZ$5:$BG$29,5,FALSE))</x:f>
        <x:v>The records independently confirm the claim or are compatible because they share an origin.</x:v>
      </x:c>
      <x:c r="BL64" t="str">
        <x:f>VLOOKUP(AY64,$AZ$5:$BG$29,6,FALSE)</x:f>
        <x:v>Retain them as dependent records, inspect derivation differences and proceed only with the dependence stated.</x:v>
      </x:c>
      <x:c r="BM64" t="str">
        <x:f>VLOOKUP(AY64,$AZ$5:$BG$29,7,FALSE)</x:f>
        <x:v>Required if public.</x:v>
      </x:c>
      <x:c r="BN64" t="str">
        <x:f>VLOOKUP(AY64,$AZ$5:$BG$29,8,FALSE)</x:f>
        <x:v>Reopen if independent collection is found or the derivation changes the meaning.</x:v>
      </x:c>
    </x:row>
    <x:row r="65">
      <x:c r="S65" t="n">
        <x:f>6</x:f>
        <x:v>6</x:v>
      </x:c>
      <x:c r="T65" t="b">
        <x:f>OR(AND('Contradiction Register'!E65&lt;&gt;"",COUNTIF('Validation Lists'!$A$5:$A$6,'Contradiction Register'!E65)=0),AND('Contradiction Register'!F65&lt;&gt;"",COUNTIF('Validation Lists'!$B$5:$B$7,'Contradiction Register'!F65)=0),AND('Contradiction Register'!G65&lt;&gt;"",COUNTIF('Validation Lists'!$C$5:$C$7,'Contradiction Register'!G65)=0),AND('Contradiction Register'!J65&lt;&gt;"",COUNTIF('Validation Lists'!$D$5:$D$11,'Contradiction Register'!J65)=0),AND('Contradiction Register'!K65&lt;&gt;"",COUNTIF('Validation Lists'!$E$5:$E$9,'Contradiction Register'!K65)=0),AND('Contradiction Register'!L65&lt;&gt;"",COUNTIF('Validation Lists'!$F$5:$F$7,'Contradiction Register'!L65)=0),AND('Contradiction Register'!AC65&lt;&gt;"",COUNTIF('Validation Lists'!$D$5:$D$11,'Contradiction Register'!AC65)=0),AND('Contradiction Register'!AD65&lt;&gt;"",COUNTIF('Validation Lists'!$E$5:$E$9,'Contradiction Register'!AD65)=0),AND('Contradiction Register'!AE65&lt;&gt;"",COUNTIF('Validation Lists'!$F$5:$F$7,'Contradiction Register'!AE65)=0),AND('Contradiction Register'!AT65&lt;&gt;"",COUNTIF('Validation Lists'!$G$5:$G$8,'Contradiction Register'!AT65)=0),AND('Contradiction Register'!AU65&lt;&gt;"",COUNTIF('Validation Lists'!$G$5:$G$8,'Contradiction Register'!AU65)=0),AND('Contradiction Register'!AV65&lt;&gt;"",COUNTIF('Validation Lists'!$G$5:$G$8,'Contradiction Register'!AV65)=0),AND('Contradiction Register'!AW65&lt;&gt;"",COUNTIF('Validation Lists'!$G$5:$G$8,'Contradiction Register'!AW65)=0),AND('Contradiction Register'!AX65&lt;&gt;"",COUNTIF('Validation Lists'!$G$5:$G$8,'Contradiction Register'!AX65)=0),AND('Contradiction Register'!AY65&lt;&gt;"",COUNTIF('Validation Lists'!$G$5:$G$8,'Contradiction Register'!AY65)=0),AND('Contradiction Register'!AZ65&lt;&gt;"",COUNTIF('Validation Lists'!$G$5:$G$8,'Contradiction Register'!AZ65)=0),AND('Contradiction Register'!BA65&lt;&gt;"",COUNTIF('Validation Lists'!$G$5:$G$8,'Contradiction Register'!BA65)=0),AND('Contradiction Register'!BB65&lt;&gt;"",COUNTIF('Validation Lists'!$G$5:$G$8,'Contradiction Register'!BB65)=0),AND('Contradiction Register'!BC65&lt;&gt;"",COUNTIF('Validation Lists'!$G$5:$G$8,'Contradiction Register'!BC65)=0),AND('Contradiction Register'!BD65&lt;&gt;"",COUNTIF('Validation Lists'!$H$5:$H$7,'Contradiction Register'!BD65)=0),AND('Contradiction Register'!BE65&lt;&gt;"",COUNTIF('Validation Lists'!$A$5:$A$6,'Contradiction Register'!BE65)=0),AND('Contradiction Register'!BF65&lt;&gt;"",COUNTIF('Validation Lists'!$I$5:$I$8,'Contradiction Register'!BF65)=0),AND('Contradiction Register'!BG65&lt;&gt;"",COUNTIF('Validation Lists'!$H$5:$H$7,'Contradiction Register'!BG65)=0),AND('Contradiction Register'!BH65&lt;&gt;"",COUNTIF('Validation Lists'!$H$5:$H$7,'Contradiction Register'!BH65)=0),AND('Contradiction Register'!BI65&lt;&gt;"",COUNTIF('Validation Lists'!$H$5:$H$7,'Contradiction Register'!BI65)=0),AND('Contradiction Register'!BJ65&lt;&gt;"",COUNTIF('Validation Lists'!$H$5:$H$7,'Contradiction Register'!BJ65)=0),AND('Contradiction Register'!BK65&lt;&gt;"",COUNTIF('Validation Lists'!$A$5:$A$6,'Contradiction Register'!BK65)=0),AND('Contradiction Register'!BL65&lt;&gt;"",COUNTIF('Validation Lists'!$A$5:$A$6,'Contradiction Register'!BL65)=0),AND('Contradiction Register'!BM65&lt;&gt;"",COUNTIF('Validation Lists'!$J$5:$J$8,'Contradiction Register'!BM65)=0),AND('Contradiction Register'!BN65&lt;&gt;"",COUNTIF('Validation Lists'!$K$5:$K$7,'Contradiction Register'!BN65)=0),AND('Contradiction Register'!BO65&lt;&gt;"",COUNTIF('Validation Lists'!$L$5:$L$7,'Contradiction Register'!BO65)=0),AND('Contradiction Register'!BP65&lt;&gt;"",COUNTIF('Validation Lists'!$M$5:$M$7,'Contradiction Register'!BP65)=0))</x:f>
        <x:v>0</x:v>
      </x:c>
      <x:c r="U65" t="b">
        <x:f>OR('Contradiction Register'!B65="",'Contradiction Register'!C65="",'Contradiction Register'!D65="",'Contradiction Register'!E65="",'Contradiction Register'!F65="",'Contradiction Register'!G65="",'Contradiction Register'!H65="",'Contradiction Register'!I65="",'Contradiction Register'!J65="",'Contradiction Register'!K65="",'Contradiction Register'!L65="",'Contradiction Register'!M65="",'Contradiction Register'!N65="",'Contradiction Register'!O65="",'Contradiction Register'!P65="",'Contradiction Register'!Q65="",'Contradiction Register'!R65="",'Contradiction Register'!S65="",'Contradiction Register'!T65="",'Contradiction Register'!U65="",'Contradiction Register'!V65="",'Contradiction Register'!W65="",'Contradiction Register'!X65="",'Contradiction Register'!Y65="",'Contradiction Register'!Z65="",'Contradiction Register'!AA65="",'Contradiction Register'!AB65="",'Contradiction Register'!AC65="",'Contradiction Register'!AD65="",'Contradiction Register'!AE65="",'Contradiction Register'!AF65="",'Contradiction Register'!AG65="",'Contradiction Register'!AH65="",'Contradiction Register'!AI65="",'Contradiction Register'!AJ65="",'Contradiction Register'!AK65="",'Contradiction Register'!AL65="",'Contradiction Register'!AM65="",'Contradiction Register'!AN65="",'Contradiction Register'!AO65="",'Contradiction Register'!AP65="",'Contradiction Register'!AQ65="",'Contradiction Register'!AR65="",'Contradiction Register'!AS65="",'Contradiction Register'!AT65="",'Contradiction Register'!AU65="",'Contradiction Register'!AV65="",'Contradiction Register'!AW65="",'Contradiction Register'!AX65="",'Contradiction Register'!AY65="",'Contradiction Register'!AZ65="",'Contradiction Register'!BA65="",'Contradiction Register'!BB65="",'Contradiction Register'!BC65="",'Contradiction Register'!BD65="",'Contradiction Register'!BE65="",'Contradiction Register'!BF65="",'Contradiction Register'!BG65="",'Contradiction Register'!BH65="",'Contradiction Register'!BI65="",'Contradiction Register'!BJ65="",'Contradiction Register'!BK65="",'Contradiction Register'!BL65="",'Contradiction Register'!BM65="",'Contradiction Register'!BN65="",'Contradiction Register'!BO65="",'Contradiction Register'!BP65="",'Contradiction Register'!BQ65="",'Contradiction Register'!BR65="")</x:f>
        <x:v>1</x:v>
      </x:c>
      <x:c r="V65" t="str">
        <x:f>IF(OR(T65,U65),"Undetermined",'Contradiction Register'!BN65)</x:f>
        <x:v>Undetermined</x:v>
      </x:c>
      <x:c r="W65" t="b">
        <x:f>AND(OR('Contradiction Register'!E65="Yes",'Contradiction Register'!F65="High",'Contradiction Register'!G65="Hard",'Contradiction Register'!BO65&lt;&gt;"None",BH65="Preserve unresolved — decision-blocking",BH65="Refuse the claim",BH65="Collect defined additional evidence"),OR('Contradiction Register'!BS65="",'Contradiction Register'!BS65="None"))</x:f>
        <x:v>1</x:v>
      </x:c>
      <x:c r="X65" t="b">
        <x:f>AND(OR(BH65="Prefer one record with explicit reasons",BH65="Preserve unresolved — non-blocking",BH65="Preserve unresolved — decision-blocking",BH65="Refuse the claim",BH65="Collect defined additional evidence",'Contradiction Register'!AY65="Different",'Contradiction Register'!AX65="Different"),OR('Contradiction Register'!BT65="",'Contradiction Register'!BT65="None",'Contradiction Register'!BT65="Not applicable"))</x:f>
        <x:v>1</x:v>
      </x:c>
      <x:c r="Y65" t="b">
        <x:f>AND(BH65="Collect defined additional evidence",OR('Contradiction Register'!BR65="",'Contradiction Register'!BR65="None",'Contradiction Register'!BR65="Not applicable"))</x:f>
        <x:v>0</x:v>
      </x:c>
      <x:c r="Z65" t="str">
        <x:f>IF(AND('Contradiction Register'!BK65="Yes",'Contradiction Register'!BL65="Yes",'Contradiction Register'!BM65&lt;&gt;"Yes"),"Missing-evidence confusion","")</x:f>
      </x:c>
      <x:c r="AA65" t="str">
        <x:f>IF(Z65&lt;&gt;"",Z65,IF('Contradiction Register'!AT65="Different","Entity mismatch",""))</x:f>
      </x:c>
      <x:c r="AB65" t="str">
        <x:f>IF(AA65&lt;&gt;"",AA65,IF('Contradiction Register'!AV65="Different","Geography or market mismatch",""))</x:f>
      </x:c>
      <x:c r="AC65" t="str">
        <x:f>IF(AB65&lt;&gt;"",AB65,IF('Contradiction Register'!AU65="Different","Geography or market mismatch",""))</x:f>
      </x:c>
      <x:c r="AD65" t="str">
        <x:f>IF(AC65&lt;&gt;"",AC65,IF('Contradiction Register'!AW65="Different","Customer-segment mismatch",""))</x:f>
      </x:c>
      <x:c r="AE65" t="str">
        <x:f>IF(AD65&lt;&gt;"",AD65,IF('Contradiction Register'!AX65="Different","Product-tier mismatch",""))</x:f>
      </x:c>
      <x:c r="AF65" t="str">
        <x:f>IF(AE65&lt;&gt;"",AE65,IF('Contradiction Register'!AY65="Different","Time conflict",""))</x:f>
      </x:c>
      <x:c r="AG65" t="str">
        <x:f>IF(AF65&lt;&gt;"",AF65,IF('Contradiction Register'!AZ65="Different","Definition conflict",""))</x:f>
      </x:c>
      <x:c r="AH65" t="str">
        <x:f>IF(AG65&lt;&gt;"",AG65,IF('Contradiction Register'!BA65="Different","Metric conflict",""))</x:f>
      </x:c>
      <x:c r="AI65" t="str">
        <x:f>IF(AH65&lt;&gt;"",AH65,IF('Contradiction Register'!BB65="Different","Method conflict",""))</x:f>
      </x:c>
      <x:c r="AJ65" t="str">
        <x:f>IF(AI65&lt;&gt;"",AI65,IF('Contradiction Register'!BC65="Different","Evidence-state conflict",""))</x:f>
      </x:c>
      <x:c r="AK65" t="str">
        <x:f>IF(AJ65&lt;&gt;"",AJ65,IF(OR('Contradiction Register'!BG65="Yes",'Contradiction Register'!BH65="Yes",'Contradiction Register'!BI65="Yes",'Contradiction Register'!BJ65&lt;&gt;"Yes"),"Provenance or source conflict",""))</x:f>
        <x:v>Provenance or source conflict</x:v>
      </x:c>
      <x:c r="AL65" t="str">
        <x:f>IF(AK65&lt;&gt;"",AK65,IF('Contradiction Register'!BD65="No","No true contradiction","Genuine factual contradiction"))</x:f>
        <x:v>Provenance or source conflict</x:v>
      </x:c>
      <x:c r="AM65" t="str">
        <x:f>IF(AL65="Missing-evidence confusion","Missing","")</x:f>
      </x:c>
      <x:c r="AN65" t="str">
        <x:f>IF(AM65&lt;&gt;"",AM65,IF(AL65="Entity mismatch","Entity",""))</x:f>
      </x:c>
      <x:c r="AO65" t="str">
        <x:f>IF(AN65&lt;&gt;"",AN65,IF(AL65="Geography or market mismatch",IF('Contradiction Register'!AV65="Different","GeoMarket|Market","GeoMarket|Geography"),""))</x:f>
      </x:c>
      <x:c r="AP65" t="str">
        <x:f>IF(AO65&lt;&gt;"",AO65,IF(AL65="Customer-segment mismatch","Segment",""))</x:f>
      </x:c>
      <x:c r="AQ65" t="str">
        <x:f>IF(AP65&lt;&gt;"",AP65,IF(AL65="Product-tier mismatch",IF('Contradiction Register'!BE65="Yes","Tier|Narrowed","Tier|Default"),""))</x:f>
      </x:c>
      <x:c r="AR65" t="str">
        <x:f>IF(AQ65&lt;&gt;"",AQ65,IF(AL65="Time conflict",IF('Contradiction Register'!BO65&lt;&gt;"None","Time|Preferred","Time|Sequence"),""))</x:f>
      </x:c>
      <x:c r="AS65" t="str">
        <x:f>IF(AR65&lt;&gt;"",AR65,IF(AL65="Definition conflict",IF('Contradiction Register'!W65='Contradiction Register'!AP65,"Definition|SameLabel","Definition|DifferentLabel"),""))</x:f>
      </x:c>
      <x:c r="AT65" t="str">
        <x:f>IF(AS65&lt;&gt;"",AS65,IF(AL65="Metric conflict","Metric",""))</x:f>
      </x:c>
      <x:c r="AU65" t="str">
        <x:f>IF(AT65&lt;&gt;"",AT65,IF(AL65="Method conflict",IF('Contradiction Register'!BN65="Material","Method|Material",IF('Contradiction Register'!BN65="Non-material","Method|NonMaterial","Method|Undetermined")),""))</x:f>
      </x:c>
      <x:c r="AV65" t="str">
        <x:f>IF(AU65&lt;&gt;"",AU65,IF(AL65="Evidence-state conflict","EvidenceState",""))</x:f>
      </x:c>
      <x:c r="AW65" t="str">
        <x:f>IF(AV65&lt;&gt;"",AV65,IF(AL65="Provenance or source conflict",IF(AND('Contradiction Register'!BH65="Yes",'Contradiction Register'!BN65="Material"),"Provenance|SharedProviderMaterial",IF(AND('Contradiction Register'!BN65="Material",'Contradiction Register'!BJ65="Unknown"),"Provenance|TraceRequired","Provenance|Dependent")),""))</x:f>
        <x:v>Provenance|Dependent</x:v>
      </x:c>
      <x:c r="AX65" t="str">
        <x:f>IF(AW65&lt;&gt;"",AW65,IF(AL65="No true contradiction",IF('Contradiction Register'!BE65="Yes","NoTrue|Narrowed","NoTrue|Compatible"),""))</x:f>
        <x:v>Provenance|Dependent</x:v>
      </x:c>
      <x:c r="AY65" t="str">
        <x:f>IF(AX65&lt;&gt;"",AX65,IF('Contradiction Register'!BO65&lt;&gt;"None","Genuine|Preferred",IF('Contradiction Register'!BP65="No","Genuine|Refuse",IF('Contradiction Register'!BN65="Non-material","Genuine|NonMaterial","Genuine|Material"))))</x:f>
        <x:v>Provenance|Dependent</x:v>
      </x:c>
      <x:c r="BH65" t="str">
        <x:f>VLOOKUP(AY65,$AZ$5:$BG$29,2,FALSE)</x:f>
        <x:v>Preserve unresolved — non-blocking</x:v>
      </x:c>
      <x:c r="BI65" t="str">
        <x:f>VLOOKUP(AY65,$AZ$5:$BG$29,3,FALSE)</x:f>
        <x:v>Reduced</x:v>
      </x:c>
      <x:c r="BJ65" t="str">
        <x:f>IF(AY65="Genuine|Preferred",'Contradiction Register'!BO65&amp;" is preferred for named directness, currency and decision-fit reasons; "&amp;IF('Contradiction Register'!BO65="Record A","Record B","Record A")&amp;" remains preserved.",VLOOKUP(AY65,$AZ$5:$BG$29,4,FALSE))</x:f>
        <x:v>The records form one evidence family and must not be counted as independent corroboration.</x:v>
      </x:c>
      <x:c r="BK65" t="str">
        <x:f>IF(AY65="Genuine|Preferred",'Contradiction Register'!BO65&amp;" is unquestionably true.",VLOOKUP(AY65,$AZ$5:$BG$29,5,FALSE))</x:f>
        <x:v>The records independently confirm the claim or are compatible because they share an origin.</x:v>
      </x:c>
      <x:c r="BL65" t="str">
        <x:f>VLOOKUP(AY65,$AZ$5:$BG$29,6,FALSE)</x:f>
        <x:v>Retain them as dependent records, inspect derivation differences and proceed only with the dependence stated.</x:v>
      </x:c>
      <x:c r="BM65" t="str">
        <x:f>VLOOKUP(AY65,$AZ$5:$BG$29,7,FALSE)</x:f>
        <x:v>Required if public.</x:v>
      </x:c>
      <x:c r="BN65" t="str">
        <x:f>VLOOKUP(AY65,$AZ$5:$BG$29,8,FALSE)</x:f>
        <x:v>Reopen if independent collection is found or the derivation changes the meaning.</x:v>
      </x:c>
    </x:row>
    <x:row r="66">
      <x:c r="S66" t="n">
        <x:f>6</x:f>
        <x:v>6</x:v>
      </x:c>
      <x:c r="T66" t="b">
        <x:f>OR(AND('Contradiction Register'!E66&lt;&gt;"",COUNTIF('Validation Lists'!$A$5:$A$6,'Contradiction Register'!E66)=0),AND('Contradiction Register'!F66&lt;&gt;"",COUNTIF('Validation Lists'!$B$5:$B$7,'Contradiction Register'!F66)=0),AND('Contradiction Register'!G66&lt;&gt;"",COUNTIF('Validation Lists'!$C$5:$C$7,'Contradiction Register'!G66)=0),AND('Contradiction Register'!J66&lt;&gt;"",COUNTIF('Validation Lists'!$D$5:$D$11,'Contradiction Register'!J66)=0),AND('Contradiction Register'!K66&lt;&gt;"",COUNTIF('Validation Lists'!$E$5:$E$9,'Contradiction Register'!K66)=0),AND('Contradiction Register'!L66&lt;&gt;"",COUNTIF('Validation Lists'!$F$5:$F$7,'Contradiction Register'!L66)=0),AND('Contradiction Register'!AC66&lt;&gt;"",COUNTIF('Validation Lists'!$D$5:$D$11,'Contradiction Register'!AC66)=0),AND('Contradiction Register'!AD66&lt;&gt;"",COUNTIF('Validation Lists'!$E$5:$E$9,'Contradiction Register'!AD66)=0),AND('Contradiction Register'!AE66&lt;&gt;"",COUNTIF('Validation Lists'!$F$5:$F$7,'Contradiction Register'!AE66)=0),AND('Contradiction Register'!AT66&lt;&gt;"",COUNTIF('Validation Lists'!$G$5:$G$8,'Contradiction Register'!AT66)=0),AND('Contradiction Register'!AU66&lt;&gt;"",COUNTIF('Validation Lists'!$G$5:$G$8,'Contradiction Register'!AU66)=0),AND('Contradiction Register'!AV66&lt;&gt;"",COUNTIF('Validation Lists'!$G$5:$G$8,'Contradiction Register'!AV66)=0),AND('Contradiction Register'!AW66&lt;&gt;"",COUNTIF('Validation Lists'!$G$5:$G$8,'Contradiction Register'!AW66)=0),AND('Contradiction Register'!AX66&lt;&gt;"",COUNTIF('Validation Lists'!$G$5:$G$8,'Contradiction Register'!AX66)=0),AND('Contradiction Register'!AY66&lt;&gt;"",COUNTIF('Validation Lists'!$G$5:$G$8,'Contradiction Register'!AY66)=0),AND('Contradiction Register'!AZ66&lt;&gt;"",COUNTIF('Validation Lists'!$G$5:$G$8,'Contradiction Register'!AZ66)=0),AND('Contradiction Register'!BA66&lt;&gt;"",COUNTIF('Validation Lists'!$G$5:$G$8,'Contradiction Register'!BA66)=0),AND('Contradiction Register'!BB66&lt;&gt;"",COUNTIF('Validation Lists'!$G$5:$G$8,'Contradiction Register'!BB66)=0),AND('Contradiction Register'!BC66&lt;&gt;"",COUNTIF('Validation Lists'!$G$5:$G$8,'Contradiction Register'!BC66)=0),AND('Contradiction Register'!BD66&lt;&gt;"",COUNTIF('Validation Lists'!$H$5:$H$7,'Contradiction Register'!BD66)=0),AND('Contradiction Register'!BE66&lt;&gt;"",COUNTIF('Validation Lists'!$A$5:$A$6,'Contradiction Register'!BE66)=0),AND('Contradiction Register'!BF66&lt;&gt;"",COUNTIF('Validation Lists'!$I$5:$I$8,'Contradiction Register'!BF66)=0),AND('Contradiction Register'!BG66&lt;&gt;"",COUNTIF('Validation Lists'!$H$5:$H$7,'Contradiction Register'!BG66)=0),AND('Contradiction Register'!BH66&lt;&gt;"",COUNTIF('Validation Lists'!$H$5:$H$7,'Contradiction Register'!BH66)=0),AND('Contradiction Register'!BI66&lt;&gt;"",COUNTIF('Validation Lists'!$H$5:$H$7,'Contradiction Register'!BI66)=0),AND('Contradiction Register'!BJ66&lt;&gt;"",COUNTIF('Validation Lists'!$H$5:$H$7,'Contradiction Register'!BJ66)=0),AND('Contradiction Register'!BK66&lt;&gt;"",COUNTIF('Validation Lists'!$A$5:$A$6,'Contradiction Register'!BK66)=0),AND('Contradiction Register'!BL66&lt;&gt;"",COUNTIF('Validation Lists'!$A$5:$A$6,'Contradiction Register'!BL66)=0),AND('Contradiction Register'!BM66&lt;&gt;"",COUNTIF('Validation Lists'!$J$5:$J$8,'Contradiction Register'!BM66)=0),AND('Contradiction Register'!BN66&lt;&gt;"",COUNTIF('Validation Lists'!$K$5:$K$7,'Contradiction Register'!BN66)=0),AND('Contradiction Register'!BO66&lt;&gt;"",COUNTIF('Validation Lists'!$L$5:$L$7,'Contradiction Register'!BO66)=0),AND('Contradiction Register'!BP66&lt;&gt;"",COUNTIF('Validation Lists'!$M$5:$M$7,'Contradiction Register'!BP66)=0))</x:f>
        <x:v>0</x:v>
      </x:c>
      <x:c r="U66" t="b">
        <x:f>OR('Contradiction Register'!B66="",'Contradiction Register'!C66="",'Contradiction Register'!D66="",'Contradiction Register'!E66="",'Contradiction Register'!F66="",'Contradiction Register'!G66="",'Contradiction Register'!H66="",'Contradiction Register'!I66="",'Contradiction Register'!J66="",'Contradiction Register'!K66="",'Contradiction Register'!L66="",'Contradiction Register'!M66="",'Contradiction Register'!N66="",'Contradiction Register'!O66="",'Contradiction Register'!P66="",'Contradiction Register'!Q66="",'Contradiction Register'!R66="",'Contradiction Register'!S66="",'Contradiction Register'!T66="",'Contradiction Register'!U66="",'Contradiction Register'!V66="",'Contradiction Register'!W66="",'Contradiction Register'!X66="",'Contradiction Register'!Y66="",'Contradiction Register'!Z66="",'Contradiction Register'!AA66="",'Contradiction Register'!AB66="",'Contradiction Register'!AC66="",'Contradiction Register'!AD66="",'Contradiction Register'!AE66="",'Contradiction Register'!AF66="",'Contradiction Register'!AG66="",'Contradiction Register'!AH66="",'Contradiction Register'!AI66="",'Contradiction Register'!AJ66="",'Contradiction Register'!AK66="",'Contradiction Register'!AL66="",'Contradiction Register'!AM66="",'Contradiction Register'!AN66="",'Contradiction Register'!AO66="",'Contradiction Register'!AP66="",'Contradiction Register'!AQ66="",'Contradiction Register'!AR66="",'Contradiction Register'!AS66="",'Contradiction Register'!AT66="",'Contradiction Register'!AU66="",'Contradiction Register'!AV66="",'Contradiction Register'!AW66="",'Contradiction Register'!AX66="",'Contradiction Register'!AY66="",'Contradiction Register'!AZ66="",'Contradiction Register'!BA66="",'Contradiction Register'!BB66="",'Contradiction Register'!BC66="",'Contradiction Register'!BD66="",'Contradiction Register'!BE66="",'Contradiction Register'!BF66="",'Contradiction Register'!BG66="",'Contradiction Register'!BH66="",'Contradiction Register'!BI66="",'Contradiction Register'!BJ66="",'Contradiction Register'!BK66="",'Contradiction Register'!BL66="",'Contradiction Register'!BM66="",'Contradiction Register'!BN66="",'Contradiction Register'!BO66="",'Contradiction Register'!BP66="",'Contradiction Register'!BQ66="",'Contradiction Register'!BR66="")</x:f>
        <x:v>1</x:v>
      </x:c>
      <x:c r="V66" t="str">
        <x:f>IF(OR(T66,U66),"Undetermined",'Contradiction Register'!BN66)</x:f>
        <x:v>Undetermined</x:v>
      </x:c>
      <x:c r="W66" t="b">
        <x:f>AND(OR('Contradiction Register'!E66="Yes",'Contradiction Register'!F66="High",'Contradiction Register'!G66="Hard",'Contradiction Register'!BO66&lt;&gt;"None",BH66="Preserve unresolved — decision-blocking",BH66="Refuse the claim",BH66="Collect defined additional evidence"),OR('Contradiction Register'!BS66="",'Contradiction Register'!BS66="None"))</x:f>
        <x:v>1</x:v>
      </x:c>
      <x:c r="X66" t="b">
        <x:f>AND(OR(BH66="Prefer one record with explicit reasons",BH66="Preserve unresolved — non-blocking",BH66="Preserve unresolved — decision-blocking",BH66="Refuse the claim",BH66="Collect defined additional evidence",'Contradiction Register'!AY66="Different",'Contradiction Register'!AX66="Different"),OR('Contradiction Register'!BT66="",'Contradiction Register'!BT66="None",'Contradiction Register'!BT66="Not applicable"))</x:f>
        <x:v>1</x:v>
      </x:c>
      <x:c r="Y66" t="b">
        <x:f>AND(BH66="Collect defined additional evidence",OR('Contradiction Register'!BR66="",'Contradiction Register'!BR66="None",'Contradiction Register'!BR66="Not applicable"))</x:f>
        <x:v>0</x:v>
      </x:c>
      <x:c r="Z66" t="str">
        <x:f>IF(AND('Contradiction Register'!BK66="Yes",'Contradiction Register'!BL66="Yes",'Contradiction Register'!BM66&lt;&gt;"Yes"),"Missing-evidence confusion","")</x:f>
      </x:c>
      <x:c r="AA66" t="str">
        <x:f>IF(Z66&lt;&gt;"",Z66,IF('Contradiction Register'!AT66="Different","Entity mismatch",""))</x:f>
      </x:c>
      <x:c r="AB66" t="str">
        <x:f>IF(AA66&lt;&gt;"",AA66,IF('Contradiction Register'!AV66="Different","Geography or market mismatch",""))</x:f>
      </x:c>
      <x:c r="AC66" t="str">
        <x:f>IF(AB66&lt;&gt;"",AB66,IF('Contradiction Register'!AU66="Different","Geography or market mismatch",""))</x:f>
      </x:c>
      <x:c r="AD66" t="str">
        <x:f>IF(AC66&lt;&gt;"",AC66,IF('Contradiction Register'!AW66="Different","Customer-segment mismatch",""))</x:f>
      </x:c>
      <x:c r="AE66" t="str">
        <x:f>IF(AD66&lt;&gt;"",AD66,IF('Contradiction Register'!AX66="Different","Product-tier mismatch",""))</x:f>
      </x:c>
      <x:c r="AF66" t="str">
        <x:f>IF(AE66&lt;&gt;"",AE66,IF('Contradiction Register'!AY66="Different","Time conflict",""))</x:f>
      </x:c>
      <x:c r="AG66" t="str">
        <x:f>IF(AF66&lt;&gt;"",AF66,IF('Contradiction Register'!AZ66="Different","Definition conflict",""))</x:f>
      </x:c>
      <x:c r="AH66" t="str">
        <x:f>IF(AG66&lt;&gt;"",AG66,IF('Contradiction Register'!BA66="Different","Metric conflict",""))</x:f>
      </x:c>
      <x:c r="AI66" t="str">
        <x:f>IF(AH66&lt;&gt;"",AH66,IF('Contradiction Register'!BB66="Different","Method conflict",""))</x:f>
      </x:c>
      <x:c r="AJ66" t="str">
        <x:f>IF(AI66&lt;&gt;"",AI66,IF('Contradiction Register'!BC66="Different","Evidence-state conflict",""))</x:f>
      </x:c>
      <x:c r="AK66" t="str">
        <x:f>IF(AJ66&lt;&gt;"",AJ66,IF(OR('Contradiction Register'!BG66="Yes",'Contradiction Register'!BH66="Yes",'Contradiction Register'!BI66="Yes",'Contradiction Register'!BJ66&lt;&gt;"Yes"),"Provenance or source conflict",""))</x:f>
        <x:v>Provenance or source conflict</x:v>
      </x:c>
      <x:c r="AL66" t="str">
        <x:f>IF(AK66&lt;&gt;"",AK66,IF('Contradiction Register'!BD66="No","No true contradiction","Genuine factual contradiction"))</x:f>
        <x:v>Provenance or source conflict</x:v>
      </x:c>
      <x:c r="AM66" t="str">
        <x:f>IF(AL66="Missing-evidence confusion","Missing","")</x:f>
      </x:c>
      <x:c r="AN66" t="str">
        <x:f>IF(AM66&lt;&gt;"",AM66,IF(AL66="Entity mismatch","Entity",""))</x:f>
      </x:c>
      <x:c r="AO66" t="str">
        <x:f>IF(AN66&lt;&gt;"",AN66,IF(AL66="Geography or market mismatch",IF('Contradiction Register'!AV66="Different","GeoMarket|Market","GeoMarket|Geography"),""))</x:f>
      </x:c>
      <x:c r="AP66" t="str">
        <x:f>IF(AO66&lt;&gt;"",AO66,IF(AL66="Customer-segment mismatch","Segment",""))</x:f>
      </x:c>
      <x:c r="AQ66" t="str">
        <x:f>IF(AP66&lt;&gt;"",AP66,IF(AL66="Product-tier mismatch",IF('Contradiction Register'!BE66="Yes","Tier|Narrowed","Tier|Default"),""))</x:f>
      </x:c>
      <x:c r="AR66" t="str">
        <x:f>IF(AQ66&lt;&gt;"",AQ66,IF(AL66="Time conflict",IF('Contradiction Register'!BO66&lt;&gt;"None","Time|Preferred","Time|Sequence"),""))</x:f>
      </x:c>
      <x:c r="AS66" t="str">
        <x:f>IF(AR66&lt;&gt;"",AR66,IF(AL66="Definition conflict",IF('Contradiction Register'!W66='Contradiction Register'!AP66,"Definition|SameLabel","Definition|DifferentLabel"),""))</x:f>
      </x:c>
      <x:c r="AT66" t="str">
        <x:f>IF(AS66&lt;&gt;"",AS66,IF(AL66="Metric conflict","Metric",""))</x:f>
      </x:c>
      <x:c r="AU66" t="str">
        <x:f>IF(AT66&lt;&gt;"",AT66,IF(AL66="Method conflict",IF('Contradiction Register'!BN66="Material","Method|Material",IF('Contradiction Register'!BN66="Non-material","Method|NonMaterial","Method|Undetermined")),""))</x:f>
      </x:c>
      <x:c r="AV66" t="str">
        <x:f>IF(AU66&lt;&gt;"",AU66,IF(AL66="Evidence-state conflict","EvidenceState",""))</x:f>
      </x:c>
      <x:c r="AW66" t="str">
        <x:f>IF(AV66&lt;&gt;"",AV66,IF(AL66="Provenance or source conflict",IF(AND('Contradiction Register'!BH66="Yes",'Contradiction Register'!BN66="Material"),"Provenance|SharedProviderMaterial",IF(AND('Contradiction Register'!BN66="Material",'Contradiction Register'!BJ66="Unknown"),"Provenance|TraceRequired","Provenance|Dependent")),""))</x:f>
        <x:v>Provenance|Dependent</x:v>
      </x:c>
      <x:c r="AX66" t="str">
        <x:f>IF(AW66&lt;&gt;"",AW66,IF(AL66="No true contradiction",IF('Contradiction Register'!BE66="Yes","NoTrue|Narrowed","NoTrue|Compatible"),""))</x:f>
        <x:v>Provenance|Dependent</x:v>
      </x:c>
      <x:c r="AY66" t="str">
        <x:f>IF(AX66&lt;&gt;"",AX66,IF('Contradiction Register'!BO66&lt;&gt;"None","Genuine|Preferred",IF('Contradiction Register'!BP66="No","Genuine|Refuse",IF('Contradiction Register'!BN66="Non-material","Genuine|NonMaterial","Genuine|Material"))))</x:f>
        <x:v>Provenance|Dependent</x:v>
      </x:c>
      <x:c r="BH66" t="str">
        <x:f>VLOOKUP(AY66,$AZ$5:$BG$29,2,FALSE)</x:f>
        <x:v>Preserve unresolved — non-blocking</x:v>
      </x:c>
      <x:c r="BI66" t="str">
        <x:f>VLOOKUP(AY66,$AZ$5:$BG$29,3,FALSE)</x:f>
        <x:v>Reduced</x:v>
      </x:c>
      <x:c r="BJ66" t="str">
        <x:f>IF(AY66="Genuine|Preferred",'Contradiction Register'!BO66&amp;" is preferred for named directness, currency and decision-fit reasons; "&amp;IF('Contradiction Register'!BO66="Record A","Record B","Record A")&amp;" remains preserved.",VLOOKUP(AY66,$AZ$5:$BG$29,4,FALSE))</x:f>
        <x:v>The records form one evidence family and must not be counted as independent corroboration.</x:v>
      </x:c>
      <x:c r="BK66" t="str">
        <x:f>IF(AY66="Genuine|Preferred",'Contradiction Register'!BO66&amp;" is unquestionably true.",VLOOKUP(AY66,$AZ$5:$BG$29,5,FALSE))</x:f>
        <x:v>The records independently confirm the claim or are compatible because they share an origin.</x:v>
      </x:c>
      <x:c r="BL66" t="str">
        <x:f>VLOOKUP(AY66,$AZ$5:$BG$29,6,FALSE)</x:f>
        <x:v>Retain them as dependent records, inspect derivation differences and proceed only with the dependence stated.</x:v>
      </x:c>
      <x:c r="BM66" t="str">
        <x:f>VLOOKUP(AY66,$AZ$5:$BG$29,7,FALSE)</x:f>
        <x:v>Required if public.</x:v>
      </x:c>
      <x:c r="BN66" t="str">
        <x:f>VLOOKUP(AY66,$AZ$5:$BG$29,8,FALSE)</x:f>
        <x:v>Reopen if independent collection is found or the derivation changes the meaning.</x:v>
      </x:c>
    </x:row>
    <x:row r="67">
      <x:c r="S67" t="n">
        <x:f>6</x:f>
        <x:v>6</x:v>
      </x:c>
      <x:c r="T67" t="b">
        <x:f>OR(AND('Contradiction Register'!E67&lt;&gt;"",COUNTIF('Validation Lists'!$A$5:$A$6,'Contradiction Register'!E67)=0),AND('Contradiction Register'!F67&lt;&gt;"",COUNTIF('Validation Lists'!$B$5:$B$7,'Contradiction Register'!F67)=0),AND('Contradiction Register'!G67&lt;&gt;"",COUNTIF('Validation Lists'!$C$5:$C$7,'Contradiction Register'!G67)=0),AND('Contradiction Register'!J67&lt;&gt;"",COUNTIF('Validation Lists'!$D$5:$D$11,'Contradiction Register'!J67)=0),AND('Contradiction Register'!K67&lt;&gt;"",COUNTIF('Validation Lists'!$E$5:$E$9,'Contradiction Register'!K67)=0),AND('Contradiction Register'!L67&lt;&gt;"",COUNTIF('Validation Lists'!$F$5:$F$7,'Contradiction Register'!L67)=0),AND('Contradiction Register'!AC67&lt;&gt;"",COUNTIF('Validation Lists'!$D$5:$D$11,'Contradiction Register'!AC67)=0),AND('Contradiction Register'!AD67&lt;&gt;"",COUNTIF('Validation Lists'!$E$5:$E$9,'Contradiction Register'!AD67)=0),AND('Contradiction Register'!AE67&lt;&gt;"",COUNTIF('Validation Lists'!$F$5:$F$7,'Contradiction Register'!AE67)=0),AND('Contradiction Register'!AT67&lt;&gt;"",COUNTIF('Validation Lists'!$G$5:$G$8,'Contradiction Register'!AT67)=0),AND('Contradiction Register'!AU67&lt;&gt;"",COUNTIF('Validation Lists'!$G$5:$G$8,'Contradiction Register'!AU67)=0),AND('Contradiction Register'!AV67&lt;&gt;"",COUNTIF('Validation Lists'!$G$5:$G$8,'Contradiction Register'!AV67)=0),AND('Contradiction Register'!AW67&lt;&gt;"",COUNTIF('Validation Lists'!$G$5:$G$8,'Contradiction Register'!AW67)=0),AND('Contradiction Register'!AX67&lt;&gt;"",COUNTIF('Validation Lists'!$G$5:$G$8,'Contradiction Register'!AX67)=0),AND('Contradiction Register'!AY67&lt;&gt;"",COUNTIF('Validation Lists'!$G$5:$G$8,'Contradiction Register'!AY67)=0),AND('Contradiction Register'!AZ67&lt;&gt;"",COUNTIF('Validation Lists'!$G$5:$G$8,'Contradiction Register'!AZ67)=0),AND('Contradiction Register'!BA67&lt;&gt;"",COUNTIF('Validation Lists'!$G$5:$G$8,'Contradiction Register'!BA67)=0),AND('Contradiction Register'!BB67&lt;&gt;"",COUNTIF('Validation Lists'!$G$5:$G$8,'Contradiction Register'!BB67)=0),AND('Contradiction Register'!BC67&lt;&gt;"",COUNTIF('Validation Lists'!$G$5:$G$8,'Contradiction Register'!BC67)=0),AND('Contradiction Register'!BD67&lt;&gt;"",COUNTIF('Validation Lists'!$H$5:$H$7,'Contradiction Register'!BD67)=0),AND('Contradiction Register'!BE67&lt;&gt;"",COUNTIF('Validation Lists'!$A$5:$A$6,'Contradiction Register'!BE67)=0),AND('Contradiction Register'!BF67&lt;&gt;"",COUNTIF('Validation Lists'!$I$5:$I$8,'Contradiction Register'!BF67)=0),AND('Contradiction Register'!BG67&lt;&gt;"",COUNTIF('Validation Lists'!$H$5:$H$7,'Contradiction Register'!BG67)=0),AND('Contradiction Register'!BH67&lt;&gt;"",COUNTIF('Validation Lists'!$H$5:$H$7,'Contradiction Register'!BH67)=0),AND('Contradiction Register'!BI67&lt;&gt;"",COUNTIF('Validation Lists'!$H$5:$H$7,'Contradiction Register'!BI67)=0),AND('Contradiction Register'!BJ67&lt;&gt;"",COUNTIF('Validation Lists'!$H$5:$H$7,'Contradiction Register'!BJ67)=0),AND('Contradiction Register'!BK67&lt;&gt;"",COUNTIF('Validation Lists'!$A$5:$A$6,'Contradiction Register'!BK67)=0),AND('Contradiction Register'!BL67&lt;&gt;"",COUNTIF('Validation Lists'!$A$5:$A$6,'Contradiction Register'!BL67)=0),AND('Contradiction Register'!BM67&lt;&gt;"",COUNTIF('Validation Lists'!$J$5:$J$8,'Contradiction Register'!BM67)=0),AND('Contradiction Register'!BN67&lt;&gt;"",COUNTIF('Validation Lists'!$K$5:$K$7,'Contradiction Register'!BN67)=0),AND('Contradiction Register'!BO67&lt;&gt;"",COUNTIF('Validation Lists'!$L$5:$L$7,'Contradiction Register'!BO67)=0),AND('Contradiction Register'!BP67&lt;&gt;"",COUNTIF('Validation Lists'!$M$5:$M$7,'Contradiction Register'!BP67)=0))</x:f>
        <x:v>0</x:v>
      </x:c>
      <x:c r="U67" t="b">
        <x:f>OR('Contradiction Register'!B67="",'Contradiction Register'!C67="",'Contradiction Register'!D67="",'Contradiction Register'!E67="",'Contradiction Register'!F67="",'Contradiction Register'!G67="",'Contradiction Register'!H67="",'Contradiction Register'!I67="",'Contradiction Register'!J67="",'Contradiction Register'!K67="",'Contradiction Register'!L67="",'Contradiction Register'!M67="",'Contradiction Register'!N67="",'Contradiction Register'!O67="",'Contradiction Register'!P67="",'Contradiction Register'!Q67="",'Contradiction Register'!R67="",'Contradiction Register'!S67="",'Contradiction Register'!T67="",'Contradiction Register'!U67="",'Contradiction Register'!V67="",'Contradiction Register'!W67="",'Contradiction Register'!X67="",'Contradiction Register'!Y67="",'Contradiction Register'!Z67="",'Contradiction Register'!AA67="",'Contradiction Register'!AB67="",'Contradiction Register'!AC67="",'Contradiction Register'!AD67="",'Contradiction Register'!AE67="",'Contradiction Register'!AF67="",'Contradiction Register'!AG67="",'Contradiction Register'!AH67="",'Contradiction Register'!AI67="",'Contradiction Register'!AJ67="",'Contradiction Register'!AK67="",'Contradiction Register'!AL67="",'Contradiction Register'!AM67="",'Contradiction Register'!AN67="",'Contradiction Register'!AO67="",'Contradiction Register'!AP67="",'Contradiction Register'!AQ67="",'Contradiction Register'!AR67="",'Contradiction Register'!AS67="",'Contradiction Register'!AT67="",'Contradiction Register'!AU67="",'Contradiction Register'!AV67="",'Contradiction Register'!AW67="",'Contradiction Register'!AX67="",'Contradiction Register'!AY67="",'Contradiction Register'!AZ67="",'Contradiction Register'!BA67="",'Contradiction Register'!BB67="",'Contradiction Register'!BC67="",'Contradiction Register'!BD67="",'Contradiction Register'!BE67="",'Contradiction Register'!BF67="",'Contradiction Register'!BG67="",'Contradiction Register'!BH67="",'Contradiction Register'!BI67="",'Contradiction Register'!BJ67="",'Contradiction Register'!BK67="",'Contradiction Register'!BL67="",'Contradiction Register'!BM67="",'Contradiction Register'!BN67="",'Contradiction Register'!BO67="",'Contradiction Register'!BP67="",'Contradiction Register'!BQ67="",'Contradiction Register'!BR67="")</x:f>
        <x:v>1</x:v>
      </x:c>
      <x:c r="V67" t="str">
        <x:f>IF(OR(T67,U67),"Undetermined",'Contradiction Register'!BN67)</x:f>
        <x:v>Undetermined</x:v>
      </x:c>
      <x:c r="W67" t="b">
        <x:f>AND(OR('Contradiction Register'!E67="Yes",'Contradiction Register'!F67="High",'Contradiction Register'!G67="Hard",'Contradiction Register'!BO67&lt;&gt;"None",BH67="Preserve unresolved — decision-blocking",BH67="Refuse the claim",BH67="Collect defined additional evidence"),OR('Contradiction Register'!BS67="",'Contradiction Register'!BS67="None"))</x:f>
        <x:v>1</x:v>
      </x:c>
      <x:c r="X67" t="b">
        <x:f>AND(OR(BH67="Prefer one record with explicit reasons",BH67="Preserve unresolved — non-blocking",BH67="Preserve unresolved — decision-blocking",BH67="Refuse the claim",BH67="Collect defined additional evidence",'Contradiction Register'!AY67="Different",'Contradiction Register'!AX67="Different"),OR('Contradiction Register'!BT67="",'Contradiction Register'!BT67="None",'Contradiction Register'!BT67="Not applicable"))</x:f>
        <x:v>1</x:v>
      </x:c>
      <x:c r="Y67" t="b">
        <x:f>AND(BH67="Collect defined additional evidence",OR('Contradiction Register'!BR67="",'Contradiction Register'!BR67="None",'Contradiction Register'!BR67="Not applicable"))</x:f>
        <x:v>0</x:v>
      </x:c>
      <x:c r="Z67" t="str">
        <x:f>IF(AND('Contradiction Register'!BK67="Yes",'Contradiction Register'!BL67="Yes",'Contradiction Register'!BM67&lt;&gt;"Yes"),"Missing-evidence confusion","")</x:f>
      </x:c>
      <x:c r="AA67" t="str">
        <x:f>IF(Z67&lt;&gt;"",Z67,IF('Contradiction Register'!AT67="Different","Entity mismatch",""))</x:f>
      </x:c>
      <x:c r="AB67" t="str">
        <x:f>IF(AA67&lt;&gt;"",AA67,IF('Contradiction Register'!AV67="Different","Geography or market mismatch",""))</x:f>
      </x:c>
      <x:c r="AC67" t="str">
        <x:f>IF(AB67&lt;&gt;"",AB67,IF('Contradiction Register'!AU67="Different","Geography or market mismatch",""))</x:f>
      </x:c>
      <x:c r="AD67" t="str">
        <x:f>IF(AC67&lt;&gt;"",AC67,IF('Contradiction Register'!AW67="Different","Customer-segment mismatch",""))</x:f>
      </x:c>
      <x:c r="AE67" t="str">
        <x:f>IF(AD67&lt;&gt;"",AD67,IF('Contradiction Register'!AX67="Different","Product-tier mismatch",""))</x:f>
      </x:c>
      <x:c r="AF67" t="str">
        <x:f>IF(AE67&lt;&gt;"",AE67,IF('Contradiction Register'!AY67="Different","Time conflict",""))</x:f>
      </x:c>
      <x:c r="AG67" t="str">
        <x:f>IF(AF67&lt;&gt;"",AF67,IF('Contradiction Register'!AZ67="Different","Definition conflict",""))</x:f>
      </x:c>
      <x:c r="AH67" t="str">
        <x:f>IF(AG67&lt;&gt;"",AG67,IF('Contradiction Register'!BA67="Different","Metric conflict",""))</x:f>
      </x:c>
      <x:c r="AI67" t="str">
        <x:f>IF(AH67&lt;&gt;"",AH67,IF('Contradiction Register'!BB67="Different","Method conflict",""))</x:f>
      </x:c>
      <x:c r="AJ67" t="str">
        <x:f>IF(AI67&lt;&gt;"",AI67,IF('Contradiction Register'!BC67="Different","Evidence-state conflict",""))</x:f>
      </x:c>
      <x:c r="AK67" t="str">
        <x:f>IF(AJ67&lt;&gt;"",AJ67,IF(OR('Contradiction Register'!BG67="Yes",'Contradiction Register'!BH67="Yes",'Contradiction Register'!BI67="Yes",'Contradiction Register'!BJ67&lt;&gt;"Yes"),"Provenance or source conflict",""))</x:f>
        <x:v>Provenance or source conflict</x:v>
      </x:c>
      <x:c r="AL67" t="str">
        <x:f>IF(AK67&lt;&gt;"",AK67,IF('Contradiction Register'!BD67="No","No true contradiction","Genuine factual contradiction"))</x:f>
        <x:v>Provenance or source conflict</x:v>
      </x:c>
      <x:c r="AM67" t="str">
        <x:f>IF(AL67="Missing-evidence confusion","Missing","")</x:f>
      </x:c>
      <x:c r="AN67" t="str">
        <x:f>IF(AM67&lt;&gt;"",AM67,IF(AL67="Entity mismatch","Entity",""))</x:f>
      </x:c>
      <x:c r="AO67" t="str">
        <x:f>IF(AN67&lt;&gt;"",AN67,IF(AL67="Geography or market mismatch",IF('Contradiction Register'!AV67="Different","GeoMarket|Market","GeoMarket|Geography"),""))</x:f>
      </x:c>
      <x:c r="AP67" t="str">
        <x:f>IF(AO67&lt;&gt;"",AO67,IF(AL67="Customer-segment mismatch","Segment",""))</x:f>
      </x:c>
      <x:c r="AQ67" t="str">
        <x:f>IF(AP67&lt;&gt;"",AP67,IF(AL67="Product-tier mismatch",IF('Contradiction Register'!BE67="Yes","Tier|Narrowed","Tier|Default"),""))</x:f>
      </x:c>
      <x:c r="AR67" t="str">
        <x:f>IF(AQ67&lt;&gt;"",AQ67,IF(AL67="Time conflict",IF('Contradiction Register'!BO67&lt;&gt;"None","Time|Preferred","Time|Sequence"),""))</x:f>
      </x:c>
      <x:c r="AS67" t="str">
        <x:f>IF(AR67&lt;&gt;"",AR67,IF(AL67="Definition conflict",IF('Contradiction Register'!W67='Contradiction Register'!AP67,"Definition|SameLabel","Definition|DifferentLabel"),""))</x:f>
      </x:c>
      <x:c r="AT67" t="str">
        <x:f>IF(AS67&lt;&gt;"",AS67,IF(AL67="Metric conflict","Metric",""))</x:f>
      </x:c>
      <x:c r="AU67" t="str">
        <x:f>IF(AT67&lt;&gt;"",AT67,IF(AL67="Method conflict",IF('Contradiction Register'!BN67="Material","Method|Material",IF('Contradiction Register'!BN67="Non-material","Method|NonMaterial","Method|Undetermined")),""))</x:f>
      </x:c>
      <x:c r="AV67" t="str">
        <x:f>IF(AU67&lt;&gt;"",AU67,IF(AL67="Evidence-state conflict","EvidenceState",""))</x:f>
      </x:c>
      <x:c r="AW67" t="str">
        <x:f>IF(AV67&lt;&gt;"",AV67,IF(AL67="Provenance or source conflict",IF(AND('Contradiction Register'!BH67="Yes",'Contradiction Register'!BN67="Material"),"Provenance|SharedProviderMaterial",IF(AND('Contradiction Register'!BN67="Material",'Contradiction Register'!BJ67="Unknown"),"Provenance|TraceRequired","Provenance|Dependent")),""))</x:f>
        <x:v>Provenance|Dependent</x:v>
      </x:c>
      <x:c r="AX67" t="str">
        <x:f>IF(AW67&lt;&gt;"",AW67,IF(AL67="No true contradiction",IF('Contradiction Register'!BE67="Yes","NoTrue|Narrowed","NoTrue|Compatible"),""))</x:f>
        <x:v>Provenance|Dependent</x:v>
      </x:c>
      <x:c r="AY67" t="str">
        <x:f>IF(AX67&lt;&gt;"",AX67,IF('Contradiction Register'!BO67&lt;&gt;"None","Genuine|Preferred",IF('Contradiction Register'!BP67="No","Genuine|Refuse",IF('Contradiction Register'!BN67="Non-material","Genuine|NonMaterial","Genuine|Material"))))</x:f>
        <x:v>Provenance|Dependent</x:v>
      </x:c>
      <x:c r="BH67" t="str">
        <x:f>VLOOKUP(AY67,$AZ$5:$BG$29,2,FALSE)</x:f>
        <x:v>Preserve unresolved — non-blocking</x:v>
      </x:c>
      <x:c r="BI67" t="str">
        <x:f>VLOOKUP(AY67,$AZ$5:$BG$29,3,FALSE)</x:f>
        <x:v>Reduced</x:v>
      </x:c>
      <x:c r="BJ67" t="str">
        <x:f>IF(AY67="Genuine|Preferred",'Contradiction Register'!BO67&amp;" is preferred for named directness, currency and decision-fit reasons; "&amp;IF('Contradiction Register'!BO67="Record A","Record B","Record A")&amp;" remains preserved.",VLOOKUP(AY67,$AZ$5:$BG$29,4,FALSE))</x:f>
        <x:v>The records form one evidence family and must not be counted as independent corroboration.</x:v>
      </x:c>
      <x:c r="BK67" t="str">
        <x:f>IF(AY67="Genuine|Preferred",'Contradiction Register'!BO67&amp;" is unquestionably true.",VLOOKUP(AY67,$AZ$5:$BG$29,5,FALSE))</x:f>
        <x:v>The records independently confirm the claim or are compatible because they share an origin.</x:v>
      </x:c>
      <x:c r="BL67" t="str">
        <x:f>VLOOKUP(AY67,$AZ$5:$BG$29,6,FALSE)</x:f>
        <x:v>Retain them as dependent records, inspect derivation differences and proceed only with the dependence stated.</x:v>
      </x:c>
      <x:c r="BM67" t="str">
        <x:f>VLOOKUP(AY67,$AZ$5:$BG$29,7,FALSE)</x:f>
        <x:v>Required if public.</x:v>
      </x:c>
      <x:c r="BN67" t="str">
        <x:f>VLOOKUP(AY67,$AZ$5:$BG$29,8,FALSE)</x:f>
        <x:v>Reopen if independent collection is found or the derivation changes the meaning.</x:v>
      </x:c>
    </x:row>
    <x:row r="68">
      <x:c r="S68" t="n">
        <x:f>6</x:f>
        <x:v>6</x:v>
      </x:c>
      <x:c r="T68" t="b">
        <x:f>OR(AND('Contradiction Register'!E68&lt;&gt;"",COUNTIF('Validation Lists'!$A$5:$A$6,'Contradiction Register'!E68)=0),AND('Contradiction Register'!F68&lt;&gt;"",COUNTIF('Validation Lists'!$B$5:$B$7,'Contradiction Register'!F68)=0),AND('Contradiction Register'!G68&lt;&gt;"",COUNTIF('Validation Lists'!$C$5:$C$7,'Contradiction Register'!G68)=0),AND('Contradiction Register'!J68&lt;&gt;"",COUNTIF('Validation Lists'!$D$5:$D$11,'Contradiction Register'!J68)=0),AND('Contradiction Register'!K68&lt;&gt;"",COUNTIF('Validation Lists'!$E$5:$E$9,'Contradiction Register'!K68)=0),AND('Contradiction Register'!L68&lt;&gt;"",COUNTIF('Validation Lists'!$F$5:$F$7,'Contradiction Register'!L68)=0),AND('Contradiction Register'!AC68&lt;&gt;"",COUNTIF('Validation Lists'!$D$5:$D$11,'Contradiction Register'!AC68)=0),AND('Contradiction Register'!AD68&lt;&gt;"",COUNTIF('Validation Lists'!$E$5:$E$9,'Contradiction Register'!AD68)=0),AND('Contradiction Register'!AE68&lt;&gt;"",COUNTIF('Validation Lists'!$F$5:$F$7,'Contradiction Register'!AE68)=0),AND('Contradiction Register'!AT68&lt;&gt;"",COUNTIF('Validation Lists'!$G$5:$G$8,'Contradiction Register'!AT68)=0),AND('Contradiction Register'!AU68&lt;&gt;"",COUNTIF('Validation Lists'!$G$5:$G$8,'Contradiction Register'!AU68)=0),AND('Contradiction Register'!AV68&lt;&gt;"",COUNTIF('Validation Lists'!$G$5:$G$8,'Contradiction Register'!AV68)=0),AND('Contradiction Register'!AW68&lt;&gt;"",COUNTIF('Validation Lists'!$G$5:$G$8,'Contradiction Register'!AW68)=0),AND('Contradiction Register'!AX68&lt;&gt;"",COUNTIF('Validation Lists'!$G$5:$G$8,'Contradiction Register'!AX68)=0),AND('Contradiction Register'!AY68&lt;&gt;"",COUNTIF('Validation Lists'!$G$5:$G$8,'Contradiction Register'!AY68)=0),AND('Contradiction Register'!AZ68&lt;&gt;"",COUNTIF('Validation Lists'!$G$5:$G$8,'Contradiction Register'!AZ68)=0),AND('Contradiction Register'!BA68&lt;&gt;"",COUNTIF('Validation Lists'!$G$5:$G$8,'Contradiction Register'!BA68)=0),AND('Contradiction Register'!BB68&lt;&gt;"",COUNTIF('Validation Lists'!$G$5:$G$8,'Contradiction Register'!BB68)=0),AND('Contradiction Register'!BC68&lt;&gt;"",COUNTIF('Validation Lists'!$G$5:$G$8,'Contradiction Register'!BC68)=0),AND('Contradiction Register'!BD68&lt;&gt;"",COUNTIF('Validation Lists'!$H$5:$H$7,'Contradiction Register'!BD68)=0),AND('Contradiction Register'!BE68&lt;&gt;"",COUNTIF('Validation Lists'!$A$5:$A$6,'Contradiction Register'!BE68)=0),AND('Contradiction Register'!BF68&lt;&gt;"",COUNTIF('Validation Lists'!$I$5:$I$8,'Contradiction Register'!BF68)=0),AND('Contradiction Register'!BG68&lt;&gt;"",COUNTIF('Validation Lists'!$H$5:$H$7,'Contradiction Register'!BG68)=0),AND('Contradiction Register'!BH68&lt;&gt;"",COUNTIF('Validation Lists'!$H$5:$H$7,'Contradiction Register'!BH68)=0),AND('Contradiction Register'!BI68&lt;&gt;"",COUNTIF('Validation Lists'!$H$5:$H$7,'Contradiction Register'!BI68)=0),AND('Contradiction Register'!BJ68&lt;&gt;"",COUNTIF('Validation Lists'!$H$5:$H$7,'Contradiction Register'!BJ68)=0),AND('Contradiction Register'!BK68&lt;&gt;"",COUNTIF('Validation Lists'!$A$5:$A$6,'Contradiction Register'!BK68)=0),AND('Contradiction Register'!BL68&lt;&gt;"",COUNTIF('Validation Lists'!$A$5:$A$6,'Contradiction Register'!BL68)=0),AND('Contradiction Register'!BM68&lt;&gt;"",COUNTIF('Validation Lists'!$J$5:$J$8,'Contradiction Register'!BM68)=0),AND('Contradiction Register'!BN68&lt;&gt;"",COUNTIF('Validation Lists'!$K$5:$K$7,'Contradiction Register'!BN68)=0),AND('Contradiction Register'!BO68&lt;&gt;"",COUNTIF('Validation Lists'!$L$5:$L$7,'Contradiction Register'!BO68)=0),AND('Contradiction Register'!BP68&lt;&gt;"",COUNTIF('Validation Lists'!$M$5:$M$7,'Contradiction Register'!BP68)=0))</x:f>
        <x:v>0</x:v>
      </x:c>
      <x:c r="U68" t="b">
        <x:f>OR('Contradiction Register'!B68="",'Contradiction Register'!C68="",'Contradiction Register'!D68="",'Contradiction Register'!E68="",'Contradiction Register'!F68="",'Contradiction Register'!G68="",'Contradiction Register'!H68="",'Contradiction Register'!I68="",'Contradiction Register'!J68="",'Contradiction Register'!K68="",'Contradiction Register'!L68="",'Contradiction Register'!M68="",'Contradiction Register'!N68="",'Contradiction Register'!O68="",'Contradiction Register'!P68="",'Contradiction Register'!Q68="",'Contradiction Register'!R68="",'Contradiction Register'!S68="",'Contradiction Register'!T68="",'Contradiction Register'!U68="",'Contradiction Register'!V68="",'Contradiction Register'!W68="",'Contradiction Register'!X68="",'Contradiction Register'!Y68="",'Contradiction Register'!Z68="",'Contradiction Register'!AA68="",'Contradiction Register'!AB68="",'Contradiction Register'!AC68="",'Contradiction Register'!AD68="",'Contradiction Register'!AE68="",'Contradiction Register'!AF68="",'Contradiction Register'!AG68="",'Contradiction Register'!AH68="",'Contradiction Register'!AI68="",'Contradiction Register'!AJ68="",'Contradiction Register'!AK68="",'Contradiction Register'!AL68="",'Contradiction Register'!AM68="",'Contradiction Register'!AN68="",'Contradiction Register'!AO68="",'Contradiction Register'!AP68="",'Contradiction Register'!AQ68="",'Contradiction Register'!AR68="",'Contradiction Register'!AS68="",'Contradiction Register'!AT68="",'Contradiction Register'!AU68="",'Contradiction Register'!AV68="",'Contradiction Register'!AW68="",'Contradiction Register'!AX68="",'Contradiction Register'!AY68="",'Contradiction Register'!AZ68="",'Contradiction Register'!BA68="",'Contradiction Register'!BB68="",'Contradiction Register'!BC68="",'Contradiction Register'!BD68="",'Contradiction Register'!BE68="",'Contradiction Register'!BF68="",'Contradiction Register'!BG68="",'Contradiction Register'!BH68="",'Contradiction Register'!BI68="",'Contradiction Register'!BJ68="",'Contradiction Register'!BK68="",'Contradiction Register'!BL68="",'Contradiction Register'!BM68="",'Contradiction Register'!BN68="",'Contradiction Register'!BO68="",'Contradiction Register'!BP68="",'Contradiction Register'!BQ68="",'Contradiction Register'!BR68="")</x:f>
        <x:v>1</x:v>
      </x:c>
      <x:c r="V68" t="str">
        <x:f>IF(OR(T68,U68),"Undetermined",'Contradiction Register'!BN68)</x:f>
        <x:v>Undetermined</x:v>
      </x:c>
      <x:c r="W68" t="b">
        <x:f>AND(OR('Contradiction Register'!E68="Yes",'Contradiction Register'!F68="High",'Contradiction Register'!G68="Hard",'Contradiction Register'!BO68&lt;&gt;"None",BH68="Preserve unresolved — decision-blocking",BH68="Refuse the claim",BH68="Collect defined additional evidence"),OR('Contradiction Register'!BS68="",'Contradiction Register'!BS68="None"))</x:f>
        <x:v>1</x:v>
      </x:c>
      <x:c r="X68" t="b">
        <x:f>AND(OR(BH68="Prefer one record with explicit reasons",BH68="Preserve unresolved — non-blocking",BH68="Preserve unresolved — decision-blocking",BH68="Refuse the claim",BH68="Collect defined additional evidence",'Contradiction Register'!AY68="Different",'Contradiction Register'!AX68="Different"),OR('Contradiction Register'!BT68="",'Contradiction Register'!BT68="None",'Contradiction Register'!BT68="Not applicable"))</x:f>
        <x:v>1</x:v>
      </x:c>
      <x:c r="Y68" t="b">
        <x:f>AND(BH68="Collect defined additional evidence",OR('Contradiction Register'!BR68="",'Contradiction Register'!BR68="None",'Contradiction Register'!BR68="Not applicable"))</x:f>
        <x:v>0</x:v>
      </x:c>
      <x:c r="Z68" t="str">
        <x:f>IF(AND('Contradiction Register'!BK68="Yes",'Contradiction Register'!BL68="Yes",'Contradiction Register'!BM68&lt;&gt;"Yes"),"Missing-evidence confusion","")</x:f>
      </x:c>
      <x:c r="AA68" t="str">
        <x:f>IF(Z68&lt;&gt;"",Z68,IF('Contradiction Register'!AT68="Different","Entity mismatch",""))</x:f>
      </x:c>
      <x:c r="AB68" t="str">
        <x:f>IF(AA68&lt;&gt;"",AA68,IF('Contradiction Register'!AV68="Different","Geography or market mismatch",""))</x:f>
      </x:c>
      <x:c r="AC68" t="str">
        <x:f>IF(AB68&lt;&gt;"",AB68,IF('Contradiction Register'!AU68="Different","Geography or market mismatch",""))</x:f>
      </x:c>
      <x:c r="AD68" t="str">
        <x:f>IF(AC68&lt;&gt;"",AC68,IF('Contradiction Register'!AW68="Different","Customer-segment mismatch",""))</x:f>
      </x:c>
      <x:c r="AE68" t="str">
        <x:f>IF(AD68&lt;&gt;"",AD68,IF('Contradiction Register'!AX68="Different","Product-tier mismatch",""))</x:f>
      </x:c>
      <x:c r="AF68" t="str">
        <x:f>IF(AE68&lt;&gt;"",AE68,IF('Contradiction Register'!AY68="Different","Time conflict",""))</x:f>
      </x:c>
      <x:c r="AG68" t="str">
        <x:f>IF(AF68&lt;&gt;"",AF68,IF('Contradiction Register'!AZ68="Different","Definition conflict",""))</x:f>
      </x:c>
      <x:c r="AH68" t="str">
        <x:f>IF(AG68&lt;&gt;"",AG68,IF('Contradiction Register'!BA68="Different","Metric conflict",""))</x:f>
      </x:c>
      <x:c r="AI68" t="str">
        <x:f>IF(AH68&lt;&gt;"",AH68,IF('Contradiction Register'!BB68="Different","Method conflict",""))</x:f>
      </x:c>
      <x:c r="AJ68" t="str">
        <x:f>IF(AI68&lt;&gt;"",AI68,IF('Contradiction Register'!BC68="Different","Evidence-state conflict",""))</x:f>
      </x:c>
      <x:c r="AK68" t="str">
        <x:f>IF(AJ68&lt;&gt;"",AJ68,IF(OR('Contradiction Register'!BG68="Yes",'Contradiction Register'!BH68="Yes",'Contradiction Register'!BI68="Yes",'Contradiction Register'!BJ68&lt;&gt;"Yes"),"Provenance or source conflict",""))</x:f>
        <x:v>Provenance or source conflict</x:v>
      </x:c>
      <x:c r="AL68" t="str">
        <x:f>IF(AK68&lt;&gt;"",AK68,IF('Contradiction Register'!BD68="No","No true contradiction","Genuine factual contradiction"))</x:f>
        <x:v>Provenance or source conflict</x:v>
      </x:c>
      <x:c r="AM68" t="str">
        <x:f>IF(AL68="Missing-evidence confusion","Missing","")</x:f>
      </x:c>
      <x:c r="AN68" t="str">
        <x:f>IF(AM68&lt;&gt;"",AM68,IF(AL68="Entity mismatch","Entity",""))</x:f>
      </x:c>
      <x:c r="AO68" t="str">
        <x:f>IF(AN68&lt;&gt;"",AN68,IF(AL68="Geography or market mismatch",IF('Contradiction Register'!AV68="Different","GeoMarket|Market","GeoMarket|Geography"),""))</x:f>
      </x:c>
      <x:c r="AP68" t="str">
        <x:f>IF(AO68&lt;&gt;"",AO68,IF(AL68="Customer-segment mismatch","Segment",""))</x:f>
      </x:c>
      <x:c r="AQ68" t="str">
        <x:f>IF(AP68&lt;&gt;"",AP68,IF(AL68="Product-tier mismatch",IF('Contradiction Register'!BE68="Yes","Tier|Narrowed","Tier|Default"),""))</x:f>
      </x:c>
      <x:c r="AR68" t="str">
        <x:f>IF(AQ68&lt;&gt;"",AQ68,IF(AL68="Time conflict",IF('Contradiction Register'!BO68&lt;&gt;"None","Time|Preferred","Time|Sequence"),""))</x:f>
      </x:c>
      <x:c r="AS68" t="str">
        <x:f>IF(AR68&lt;&gt;"",AR68,IF(AL68="Definition conflict",IF('Contradiction Register'!W68='Contradiction Register'!AP68,"Definition|SameLabel","Definition|DifferentLabel"),""))</x:f>
      </x:c>
      <x:c r="AT68" t="str">
        <x:f>IF(AS68&lt;&gt;"",AS68,IF(AL68="Metric conflict","Metric",""))</x:f>
      </x:c>
      <x:c r="AU68" t="str">
        <x:f>IF(AT68&lt;&gt;"",AT68,IF(AL68="Method conflict",IF('Contradiction Register'!BN68="Material","Method|Material",IF('Contradiction Register'!BN68="Non-material","Method|NonMaterial","Method|Undetermined")),""))</x:f>
      </x:c>
      <x:c r="AV68" t="str">
        <x:f>IF(AU68&lt;&gt;"",AU68,IF(AL68="Evidence-state conflict","EvidenceState",""))</x:f>
      </x:c>
      <x:c r="AW68" t="str">
        <x:f>IF(AV68&lt;&gt;"",AV68,IF(AL68="Provenance or source conflict",IF(AND('Contradiction Register'!BH68="Yes",'Contradiction Register'!BN68="Material"),"Provenance|SharedProviderMaterial",IF(AND('Contradiction Register'!BN68="Material",'Contradiction Register'!BJ68="Unknown"),"Provenance|TraceRequired","Provenance|Dependent")),""))</x:f>
        <x:v>Provenance|Dependent</x:v>
      </x:c>
      <x:c r="AX68" t="str">
        <x:f>IF(AW68&lt;&gt;"",AW68,IF(AL68="No true contradiction",IF('Contradiction Register'!BE68="Yes","NoTrue|Narrowed","NoTrue|Compatible"),""))</x:f>
        <x:v>Provenance|Dependent</x:v>
      </x:c>
      <x:c r="AY68" t="str">
        <x:f>IF(AX68&lt;&gt;"",AX68,IF('Contradiction Register'!BO68&lt;&gt;"None","Genuine|Preferred",IF('Contradiction Register'!BP68="No","Genuine|Refuse",IF('Contradiction Register'!BN68="Non-material","Genuine|NonMaterial","Genuine|Material"))))</x:f>
        <x:v>Provenance|Dependent</x:v>
      </x:c>
      <x:c r="BH68" t="str">
        <x:f>VLOOKUP(AY68,$AZ$5:$BG$29,2,FALSE)</x:f>
        <x:v>Preserve unresolved — non-blocking</x:v>
      </x:c>
      <x:c r="BI68" t="str">
        <x:f>VLOOKUP(AY68,$AZ$5:$BG$29,3,FALSE)</x:f>
        <x:v>Reduced</x:v>
      </x:c>
      <x:c r="BJ68" t="str">
        <x:f>IF(AY68="Genuine|Preferred",'Contradiction Register'!BO68&amp;" is preferred for named directness, currency and decision-fit reasons; "&amp;IF('Contradiction Register'!BO68="Record A","Record B","Record A")&amp;" remains preserved.",VLOOKUP(AY68,$AZ$5:$BG$29,4,FALSE))</x:f>
        <x:v>The records form one evidence family and must not be counted as independent corroboration.</x:v>
      </x:c>
      <x:c r="BK68" t="str">
        <x:f>IF(AY68="Genuine|Preferred",'Contradiction Register'!BO68&amp;" is unquestionably true.",VLOOKUP(AY68,$AZ$5:$BG$29,5,FALSE))</x:f>
        <x:v>The records independently confirm the claim or are compatible because they share an origin.</x:v>
      </x:c>
      <x:c r="BL68" t="str">
        <x:f>VLOOKUP(AY68,$AZ$5:$BG$29,6,FALSE)</x:f>
        <x:v>Retain them as dependent records, inspect derivation differences and proceed only with the dependence stated.</x:v>
      </x:c>
      <x:c r="BM68" t="str">
        <x:f>VLOOKUP(AY68,$AZ$5:$BG$29,7,FALSE)</x:f>
        <x:v>Required if public.</x:v>
      </x:c>
      <x:c r="BN68" t="str">
        <x:f>VLOOKUP(AY68,$AZ$5:$BG$29,8,FALSE)</x:f>
        <x:v>Reopen if independent collection is found or the derivation changes the meaning.</x:v>
      </x:c>
    </x:row>
    <x:row r="69">
      <x:c r="S69" t="n">
        <x:f>6</x:f>
        <x:v>6</x:v>
      </x:c>
      <x:c r="T69" t="b">
        <x:f>OR(AND('Contradiction Register'!E69&lt;&gt;"",COUNTIF('Validation Lists'!$A$5:$A$6,'Contradiction Register'!E69)=0),AND('Contradiction Register'!F69&lt;&gt;"",COUNTIF('Validation Lists'!$B$5:$B$7,'Contradiction Register'!F69)=0),AND('Contradiction Register'!G69&lt;&gt;"",COUNTIF('Validation Lists'!$C$5:$C$7,'Contradiction Register'!G69)=0),AND('Contradiction Register'!J69&lt;&gt;"",COUNTIF('Validation Lists'!$D$5:$D$11,'Contradiction Register'!J69)=0),AND('Contradiction Register'!K69&lt;&gt;"",COUNTIF('Validation Lists'!$E$5:$E$9,'Contradiction Register'!K69)=0),AND('Contradiction Register'!L69&lt;&gt;"",COUNTIF('Validation Lists'!$F$5:$F$7,'Contradiction Register'!L69)=0),AND('Contradiction Register'!AC69&lt;&gt;"",COUNTIF('Validation Lists'!$D$5:$D$11,'Contradiction Register'!AC69)=0),AND('Contradiction Register'!AD69&lt;&gt;"",COUNTIF('Validation Lists'!$E$5:$E$9,'Contradiction Register'!AD69)=0),AND('Contradiction Register'!AE69&lt;&gt;"",COUNTIF('Validation Lists'!$F$5:$F$7,'Contradiction Register'!AE69)=0),AND('Contradiction Register'!AT69&lt;&gt;"",COUNTIF('Validation Lists'!$G$5:$G$8,'Contradiction Register'!AT69)=0),AND('Contradiction Register'!AU69&lt;&gt;"",COUNTIF('Validation Lists'!$G$5:$G$8,'Contradiction Register'!AU69)=0),AND('Contradiction Register'!AV69&lt;&gt;"",COUNTIF('Validation Lists'!$G$5:$G$8,'Contradiction Register'!AV69)=0),AND('Contradiction Register'!AW69&lt;&gt;"",COUNTIF('Validation Lists'!$G$5:$G$8,'Contradiction Register'!AW69)=0),AND('Contradiction Register'!AX69&lt;&gt;"",COUNTIF('Validation Lists'!$G$5:$G$8,'Contradiction Register'!AX69)=0),AND('Contradiction Register'!AY69&lt;&gt;"",COUNTIF('Validation Lists'!$G$5:$G$8,'Contradiction Register'!AY69)=0),AND('Contradiction Register'!AZ69&lt;&gt;"",COUNTIF('Validation Lists'!$G$5:$G$8,'Contradiction Register'!AZ69)=0),AND('Contradiction Register'!BA69&lt;&gt;"",COUNTIF('Validation Lists'!$G$5:$G$8,'Contradiction Register'!BA69)=0),AND('Contradiction Register'!BB69&lt;&gt;"",COUNTIF('Validation Lists'!$G$5:$G$8,'Contradiction Register'!BB69)=0),AND('Contradiction Register'!BC69&lt;&gt;"",COUNTIF('Validation Lists'!$G$5:$G$8,'Contradiction Register'!BC69)=0),AND('Contradiction Register'!BD69&lt;&gt;"",COUNTIF('Validation Lists'!$H$5:$H$7,'Contradiction Register'!BD69)=0),AND('Contradiction Register'!BE69&lt;&gt;"",COUNTIF('Validation Lists'!$A$5:$A$6,'Contradiction Register'!BE69)=0),AND('Contradiction Register'!BF69&lt;&gt;"",COUNTIF('Validation Lists'!$I$5:$I$8,'Contradiction Register'!BF69)=0),AND('Contradiction Register'!BG69&lt;&gt;"",COUNTIF('Validation Lists'!$H$5:$H$7,'Contradiction Register'!BG69)=0),AND('Contradiction Register'!BH69&lt;&gt;"",COUNTIF('Validation Lists'!$H$5:$H$7,'Contradiction Register'!BH69)=0),AND('Contradiction Register'!BI69&lt;&gt;"",COUNTIF('Validation Lists'!$H$5:$H$7,'Contradiction Register'!BI69)=0),AND('Contradiction Register'!BJ69&lt;&gt;"",COUNTIF('Validation Lists'!$H$5:$H$7,'Contradiction Register'!BJ69)=0),AND('Contradiction Register'!BK69&lt;&gt;"",COUNTIF('Validation Lists'!$A$5:$A$6,'Contradiction Register'!BK69)=0),AND('Contradiction Register'!BL69&lt;&gt;"",COUNTIF('Validation Lists'!$A$5:$A$6,'Contradiction Register'!BL69)=0),AND('Contradiction Register'!BM69&lt;&gt;"",COUNTIF('Validation Lists'!$J$5:$J$8,'Contradiction Register'!BM69)=0),AND('Contradiction Register'!BN69&lt;&gt;"",COUNTIF('Validation Lists'!$K$5:$K$7,'Contradiction Register'!BN69)=0),AND('Contradiction Register'!BO69&lt;&gt;"",COUNTIF('Validation Lists'!$L$5:$L$7,'Contradiction Register'!BO69)=0),AND('Contradiction Register'!BP69&lt;&gt;"",COUNTIF('Validation Lists'!$M$5:$M$7,'Contradiction Register'!BP69)=0))</x:f>
        <x:v>0</x:v>
      </x:c>
      <x:c r="U69" t="b">
        <x:f>OR('Contradiction Register'!B69="",'Contradiction Register'!C69="",'Contradiction Register'!D69="",'Contradiction Register'!E69="",'Contradiction Register'!F69="",'Contradiction Register'!G69="",'Contradiction Register'!H69="",'Contradiction Register'!I69="",'Contradiction Register'!J69="",'Contradiction Register'!K69="",'Contradiction Register'!L69="",'Contradiction Register'!M69="",'Contradiction Register'!N69="",'Contradiction Register'!O69="",'Contradiction Register'!P69="",'Contradiction Register'!Q69="",'Contradiction Register'!R69="",'Contradiction Register'!S69="",'Contradiction Register'!T69="",'Contradiction Register'!U69="",'Contradiction Register'!V69="",'Contradiction Register'!W69="",'Contradiction Register'!X69="",'Contradiction Register'!Y69="",'Contradiction Register'!Z69="",'Contradiction Register'!AA69="",'Contradiction Register'!AB69="",'Contradiction Register'!AC69="",'Contradiction Register'!AD69="",'Contradiction Register'!AE69="",'Contradiction Register'!AF69="",'Contradiction Register'!AG69="",'Contradiction Register'!AH69="",'Contradiction Register'!AI69="",'Contradiction Register'!AJ69="",'Contradiction Register'!AK69="",'Contradiction Register'!AL69="",'Contradiction Register'!AM69="",'Contradiction Register'!AN69="",'Contradiction Register'!AO69="",'Contradiction Register'!AP69="",'Contradiction Register'!AQ69="",'Contradiction Register'!AR69="",'Contradiction Register'!AS69="",'Contradiction Register'!AT69="",'Contradiction Register'!AU69="",'Contradiction Register'!AV69="",'Contradiction Register'!AW69="",'Contradiction Register'!AX69="",'Contradiction Register'!AY69="",'Contradiction Register'!AZ69="",'Contradiction Register'!BA69="",'Contradiction Register'!BB69="",'Contradiction Register'!BC69="",'Contradiction Register'!BD69="",'Contradiction Register'!BE69="",'Contradiction Register'!BF69="",'Contradiction Register'!BG69="",'Contradiction Register'!BH69="",'Contradiction Register'!BI69="",'Contradiction Register'!BJ69="",'Contradiction Register'!BK69="",'Contradiction Register'!BL69="",'Contradiction Register'!BM69="",'Contradiction Register'!BN69="",'Contradiction Register'!BO69="",'Contradiction Register'!BP69="",'Contradiction Register'!BQ69="",'Contradiction Register'!BR69="")</x:f>
        <x:v>1</x:v>
      </x:c>
      <x:c r="V69" t="str">
        <x:f>IF(OR(T69,U69),"Undetermined",'Contradiction Register'!BN69)</x:f>
        <x:v>Undetermined</x:v>
      </x:c>
      <x:c r="W69" t="b">
        <x:f>AND(OR('Contradiction Register'!E69="Yes",'Contradiction Register'!F69="High",'Contradiction Register'!G69="Hard",'Contradiction Register'!BO69&lt;&gt;"None",BH69="Preserve unresolved — decision-blocking",BH69="Refuse the claim",BH69="Collect defined additional evidence"),OR('Contradiction Register'!BS69="",'Contradiction Register'!BS69="None"))</x:f>
        <x:v>1</x:v>
      </x:c>
      <x:c r="X69" t="b">
        <x:f>AND(OR(BH69="Prefer one record with explicit reasons",BH69="Preserve unresolved — non-blocking",BH69="Preserve unresolved — decision-blocking",BH69="Refuse the claim",BH69="Collect defined additional evidence",'Contradiction Register'!AY69="Different",'Contradiction Register'!AX69="Different"),OR('Contradiction Register'!BT69="",'Contradiction Register'!BT69="None",'Contradiction Register'!BT69="Not applicable"))</x:f>
        <x:v>1</x:v>
      </x:c>
      <x:c r="Y69" t="b">
        <x:f>AND(BH69="Collect defined additional evidence",OR('Contradiction Register'!BR69="",'Contradiction Register'!BR69="None",'Contradiction Register'!BR69="Not applicable"))</x:f>
        <x:v>0</x:v>
      </x:c>
      <x:c r="Z69" t="str">
        <x:f>IF(AND('Contradiction Register'!BK69="Yes",'Contradiction Register'!BL69="Yes",'Contradiction Register'!BM69&lt;&gt;"Yes"),"Missing-evidence confusion","")</x:f>
      </x:c>
      <x:c r="AA69" t="str">
        <x:f>IF(Z69&lt;&gt;"",Z69,IF('Contradiction Register'!AT69="Different","Entity mismatch",""))</x:f>
      </x:c>
      <x:c r="AB69" t="str">
        <x:f>IF(AA69&lt;&gt;"",AA69,IF('Contradiction Register'!AV69="Different","Geography or market mismatch",""))</x:f>
      </x:c>
      <x:c r="AC69" t="str">
        <x:f>IF(AB69&lt;&gt;"",AB69,IF('Contradiction Register'!AU69="Different","Geography or market mismatch",""))</x:f>
      </x:c>
      <x:c r="AD69" t="str">
        <x:f>IF(AC69&lt;&gt;"",AC69,IF('Contradiction Register'!AW69="Different","Customer-segment mismatch",""))</x:f>
      </x:c>
      <x:c r="AE69" t="str">
        <x:f>IF(AD69&lt;&gt;"",AD69,IF('Contradiction Register'!AX69="Different","Product-tier mismatch",""))</x:f>
      </x:c>
      <x:c r="AF69" t="str">
        <x:f>IF(AE69&lt;&gt;"",AE69,IF('Contradiction Register'!AY69="Different","Time conflict",""))</x:f>
      </x:c>
      <x:c r="AG69" t="str">
        <x:f>IF(AF69&lt;&gt;"",AF69,IF('Contradiction Register'!AZ69="Different","Definition conflict",""))</x:f>
      </x:c>
      <x:c r="AH69" t="str">
        <x:f>IF(AG69&lt;&gt;"",AG69,IF('Contradiction Register'!BA69="Different","Metric conflict",""))</x:f>
      </x:c>
      <x:c r="AI69" t="str">
        <x:f>IF(AH69&lt;&gt;"",AH69,IF('Contradiction Register'!BB69="Different","Method conflict",""))</x:f>
      </x:c>
      <x:c r="AJ69" t="str">
        <x:f>IF(AI69&lt;&gt;"",AI69,IF('Contradiction Register'!BC69="Different","Evidence-state conflict",""))</x:f>
      </x:c>
      <x:c r="AK69" t="str">
        <x:f>IF(AJ69&lt;&gt;"",AJ69,IF(OR('Contradiction Register'!BG69="Yes",'Contradiction Register'!BH69="Yes",'Contradiction Register'!BI69="Yes",'Contradiction Register'!BJ69&lt;&gt;"Yes"),"Provenance or source conflict",""))</x:f>
        <x:v>Provenance or source conflict</x:v>
      </x:c>
      <x:c r="AL69" t="str">
        <x:f>IF(AK69&lt;&gt;"",AK69,IF('Contradiction Register'!BD69="No","No true contradiction","Genuine factual contradiction"))</x:f>
        <x:v>Provenance or source conflict</x:v>
      </x:c>
      <x:c r="AM69" t="str">
        <x:f>IF(AL69="Missing-evidence confusion","Missing","")</x:f>
      </x:c>
      <x:c r="AN69" t="str">
        <x:f>IF(AM69&lt;&gt;"",AM69,IF(AL69="Entity mismatch","Entity",""))</x:f>
      </x:c>
      <x:c r="AO69" t="str">
        <x:f>IF(AN69&lt;&gt;"",AN69,IF(AL69="Geography or market mismatch",IF('Contradiction Register'!AV69="Different","GeoMarket|Market","GeoMarket|Geography"),""))</x:f>
      </x:c>
      <x:c r="AP69" t="str">
        <x:f>IF(AO69&lt;&gt;"",AO69,IF(AL69="Customer-segment mismatch","Segment",""))</x:f>
      </x:c>
      <x:c r="AQ69" t="str">
        <x:f>IF(AP69&lt;&gt;"",AP69,IF(AL69="Product-tier mismatch",IF('Contradiction Register'!BE69="Yes","Tier|Narrowed","Tier|Default"),""))</x:f>
      </x:c>
      <x:c r="AR69" t="str">
        <x:f>IF(AQ69&lt;&gt;"",AQ69,IF(AL69="Time conflict",IF('Contradiction Register'!BO69&lt;&gt;"None","Time|Preferred","Time|Sequence"),""))</x:f>
      </x:c>
      <x:c r="AS69" t="str">
        <x:f>IF(AR69&lt;&gt;"",AR69,IF(AL69="Definition conflict",IF('Contradiction Register'!W69='Contradiction Register'!AP69,"Definition|SameLabel","Definition|DifferentLabel"),""))</x:f>
      </x:c>
      <x:c r="AT69" t="str">
        <x:f>IF(AS69&lt;&gt;"",AS69,IF(AL69="Metric conflict","Metric",""))</x:f>
      </x:c>
      <x:c r="AU69" t="str">
        <x:f>IF(AT69&lt;&gt;"",AT69,IF(AL69="Method conflict",IF('Contradiction Register'!BN69="Material","Method|Material",IF('Contradiction Register'!BN69="Non-material","Method|NonMaterial","Method|Undetermined")),""))</x:f>
      </x:c>
      <x:c r="AV69" t="str">
        <x:f>IF(AU69&lt;&gt;"",AU69,IF(AL69="Evidence-state conflict","EvidenceState",""))</x:f>
      </x:c>
      <x:c r="AW69" t="str">
        <x:f>IF(AV69&lt;&gt;"",AV69,IF(AL69="Provenance or source conflict",IF(AND('Contradiction Register'!BH69="Yes",'Contradiction Register'!BN69="Material"),"Provenance|SharedProviderMaterial",IF(AND('Contradiction Register'!BN69="Material",'Contradiction Register'!BJ69="Unknown"),"Provenance|TraceRequired","Provenance|Dependent")),""))</x:f>
        <x:v>Provenance|Dependent</x:v>
      </x:c>
      <x:c r="AX69" t="str">
        <x:f>IF(AW69&lt;&gt;"",AW69,IF(AL69="No true contradiction",IF('Contradiction Register'!BE69="Yes","NoTrue|Narrowed","NoTrue|Compatible"),""))</x:f>
        <x:v>Provenance|Dependent</x:v>
      </x:c>
      <x:c r="AY69" t="str">
        <x:f>IF(AX69&lt;&gt;"",AX69,IF('Contradiction Register'!BO69&lt;&gt;"None","Genuine|Preferred",IF('Contradiction Register'!BP69="No","Genuine|Refuse",IF('Contradiction Register'!BN69="Non-material","Genuine|NonMaterial","Genuine|Material"))))</x:f>
        <x:v>Provenance|Dependent</x:v>
      </x:c>
      <x:c r="BH69" t="str">
        <x:f>VLOOKUP(AY69,$AZ$5:$BG$29,2,FALSE)</x:f>
        <x:v>Preserve unresolved — non-blocking</x:v>
      </x:c>
      <x:c r="BI69" t="str">
        <x:f>VLOOKUP(AY69,$AZ$5:$BG$29,3,FALSE)</x:f>
        <x:v>Reduced</x:v>
      </x:c>
      <x:c r="BJ69" t="str">
        <x:f>IF(AY69="Genuine|Preferred",'Contradiction Register'!BO69&amp;" is preferred for named directness, currency and decision-fit reasons; "&amp;IF('Contradiction Register'!BO69="Record A","Record B","Record A")&amp;" remains preserved.",VLOOKUP(AY69,$AZ$5:$BG$29,4,FALSE))</x:f>
        <x:v>The records form one evidence family and must not be counted as independent corroboration.</x:v>
      </x:c>
      <x:c r="BK69" t="str">
        <x:f>IF(AY69="Genuine|Preferred",'Contradiction Register'!BO69&amp;" is unquestionably true.",VLOOKUP(AY69,$AZ$5:$BG$29,5,FALSE))</x:f>
        <x:v>The records independently confirm the claim or are compatible because they share an origin.</x:v>
      </x:c>
      <x:c r="BL69" t="str">
        <x:f>VLOOKUP(AY69,$AZ$5:$BG$29,6,FALSE)</x:f>
        <x:v>Retain them as dependent records, inspect derivation differences and proceed only with the dependence stated.</x:v>
      </x:c>
      <x:c r="BM69" t="str">
        <x:f>VLOOKUP(AY69,$AZ$5:$BG$29,7,FALSE)</x:f>
        <x:v>Required if public.</x:v>
      </x:c>
      <x:c r="BN69" t="str">
        <x:f>VLOOKUP(AY69,$AZ$5:$BG$29,8,FALSE)</x:f>
        <x:v>Reopen if independent collection is found or the derivation changes the meaning.</x:v>
      </x:c>
    </x:row>
    <x:row r="70">
      <x:c r="S70" t="n">
        <x:f>6</x:f>
        <x:v>6</x:v>
      </x:c>
      <x:c r="T70" t="b">
        <x:f>OR(AND('Contradiction Register'!E70&lt;&gt;"",COUNTIF('Validation Lists'!$A$5:$A$6,'Contradiction Register'!E70)=0),AND('Contradiction Register'!F70&lt;&gt;"",COUNTIF('Validation Lists'!$B$5:$B$7,'Contradiction Register'!F70)=0),AND('Contradiction Register'!G70&lt;&gt;"",COUNTIF('Validation Lists'!$C$5:$C$7,'Contradiction Register'!G70)=0),AND('Contradiction Register'!J70&lt;&gt;"",COUNTIF('Validation Lists'!$D$5:$D$11,'Contradiction Register'!J70)=0),AND('Contradiction Register'!K70&lt;&gt;"",COUNTIF('Validation Lists'!$E$5:$E$9,'Contradiction Register'!K70)=0),AND('Contradiction Register'!L70&lt;&gt;"",COUNTIF('Validation Lists'!$F$5:$F$7,'Contradiction Register'!L70)=0),AND('Contradiction Register'!AC70&lt;&gt;"",COUNTIF('Validation Lists'!$D$5:$D$11,'Contradiction Register'!AC70)=0),AND('Contradiction Register'!AD70&lt;&gt;"",COUNTIF('Validation Lists'!$E$5:$E$9,'Contradiction Register'!AD70)=0),AND('Contradiction Register'!AE70&lt;&gt;"",COUNTIF('Validation Lists'!$F$5:$F$7,'Contradiction Register'!AE70)=0),AND('Contradiction Register'!AT70&lt;&gt;"",COUNTIF('Validation Lists'!$G$5:$G$8,'Contradiction Register'!AT70)=0),AND('Contradiction Register'!AU70&lt;&gt;"",COUNTIF('Validation Lists'!$G$5:$G$8,'Contradiction Register'!AU70)=0),AND('Contradiction Register'!AV70&lt;&gt;"",COUNTIF('Validation Lists'!$G$5:$G$8,'Contradiction Register'!AV70)=0),AND('Contradiction Register'!AW70&lt;&gt;"",COUNTIF('Validation Lists'!$G$5:$G$8,'Contradiction Register'!AW70)=0),AND('Contradiction Register'!AX70&lt;&gt;"",COUNTIF('Validation Lists'!$G$5:$G$8,'Contradiction Register'!AX70)=0),AND('Contradiction Register'!AY70&lt;&gt;"",COUNTIF('Validation Lists'!$G$5:$G$8,'Contradiction Register'!AY70)=0),AND('Contradiction Register'!AZ70&lt;&gt;"",COUNTIF('Validation Lists'!$G$5:$G$8,'Contradiction Register'!AZ70)=0),AND('Contradiction Register'!BA70&lt;&gt;"",COUNTIF('Validation Lists'!$G$5:$G$8,'Contradiction Register'!BA70)=0),AND('Contradiction Register'!BB70&lt;&gt;"",COUNTIF('Validation Lists'!$G$5:$G$8,'Contradiction Register'!BB70)=0),AND('Contradiction Register'!BC70&lt;&gt;"",COUNTIF('Validation Lists'!$G$5:$G$8,'Contradiction Register'!BC70)=0),AND('Contradiction Register'!BD70&lt;&gt;"",COUNTIF('Validation Lists'!$H$5:$H$7,'Contradiction Register'!BD70)=0),AND('Contradiction Register'!BE70&lt;&gt;"",COUNTIF('Validation Lists'!$A$5:$A$6,'Contradiction Register'!BE70)=0),AND('Contradiction Register'!BF70&lt;&gt;"",COUNTIF('Validation Lists'!$I$5:$I$8,'Contradiction Register'!BF70)=0),AND('Contradiction Register'!BG70&lt;&gt;"",COUNTIF('Validation Lists'!$H$5:$H$7,'Contradiction Register'!BG70)=0),AND('Contradiction Register'!BH70&lt;&gt;"",COUNTIF('Validation Lists'!$H$5:$H$7,'Contradiction Register'!BH70)=0),AND('Contradiction Register'!BI70&lt;&gt;"",COUNTIF('Validation Lists'!$H$5:$H$7,'Contradiction Register'!BI70)=0),AND('Contradiction Register'!BJ70&lt;&gt;"",COUNTIF('Validation Lists'!$H$5:$H$7,'Contradiction Register'!BJ70)=0),AND('Contradiction Register'!BK70&lt;&gt;"",COUNTIF('Validation Lists'!$A$5:$A$6,'Contradiction Register'!BK70)=0),AND('Contradiction Register'!BL70&lt;&gt;"",COUNTIF('Validation Lists'!$A$5:$A$6,'Contradiction Register'!BL70)=0),AND('Contradiction Register'!BM70&lt;&gt;"",COUNTIF('Validation Lists'!$J$5:$J$8,'Contradiction Register'!BM70)=0),AND('Contradiction Register'!BN70&lt;&gt;"",COUNTIF('Validation Lists'!$K$5:$K$7,'Contradiction Register'!BN70)=0),AND('Contradiction Register'!BO70&lt;&gt;"",COUNTIF('Validation Lists'!$L$5:$L$7,'Contradiction Register'!BO70)=0),AND('Contradiction Register'!BP70&lt;&gt;"",COUNTIF('Validation Lists'!$M$5:$M$7,'Contradiction Register'!BP70)=0))</x:f>
        <x:v>0</x:v>
      </x:c>
      <x:c r="U70" t="b">
        <x:f>OR('Contradiction Register'!B70="",'Contradiction Register'!C70="",'Contradiction Register'!D70="",'Contradiction Register'!E70="",'Contradiction Register'!F70="",'Contradiction Register'!G70="",'Contradiction Register'!H70="",'Contradiction Register'!I70="",'Contradiction Register'!J70="",'Contradiction Register'!K70="",'Contradiction Register'!L70="",'Contradiction Register'!M70="",'Contradiction Register'!N70="",'Contradiction Register'!O70="",'Contradiction Register'!P70="",'Contradiction Register'!Q70="",'Contradiction Register'!R70="",'Contradiction Register'!S70="",'Contradiction Register'!T70="",'Contradiction Register'!U70="",'Contradiction Register'!V70="",'Contradiction Register'!W70="",'Contradiction Register'!X70="",'Contradiction Register'!Y70="",'Contradiction Register'!Z70="",'Contradiction Register'!AA70="",'Contradiction Register'!AB70="",'Contradiction Register'!AC70="",'Contradiction Register'!AD70="",'Contradiction Register'!AE70="",'Contradiction Register'!AF70="",'Contradiction Register'!AG70="",'Contradiction Register'!AH70="",'Contradiction Register'!AI70="",'Contradiction Register'!AJ70="",'Contradiction Register'!AK70="",'Contradiction Register'!AL70="",'Contradiction Register'!AM70="",'Contradiction Register'!AN70="",'Contradiction Register'!AO70="",'Contradiction Register'!AP70="",'Contradiction Register'!AQ70="",'Contradiction Register'!AR70="",'Contradiction Register'!AS70="",'Contradiction Register'!AT70="",'Contradiction Register'!AU70="",'Contradiction Register'!AV70="",'Contradiction Register'!AW70="",'Contradiction Register'!AX70="",'Contradiction Register'!AY70="",'Contradiction Register'!AZ70="",'Contradiction Register'!BA70="",'Contradiction Register'!BB70="",'Contradiction Register'!BC70="",'Contradiction Register'!BD70="",'Contradiction Register'!BE70="",'Contradiction Register'!BF70="",'Contradiction Register'!BG70="",'Contradiction Register'!BH70="",'Contradiction Register'!BI70="",'Contradiction Register'!BJ70="",'Contradiction Register'!BK70="",'Contradiction Register'!BL70="",'Contradiction Register'!BM70="",'Contradiction Register'!BN70="",'Contradiction Register'!BO70="",'Contradiction Register'!BP70="",'Contradiction Register'!BQ70="",'Contradiction Register'!BR70="")</x:f>
        <x:v>1</x:v>
      </x:c>
      <x:c r="V70" t="str">
        <x:f>IF(OR(T70,U70),"Undetermined",'Contradiction Register'!BN70)</x:f>
        <x:v>Undetermined</x:v>
      </x:c>
      <x:c r="W70" t="b">
        <x:f>AND(OR('Contradiction Register'!E70="Yes",'Contradiction Register'!F70="High",'Contradiction Register'!G70="Hard",'Contradiction Register'!BO70&lt;&gt;"None",BH70="Preserve unresolved — decision-blocking",BH70="Refuse the claim",BH70="Collect defined additional evidence"),OR('Contradiction Register'!BS70="",'Contradiction Register'!BS70="None"))</x:f>
        <x:v>1</x:v>
      </x:c>
      <x:c r="X70" t="b">
        <x:f>AND(OR(BH70="Prefer one record with explicit reasons",BH70="Preserve unresolved — non-blocking",BH70="Preserve unresolved — decision-blocking",BH70="Refuse the claim",BH70="Collect defined additional evidence",'Contradiction Register'!AY70="Different",'Contradiction Register'!AX70="Different"),OR('Contradiction Register'!BT70="",'Contradiction Register'!BT70="None",'Contradiction Register'!BT70="Not applicable"))</x:f>
        <x:v>1</x:v>
      </x:c>
      <x:c r="Y70" t="b">
        <x:f>AND(BH70="Collect defined additional evidence",OR('Contradiction Register'!BR70="",'Contradiction Register'!BR70="None",'Contradiction Register'!BR70="Not applicable"))</x:f>
        <x:v>0</x:v>
      </x:c>
      <x:c r="Z70" t="str">
        <x:f>IF(AND('Contradiction Register'!BK70="Yes",'Contradiction Register'!BL70="Yes",'Contradiction Register'!BM70&lt;&gt;"Yes"),"Missing-evidence confusion","")</x:f>
      </x:c>
      <x:c r="AA70" t="str">
        <x:f>IF(Z70&lt;&gt;"",Z70,IF('Contradiction Register'!AT70="Different","Entity mismatch",""))</x:f>
      </x:c>
      <x:c r="AB70" t="str">
        <x:f>IF(AA70&lt;&gt;"",AA70,IF('Contradiction Register'!AV70="Different","Geography or market mismatch",""))</x:f>
      </x:c>
      <x:c r="AC70" t="str">
        <x:f>IF(AB70&lt;&gt;"",AB70,IF('Contradiction Register'!AU70="Different","Geography or market mismatch",""))</x:f>
      </x:c>
      <x:c r="AD70" t="str">
        <x:f>IF(AC70&lt;&gt;"",AC70,IF('Contradiction Register'!AW70="Different","Customer-segment mismatch",""))</x:f>
      </x:c>
      <x:c r="AE70" t="str">
        <x:f>IF(AD70&lt;&gt;"",AD70,IF('Contradiction Register'!AX70="Different","Product-tier mismatch",""))</x:f>
      </x:c>
      <x:c r="AF70" t="str">
        <x:f>IF(AE70&lt;&gt;"",AE70,IF('Contradiction Register'!AY70="Different","Time conflict",""))</x:f>
      </x:c>
      <x:c r="AG70" t="str">
        <x:f>IF(AF70&lt;&gt;"",AF70,IF('Contradiction Register'!AZ70="Different","Definition conflict",""))</x:f>
      </x:c>
      <x:c r="AH70" t="str">
        <x:f>IF(AG70&lt;&gt;"",AG70,IF('Contradiction Register'!BA70="Different","Metric conflict",""))</x:f>
      </x:c>
      <x:c r="AI70" t="str">
        <x:f>IF(AH70&lt;&gt;"",AH70,IF('Contradiction Register'!BB70="Different","Method conflict",""))</x:f>
      </x:c>
      <x:c r="AJ70" t="str">
        <x:f>IF(AI70&lt;&gt;"",AI70,IF('Contradiction Register'!BC70="Different","Evidence-state conflict",""))</x:f>
      </x:c>
      <x:c r="AK70" t="str">
        <x:f>IF(AJ70&lt;&gt;"",AJ70,IF(OR('Contradiction Register'!BG70="Yes",'Contradiction Register'!BH70="Yes",'Contradiction Register'!BI70="Yes",'Contradiction Register'!BJ70&lt;&gt;"Yes"),"Provenance or source conflict",""))</x:f>
        <x:v>Provenance or source conflict</x:v>
      </x:c>
      <x:c r="AL70" t="str">
        <x:f>IF(AK70&lt;&gt;"",AK70,IF('Contradiction Register'!BD70="No","No true contradiction","Genuine factual contradiction"))</x:f>
        <x:v>Provenance or source conflict</x:v>
      </x:c>
      <x:c r="AM70" t="str">
        <x:f>IF(AL70="Missing-evidence confusion","Missing","")</x:f>
      </x:c>
      <x:c r="AN70" t="str">
        <x:f>IF(AM70&lt;&gt;"",AM70,IF(AL70="Entity mismatch","Entity",""))</x:f>
      </x:c>
      <x:c r="AO70" t="str">
        <x:f>IF(AN70&lt;&gt;"",AN70,IF(AL70="Geography or market mismatch",IF('Contradiction Register'!AV70="Different","GeoMarket|Market","GeoMarket|Geography"),""))</x:f>
      </x:c>
      <x:c r="AP70" t="str">
        <x:f>IF(AO70&lt;&gt;"",AO70,IF(AL70="Customer-segment mismatch","Segment",""))</x:f>
      </x:c>
      <x:c r="AQ70" t="str">
        <x:f>IF(AP70&lt;&gt;"",AP70,IF(AL70="Product-tier mismatch",IF('Contradiction Register'!BE70="Yes","Tier|Narrowed","Tier|Default"),""))</x:f>
      </x:c>
      <x:c r="AR70" t="str">
        <x:f>IF(AQ70&lt;&gt;"",AQ70,IF(AL70="Time conflict",IF('Contradiction Register'!BO70&lt;&gt;"None","Time|Preferred","Time|Sequence"),""))</x:f>
      </x:c>
      <x:c r="AS70" t="str">
        <x:f>IF(AR70&lt;&gt;"",AR70,IF(AL70="Definition conflict",IF('Contradiction Register'!W70='Contradiction Register'!AP70,"Definition|SameLabel","Definition|DifferentLabel"),""))</x:f>
      </x:c>
      <x:c r="AT70" t="str">
        <x:f>IF(AS70&lt;&gt;"",AS70,IF(AL70="Metric conflict","Metric",""))</x:f>
      </x:c>
      <x:c r="AU70" t="str">
        <x:f>IF(AT70&lt;&gt;"",AT70,IF(AL70="Method conflict",IF('Contradiction Register'!BN70="Material","Method|Material",IF('Contradiction Register'!BN70="Non-material","Method|NonMaterial","Method|Undetermined")),""))</x:f>
      </x:c>
      <x:c r="AV70" t="str">
        <x:f>IF(AU70&lt;&gt;"",AU70,IF(AL70="Evidence-state conflict","EvidenceState",""))</x:f>
      </x:c>
      <x:c r="AW70" t="str">
        <x:f>IF(AV70&lt;&gt;"",AV70,IF(AL70="Provenance or source conflict",IF(AND('Contradiction Register'!BH70="Yes",'Contradiction Register'!BN70="Material"),"Provenance|SharedProviderMaterial",IF(AND('Contradiction Register'!BN70="Material",'Contradiction Register'!BJ70="Unknown"),"Provenance|TraceRequired","Provenance|Dependent")),""))</x:f>
        <x:v>Provenance|Dependent</x:v>
      </x:c>
      <x:c r="AX70" t="str">
        <x:f>IF(AW70&lt;&gt;"",AW70,IF(AL70="No true contradiction",IF('Contradiction Register'!BE70="Yes","NoTrue|Narrowed","NoTrue|Compatible"),""))</x:f>
        <x:v>Provenance|Dependent</x:v>
      </x:c>
      <x:c r="AY70" t="str">
        <x:f>IF(AX70&lt;&gt;"",AX70,IF('Contradiction Register'!BO70&lt;&gt;"None","Genuine|Preferred",IF('Contradiction Register'!BP70="No","Genuine|Refuse",IF('Contradiction Register'!BN70="Non-material","Genuine|NonMaterial","Genuine|Material"))))</x:f>
        <x:v>Provenance|Dependent</x:v>
      </x:c>
      <x:c r="BH70" t="str">
        <x:f>VLOOKUP(AY70,$AZ$5:$BG$29,2,FALSE)</x:f>
        <x:v>Preserve unresolved — non-blocking</x:v>
      </x:c>
      <x:c r="BI70" t="str">
        <x:f>VLOOKUP(AY70,$AZ$5:$BG$29,3,FALSE)</x:f>
        <x:v>Reduced</x:v>
      </x:c>
      <x:c r="BJ70" t="str">
        <x:f>IF(AY70="Genuine|Preferred",'Contradiction Register'!BO70&amp;" is preferred for named directness, currency and decision-fit reasons; "&amp;IF('Contradiction Register'!BO70="Record A","Record B","Record A")&amp;" remains preserved.",VLOOKUP(AY70,$AZ$5:$BG$29,4,FALSE))</x:f>
        <x:v>The records form one evidence family and must not be counted as independent corroboration.</x:v>
      </x:c>
      <x:c r="BK70" t="str">
        <x:f>IF(AY70="Genuine|Preferred",'Contradiction Register'!BO70&amp;" is unquestionably true.",VLOOKUP(AY70,$AZ$5:$BG$29,5,FALSE))</x:f>
        <x:v>The records independently confirm the claim or are compatible because they share an origin.</x:v>
      </x:c>
      <x:c r="BL70" t="str">
        <x:f>VLOOKUP(AY70,$AZ$5:$BG$29,6,FALSE)</x:f>
        <x:v>Retain them as dependent records, inspect derivation differences and proceed only with the dependence stated.</x:v>
      </x:c>
      <x:c r="BM70" t="str">
        <x:f>VLOOKUP(AY70,$AZ$5:$BG$29,7,FALSE)</x:f>
        <x:v>Required if public.</x:v>
      </x:c>
      <x:c r="BN70" t="str">
        <x:f>VLOOKUP(AY70,$AZ$5:$BG$29,8,FALSE)</x:f>
        <x:v>Reopen if independent collection is found or the derivation changes the meaning.</x:v>
      </x:c>
    </x:row>
    <x:row r="71">
      <x:c r="S71" t="n">
        <x:f>6</x:f>
        <x:v>6</x:v>
      </x:c>
      <x:c r="T71" t="b">
        <x:f>OR(AND('Contradiction Register'!E71&lt;&gt;"",COUNTIF('Validation Lists'!$A$5:$A$6,'Contradiction Register'!E71)=0),AND('Contradiction Register'!F71&lt;&gt;"",COUNTIF('Validation Lists'!$B$5:$B$7,'Contradiction Register'!F71)=0),AND('Contradiction Register'!G71&lt;&gt;"",COUNTIF('Validation Lists'!$C$5:$C$7,'Contradiction Register'!G71)=0),AND('Contradiction Register'!J71&lt;&gt;"",COUNTIF('Validation Lists'!$D$5:$D$11,'Contradiction Register'!J71)=0),AND('Contradiction Register'!K71&lt;&gt;"",COUNTIF('Validation Lists'!$E$5:$E$9,'Contradiction Register'!K71)=0),AND('Contradiction Register'!L71&lt;&gt;"",COUNTIF('Validation Lists'!$F$5:$F$7,'Contradiction Register'!L71)=0),AND('Contradiction Register'!AC71&lt;&gt;"",COUNTIF('Validation Lists'!$D$5:$D$11,'Contradiction Register'!AC71)=0),AND('Contradiction Register'!AD71&lt;&gt;"",COUNTIF('Validation Lists'!$E$5:$E$9,'Contradiction Register'!AD71)=0),AND('Contradiction Register'!AE71&lt;&gt;"",COUNTIF('Validation Lists'!$F$5:$F$7,'Contradiction Register'!AE71)=0),AND('Contradiction Register'!AT71&lt;&gt;"",COUNTIF('Validation Lists'!$G$5:$G$8,'Contradiction Register'!AT71)=0),AND('Contradiction Register'!AU71&lt;&gt;"",COUNTIF('Validation Lists'!$G$5:$G$8,'Contradiction Register'!AU71)=0),AND('Contradiction Register'!AV71&lt;&gt;"",COUNTIF('Validation Lists'!$G$5:$G$8,'Contradiction Register'!AV71)=0),AND('Contradiction Register'!AW71&lt;&gt;"",COUNTIF('Validation Lists'!$G$5:$G$8,'Contradiction Register'!AW71)=0),AND('Contradiction Register'!AX71&lt;&gt;"",COUNTIF('Validation Lists'!$G$5:$G$8,'Contradiction Register'!AX71)=0),AND('Contradiction Register'!AY71&lt;&gt;"",COUNTIF('Validation Lists'!$G$5:$G$8,'Contradiction Register'!AY71)=0),AND('Contradiction Register'!AZ71&lt;&gt;"",COUNTIF('Validation Lists'!$G$5:$G$8,'Contradiction Register'!AZ71)=0),AND('Contradiction Register'!BA71&lt;&gt;"",COUNTIF('Validation Lists'!$G$5:$G$8,'Contradiction Register'!BA71)=0),AND('Contradiction Register'!BB71&lt;&gt;"",COUNTIF('Validation Lists'!$G$5:$G$8,'Contradiction Register'!BB71)=0),AND('Contradiction Register'!BC71&lt;&gt;"",COUNTIF('Validation Lists'!$G$5:$G$8,'Contradiction Register'!BC71)=0),AND('Contradiction Register'!BD71&lt;&gt;"",COUNTIF('Validation Lists'!$H$5:$H$7,'Contradiction Register'!BD71)=0),AND('Contradiction Register'!BE71&lt;&gt;"",COUNTIF('Validation Lists'!$A$5:$A$6,'Contradiction Register'!BE71)=0),AND('Contradiction Register'!BF71&lt;&gt;"",COUNTIF('Validation Lists'!$I$5:$I$8,'Contradiction Register'!BF71)=0),AND('Contradiction Register'!BG71&lt;&gt;"",COUNTIF('Validation Lists'!$H$5:$H$7,'Contradiction Register'!BG71)=0),AND('Contradiction Register'!BH71&lt;&gt;"",COUNTIF('Validation Lists'!$H$5:$H$7,'Contradiction Register'!BH71)=0),AND('Contradiction Register'!BI71&lt;&gt;"",COUNTIF('Validation Lists'!$H$5:$H$7,'Contradiction Register'!BI71)=0),AND('Contradiction Register'!BJ71&lt;&gt;"",COUNTIF('Validation Lists'!$H$5:$H$7,'Contradiction Register'!BJ71)=0),AND('Contradiction Register'!BK71&lt;&gt;"",COUNTIF('Validation Lists'!$A$5:$A$6,'Contradiction Register'!BK71)=0),AND('Contradiction Register'!BL71&lt;&gt;"",COUNTIF('Validation Lists'!$A$5:$A$6,'Contradiction Register'!BL71)=0),AND('Contradiction Register'!BM71&lt;&gt;"",COUNTIF('Validation Lists'!$J$5:$J$8,'Contradiction Register'!BM71)=0),AND('Contradiction Register'!BN71&lt;&gt;"",COUNTIF('Validation Lists'!$K$5:$K$7,'Contradiction Register'!BN71)=0),AND('Contradiction Register'!BO71&lt;&gt;"",COUNTIF('Validation Lists'!$L$5:$L$7,'Contradiction Register'!BO71)=0),AND('Contradiction Register'!BP71&lt;&gt;"",COUNTIF('Validation Lists'!$M$5:$M$7,'Contradiction Register'!BP71)=0))</x:f>
        <x:v>0</x:v>
      </x:c>
      <x:c r="U71" t="b">
        <x:f>OR('Contradiction Register'!B71="",'Contradiction Register'!C71="",'Contradiction Register'!D71="",'Contradiction Register'!E71="",'Contradiction Register'!F71="",'Contradiction Register'!G71="",'Contradiction Register'!H71="",'Contradiction Register'!I71="",'Contradiction Register'!J71="",'Contradiction Register'!K71="",'Contradiction Register'!L71="",'Contradiction Register'!M71="",'Contradiction Register'!N71="",'Contradiction Register'!O71="",'Contradiction Register'!P71="",'Contradiction Register'!Q71="",'Contradiction Register'!R71="",'Contradiction Register'!S71="",'Contradiction Register'!T71="",'Contradiction Register'!U71="",'Contradiction Register'!V71="",'Contradiction Register'!W71="",'Contradiction Register'!X71="",'Contradiction Register'!Y71="",'Contradiction Register'!Z71="",'Contradiction Register'!AA71="",'Contradiction Register'!AB71="",'Contradiction Register'!AC71="",'Contradiction Register'!AD71="",'Contradiction Register'!AE71="",'Contradiction Register'!AF71="",'Contradiction Register'!AG71="",'Contradiction Register'!AH71="",'Contradiction Register'!AI71="",'Contradiction Register'!AJ71="",'Contradiction Register'!AK71="",'Contradiction Register'!AL71="",'Contradiction Register'!AM71="",'Contradiction Register'!AN71="",'Contradiction Register'!AO71="",'Contradiction Register'!AP71="",'Contradiction Register'!AQ71="",'Contradiction Register'!AR71="",'Contradiction Register'!AS71="",'Contradiction Register'!AT71="",'Contradiction Register'!AU71="",'Contradiction Register'!AV71="",'Contradiction Register'!AW71="",'Contradiction Register'!AX71="",'Contradiction Register'!AY71="",'Contradiction Register'!AZ71="",'Contradiction Register'!BA71="",'Contradiction Register'!BB71="",'Contradiction Register'!BC71="",'Contradiction Register'!BD71="",'Contradiction Register'!BE71="",'Contradiction Register'!BF71="",'Contradiction Register'!BG71="",'Contradiction Register'!BH71="",'Contradiction Register'!BI71="",'Contradiction Register'!BJ71="",'Contradiction Register'!BK71="",'Contradiction Register'!BL71="",'Contradiction Register'!BM71="",'Contradiction Register'!BN71="",'Contradiction Register'!BO71="",'Contradiction Register'!BP71="",'Contradiction Register'!BQ71="",'Contradiction Register'!BR71="")</x:f>
        <x:v>1</x:v>
      </x:c>
      <x:c r="V71" t="str">
        <x:f>IF(OR(T71,U71),"Undetermined",'Contradiction Register'!BN71)</x:f>
        <x:v>Undetermined</x:v>
      </x:c>
      <x:c r="W71" t="b">
        <x:f>AND(OR('Contradiction Register'!E71="Yes",'Contradiction Register'!F71="High",'Contradiction Register'!G71="Hard",'Contradiction Register'!BO71&lt;&gt;"None",BH71="Preserve unresolved — decision-blocking",BH71="Refuse the claim",BH71="Collect defined additional evidence"),OR('Contradiction Register'!BS71="",'Contradiction Register'!BS71="None"))</x:f>
        <x:v>1</x:v>
      </x:c>
      <x:c r="X71" t="b">
        <x:f>AND(OR(BH71="Prefer one record with explicit reasons",BH71="Preserve unresolved — non-blocking",BH71="Preserve unresolved — decision-blocking",BH71="Refuse the claim",BH71="Collect defined additional evidence",'Contradiction Register'!AY71="Different",'Contradiction Register'!AX71="Different"),OR('Contradiction Register'!BT71="",'Contradiction Register'!BT71="None",'Contradiction Register'!BT71="Not applicable"))</x:f>
        <x:v>1</x:v>
      </x:c>
      <x:c r="Y71" t="b">
        <x:f>AND(BH71="Collect defined additional evidence",OR('Contradiction Register'!BR71="",'Contradiction Register'!BR71="None",'Contradiction Register'!BR71="Not applicable"))</x:f>
        <x:v>0</x:v>
      </x:c>
      <x:c r="Z71" t="str">
        <x:f>IF(AND('Contradiction Register'!BK71="Yes",'Contradiction Register'!BL71="Yes",'Contradiction Register'!BM71&lt;&gt;"Yes"),"Missing-evidence confusion","")</x:f>
      </x:c>
      <x:c r="AA71" t="str">
        <x:f>IF(Z71&lt;&gt;"",Z71,IF('Contradiction Register'!AT71="Different","Entity mismatch",""))</x:f>
      </x:c>
      <x:c r="AB71" t="str">
        <x:f>IF(AA71&lt;&gt;"",AA71,IF('Contradiction Register'!AV71="Different","Geography or market mismatch",""))</x:f>
      </x:c>
      <x:c r="AC71" t="str">
        <x:f>IF(AB71&lt;&gt;"",AB71,IF('Contradiction Register'!AU71="Different","Geography or market mismatch",""))</x:f>
      </x:c>
      <x:c r="AD71" t="str">
        <x:f>IF(AC71&lt;&gt;"",AC71,IF('Contradiction Register'!AW71="Different","Customer-segment mismatch",""))</x:f>
      </x:c>
      <x:c r="AE71" t="str">
        <x:f>IF(AD71&lt;&gt;"",AD71,IF('Contradiction Register'!AX71="Different","Product-tier mismatch",""))</x:f>
      </x:c>
      <x:c r="AF71" t="str">
        <x:f>IF(AE71&lt;&gt;"",AE71,IF('Contradiction Register'!AY71="Different","Time conflict",""))</x:f>
      </x:c>
      <x:c r="AG71" t="str">
        <x:f>IF(AF71&lt;&gt;"",AF71,IF('Contradiction Register'!AZ71="Different","Definition conflict",""))</x:f>
      </x:c>
      <x:c r="AH71" t="str">
        <x:f>IF(AG71&lt;&gt;"",AG71,IF('Contradiction Register'!BA71="Different","Metric conflict",""))</x:f>
      </x:c>
      <x:c r="AI71" t="str">
        <x:f>IF(AH71&lt;&gt;"",AH71,IF('Contradiction Register'!BB71="Different","Method conflict",""))</x:f>
      </x:c>
      <x:c r="AJ71" t="str">
        <x:f>IF(AI71&lt;&gt;"",AI71,IF('Contradiction Register'!BC71="Different","Evidence-state conflict",""))</x:f>
      </x:c>
      <x:c r="AK71" t="str">
        <x:f>IF(AJ71&lt;&gt;"",AJ71,IF(OR('Contradiction Register'!BG71="Yes",'Contradiction Register'!BH71="Yes",'Contradiction Register'!BI71="Yes",'Contradiction Register'!BJ71&lt;&gt;"Yes"),"Provenance or source conflict",""))</x:f>
        <x:v>Provenance or source conflict</x:v>
      </x:c>
      <x:c r="AL71" t="str">
        <x:f>IF(AK71&lt;&gt;"",AK71,IF('Contradiction Register'!BD71="No","No true contradiction","Genuine factual contradiction"))</x:f>
        <x:v>Provenance or source conflict</x:v>
      </x:c>
      <x:c r="AM71" t="str">
        <x:f>IF(AL71="Missing-evidence confusion","Missing","")</x:f>
      </x:c>
      <x:c r="AN71" t="str">
        <x:f>IF(AM71&lt;&gt;"",AM71,IF(AL71="Entity mismatch","Entity",""))</x:f>
      </x:c>
      <x:c r="AO71" t="str">
        <x:f>IF(AN71&lt;&gt;"",AN71,IF(AL71="Geography or market mismatch",IF('Contradiction Register'!AV71="Different","GeoMarket|Market","GeoMarket|Geography"),""))</x:f>
      </x:c>
      <x:c r="AP71" t="str">
        <x:f>IF(AO71&lt;&gt;"",AO71,IF(AL71="Customer-segment mismatch","Segment",""))</x:f>
      </x:c>
      <x:c r="AQ71" t="str">
        <x:f>IF(AP71&lt;&gt;"",AP71,IF(AL71="Product-tier mismatch",IF('Contradiction Register'!BE71="Yes","Tier|Narrowed","Tier|Default"),""))</x:f>
      </x:c>
      <x:c r="AR71" t="str">
        <x:f>IF(AQ71&lt;&gt;"",AQ71,IF(AL71="Time conflict",IF('Contradiction Register'!BO71&lt;&gt;"None","Time|Preferred","Time|Sequence"),""))</x:f>
      </x:c>
      <x:c r="AS71" t="str">
        <x:f>IF(AR71&lt;&gt;"",AR71,IF(AL71="Definition conflict",IF('Contradiction Register'!W71='Contradiction Register'!AP71,"Definition|SameLabel","Definition|DifferentLabel"),""))</x:f>
      </x:c>
      <x:c r="AT71" t="str">
        <x:f>IF(AS71&lt;&gt;"",AS71,IF(AL71="Metric conflict","Metric",""))</x:f>
      </x:c>
      <x:c r="AU71" t="str">
        <x:f>IF(AT71&lt;&gt;"",AT71,IF(AL71="Method conflict",IF('Contradiction Register'!BN71="Material","Method|Material",IF('Contradiction Register'!BN71="Non-material","Method|NonMaterial","Method|Undetermined")),""))</x:f>
      </x:c>
      <x:c r="AV71" t="str">
        <x:f>IF(AU71&lt;&gt;"",AU71,IF(AL71="Evidence-state conflict","EvidenceState",""))</x:f>
      </x:c>
      <x:c r="AW71" t="str">
        <x:f>IF(AV71&lt;&gt;"",AV71,IF(AL71="Provenance or source conflict",IF(AND('Contradiction Register'!BH71="Yes",'Contradiction Register'!BN71="Material"),"Provenance|SharedProviderMaterial",IF(AND('Contradiction Register'!BN71="Material",'Contradiction Register'!BJ71="Unknown"),"Provenance|TraceRequired","Provenance|Dependent")),""))</x:f>
        <x:v>Provenance|Dependent</x:v>
      </x:c>
      <x:c r="AX71" t="str">
        <x:f>IF(AW71&lt;&gt;"",AW71,IF(AL71="No true contradiction",IF('Contradiction Register'!BE71="Yes","NoTrue|Narrowed","NoTrue|Compatible"),""))</x:f>
        <x:v>Provenance|Dependent</x:v>
      </x:c>
      <x:c r="AY71" t="str">
        <x:f>IF(AX71&lt;&gt;"",AX71,IF('Contradiction Register'!BO71&lt;&gt;"None","Genuine|Preferred",IF('Contradiction Register'!BP71="No","Genuine|Refuse",IF('Contradiction Register'!BN71="Non-material","Genuine|NonMaterial","Genuine|Material"))))</x:f>
        <x:v>Provenance|Dependent</x:v>
      </x:c>
      <x:c r="BH71" t="str">
        <x:f>VLOOKUP(AY71,$AZ$5:$BG$29,2,FALSE)</x:f>
        <x:v>Preserve unresolved — non-blocking</x:v>
      </x:c>
      <x:c r="BI71" t="str">
        <x:f>VLOOKUP(AY71,$AZ$5:$BG$29,3,FALSE)</x:f>
        <x:v>Reduced</x:v>
      </x:c>
      <x:c r="BJ71" t="str">
        <x:f>IF(AY71="Genuine|Preferred",'Contradiction Register'!BO71&amp;" is preferred for named directness, currency and decision-fit reasons; "&amp;IF('Contradiction Register'!BO71="Record A","Record B","Record A")&amp;" remains preserved.",VLOOKUP(AY71,$AZ$5:$BG$29,4,FALSE))</x:f>
        <x:v>The records form one evidence family and must not be counted as independent corroboration.</x:v>
      </x:c>
      <x:c r="BK71" t="str">
        <x:f>IF(AY71="Genuine|Preferred",'Contradiction Register'!BO71&amp;" is unquestionably true.",VLOOKUP(AY71,$AZ$5:$BG$29,5,FALSE))</x:f>
        <x:v>The records independently confirm the claim or are compatible because they share an origin.</x:v>
      </x:c>
      <x:c r="BL71" t="str">
        <x:f>VLOOKUP(AY71,$AZ$5:$BG$29,6,FALSE)</x:f>
        <x:v>Retain them as dependent records, inspect derivation differences and proceed only with the dependence stated.</x:v>
      </x:c>
      <x:c r="BM71" t="str">
        <x:f>VLOOKUP(AY71,$AZ$5:$BG$29,7,FALSE)</x:f>
        <x:v>Required if public.</x:v>
      </x:c>
      <x:c r="BN71" t="str">
        <x:f>VLOOKUP(AY71,$AZ$5:$BG$29,8,FALSE)</x:f>
        <x:v>Reopen if independent collection is found or the derivation changes the meaning.</x:v>
      </x:c>
    </x:row>
    <x:row r="72">
      <x:c r="S72" t="n">
        <x:f>6</x:f>
        <x:v>6</x:v>
      </x:c>
      <x:c r="T72" t="b">
        <x:f>OR(AND('Contradiction Register'!E72&lt;&gt;"",COUNTIF('Validation Lists'!$A$5:$A$6,'Contradiction Register'!E72)=0),AND('Contradiction Register'!F72&lt;&gt;"",COUNTIF('Validation Lists'!$B$5:$B$7,'Contradiction Register'!F72)=0),AND('Contradiction Register'!G72&lt;&gt;"",COUNTIF('Validation Lists'!$C$5:$C$7,'Contradiction Register'!G72)=0),AND('Contradiction Register'!J72&lt;&gt;"",COUNTIF('Validation Lists'!$D$5:$D$11,'Contradiction Register'!J72)=0),AND('Contradiction Register'!K72&lt;&gt;"",COUNTIF('Validation Lists'!$E$5:$E$9,'Contradiction Register'!K72)=0),AND('Contradiction Register'!L72&lt;&gt;"",COUNTIF('Validation Lists'!$F$5:$F$7,'Contradiction Register'!L72)=0),AND('Contradiction Register'!AC72&lt;&gt;"",COUNTIF('Validation Lists'!$D$5:$D$11,'Contradiction Register'!AC72)=0),AND('Contradiction Register'!AD72&lt;&gt;"",COUNTIF('Validation Lists'!$E$5:$E$9,'Contradiction Register'!AD72)=0),AND('Contradiction Register'!AE72&lt;&gt;"",COUNTIF('Validation Lists'!$F$5:$F$7,'Contradiction Register'!AE72)=0),AND('Contradiction Register'!AT72&lt;&gt;"",COUNTIF('Validation Lists'!$G$5:$G$8,'Contradiction Register'!AT72)=0),AND('Contradiction Register'!AU72&lt;&gt;"",COUNTIF('Validation Lists'!$G$5:$G$8,'Contradiction Register'!AU72)=0),AND('Contradiction Register'!AV72&lt;&gt;"",COUNTIF('Validation Lists'!$G$5:$G$8,'Contradiction Register'!AV72)=0),AND('Contradiction Register'!AW72&lt;&gt;"",COUNTIF('Validation Lists'!$G$5:$G$8,'Contradiction Register'!AW72)=0),AND('Contradiction Register'!AX72&lt;&gt;"",COUNTIF('Validation Lists'!$G$5:$G$8,'Contradiction Register'!AX72)=0),AND('Contradiction Register'!AY72&lt;&gt;"",COUNTIF('Validation Lists'!$G$5:$G$8,'Contradiction Register'!AY72)=0),AND('Contradiction Register'!AZ72&lt;&gt;"",COUNTIF('Validation Lists'!$G$5:$G$8,'Contradiction Register'!AZ72)=0),AND('Contradiction Register'!BA72&lt;&gt;"",COUNTIF('Validation Lists'!$G$5:$G$8,'Contradiction Register'!BA72)=0),AND('Contradiction Register'!BB72&lt;&gt;"",COUNTIF('Validation Lists'!$G$5:$G$8,'Contradiction Register'!BB72)=0),AND('Contradiction Register'!BC72&lt;&gt;"",COUNTIF('Validation Lists'!$G$5:$G$8,'Contradiction Register'!BC72)=0),AND('Contradiction Register'!BD72&lt;&gt;"",COUNTIF('Validation Lists'!$H$5:$H$7,'Contradiction Register'!BD72)=0),AND('Contradiction Register'!BE72&lt;&gt;"",COUNTIF('Validation Lists'!$A$5:$A$6,'Contradiction Register'!BE72)=0),AND('Contradiction Register'!BF72&lt;&gt;"",COUNTIF('Validation Lists'!$I$5:$I$8,'Contradiction Register'!BF72)=0),AND('Contradiction Register'!BG72&lt;&gt;"",COUNTIF('Validation Lists'!$H$5:$H$7,'Contradiction Register'!BG72)=0),AND('Contradiction Register'!BH72&lt;&gt;"",COUNTIF('Validation Lists'!$H$5:$H$7,'Contradiction Register'!BH72)=0),AND('Contradiction Register'!BI72&lt;&gt;"",COUNTIF('Validation Lists'!$H$5:$H$7,'Contradiction Register'!BI72)=0),AND('Contradiction Register'!BJ72&lt;&gt;"",COUNTIF('Validation Lists'!$H$5:$H$7,'Contradiction Register'!BJ72)=0),AND('Contradiction Register'!BK72&lt;&gt;"",COUNTIF('Validation Lists'!$A$5:$A$6,'Contradiction Register'!BK72)=0),AND('Contradiction Register'!BL72&lt;&gt;"",COUNTIF('Validation Lists'!$A$5:$A$6,'Contradiction Register'!BL72)=0),AND('Contradiction Register'!BM72&lt;&gt;"",COUNTIF('Validation Lists'!$J$5:$J$8,'Contradiction Register'!BM72)=0),AND('Contradiction Register'!BN72&lt;&gt;"",COUNTIF('Validation Lists'!$K$5:$K$7,'Contradiction Register'!BN72)=0),AND('Contradiction Register'!BO72&lt;&gt;"",COUNTIF('Validation Lists'!$L$5:$L$7,'Contradiction Register'!BO72)=0),AND('Contradiction Register'!BP72&lt;&gt;"",COUNTIF('Validation Lists'!$M$5:$M$7,'Contradiction Register'!BP72)=0))</x:f>
        <x:v>0</x:v>
      </x:c>
      <x:c r="U72" t="b">
        <x:f>OR('Contradiction Register'!B72="",'Contradiction Register'!C72="",'Contradiction Register'!D72="",'Contradiction Register'!E72="",'Contradiction Register'!F72="",'Contradiction Register'!G72="",'Contradiction Register'!H72="",'Contradiction Register'!I72="",'Contradiction Register'!J72="",'Contradiction Register'!K72="",'Contradiction Register'!L72="",'Contradiction Register'!M72="",'Contradiction Register'!N72="",'Contradiction Register'!O72="",'Contradiction Register'!P72="",'Contradiction Register'!Q72="",'Contradiction Register'!R72="",'Contradiction Register'!S72="",'Contradiction Register'!T72="",'Contradiction Register'!U72="",'Contradiction Register'!V72="",'Contradiction Register'!W72="",'Contradiction Register'!X72="",'Contradiction Register'!Y72="",'Contradiction Register'!Z72="",'Contradiction Register'!AA72="",'Contradiction Register'!AB72="",'Contradiction Register'!AC72="",'Contradiction Register'!AD72="",'Contradiction Register'!AE72="",'Contradiction Register'!AF72="",'Contradiction Register'!AG72="",'Contradiction Register'!AH72="",'Contradiction Register'!AI72="",'Contradiction Register'!AJ72="",'Contradiction Register'!AK72="",'Contradiction Register'!AL72="",'Contradiction Register'!AM72="",'Contradiction Register'!AN72="",'Contradiction Register'!AO72="",'Contradiction Register'!AP72="",'Contradiction Register'!AQ72="",'Contradiction Register'!AR72="",'Contradiction Register'!AS72="",'Contradiction Register'!AT72="",'Contradiction Register'!AU72="",'Contradiction Register'!AV72="",'Contradiction Register'!AW72="",'Contradiction Register'!AX72="",'Contradiction Register'!AY72="",'Contradiction Register'!AZ72="",'Contradiction Register'!BA72="",'Contradiction Register'!BB72="",'Contradiction Register'!BC72="",'Contradiction Register'!BD72="",'Contradiction Register'!BE72="",'Contradiction Register'!BF72="",'Contradiction Register'!BG72="",'Contradiction Register'!BH72="",'Contradiction Register'!BI72="",'Contradiction Register'!BJ72="",'Contradiction Register'!BK72="",'Contradiction Register'!BL72="",'Contradiction Register'!BM72="",'Contradiction Register'!BN72="",'Contradiction Register'!BO72="",'Contradiction Register'!BP72="",'Contradiction Register'!BQ72="",'Contradiction Register'!BR72="")</x:f>
        <x:v>1</x:v>
      </x:c>
      <x:c r="V72" t="str">
        <x:f>IF(OR(T72,U72),"Undetermined",'Contradiction Register'!BN72)</x:f>
        <x:v>Undetermined</x:v>
      </x:c>
      <x:c r="W72" t="b">
        <x:f>AND(OR('Contradiction Register'!E72="Yes",'Contradiction Register'!F72="High",'Contradiction Register'!G72="Hard",'Contradiction Register'!BO72&lt;&gt;"None",BH72="Preserve unresolved — decision-blocking",BH72="Refuse the claim",BH72="Collect defined additional evidence"),OR('Contradiction Register'!BS72="",'Contradiction Register'!BS72="None"))</x:f>
        <x:v>1</x:v>
      </x:c>
      <x:c r="X72" t="b">
        <x:f>AND(OR(BH72="Prefer one record with explicit reasons",BH72="Preserve unresolved — non-blocking",BH72="Preserve unresolved — decision-blocking",BH72="Refuse the claim",BH72="Collect defined additional evidence",'Contradiction Register'!AY72="Different",'Contradiction Register'!AX72="Different"),OR('Contradiction Register'!BT72="",'Contradiction Register'!BT72="None",'Contradiction Register'!BT72="Not applicable"))</x:f>
        <x:v>1</x:v>
      </x:c>
      <x:c r="Y72" t="b">
        <x:f>AND(BH72="Collect defined additional evidence",OR('Contradiction Register'!BR72="",'Contradiction Register'!BR72="None",'Contradiction Register'!BR72="Not applicable"))</x:f>
        <x:v>0</x:v>
      </x:c>
      <x:c r="Z72" t="str">
        <x:f>IF(AND('Contradiction Register'!BK72="Yes",'Contradiction Register'!BL72="Yes",'Contradiction Register'!BM72&lt;&gt;"Yes"),"Missing-evidence confusion","")</x:f>
      </x:c>
      <x:c r="AA72" t="str">
        <x:f>IF(Z72&lt;&gt;"",Z72,IF('Contradiction Register'!AT72="Different","Entity mismatch",""))</x:f>
      </x:c>
      <x:c r="AB72" t="str">
        <x:f>IF(AA72&lt;&gt;"",AA72,IF('Contradiction Register'!AV72="Different","Geography or market mismatch",""))</x:f>
      </x:c>
      <x:c r="AC72" t="str">
        <x:f>IF(AB72&lt;&gt;"",AB72,IF('Contradiction Register'!AU72="Different","Geography or market mismatch",""))</x:f>
      </x:c>
      <x:c r="AD72" t="str">
        <x:f>IF(AC72&lt;&gt;"",AC72,IF('Contradiction Register'!AW72="Different","Customer-segment mismatch",""))</x:f>
      </x:c>
      <x:c r="AE72" t="str">
        <x:f>IF(AD72&lt;&gt;"",AD72,IF('Contradiction Register'!AX72="Different","Product-tier mismatch",""))</x:f>
      </x:c>
      <x:c r="AF72" t="str">
        <x:f>IF(AE72&lt;&gt;"",AE72,IF('Contradiction Register'!AY72="Different","Time conflict",""))</x:f>
      </x:c>
      <x:c r="AG72" t="str">
        <x:f>IF(AF72&lt;&gt;"",AF72,IF('Contradiction Register'!AZ72="Different","Definition conflict",""))</x:f>
      </x:c>
      <x:c r="AH72" t="str">
        <x:f>IF(AG72&lt;&gt;"",AG72,IF('Contradiction Register'!BA72="Different","Metric conflict",""))</x:f>
      </x:c>
      <x:c r="AI72" t="str">
        <x:f>IF(AH72&lt;&gt;"",AH72,IF('Contradiction Register'!BB72="Different","Method conflict",""))</x:f>
      </x:c>
      <x:c r="AJ72" t="str">
        <x:f>IF(AI72&lt;&gt;"",AI72,IF('Contradiction Register'!BC72="Different","Evidence-state conflict",""))</x:f>
      </x:c>
      <x:c r="AK72" t="str">
        <x:f>IF(AJ72&lt;&gt;"",AJ72,IF(OR('Contradiction Register'!BG72="Yes",'Contradiction Register'!BH72="Yes",'Contradiction Register'!BI72="Yes",'Contradiction Register'!BJ72&lt;&gt;"Yes"),"Provenance or source conflict",""))</x:f>
        <x:v>Provenance or source conflict</x:v>
      </x:c>
      <x:c r="AL72" t="str">
        <x:f>IF(AK72&lt;&gt;"",AK72,IF('Contradiction Register'!BD72="No","No true contradiction","Genuine factual contradiction"))</x:f>
        <x:v>Provenance or source conflict</x:v>
      </x:c>
      <x:c r="AM72" t="str">
        <x:f>IF(AL72="Missing-evidence confusion","Missing","")</x:f>
      </x:c>
      <x:c r="AN72" t="str">
        <x:f>IF(AM72&lt;&gt;"",AM72,IF(AL72="Entity mismatch","Entity",""))</x:f>
      </x:c>
      <x:c r="AO72" t="str">
        <x:f>IF(AN72&lt;&gt;"",AN72,IF(AL72="Geography or market mismatch",IF('Contradiction Register'!AV72="Different","GeoMarket|Market","GeoMarket|Geography"),""))</x:f>
      </x:c>
      <x:c r="AP72" t="str">
        <x:f>IF(AO72&lt;&gt;"",AO72,IF(AL72="Customer-segment mismatch","Segment",""))</x:f>
      </x:c>
      <x:c r="AQ72" t="str">
        <x:f>IF(AP72&lt;&gt;"",AP72,IF(AL72="Product-tier mismatch",IF('Contradiction Register'!BE72="Yes","Tier|Narrowed","Tier|Default"),""))</x:f>
      </x:c>
      <x:c r="AR72" t="str">
        <x:f>IF(AQ72&lt;&gt;"",AQ72,IF(AL72="Time conflict",IF('Contradiction Register'!BO72&lt;&gt;"None","Time|Preferred","Time|Sequence"),""))</x:f>
      </x:c>
      <x:c r="AS72" t="str">
        <x:f>IF(AR72&lt;&gt;"",AR72,IF(AL72="Definition conflict",IF('Contradiction Register'!W72='Contradiction Register'!AP72,"Definition|SameLabel","Definition|DifferentLabel"),""))</x:f>
      </x:c>
      <x:c r="AT72" t="str">
        <x:f>IF(AS72&lt;&gt;"",AS72,IF(AL72="Metric conflict","Metric",""))</x:f>
      </x:c>
      <x:c r="AU72" t="str">
        <x:f>IF(AT72&lt;&gt;"",AT72,IF(AL72="Method conflict",IF('Contradiction Register'!BN72="Material","Method|Material",IF('Contradiction Register'!BN72="Non-material","Method|NonMaterial","Method|Undetermined")),""))</x:f>
      </x:c>
      <x:c r="AV72" t="str">
        <x:f>IF(AU72&lt;&gt;"",AU72,IF(AL72="Evidence-state conflict","EvidenceState",""))</x:f>
      </x:c>
      <x:c r="AW72" t="str">
        <x:f>IF(AV72&lt;&gt;"",AV72,IF(AL72="Provenance or source conflict",IF(AND('Contradiction Register'!BH72="Yes",'Contradiction Register'!BN72="Material"),"Provenance|SharedProviderMaterial",IF(AND('Contradiction Register'!BN72="Material",'Contradiction Register'!BJ72="Unknown"),"Provenance|TraceRequired","Provenance|Dependent")),""))</x:f>
        <x:v>Provenance|Dependent</x:v>
      </x:c>
      <x:c r="AX72" t="str">
        <x:f>IF(AW72&lt;&gt;"",AW72,IF(AL72="No true contradiction",IF('Contradiction Register'!BE72="Yes","NoTrue|Narrowed","NoTrue|Compatible"),""))</x:f>
        <x:v>Provenance|Dependent</x:v>
      </x:c>
      <x:c r="AY72" t="str">
        <x:f>IF(AX72&lt;&gt;"",AX72,IF('Contradiction Register'!BO72&lt;&gt;"None","Genuine|Preferred",IF('Contradiction Register'!BP72="No","Genuine|Refuse",IF('Contradiction Register'!BN72="Non-material","Genuine|NonMaterial","Genuine|Material"))))</x:f>
        <x:v>Provenance|Dependent</x:v>
      </x:c>
      <x:c r="BH72" t="str">
        <x:f>VLOOKUP(AY72,$AZ$5:$BG$29,2,FALSE)</x:f>
        <x:v>Preserve unresolved — non-blocking</x:v>
      </x:c>
      <x:c r="BI72" t="str">
        <x:f>VLOOKUP(AY72,$AZ$5:$BG$29,3,FALSE)</x:f>
        <x:v>Reduced</x:v>
      </x:c>
      <x:c r="BJ72" t="str">
        <x:f>IF(AY72="Genuine|Preferred",'Contradiction Register'!BO72&amp;" is preferred for named directness, currency and decision-fit reasons; "&amp;IF('Contradiction Register'!BO72="Record A","Record B","Record A")&amp;" remains preserved.",VLOOKUP(AY72,$AZ$5:$BG$29,4,FALSE))</x:f>
        <x:v>The records form one evidence family and must not be counted as independent corroboration.</x:v>
      </x:c>
      <x:c r="BK72" t="str">
        <x:f>IF(AY72="Genuine|Preferred",'Contradiction Register'!BO72&amp;" is unquestionably true.",VLOOKUP(AY72,$AZ$5:$BG$29,5,FALSE))</x:f>
        <x:v>The records independently confirm the claim or are compatible because they share an origin.</x:v>
      </x:c>
      <x:c r="BL72" t="str">
        <x:f>VLOOKUP(AY72,$AZ$5:$BG$29,6,FALSE)</x:f>
        <x:v>Retain them as dependent records, inspect derivation differences and proceed only with the dependence stated.</x:v>
      </x:c>
      <x:c r="BM72" t="str">
        <x:f>VLOOKUP(AY72,$AZ$5:$BG$29,7,FALSE)</x:f>
        <x:v>Required if public.</x:v>
      </x:c>
      <x:c r="BN72" t="str">
        <x:f>VLOOKUP(AY72,$AZ$5:$BG$29,8,FALSE)</x:f>
        <x:v>Reopen if independent collection is found or the derivation changes the meaning.</x:v>
      </x:c>
    </x:row>
    <x:row r="73">
      <x:c r="S73" t="n">
        <x:f>6</x:f>
        <x:v>6</x:v>
      </x:c>
      <x:c r="T73" t="b">
        <x:f>OR(AND('Contradiction Register'!E73&lt;&gt;"",COUNTIF('Validation Lists'!$A$5:$A$6,'Contradiction Register'!E73)=0),AND('Contradiction Register'!F73&lt;&gt;"",COUNTIF('Validation Lists'!$B$5:$B$7,'Contradiction Register'!F73)=0),AND('Contradiction Register'!G73&lt;&gt;"",COUNTIF('Validation Lists'!$C$5:$C$7,'Contradiction Register'!G73)=0),AND('Contradiction Register'!J73&lt;&gt;"",COUNTIF('Validation Lists'!$D$5:$D$11,'Contradiction Register'!J73)=0),AND('Contradiction Register'!K73&lt;&gt;"",COUNTIF('Validation Lists'!$E$5:$E$9,'Contradiction Register'!K73)=0),AND('Contradiction Register'!L73&lt;&gt;"",COUNTIF('Validation Lists'!$F$5:$F$7,'Contradiction Register'!L73)=0),AND('Contradiction Register'!AC73&lt;&gt;"",COUNTIF('Validation Lists'!$D$5:$D$11,'Contradiction Register'!AC73)=0),AND('Contradiction Register'!AD73&lt;&gt;"",COUNTIF('Validation Lists'!$E$5:$E$9,'Contradiction Register'!AD73)=0),AND('Contradiction Register'!AE73&lt;&gt;"",COUNTIF('Validation Lists'!$F$5:$F$7,'Contradiction Register'!AE73)=0),AND('Contradiction Register'!AT73&lt;&gt;"",COUNTIF('Validation Lists'!$G$5:$G$8,'Contradiction Register'!AT73)=0),AND('Contradiction Register'!AU73&lt;&gt;"",COUNTIF('Validation Lists'!$G$5:$G$8,'Contradiction Register'!AU73)=0),AND('Contradiction Register'!AV73&lt;&gt;"",COUNTIF('Validation Lists'!$G$5:$G$8,'Contradiction Register'!AV73)=0),AND('Contradiction Register'!AW73&lt;&gt;"",COUNTIF('Validation Lists'!$G$5:$G$8,'Contradiction Register'!AW73)=0),AND('Contradiction Register'!AX73&lt;&gt;"",COUNTIF('Validation Lists'!$G$5:$G$8,'Contradiction Register'!AX73)=0),AND('Contradiction Register'!AY73&lt;&gt;"",COUNTIF('Validation Lists'!$G$5:$G$8,'Contradiction Register'!AY73)=0),AND('Contradiction Register'!AZ73&lt;&gt;"",COUNTIF('Validation Lists'!$G$5:$G$8,'Contradiction Register'!AZ73)=0),AND('Contradiction Register'!BA73&lt;&gt;"",COUNTIF('Validation Lists'!$G$5:$G$8,'Contradiction Register'!BA73)=0),AND('Contradiction Register'!BB73&lt;&gt;"",COUNTIF('Validation Lists'!$G$5:$G$8,'Contradiction Register'!BB73)=0),AND('Contradiction Register'!BC73&lt;&gt;"",COUNTIF('Validation Lists'!$G$5:$G$8,'Contradiction Register'!BC73)=0),AND('Contradiction Register'!BD73&lt;&gt;"",COUNTIF('Validation Lists'!$H$5:$H$7,'Contradiction Register'!BD73)=0),AND('Contradiction Register'!BE73&lt;&gt;"",COUNTIF('Validation Lists'!$A$5:$A$6,'Contradiction Register'!BE73)=0),AND('Contradiction Register'!BF73&lt;&gt;"",COUNTIF('Validation Lists'!$I$5:$I$8,'Contradiction Register'!BF73)=0),AND('Contradiction Register'!BG73&lt;&gt;"",COUNTIF('Validation Lists'!$H$5:$H$7,'Contradiction Register'!BG73)=0),AND('Contradiction Register'!BH73&lt;&gt;"",COUNTIF('Validation Lists'!$H$5:$H$7,'Contradiction Register'!BH73)=0),AND('Contradiction Register'!BI73&lt;&gt;"",COUNTIF('Validation Lists'!$H$5:$H$7,'Contradiction Register'!BI73)=0),AND('Contradiction Register'!BJ73&lt;&gt;"",COUNTIF('Validation Lists'!$H$5:$H$7,'Contradiction Register'!BJ73)=0),AND('Contradiction Register'!BK73&lt;&gt;"",COUNTIF('Validation Lists'!$A$5:$A$6,'Contradiction Register'!BK73)=0),AND('Contradiction Register'!BL73&lt;&gt;"",COUNTIF('Validation Lists'!$A$5:$A$6,'Contradiction Register'!BL73)=0),AND('Contradiction Register'!BM73&lt;&gt;"",COUNTIF('Validation Lists'!$J$5:$J$8,'Contradiction Register'!BM73)=0),AND('Contradiction Register'!BN73&lt;&gt;"",COUNTIF('Validation Lists'!$K$5:$K$7,'Contradiction Register'!BN73)=0),AND('Contradiction Register'!BO73&lt;&gt;"",COUNTIF('Validation Lists'!$L$5:$L$7,'Contradiction Register'!BO73)=0),AND('Contradiction Register'!BP73&lt;&gt;"",COUNTIF('Validation Lists'!$M$5:$M$7,'Contradiction Register'!BP73)=0))</x:f>
        <x:v>0</x:v>
      </x:c>
      <x:c r="U73" t="b">
        <x:f>OR('Contradiction Register'!B73="",'Contradiction Register'!C73="",'Contradiction Register'!D73="",'Contradiction Register'!E73="",'Contradiction Register'!F73="",'Contradiction Register'!G73="",'Contradiction Register'!H73="",'Contradiction Register'!I73="",'Contradiction Register'!J73="",'Contradiction Register'!K73="",'Contradiction Register'!L73="",'Contradiction Register'!M73="",'Contradiction Register'!N73="",'Contradiction Register'!O73="",'Contradiction Register'!P73="",'Contradiction Register'!Q73="",'Contradiction Register'!R73="",'Contradiction Register'!S73="",'Contradiction Register'!T73="",'Contradiction Register'!U73="",'Contradiction Register'!V73="",'Contradiction Register'!W73="",'Contradiction Register'!X73="",'Contradiction Register'!Y73="",'Contradiction Register'!Z73="",'Contradiction Register'!AA73="",'Contradiction Register'!AB73="",'Contradiction Register'!AC73="",'Contradiction Register'!AD73="",'Contradiction Register'!AE73="",'Contradiction Register'!AF73="",'Contradiction Register'!AG73="",'Contradiction Register'!AH73="",'Contradiction Register'!AI73="",'Contradiction Register'!AJ73="",'Contradiction Register'!AK73="",'Contradiction Register'!AL73="",'Contradiction Register'!AM73="",'Contradiction Register'!AN73="",'Contradiction Register'!AO73="",'Contradiction Register'!AP73="",'Contradiction Register'!AQ73="",'Contradiction Register'!AR73="",'Contradiction Register'!AS73="",'Contradiction Register'!AT73="",'Contradiction Register'!AU73="",'Contradiction Register'!AV73="",'Contradiction Register'!AW73="",'Contradiction Register'!AX73="",'Contradiction Register'!AY73="",'Contradiction Register'!AZ73="",'Contradiction Register'!BA73="",'Contradiction Register'!BB73="",'Contradiction Register'!BC73="",'Contradiction Register'!BD73="",'Contradiction Register'!BE73="",'Contradiction Register'!BF73="",'Contradiction Register'!BG73="",'Contradiction Register'!BH73="",'Contradiction Register'!BI73="",'Contradiction Register'!BJ73="",'Contradiction Register'!BK73="",'Contradiction Register'!BL73="",'Contradiction Register'!BM73="",'Contradiction Register'!BN73="",'Contradiction Register'!BO73="",'Contradiction Register'!BP73="",'Contradiction Register'!BQ73="",'Contradiction Register'!BR73="")</x:f>
        <x:v>1</x:v>
      </x:c>
      <x:c r="V73" t="str">
        <x:f>IF(OR(T73,U73),"Undetermined",'Contradiction Register'!BN73)</x:f>
        <x:v>Undetermined</x:v>
      </x:c>
      <x:c r="W73" t="b">
        <x:f>AND(OR('Contradiction Register'!E73="Yes",'Contradiction Register'!F73="High",'Contradiction Register'!G73="Hard",'Contradiction Register'!BO73&lt;&gt;"None",BH73="Preserve unresolved — decision-blocking",BH73="Refuse the claim",BH73="Collect defined additional evidence"),OR('Contradiction Register'!BS73="",'Contradiction Register'!BS73="None"))</x:f>
        <x:v>1</x:v>
      </x:c>
      <x:c r="X73" t="b">
        <x:f>AND(OR(BH73="Prefer one record with explicit reasons",BH73="Preserve unresolved — non-blocking",BH73="Preserve unresolved — decision-blocking",BH73="Refuse the claim",BH73="Collect defined additional evidence",'Contradiction Register'!AY73="Different",'Contradiction Register'!AX73="Different"),OR('Contradiction Register'!BT73="",'Contradiction Register'!BT73="None",'Contradiction Register'!BT73="Not applicable"))</x:f>
        <x:v>1</x:v>
      </x:c>
      <x:c r="Y73" t="b">
        <x:f>AND(BH73="Collect defined additional evidence",OR('Contradiction Register'!BR73="",'Contradiction Register'!BR73="None",'Contradiction Register'!BR73="Not applicable"))</x:f>
        <x:v>0</x:v>
      </x:c>
      <x:c r="Z73" t="str">
        <x:f>IF(AND('Contradiction Register'!BK73="Yes",'Contradiction Register'!BL73="Yes",'Contradiction Register'!BM73&lt;&gt;"Yes"),"Missing-evidence confusion","")</x:f>
      </x:c>
      <x:c r="AA73" t="str">
        <x:f>IF(Z73&lt;&gt;"",Z73,IF('Contradiction Register'!AT73="Different","Entity mismatch",""))</x:f>
      </x:c>
      <x:c r="AB73" t="str">
        <x:f>IF(AA73&lt;&gt;"",AA73,IF('Contradiction Register'!AV73="Different","Geography or market mismatch",""))</x:f>
      </x:c>
      <x:c r="AC73" t="str">
        <x:f>IF(AB73&lt;&gt;"",AB73,IF('Contradiction Register'!AU73="Different","Geography or market mismatch",""))</x:f>
      </x:c>
      <x:c r="AD73" t="str">
        <x:f>IF(AC73&lt;&gt;"",AC73,IF('Contradiction Register'!AW73="Different","Customer-segment mismatch",""))</x:f>
      </x:c>
      <x:c r="AE73" t="str">
        <x:f>IF(AD73&lt;&gt;"",AD73,IF('Contradiction Register'!AX73="Different","Product-tier mismatch",""))</x:f>
      </x:c>
      <x:c r="AF73" t="str">
        <x:f>IF(AE73&lt;&gt;"",AE73,IF('Contradiction Register'!AY73="Different","Time conflict",""))</x:f>
      </x:c>
      <x:c r="AG73" t="str">
        <x:f>IF(AF73&lt;&gt;"",AF73,IF('Contradiction Register'!AZ73="Different","Definition conflict",""))</x:f>
      </x:c>
      <x:c r="AH73" t="str">
        <x:f>IF(AG73&lt;&gt;"",AG73,IF('Contradiction Register'!BA73="Different","Metric conflict",""))</x:f>
      </x:c>
      <x:c r="AI73" t="str">
        <x:f>IF(AH73&lt;&gt;"",AH73,IF('Contradiction Register'!BB73="Different","Method conflict",""))</x:f>
      </x:c>
      <x:c r="AJ73" t="str">
        <x:f>IF(AI73&lt;&gt;"",AI73,IF('Contradiction Register'!BC73="Different","Evidence-state conflict",""))</x:f>
      </x:c>
      <x:c r="AK73" t="str">
        <x:f>IF(AJ73&lt;&gt;"",AJ73,IF(OR('Contradiction Register'!BG73="Yes",'Contradiction Register'!BH73="Yes",'Contradiction Register'!BI73="Yes",'Contradiction Register'!BJ73&lt;&gt;"Yes"),"Provenance or source conflict",""))</x:f>
        <x:v>Provenance or source conflict</x:v>
      </x:c>
      <x:c r="AL73" t="str">
        <x:f>IF(AK73&lt;&gt;"",AK73,IF('Contradiction Register'!BD73="No","No true contradiction","Genuine factual contradiction"))</x:f>
        <x:v>Provenance or source conflict</x:v>
      </x:c>
      <x:c r="AM73" t="str">
        <x:f>IF(AL73="Missing-evidence confusion","Missing","")</x:f>
      </x:c>
      <x:c r="AN73" t="str">
        <x:f>IF(AM73&lt;&gt;"",AM73,IF(AL73="Entity mismatch","Entity",""))</x:f>
      </x:c>
      <x:c r="AO73" t="str">
        <x:f>IF(AN73&lt;&gt;"",AN73,IF(AL73="Geography or market mismatch",IF('Contradiction Register'!AV73="Different","GeoMarket|Market","GeoMarket|Geography"),""))</x:f>
      </x:c>
      <x:c r="AP73" t="str">
        <x:f>IF(AO73&lt;&gt;"",AO73,IF(AL73="Customer-segment mismatch","Segment",""))</x:f>
      </x:c>
      <x:c r="AQ73" t="str">
        <x:f>IF(AP73&lt;&gt;"",AP73,IF(AL73="Product-tier mismatch",IF('Contradiction Register'!BE73="Yes","Tier|Narrowed","Tier|Default"),""))</x:f>
      </x:c>
      <x:c r="AR73" t="str">
        <x:f>IF(AQ73&lt;&gt;"",AQ73,IF(AL73="Time conflict",IF('Contradiction Register'!BO73&lt;&gt;"None","Time|Preferred","Time|Sequence"),""))</x:f>
      </x:c>
      <x:c r="AS73" t="str">
        <x:f>IF(AR73&lt;&gt;"",AR73,IF(AL73="Definition conflict",IF('Contradiction Register'!W73='Contradiction Register'!AP73,"Definition|SameLabel","Definition|DifferentLabel"),""))</x:f>
      </x:c>
      <x:c r="AT73" t="str">
        <x:f>IF(AS73&lt;&gt;"",AS73,IF(AL73="Metric conflict","Metric",""))</x:f>
      </x:c>
      <x:c r="AU73" t="str">
        <x:f>IF(AT73&lt;&gt;"",AT73,IF(AL73="Method conflict",IF('Contradiction Register'!BN73="Material","Method|Material",IF('Contradiction Register'!BN73="Non-material","Method|NonMaterial","Method|Undetermined")),""))</x:f>
      </x:c>
      <x:c r="AV73" t="str">
        <x:f>IF(AU73&lt;&gt;"",AU73,IF(AL73="Evidence-state conflict","EvidenceState",""))</x:f>
      </x:c>
      <x:c r="AW73" t="str">
        <x:f>IF(AV73&lt;&gt;"",AV73,IF(AL73="Provenance or source conflict",IF(AND('Contradiction Register'!BH73="Yes",'Contradiction Register'!BN73="Material"),"Provenance|SharedProviderMaterial",IF(AND('Contradiction Register'!BN73="Material",'Contradiction Register'!BJ73="Unknown"),"Provenance|TraceRequired","Provenance|Dependent")),""))</x:f>
        <x:v>Provenance|Dependent</x:v>
      </x:c>
      <x:c r="AX73" t="str">
        <x:f>IF(AW73&lt;&gt;"",AW73,IF(AL73="No true contradiction",IF('Contradiction Register'!BE73="Yes","NoTrue|Narrowed","NoTrue|Compatible"),""))</x:f>
        <x:v>Provenance|Dependent</x:v>
      </x:c>
      <x:c r="AY73" t="str">
        <x:f>IF(AX73&lt;&gt;"",AX73,IF('Contradiction Register'!BO73&lt;&gt;"None","Genuine|Preferred",IF('Contradiction Register'!BP73="No","Genuine|Refuse",IF('Contradiction Register'!BN73="Non-material","Genuine|NonMaterial","Genuine|Material"))))</x:f>
        <x:v>Provenance|Dependent</x:v>
      </x:c>
      <x:c r="BH73" t="str">
        <x:f>VLOOKUP(AY73,$AZ$5:$BG$29,2,FALSE)</x:f>
        <x:v>Preserve unresolved — non-blocking</x:v>
      </x:c>
      <x:c r="BI73" t="str">
        <x:f>VLOOKUP(AY73,$AZ$5:$BG$29,3,FALSE)</x:f>
        <x:v>Reduced</x:v>
      </x:c>
      <x:c r="BJ73" t="str">
        <x:f>IF(AY73="Genuine|Preferred",'Contradiction Register'!BO73&amp;" is preferred for named directness, currency and decision-fit reasons; "&amp;IF('Contradiction Register'!BO73="Record A","Record B","Record A")&amp;" remains preserved.",VLOOKUP(AY73,$AZ$5:$BG$29,4,FALSE))</x:f>
        <x:v>The records form one evidence family and must not be counted as independent corroboration.</x:v>
      </x:c>
      <x:c r="BK73" t="str">
        <x:f>IF(AY73="Genuine|Preferred",'Contradiction Register'!BO73&amp;" is unquestionably true.",VLOOKUP(AY73,$AZ$5:$BG$29,5,FALSE))</x:f>
        <x:v>The records independently confirm the claim or are compatible because they share an origin.</x:v>
      </x:c>
      <x:c r="BL73" t="str">
        <x:f>VLOOKUP(AY73,$AZ$5:$BG$29,6,FALSE)</x:f>
        <x:v>Retain them as dependent records, inspect derivation differences and proceed only with the dependence stated.</x:v>
      </x:c>
      <x:c r="BM73" t="str">
        <x:f>VLOOKUP(AY73,$AZ$5:$BG$29,7,FALSE)</x:f>
        <x:v>Required if public.</x:v>
      </x:c>
      <x:c r="BN73" t="str">
        <x:f>VLOOKUP(AY73,$AZ$5:$BG$29,8,FALSE)</x:f>
        <x:v>Reopen if independent collection is found or the derivation changes the meaning.</x:v>
      </x:c>
    </x:row>
    <x:row r="74">
      <x:c r="S74" t="n">
        <x:f>6</x:f>
        <x:v>6</x:v>
      </x:c>
      <x:c r="T74" t="b">
        <x:f>OR(AND('Contradiction Register'!E74&lt;&gt;"",COUNTIF('Validation Lists'!$A$5:$A$6,'Contradiction Register'!E74)=0),AND('Contradiction Register'!F74&lt;&gt;"",COUNTIF('Validation Lists'!$B$5:$B$7,'Contradiction Register'!F74)=0),AND('Contradiction Register'!G74&lt;&gt;"",COUNTIF('Validation Lists'!$C$5:$C$7,'Contradiction Register'!G74)=0),AND('Contradiction Register'!J74&lt;&gt;"",COUNTIF('Validation Lists'!$D$5:$D$11,'Contradiction Register'!J74)=0),AND('Contradiction Register'!K74&lt;&gt;"",COUNTIF('Validation Lists'!$E$5:$E$9,'Contradiction Register'!K74)=0),AND('Contradiction Register'!L74&lt;&gt;"",COUNTIF('Validation Lists'!$F$5:$F$7,'Contradiction Register'!L74)=0),AND('Contradiction Register'!AC74&lt;&gt;"",COUNTIF('Validation Lists'!$D$5:$D$11,'Contradiction Register'!AC74)=0),AND('Contradiction Register'!AD74&lt;&gt;"",COUNTIF('Validation Lists'!$E$5:$E$9,'Contradiction Register'!AD74)=0),AND('Contradiction Register'!AE74&lt;&gt;"",COUNTIF('Validation Lists'!$F$5:$F$7,'Contradiction Register'!AE74)=0),AND('Contradiction Register'!AT74&lt;&gt;"",COUNTIF('Validation Lists'!$G$5:$G$8,'Contradiction Register'!AT74)=0),AND('Contradiction Register'!AU74&lt;&gt;"",COUNTIF('Validation Lists'!$G$5:$G$8,'Contradiction Register'!AU74)=0),AND('Contradiction Register'!AV74&lt;&gt;"",COUNTIF('Validation Lists'!$G$5:$G$8,'Contradiction Register'!AV74)=0),AND('Contradiction Register'!AW74&lt;&gt;"",COUNTIF('Validation Lists'!$G$5:$G$8,'Contradiction Register'!AW74)=0),AND('Contradiction Register'!AX74&lt;&gt;"",COUNTIF('Validation Lists'!$G$5:$G$8,'Contradiction Register'!AX74)=0),AND('Contradiction Register'!AY74&lt;&gt;"",COUNTIF('Validation Lists'!$G$5:$G$8,'Contradiction Register'!AY74)=0),AND('Contradiction Register'!AZ74&lt;&gt;"",COUNTIF('Validation Lists'!$G$5:$G$8,'Contradiction Register'!AZ74)=0),AND('Contradiction Register'!BA74&lt;&gt;"",COUNTIF('Validation Lists'!$G$5:$G$8,'Contradiction Register'!BA74)=0),AND('Contradiction Register'!BB74&lt;&gt;"",COUNTIF('Validation Lists'!$G$5:$G$8,'Contradiction Register'!BB74)=0),AND('Contradiction Register'!BC74&lt;&gt;"",COUNTIF('Validation Lists'!$G$5:$G$8,'Contradiction Register'!BC74)=0),AND('Contradiction Register'!BD74&lt;&gt;"",COUNTIF('Validation Lists'!$H$5:$H$7,'Contradiction Register'!BD74)=0),AND('Contradiction Register'!BE74&lt;&gt;"",COUNTIF('Validation Lists'!$A$5:$A$6,'Contradiction Register'!BE74)=0),AND('Contradiction Register'!BF74&lt;&gt;"",COUNTIF('Validation Lists'!$I$5:$I$8,'Contradiction Register'!BF74)=0),AND('Contradiction Register'!BG74&lt;&gt;"",COUNTIF('Validation Lists'!$H$5:$H$7,'Contradiction Register'!BG74)=0),AND('Contradiction Register'!BH74&lt;&gt;"",COUNTIF('Validation Lists'!$H$5:$H$7,'Contradiction Register'!BH74)=0),AND('Contradiction Register'!BI74&lt;&gt;"",COUNTIF('Validation Lists'!$H$5:$H$7,'Contradiction Register'!BI74)=0),AND('Contradiction Register'!BJ74&lt;&gt;"",COUNTIF('Validation Lists'!$H$5:$H$7,'Contradiction Register'!BJ74)=0),AND('Contradiction Register'!BK74&lt;&gt;"",COUNTIF('Validation Lists'!$A$5:$A$6,'Contradiction Register'!BK74)=0),AND('Contradiction Register'!BL74&lt;&gt;"",COUNTIF('Validation Lists'!$A$5:$A$6,'Contradiction Register'!BL74)=0),AND('Contradiction Register'!BM74&lt;&gt;"",COUNTIF('Validation Lists'!$J$5:$J$8,'Contradiction Register'!BM74)=0),AND('Contradiction Register'!BN74&lt;&gt;"",COUNTIF('Validation Lists'!$K$5:$K$7,'Contradiction Register'!BN74)=0),AND('Contradiction Register'!BO74&lt;&gt;"",COUNTIF('Validation Lists'!$L$5:$L$7,'Contradiction Register'!BO74)=0),AND('Contradiction Register'!BP74&lt;&gt;"",COUNTIF('Validation Lists'!$M$5:$M$7,'Contradiction Register'!BP74)=0))</x:f>
        <x:v>0</x:v>
      </x:c>
      <x:c r="U74" t="b">
        <x:f>OR('Contradiction Register'!B74="",'Contradiction Register'!C74="",'Contradiction Register'!D74="",'Contradiction Register'!E74="",'Contradiction Register'!F74="",'Contradiction Register'!G74="",'Contradiction Register'!H74="",'Contradiction Register'!I74="",'Contradiction Register'!J74="",'Contradiction Register'!K74="",'Contradiction Register'!L74="",'Contradiction Register'!M74="",'Contradiction Register'!N74="",'Contradiction Register'!O74="",'Contradiction Register'!P74="",'Contradiction Register'!Q74="",'Contradiction Register'!R74="",'Contradiction Register'!S74="",'Contradiction Register'!T74="",'Contradiction Register'!U74="",'Contradiction Register'!V74="",'Contradiction Register'!W74="",'Contradiction Register'!X74="",'Contradiction Register'!Y74="",'Contradiction Register'!Z74="",'Contradiction Register'!AA74="",'Contradiction Register'!AB74="",'Contradiction Register'!AC74="",'Contradiction Register'!AD74="",'Contradiction Register'!AE74="",'Contradiction Register'!AF74="",'Contradiction Register'!AG74="",'Contradiction Register'!AH74="",'Contradiction Register'!AI74="",'Contradiction Register'!AJ74="",'Contradiction Register'!AK74="",'Contradiction Register'!AL74="",'Contradiction Register'!AM74="",'Contradiction Register'!AN74="",'Contradiction Register'!AO74="",'Contradiction Register'!AP74="",'Contradiction Register'!AQ74="",'Contradiction Register'!AR74="",'Contradiction Register'!AS74="",'Contradiction Register'!AT74="",'Contradiction Register'!AU74="",'Contradiction Register'!AV74="",'Contradiction Register'!AW74="",'Contradiction Register'!AX74="",'Contradiction Register'!AY74="",'Contradiction Register'!AZ74="",'Contradiction Register'!BA74="",'Contradiction Register'!BB74="",'Contradiction Register'!BC74="",'Contradiction Register'!BD74="",'Contradiction Register'!BE74="",'Contradiction Register'!BF74="",'Contradiction Register'!BG74="",'Contradiction Register'!BH74="",'Contradiction Register'!BI74="",'Contradiction Register'!BJ74="",'Contradiction Register'!BK74="",'Contradiction Register'!BL74="",'Contradiction Register'!BM74="",'Contradiction Register'!BN74="",'Contradiction Register'!BO74="",'Contradiction Register'!BP74="",'Contradiction Register'!BQ74="",'Contradiction Register'!BR74="")</x:f>
        <x:v>1</x:v>
      </x:c>
      <x:c r="V74" t="str">
        <x:f>IF(OR(T74,U74),"Undetermined",'Contradiction Register'!BN74)</x:f>
        <x:v>Undetermined</x:v>
      </x:c>
      <x:c r="W74" t="b">
        <x:f>AND(OR('Contradiction Register'!E74="Yes",'Contradiction Register'!F74="High",'Contradiction Register'!G74="Hard",'Contradiction Register'!BO74&lt;&gt;"None",BH74="Preserve unresolved — decision-blocking",BH74="Refuse the claim",BH74="Collect defined additional evidence"),OR('Contradiction Register'!BS74="",'Contradiction Register'!BS74="None"))</x:f>
        <x:v>1</x:v>
      </x:c>
      <x:c r="X74" t="b">
        <x:f>AND(OR(BH74="Prefer one record with explicit reasons",BH74="Preserve unresolved — non-blocking",BH74="Preserve unresolved — decision-blocking",BH74="Refuse the claim",BH74="Collect defined additional evidence",'Contradiction Register'!AY74="Different",'Contradiction Register'!AX74="Different"),OR('Contradiction Register'!BT74="",'Contradiction Register'!BT74="None",'Contradiction Register'!BT74="Not applicable"))</x:f>
        <x:v>1</x:v>
      </x:c>
      <x:c r="Y74" t="b">
        <x:f>AND(BH74="Collect defined additional evidence",OR('Contradiction Register'!BR74="",'Contradiction Register'!BR74="None",'Contradiction Register'!BR74="Not applicable"))</x:f>
        <x:v>0</x:v>
      </x:c>
      <x:c r="Z74" t="str">
        <x:f>IF(AND('Contradiction Register'!BK74="Yes",'Contradiction Register'!BL74="Yes",'Contradiction Register'!BM74&lt;&gt;"Yes"),"Missing-evidence confusion","")</x:f>
      </x:c>
      <x:c r="AA74" t="str">
        <x:f>IF(Z74&lt;&gt;"",Z74,IF('Contradiction Register'!AT74="Different","Entity mismatch",""))</x:f>
      </x:c>
      <x:c r="AB74" t="str">
        <x:f>IF(AA74&lt;&gt;"",AA74,IF('Contradiction Register'!AV74="Different","Geography or market mismatch",""))</x:f>
      </x:c>
      <x:c r="AC74" t="str">
        <x:f>IF(AB74&lt;&gt;"",AB74,IF('Contradiction Register'!AU74="Different","Geography or market mismatch",""))</x:f>
      </x:c>
      <x:c r="AD74" t="str">
        <x:f>IF(AC74&lt;&gt;"",AC74,IF('Contradiction Register'!AW74="Different","Customer-segment mismatch",""))</x:f>
      </x:c>
      <x:c r="AE74" t="str">
        <x:f>IF(AD74&lt;&gt;"",AD74,IF('Contradiction Register'!AX74="Different","Product-tier mismatch",""))</x:f>
      </x:c>
      <x:c r="AF74" t="str">
        <x:f>IF(AE74&lt;&gt;"",AE74,IF('Contradiction Register'!AY74="Different","Time conflict",""))</x:f>
      </x:c>
      <x:c r="AG74" t="str">
        <x:f>IF(AF74&lt;&gt;"",AF74,IF('Contradiction Register'!AZ74="Different","Definition conflict",""))</x:f>
      </x:c>
      <x:c r="AH74" t="str">
        <x:f>IF(AG74&lt;&gt;"",AG74,IF('Contradiction Register'!BA74="Different","Metric conflict",""))</x:f>
      </x:c>
      <x:c r="AI74" t="str">
        <x:f>IF(AH74&lt;&gt;"",AH74,IF('Contradiction Register'!BB74="Different","Method conflict",""))</x:f>
      </x:c>
      <x:c r="AJ74" t="str">
        <x:f>IF(AI74&lt;&gt;"",AI74,IF('Contradiction Register'!BC74="Different","Evidence-state conflict",""))</x:f>
      </x:c>
      <x:c r="AK74" t="str">
        <x:f>IF(AJ74&lt;&gt;"",AJ74,IF(OR('Contradiction Register'!BG74="Yes",'Contradiction Register'!BH74="Yes",'Contradiction Register'!BI74="Yes",'Contradiction Register'!BJ74&lt;&gt;"Yes"),"Provenance or source conflict",""))</x:f>
        <x:v>Provenance or source conflict</x:v>
      </x:c>
      <x:c r="AL74" t="str">
        <x:f>IF(AK74&lt;&gt;"",AK74,IF('Contradiction Register'!BD74="No","No true contradiction","Genuine factual contradiction"))</x:f>
        <x:v>Provenance or source conflict</x:v>
      </x:c>
      <x:c r="AM74" t="str">
        <x:f>IF(AL74="Missing-evidence confusion","Missing","")</x:f>
      </x:c>
      <x:c r="AN74" t="str">
        <x:f>IF(AM74&lt;&gt;"",AM74,IF(AL74="Entity mismatch","Entity",""))</x:f>
      </x:c>
      <x:c r="AO74" t="str">
        <x:f>IF(AN74&lt;&gt;"",AN74,IF(AL74="Geography or market mismatch",IF('Contradiction Register'!AV74="Different","GeoMarket|Market","GeoMarket|Geography"),""))</x:f>
      </x:c>
      <x:c r="AP74" t="str">
        <x:f>IF(AO74&lt;&gt;"",AO74,IF(AL74="Customer-segment mismatch","Segment",""))</x:f>
      </x:c>
      <x:c r="AQ74" t="str">
        <x:f>IF(AP74&lt;&gt;"",AP74,IF(AL74="Product-tier mismatch",IF('Contradiction Register'!BE74="Yes","Tier|Narrowed","Tier|Default"),""))</x:f>
      </x:c>
      <x:c r="AR74" t="str">
        <x:f>IF(AQ74&lt;&gt;"",AQ74,IF(AL74="Time conflict",IF('Contradiction Register'!BO74&lt;&gt;"None","Time|Preferred","Time|Sequence"),""))</x:f>
      </x:c>
      <x:c r="AS74" t="str">
        <x:f>IF(AR74&lt;&gt;"",AR74,IF(AL74="Definition conflict",IF('Contradiction Register'!W74='Contradiction Register'!AP74,"Definition|SameLabel","Definition|DifferentLabel"),""))</x:f>
      </x:c>
      <x:c r="AT74" t="str">
        <x:f>IF(AS74&lt;&gt;"",AS74,IF(AL74="Metric conflict","Metric",""))</x:f>
      </x:c>
      <x:c r="AU74" t="str">
        <x:f>IF(AT74&lt;&gt;"",AT74,IF(AL74="Method conflict",IF('Contradiction Register'!BN74="Material","Method|Material",IF('Contradiction Register'!BN74="Non-material","Method|NonMaterial","Method|Undetermined")),""))</x:f>
      </x:c>
      <x:c r="AV74" t="str">
        <x:f>IF(AU74&lt;&gt;"",AU74,IF(AL74="Evidence-state conflict","EvidenceState",""))</x:f>
      </x:c>
      <x:c r="AW74" t="str">
        <x:f>IF(AV74&lt;&gt;"",AV74,IF(AL74="Provenance or source conflict",IF(AND('Contradiction Register'!BH74="Yes",'Contradiction Register'!BN74="Material"),"Provenance|SharedProviderMaterial",IF(AND('Contradiction Register'!BN74="Material",'Contradiction Register'!BJ74="Unknown"),"Provenance|TraceRequired","Provenance|Dependent")),""))</x:f>
        <x:v>Provenance|Dependent</x:v>
      </x:c>
      <x:c r="AX74" t="str">
        <x:f>IF(AW74&lt;&gt;"",AW74,IF(AL74="No true contradiction",IF('Contradiction Register'!BE74="Yes","NoTrue|Narrowed","NoTrue|Compatible"),""))</x:f>
        <x:v>Provenance|Dependent</x:v>
      </x:c>
      <x:c r="AY74" t="str">
        <x:f>IF(AX74&lt;&gt;"",AX74,IF('Contradiction Register'!BO74&lt;&gt;"None","Genuine|Preferred",IF('Contradiction Register'!BP74="No","Genuine|Refuse",IF('Contradiction Register'!BN74="Non-material","Genuine|NonMaterial","Genuine|Material"))))</x:f>
        <x:v>Provenance|Dependent</x:v>
      </x:c>
      <x:c r="BH74" t="str">
        <x:f>VLOOKUP(AY74,$AZ$5:$BG$29,2,FALSE)</x:f>
        <x:v>Preserve unresolved — non-blocking</x:v>
      </x:c>
      <x:c r="BI74" t="str">
        <x:f>VLOOKUP(AY74,$AZ$5:$BG$29,3,FALSE)</x:f>
        <x:v>Reduced</x:v>
      </x:c>
      <x:c r="BJ74" t="str">
        <x:f>IF(AY74="Genuine|Preferred",'Contradiction Register'!BO74&amp;" is preferred for named directness, currency and decision-fit reasons; "&amp;IF('Contradiction Register'!BO74="Record A","Record B","Record A")&amp;" remains preserved.",VLOOKUP(AY74,$AZ$5:$BG$29,4,FALSE))</x:f>
        <x:v>The records form one evidence family and must not be counted as independent corroboration.</x:v>
      </x:c>
      <x:c r="BK74" t="str">
        <x:f>IF(AY74="Genuine|Preferred",'Contradiction Register'!BO74&amp;" is unquestionably true.",VLOOKUP(AY74,$AZ$5:$BG$29,5,FALSE))</x:f>
        <x:v>The records independently confirm the claim or are compatible because they share an origin.</x:v>
      </x:c>
      <x:c r="BL74" t="str">
        <x:f>VLOOKUP(AY74,$AZ$5:$BG$29,6,FALSE)</x:f>
        <x:v>Retain them as dependent records, inspect derivation differences and proceed only with the dependence stated.</x:v>
      </x:c>
      <x:c r="BM74" t="str">
        <x:f>VLOOKUP(AY74,$AZ$5:$BG$29,7,FALSE)</x:f>
        <x:v>Required if public.</x:v>
      </x:c>
      <x:c r="BN74" t="str">
        <x:f>VLOOKUP(AY74,$AZ$5:$BG$29,8,FALSE)</x:f>
        <x:v>Reopen if independent collection is found or the derivation changes the meaning.</x:v>
      </x:c>
    </x:row>
    <x:row r="75">
      <x:c r="S75" t="n">
        <x:f>6</x:f>
        <x:v>6</x:v>
      </x:c>
      <x:c r="T75" t="b">
        <x:f>OR(AND('Contradiction Register'!E75&lt;&gt;"",COUNTIF('Validation Lists'!$A$5:$A$6,'Contradiction Register'!E75)=0),AND('Contradiction Register'!F75&lt;&gt;"",COUNTIF('Validation Lists'!$B$5:$B$7,'Contradiction Register'!F75)=0),AND('Contradiction Register'!G75&lt;&gt;"",COUNTIF('Validation Lists'!$C$5:$C$7,'Contradiction Register'!G75)=0),AND('Contradiction Register'!J75&lt;&gt;"",COUNTIF('Validation Lists'!$D$5:$D$11,'Contradiction Register'!J75)=0),AND('Contradiction Register'!K75&lt;&gt;"",COUNTIF('Validation Lists'!$E$5:$E$9,'Contradiction Register'!K75)=0),AND('Contradiction Register'!L75&lt;&gt;"",COUNTIF('Validation Lists'!$F$5:$F$7,'Contradiction Register'!L75)=0),AND('Contradiction Register'!AC75&lt;&gt;"",COUNTIF('Validation Lists'!$D$5:$D$11,'Contradiction Register'!AC75)=0),AND('Contradiction Register'!AD75&lt;&gt;"",COUNTIF('Validation Lists'!$E$5:$E$9,'Contradiction Register'!AD75)=0),AND('Contradiction Register'!AE75&lt;&gt;"",COUNTIF('Validation Lists'!$F$5:$F$7,'Contradiction Register'!AE75)=0),AND('Contradiction Register'!AT75&lt;&gt;"",COUNTIF('Validation Lists'!$G$5:$G$8,'Contradiction Register'!AT75)=0),AND('Contradiction Register'!AU75&lt;&gt;"",COUNTIF('Validation Lists'!$G$5:$G$8,'Contradiction Register'!AU75)=0),AND('Contradiction Register'!AV75&lt;&gt;"",COUNTIF('Validation Lists'!$G$5:$G$8,'Contradiction Register'!AV75)=0),AND('Contradiction Register'!AW75&lt;&gt;"",COUNTIF('Validation Lists'!$G$5:$G$8,'Contradiction Register'!AW75)=0),AND('Contradiction Register'!AX75&lt;&gt;"",COUNTIF('Validation Lists'!$G$5:$G$8,'Contradiction Register'!AX75)=0),AND('Contradiction Register'!AY75&lt;&gt;"",COUNTIF('Validation Lists'!$G$5:$G$8,'Contradiction Register'!AY75)=0),AND('Contradiction Register'!AZ75&lt;&gt;"",COUNTIF('Validation Lists'!$G$5:$G$8,'Contradiction Register'!AZ75)=0),AND('Contradiction Register'!BA75&lt;&gt;"",COUNTIF('Validation Lists'!$G$5:$G$8,'Contradiction Register'!BA75)=0),AND('Contradiction Register'!BB75&lt;&gt;"",COUNTIF('Validation Lists'!$G$5:$G$8,'Contradiction Register'!BB75)=0),AND('Contradiction Register'!BC75&lt;&gt;"",COUNTIF('Validation Lists'!$G$5:$G$8,'Contradiction Register'!BC75)=0),AND('Contradiction Register'!BD75&lt;&gt;"",COUNTIF('Validation Lists'!$H$5:$H$7,'Contradiction Register'!BD75)=0),AND('Contradiction Register'!BE75&lt;&gt;"",COUNTIF('Validation Lists'!$A$5:$A$6,'Contradiction Register'!BE75)=0),AND('Contradiction Register'!BF75&lt;&gt;"",COUNTIF('Validation Lists'!$I$5:$I$8,'Contradiction Register'!BF75)=0),AND('Contradiction Register'!BG75&lt;&gt;"",COUNTIF('Validation Lists'!$H$5:$H$7,'Contradiction Register'!BG75)=0),AND('Contradiction Register'!BH75&lt;&gt;"",COUNTIF('Validation Lists'!$H$5:$H$7,'Contradiction Register'!BH75)=0),AND('Contradiction Register'!BI75&lt;&gt;"",COUNTIF('Validation Lists'!$H$5:$H$7,'Contradiction Register'!BI75)=0),AND('Contradiction Register'!BJ75&lt;&gt;"",COUNTIF('Validation Lists'!$H$5:$H$7,'Contradiction Register'!BJ75)=0),AND('Contradiction Register'!BK75&lt;&gt;"",COUNTIF('Validation Lists'!$A$5:$A$6,'Contradiction Register'!BK75)=0),AND('Contradiction Register'!BL75&lt;&gt;"",COUNTIF('Validation Lists'!$A$5:$A$6,'Contradiction Register'!BL75)=0),AND('Contradiction Register'!BM75&lt;&gt;"",COUNTIF('Validation Lists'!$J$5:$J$8,'Contradiction Register'!BM75)=0),AND('Contradiction Register'!BN75&lt;&gt;"",COUNTIF('Validation Lists'!$K$5:$K$7,'Contradiction Register'!BN75)=0),AND('Contradiction Register'!BO75&lt;&gt;"",COUNTIF('Validation Lists'!$L$5:$L$7,'Contradiction Register'!BO75)=0),AND('Contradiction Register'!BP75&lt;&gt;"",COUNTIF('Validation Lists'!$M$5:$M$7,'Contradiction Register'!BP75)=0))</x:f>
        <x:v>0</x:v>
      </x:c>
      <x:c r="U75" t="b">
        <x:f>OR('Contradiction Register'!B75="",'Contradiction Register'!C75="",'Contradiction Register'!D75="",'Contradiction Register'!E75="",'Contradiction Register'!F75="",'Contradiction Register'!G75="",'Contradiction Register'!H75="",'Contradiction Register'!I75="",'Contradiction Register'!J75="",'Contradiction Register'!K75="",'Contradiction Register'!L75="",'Contradiction Register'!M75="",'Contradiction Register'!N75="",'Contradiction Register'!O75="",'Contradiction Register'!P75="",'Contradiction Register'!Q75="",'Contradiction Register'!R75="",'Contradiction Register'!S75="",'Contradiction Register'!T75="",'Contradiction Register'!U75="",'Contradiction Register'!V75="",'Contradiction Register'!W75="",'Contradiction Register'!X75="",'Contradiction Register'!Y75="",'Contradiction Register'!Z75="",'Contradiction Register'!AA75="",'Contradiction Register'!AB75="",'Contradiction Register'!AC75="",'Contradiction Register'!AD75="",'Contradiction Register'!AE75="",'Contradiction Register'!AF75="",'Contradiction Register'!AG75="",'Contradiction Register'!AH75="",'Contradiction Register'!AI75="",'Contradiction Register'!AJ75="",'Contradiction Register'!AK75="",'Contradiction Register'!AL75="",'Contradiction Register'!AM75="",'Contradiction Register'!AN75="",'Contradiction Register'!AO75="",'Contradiction Register'!AP75="",'Contradiction Register'!AQ75="",'Contradiction Register'!AR75="",'Contradiction Register'!AS75="",'Contradiction Register'!AT75="",'Contradiction Register'!AU75="",'Contradiction Register'!AV75="",'Contradiction Register'!AW75="",'Contradiction Register'!AX75="",'Contradiction Register'!AY75="",'Contradiction Register'!AZ75="",'Contradiction Register'!BA75="",'Contradiction Register'!BB75="",'Contradiction Register'!BC75="",'Contradiction Register'!BD75="",'Contradiction Register'!BE75="",'Contradiction Register'!BF75="",'Contradiction Register'!BG75="",'Contradiction Register'!BH75="",'Contradiction Register'!BI75="",'Contradiction Register'!BJ75="",'Contradiction Register'!BK75="",'Contradiction Register'!BL75="",'Contradiction Register'!BM75="",'Contradiction Register'!BN75="",'Contradiction Register'!BO75="",'Contradiction Register'!BP75="",'Contradiction Register'!BQ75="",'Contradiction Register'!BR75="")</x:f>
        <x:v>1</x:v>
      </x:c>
      <x:c r="V75" t="str">
        <x:f>IF(OR(T75,U75),"Undetermined",'Contradiction Register'!BN75)</x:f>
        <x:v>Undetermined</x:v>
      </x:c>
      <x:c r="W75" t="b">
        <x:f>AND(OR('Contradiction Register'!E75="Yes",'Contradiction Register'!F75="High",'Contradiction Register'!G75="Hard",'Contradiction Register'!BO75&lt;&gt;"None",BH75="Preserve unresolved — decision-blocking",BH75="Refuse the claim",BH75="Collect defined additional evidence"),OR('Contradiction Register'!BS75="",'Contradiction Register'!BS75="None"))</x:f>
        <x:v>1</x:v>
      </x:c>
      <x:c r="X75" t="b">
        <x:f>AND(OR(BH75="Prefer one record with explicit reasons",BH75="Preserve unresolved — non-blocking",BH75="Preserve unresolved — decision-blocking",BH75="Refuse the claim",BH75="Collect defined additional evidence",'Contradiction Register'!AY75="Different",'Contradiction Register'!AX75="Different"),OR('Contradiction Register'!BT75="",'Contradiction Register'!BT75="None",'Contradiction Register'!BT75="Not applicable"))</x:f>
        <x:v>1</x:v>
      </x:c>
      <x:c r="Y75" t="b">
        <x:f>AND(BH75="Collect defined additional evidence",OR('Contradiction Register'!BR75="",'Contradiction Register'!BR75="None",'Contradiction Register'!BR75="Not applicable"))</x:f>
        <x:v>0</x:v>
      </x:c>
      <x:c r="Z75" t="str">
        <x:f>IF(AND('Contradiction Register'!BK75="Yes",'Contradiction Register'!BL75="Yes",'Contradiction Register'!BM75&lt;&gt;"Yes"),"Missing-evidence confusion","")</x:f>
      </x:c>
      <x:c r="AA75" t="str">
        <x:f>IF(Z75&lt;&gt;"",Z75,IF('Contradiction Register'!AT75="Different","Entity mismatch",""))</x:f>
      </x:c>
      <x:c r="AB75" t="str">
        <x:f>IF(AA75&lt;&gt;"",AA75,IF('Contradiction Register'!AV75="Different","Geography or market mismatch",""))</x:f>
      </x:c>
      <x:c r="AC75" t="str">
        <x:f>IF(AB75&lt;&gt;"",AB75,IF('Contradiction Register'!AU75="Different","Geography or market mismatch",""))</x:f>
      </x:c>
      <x:c r="AD75" t="str">
        <x:f>IF(AC75&lt;&gt;"",AC75,IF('Contradiction Register'!AW75="Different","Customer-segment mismatch",""))</x:f>
      </x:c>
      <x:c r="AE75" t="str">
        <x:f>IF(AD75&lt;&gt;"",AD75,IF('Contradiction Register'!AX75="Different","Product-tier mismatch",""))</x:f>
      </x:c>
      <x:c r="AF75" t="str">
        <x:f>IF(AE75&lt;&gt;"",AE75,IF('Contradiction Register'!AY75="Different","Time conflict",""))</x:f>
      </x:c>
      <x:c r="AG75" t="str">
        <x:f>IF(AF75&lt;&gt;"",AF75,IF('Contradiction Register'!AZ75="Different","Definition conflict",""))</x:f>
      </x:c>
      <x:c r="AH75" t="str">
        <x:f>IF(AG75&lt;&gt;"",AG75,IF('Contradiction Register'!BA75="Different","Metric conflict",""))</x:f>
      </x:c>
      <x:c r="AI75" t="str">
        <x:f>IF(AH75&lt;&gt;"",AH75,IF('Contradiction Register'!BB75="Different","Method conflict",""))</x:f>
      </x:c>
      <x:c r="AJ75" t="str">
        <x:f>IF(AI75&lt;&gt;"",AI75,IF('Contradiction Register'!BC75="Different","Evidence-state conflict",""))</x:f>
      </x:c>
      <x:c r="AK75" t="str">
        <x:f>IF(AJ75&lt;&gt;"",AJ75,IF(OR('Contradiction Register'!BG75="Yes",'Contradiction Register'!BH75="Yes",'Contradiction Register'!BI75="Yes",'Contradiction Register'!BJ75&lt;&gt;"Yes"),"Provenance or source conflict",""))</x:f>
        <x:v>Provenance or source conflict</x:v>
      </x:c>
      <x:c r="AL75" t="str">
        <x:f>IF(AK75&lt;&gt;"",AK75,IF('Contradiction Register'!BD75="No","No true contradiction","Genuine factual contradiction"))</x:f>
        <x:v>Provenance or source conflict</x:v>
      </x:c>
      <x:c r="AM75" t="str">
        <x:f>IF(AL75="Missing-evidence confusion","Missing","")</x:f>
      </x:c>
      <x:c r="AN75" t="str">
        <x:f>IF(AM75&lt;&gt;"",AM75,IF(AL75="Entity mismatch","Entity",""))</x:f>
      </x:c>
      <x:c r="AO75" t="str">
        <x:f>IF(AN75&lt;&gt;"",AN75,IF(AL75="Geography or market mismatch",IF('Contradiction Register'!AV75="Different","GeoMarket|Market","GeoMarket|Geography"),""))</x:f>
      </x:c>
      <x:c r="AP75" t="str">
        <x:f>IF(AO75&lt;&gt;"",AO75,IF(AL75="Customer-segment mismatch","Segment",""))</x:f>
      </x:c>
      <x:c r="AQ75" t="str">
        <x:f>IF(AP75&lt;&gt;"",AP75,IF(AL75="Product-tier mismatch",IF('Contradiction Register'!BE75="Yes","Tier|Narrowed","Tier|Default"),""))</x:f>
      </x:c>
      <x:c r="AR75" t="str">
        <x:f>IF(AQ75&lt;&gt;"",AQ75,IF(AL75="Time conflict",IF('Contradiction Register'!BO75&lt;&gt;"None","Time|Preferred","Time|Sequence"),""))</x:f>
      </x:c>
      <x:c r="AS75" t="str">
        <x:f>IF(AR75&lt;&gt;"",AR75,IF(AL75="Definition conflict",IF('Contradiction Register'!W75='Contradiction Register'!AP75,"Definition|SameLabel","Definition|DifferentLabel"),""))</x:f>
      </x:c>
      <x:c r="AT75" t="str">
        <x:f>IF(AS75&lt;&gt;"",AS75,IF(AL75="Metric conflict","Metric",""))</x:f>
      </x:c>
      <x:c r="AU75" t="str">
        <x:f>IF(AT75&lt;&gt;"",AT75,IF(AL75="Method conflict",IF('Contradiction Register'!BN75="Material","Method|Material",IF('Contradiction Register'!BN75="Non-material","Method|NonMaterial","Method|Undetermined")),""))</x:f>
      </x:c>
      <x:c r="AV75" t="str">
        <x:f>IF(AU75&lt;&gt;"",AU75,IF(AL75="Evidence-state conflict","EvidenceState",""))</x:f>
      </x:c>
      <x:c r="AW75" t="str">
        <x:f>IF(AV75&lt;&gt;"",AV75,IF(AL75="Provenance or source conflict",IF(AND('Contradiction Register'!BH75="Yes",'Contradiction Register'!BN75="Material"),"Provenance|SharedProviderMaterial",IF(AND('Contradiction Register'!BN75="Material",'Contradiction Register'!BJ75="Unknown"),"Provenance|TraceRequired","Provenance|Dependent")),""))</x:f>
        <x:v>Provenance|Dependent</x:v>
      </x:c>
      <x:c r="AX75" t="str">
        <x:f>IF(AW75&lt;&gt;"",AW75,IF(AL75="No true contradiction",IF('Contradiction Register'!BE75="Yes","NoTrue|Narrowed","NoTrue|Compatible"),""))</x:f>
        <x:v>Provenance|Dependent</x:v>
      </x:c>
      <x:c r="AY75" t="str">
        <x:f>IF(AX75&lt;&gt;"",AX75,IF('Contradiction Register'!BO75&lt;&gt;"None","Genuine|Preferred",IF('Contradiction Register'!BP75="No","Genuine|Refuse",IF('Contradiction Register'!BN75="Non-material","Genuine|NonMaterial","Genuine|Material"))))</x:f>
        <x:v>Provenance|Dependent</x:v>
      </x:c>
      <x:c r="BH75" t="str">
        <x:f>VLOOKUP(AY75,$AZ$5:$BG$29,2,FALSE)</x:f>
        <x:v>Preserve unresolved — non-blocking</x:v>
      </x:c>
      <x:c r="BI75" t="str">
        <x:f>VLOOKUP(AY75,$AZ$5:$BG$29,3,FALSE)</x:f>
        <x:v>Reduced</x:v>
      </x:c>
      <x:c r="BJ75" t="str">
        <x:f>IF(AY75="Genuine|Preferred",'Contradiction Register'!BO75&amp;" is preferred for named directness, currency and decision-fit reasons; "&amp;IF('Contradiction Register'!BO75="Record A","Record B","Record A")&amp;" remains preserved.",VLOOKUP(AY75,$AZ$5:$BG$29,4,FALSE))</x:f>
        <x:v>The records form one evidence family and must not be counted as independent corroboration.</x:v>
      </x:c>
      <x:c r="BK75" t="str">
        <x:f>IF(AY75="Genuine|Preferred",'Contradiction Register'!BO75&amp;" is unquestionably true.",VLOOKUP(AY75,$AZ$5:$BG$29,5,FALSE))</x:f>
        <x:v>The records independently confirm the claim or are compatible because they share an origin.</x:v>
      </x:c>
      <x:c r="BL75" t="str">
        <x:f>VLOOKUP(AY75,$AZ$5:$BG$29,6,FALSE)</x:f>
        <x:v>Retain them as dependent records, inspect derivation differences and proceed only with the dependence stated.</x:v>
      </x:c>
      <x:c r="BM75" t="str">
        <x:f>VLOOKUP(AY75,$AZ$5:$BG$29,7,FALSE)</x:f>
        <x:v>Required if public.</x:v>
      </x:c>
      <x:c r="BN75" t="str">
        <x:f>VLOOKUP(AY75,$AZ$5:$BG$29,8,FALSE)</x:f>
        <x:v>Reopen if independent collection is found or the derivation changes the meaning.</x:v>
      </x:c>
    </x:row>
    <x:row r="76">
      <x:c r="S76" t="n">
        <x:f>6</x:f>
        <x:v>6</x:v>
      </x:c>
      <x:c r="T76" t="b">
        <x:f>OR(AND('Contradiction Register'!E76&lt;&gt;"",COUNTIF('Validation Lists'!$A$5:$A$6,'Contradiction Register'!E76)=0),AND('Contradiction Register'!F76&lt;&gt;"",COUNTIF('Validation Lists'!$B$5:$B$7,'Contradiction Register'!F76)=0),AND('Contradiction Register'!G76&lt;&gt;"",COUNTIF('Validation Lists'!$C$5:$C$7,'Contradiction Register'!G76)=0),AND('Contradiction Register'!J76&lt;&gt;"",COUNTIF('Validation Lists'!$D$5:$D$11,'Contradiction Register'!J76)=0),AND('Contradiction Register'!K76&lt;&gt;"",COUNTIF('Validation Lists'!$E$5:$E$9,'Contradiction Register'!K76)=0),AND('Contradiction Register'!L76&lt;&gt;"",COUNTIF('Validation Lists'!$F$5:$F$7,'Contradiction Register'!L76)=0),AND('Contradiction Register'!AC76&lt;&gt;"",COUNTIF('Validation Lists'!$D$5:$D$11,'Contradiction Register'!AC76)=0),AND('Contradiction Register'!AD76&lt;&gt;"",COUNTIF('Validation Lists'!$E$5:$E$9,'Contradiction Register'!AD76)=0),AND('Contradiction Register'!AE76&lt;&gt;"",COUNTIF('Validation Lists'!$F$5:$F$7,'Contradiction Register'!AE76)=0),AND('Contradiction Register'!AT76&lt;&gt;"",COUNTIF('Validation Lists'!$G$5:$G$8,'Contradiction Register'!AT76)=0),AND('Contradiction Register'!AU76&lt;&gt;"",COUNTIF('Validation Lists'!$G$5:$G$8,'Contradiction Register'!AU76)=0),AND('Contradiction Register'!AV76&lt;&gt;"",COUNTIF('Validation Lists'!$G$5:$G$8,'Contradiction Register'!AV76)=0),AND('Contradiction Register'!AW76&lt;&gt;"",COUNTIF('Validation Lists'!$G$5:$G$8,'Contradiction Register'!AW76)=0),AND('Contradiction Register'!AX76&lt;&gt;"",COUNTIF('Validation Lists'!$G$5:$G$8,'Contradiction Register'!AX76)=0),AND('Contradiction Register'!AY76&lt;&gt;"",COUNTIF('Validation Lists'!$G$5:$G$8,'Contradiction Register'!AY76)=0),AND('Contradiction Register'!AZ76&lt;&gt;"",COUNTIF('Validation Lists'!$G$5:$G$8,'Contradiction Register'!AZ76)=0),AND('Contradiction Register'!BA76&lt;&gt;"",COUNTIF('Validation Lists'!$G$5:$G$8,'Contradiction Register'!BA76)=0),AND('Contradiction Register'!BB76&lt;&gt;"",COUNTIF('Validation Lists'!$G$5:$G$8,'Contradiction Register'!BB76)=0),AND('Contradiction Register'!BC76&lt;&gt;"",COUNTIF('Validation Lists'!$G$5:$G$8,'Contradiction Register'!BC76)=0),AND('Contradiction Register'!BD76&lt;&gt;"",COUNTIF('Validation Lists'!$H$5:$H$7,'Contradiction Register'!BD76)=0),AND('Contradiction Register'!BE76&lt;&gt;"",COUNTIF('Validation Lists'!$A$5:$A$6,'Contradiction Register'!BE76)=0),AND('Contradiction Register'!BF76&lt;&gt;"",COUNTIF('Validation Lists'!$I$5:$I$8,'Contradiction Register'!BF76)=0),AND('Contradiction Register'!BG76&lt;&gt;"",COUNTIF('Validation Lists'!$H$5:$H$7,'Contradiction Register'!BG76)=0),AND('Contradiction Register'!BH76&lt;&gt;"",COUNTIF('Validation Lists'!$H$5:$H$7,'Contradiction Register'!BH76)=0),AND('Contradiction Register'!BI76&lt;&gt;"",COUNTIF('Validation Lists'!$H$5:$H$7,'Contradiction Register'!BI76)=0),AND('Contradiction Register'!BJ76&lt;&gt;"",COUNTIF('Validation Lists'!$H$5:$H$7,'Contradiction Register'!BJ76)=0),AND('Contradiction Register'!BK76&lt;&gt;"",COUNTIF('Validation Lists'!$A$5:$A$6,'Contradiction Register'!BK76)=0),AND('Contradiction Register'!BL76&lt;&gt;"",COUNTIF('Validation Lists'!$A$5:$A$6,'Contradiction Register'!BL76)=0),AND('Contradiction Register'!BM76&lt;&gt;"",COUNTIF('Validation Lists'!$J$5:$J$8,'Contradiction Register'!BM76)=0),AND('Contradiction Register'!BN76&lt;&gt;"",COUNTIF('Validation Lists'!$K$5:$K$7,'Contradiction Register'!BN76)=0),AND('Contradiction Register'!BO76&lt;&gt;"",COUNTIF('Validation Lists'!$L$5:$L$7,'Contradiction Register'!BO76)=0),AND('Contradiction Register'!BP76&lt;&gt;"",COUNTIF('Validation Lists'!$M$5:$M$7,'Contradiction Register'!BP76)=0))</x:f>
        <x:v>0</x:v>
      </x:c>
      <x:c r="U76" t="b">
        <x:f>OR('Contradiction Register'!B76="",'Contradiction Register'!C76="",'Contradiction Register'!D76="",'Contradiction Register'!E76="",'Contradiction Register'!F76="",'Contradiction Register'!G76="",'Contradiction Register'!H76="",'Contradiction Register'!I76="",'Contradiction Register'!J76="",'Contradiction Register'!K76="",'Contradiction Register'!L76="",'Contradiction Register'!M76="",'Contradiction Register'!N76="",'Contradiction Register'!O76="",'Contradiction Register'!P76="",'Contradiction Register'!Q76="",'Contradiction Register'!R76="",'Contradiction Register'!S76="",'Contradiction Register'!T76="",'Contradiction Register'!U76="",'Contradiction Register'!V76="",'Contradiction Register'!W76="",'Contradiction Register'!X76="",'Contradiction Register'!Y76="",'Contradiction Register'!Z76="",'Contradiction Register'!AA76="",'Contradiction Register'!AB76="",'Contradiction Register'!AC76="",'Contradiction Register'!AD76="",'Contradiction Register'!AE76="",'Contradiction Register'!AF76="",'Contradiction Register'!AG76="",'Contradiction Register'!AH76="",'Contradiction Register'!AI76="",'Contradiction Register'!AJ76="",'Contradiction Register'!AK76="",'Contradiction Register'!AL76="",'Contradiction Register'!AM76="",'Contradiction Register'!AN76="",'Contradiction Register'!AO76="",'Contradiction Register'!AP76="",'Contradiction Register'!AQ76="",'Contradiction Register'!AR76="",'Contradiction Register'!AS76="",'Contradiction Register'!AT76="",'Contradiction Register'!AU76="",'Contradiction Register'!AV76="",'Contradiction Register'!AW76="",'Contradiction Register'!AX76="",'Contradiction Register'!AY76="",'Contradiction Register'!AZ76="",'Contradiction Register'!BA76="",'Contradiction Register'!BB76="",'Contradiction Register'!BC76="",'Contradiction Register'!BD76="",'Contradiction Register'!BE76="",'Contradiction Register'!BF76="",'Contradiction Register'!BG76="",'Contradiction Register'!BH76="",'Contradiction Register'!BI76="",'Contradiction Register'!BJ76="",'Contradiction Register'!BK76="",'Contradiction Register'!BL76="",'Contradiction Register'!BM76="",'Contradiction Register'!BN76="",'Contradiction Register'!BO76="",'Contradiction Register'!BP76="",'Contradiction Register'!BQ76="",'Contradiction Register'!BR76="")</x:f>
        <x:v>1</x:v>
      </x:c>
      <x:c r="V76" t="str">
        <x:f>IF(OR(T76,U76),"Undetermined",'Contradiction Register'!BN76)</x:f>
        <x:v>Undetermined</x:v>
      </x:c>
      <x:c r="W76" t="b">
        <x:f>AND(OR('Contradiction Register'!E76="Yes",'Contradiction Register'!F76="High",'Contradiction Register'!G76="Hard",'Contradiction Register'!BO76&lt;&gt;"None",BH76="Preserve unresolved — decision-blocking",BH76="Refuse the claim",BH76="Collect defined additional evidence"),OR('Contradiction Register'!BS76="",'Contradiction Register'!BS76="None"))</x:f>
        <x:v>1</x:v>
      </x:c>
      <x:c r="X76" t="b">
        <x:f>AND(OR(BH76="Prefer one record with explicit reasons",BH76="Preserve unresolved — non-blocking",BH76="Preserve unresolved — decision-blocking",BH76="Refuse the claim",BH76="Collect defined additional evidence",'Contradiction Register'!AY76="Different",'Contradiction Register'!AX76="Different"),OR('Contradiction Register'!BT76="",'Contradiction Register'!BT76="None",'Contradiction Register'!BT76="Not applicable"))</x:f>
        <x:v>1</x:v>
      </x:c>
      <x:c r="Y76" t="b">
        <x:f>AND(BH76="Collect defined additional evidence",OR('Contradiction Register'!BR76="",'Contradiction Register'!BR76="None",'Contradiction Register'!BR76="Not applicable"))</x:f>
        <x:v>0</x:v>
      </x:c>
      <x:c r="Z76" t="str">
        <x:f>IF(AND('Contradiction Register'!BK76="Yes",'Contradiction Register'!BL76="Yes",'Contradiction Register'!BM76&lt;&gt;"Yes"),"Missing-evidence confusion","")</x:f>
      </x:c>
      <x:c r="AA76" t="str">
        <x:f>IF(Z76&lt;&gt;"",Z76,IF('Contradiction Register'!AT76="Different","Entity mismatch",""))</x:f>
      </x:c>
      <x:c r="AB76" t="str">
        <x:f>IF(AA76&lt;&gt;"",AA76,IF('Contradiction Register'!AV76="Different","Geography or market mismatch",""))</x:f>
      </x:c>
      <x:c r="AC76" t="str">
        <x:f>IF(AB76&lt;&gt;"",AB76,IF('Contradiction Register'!AU76="Different","Geography or market mismatch",""))</x:f>
      </x:c>
      <x:c r="AD76" t="str">
        <x:f>IF(AC76&lt;&gt;"",AC76,IF('Contradiction Register'!AW76="Different","Customer-segment mismatch",""))</x:f>
      </x:c>
      <x:c r="AE76" t="str">
        <x:f>IF(AD76&lt;&gt;"",AD76,IF('Contradiction Register'!AX76="Different","Product-tier mismatch",""))</x:f>
      </x:c>
      <x:c r="AF76" t="str">
        <x:f>IF(AE76&lt;&gt;"",AE76,IF('Contradiction Register'!AY76="Different","Time conflict",""))</x:f>
      </x:c>
      <x:c r="AG76" t="str">
        <x:f>IF(AF76&lt;&gt;"",AF76,IF('Contradiction Register'!AZ76="Different","Definition conflict",""))</x:f>
      </x:c>
      <x:c r="AH76" t="str">
        <x:f>IF(AG76&lt;&gt;"",AG76,IF('Contradiction Register'!BA76="Different","Metric conflict",""))</x:f>
      </x:c>
      <x:c r="AI76" t="str">
        <x:f>IF(AH76&lt;&gt;"",AH76,IF('Contradiction Register'!BB76="Different","Method conflict",""))</x:f>
      </x:c>
      <x:c r="AJ76" t="str">
        <x:f>IF(AI76&lt;&gt;"",AI76,IF('Contradiction Register'!BC76="Different","Evidence-state conflict",""))</x:f>
      </x:c>
      <x:c r="AK76" t="str">
        <x:f>IF(AJ76&lt;&gt;"",AJ76,IF(OR('Contradiction Register'!BG76="Yes",'Contradiction Register'!BH76="Yes",'Contradiction Register'!BI76="Yes",'Contradiction Register'!BJ76&lt;&gt;"Yes"),"Provenance or source conflict",""))</x:f>
        <x:v>Provenance or source conflict</x:v>
      </x:c>
      <x:c r="AL76" t="str">
        <x:f>IF(AK76&lt;&gt;"",AK76,IF('Contradiction Register'!BD76="No","No true contradiction","Genuine factual contradiction"))</x:f>
        <x:v>Provenance or source conflict</x:v>
      </x:c>
      <x:c r="AM76" t="str">
        <x:f>IF(AL76="Missing-evidence confusion","Missing","")</x:f>
      </x:c>
      <x:c r="AN76" t="str">
        <x:f>IF(AM76&lt;&gt;"",AM76,IF(AL76="Entity mismatch","Entity",""))</x:f>
      </x:c>
      <x:c r="AO76" t="str">
        <x:f>IF(AN76&lt;&gt;"",AN76,IF(AL76="Geography or market mismatch",IF('Contradiction Register'!AV76="Different","GeoMarket|Market","GeoMarket|Geography"),""))</x:f>
      </x:c>
      <x:c r="AP76" t="str">
        <x:f>IF(AO76&lt;&gt;"",AO76,IF(AL76="Customer-segment mismatch","Segment",""))</x:f>
      </x:c>
      <x:c r="AQ76" t="str">
        <x:f>IF(AP76&lt;&gt;"",AP76,IF(AL76="Product-tier mismatch",IF('Contradiction Register'!BE76="Yes","Tier|Narrowed","Tier|Default"),""))</x:f>
      </x:c>
      <x:c r="AR76" t="str">
        <x:f>IF(AQ76&lt;&gt;"",AQ76,IF(AL76="Time conflict",IF('Contradiction Register'!BO76&lt;&gt;"None","Time|Preferred","Time|Sequence"),""))</x:f>
      </x:c>
      <x:c r="AS76" t="str">
        <x:f>IF(AR76&lt;&gt;"",AR76,IF(AL76="Definition conflict",IF('Contradiction Register'!W76='Contradiction Register'!AP76,"Definition|SameLabel","Definition|DifferentLabel"),""))</x:f>
      </x:c>
      <x:c r="AT76" t="str">
        <x:f>IF(AS76&lt;&gt;"",AS76,IF(AL76="Metric conflict","Metric",""))</x:f>
      </x:c>
      <x:c r="AU76" t="str">
        <x:f>IF(AT76&lt;&gt;"",AT76,IF(AL76="Method conflict",IF('Contradiction Register'!BN76="Material","Method|Material",IF('Contradiction Register'!BN76="Non-material","Method|NonMaterial","Method|Undetermined")),""))</x:f>
      </x:c>
      <x:c r="AV76" t="str">
        <x:f>IF(AU76&lt;&gt;"",AU76,IF(AL76="Evidence-state conflict","EvidenceState",""))</x:f>
      </x:c>
      <x:c r="AW76" t="str">
        <x:f>IF(AV76&lt;&gt;"",AV76,IF(AL76="Provenance or source conflict",IF(AND('Contradiction Register'!BH76="Yes",'Contradiction Register'!BN76="Material"),"Provenance|SharedProviderMaterial",IF(AND('Contradiction Register'!BN76="Material",'Contradiction Register'!BJ76="Unknown"),"Provenance|TraceRequired","Provenance|Dependent")),""))</x:f>
        <x:v>Provenance|Dependent</x:v>
      </x:c>
      <x:c r="AX76" t="str">
        <x:f>IF(AW76&lt;&gt;"",AW76,IF(AL76="No true contradiction",IF('Contradiction Register'!BE76="Yes","NoTrue|Narrowed","NoTrue|Compatible"),""))</x:f>
        <x:v>Provenance|Dependent</x:v>
      </x:c>
      <x:c r="AY76" t="str">
        <x:f>IF(AX76&lt;&gt;"",AX76,IF('Contradiction Register'!BO76&lt;&gt;"None","Genuine|Preferred",IF('Contradiction Register'!BP76="No","Genuine|Refuse",IF('Contradiction Register'!BN76="Non-material","Genuine|NonMaterial","Genuine|Material"))))</x:f>
        <x:v>Provenance|Dependent</x:v>
      </x:c>
      <x:c r="BH76" t="str">
        <x:f>VLOOKUP(AY76,$AZ$5:$BG$29,2,FALSE)</x:f>
        <x:v>Preserve unresolved — non-blocking</x:v>
      </x:c>
      <x:c r="BI76" t="str">
        <x:f>VLOOKUP(AY76,$AZ$5:$BG$29,3,FALSE)</x:f>
        <x:v>Reduced</x:v>
      </x:c>
      <x:c r="BJ76" t="str">
        <x:f>IF(AY76="Genuine|Preferred",'Contradiction Register'!BO76&amp;" is preferred for named directness, currency and decision-fit reasons; "&amp;IF('Contradiction Register'!BO76="Record A","Record B","Record A")&amp;" remains preserved.",VLOOKUP(AY76,$AZ$5:$BG$29,4,FALSE))</x:f>
        <x:v>The records form one evidence family and must not be counted as independent corroboration.</x:v>
      </x:c>
      <x:c r="BK76" t="str">
        <x:f>IF(AY76="Genuine|Preferred",'Contradiction Register'!BO76&amp;" is unquestionably true.",VLOOKUP(AY76,$AZ$5:$BG$29,5,FALSE))</x:f>
        <x:v>The records independently confirm the claim or are compatible because they share an origin.</x:v>
      </x:c>
      <x:c r="BL76" t="str">
        <x:f>VLOOKUP(AY76,$AZ$5:$BG$29,6,FALSE)</x:f>
        <x:v>Retain them as dependent records, inspect derivation differences and proceed only with the dependence stated.</x:v>
      </x:c>
      <x:c r="BM76" t="str">
        <x:f>VLOOKUP(AY76,$AZ$5:$BG$29,7,FALSE)</x:f>
        <x:v>Required if public.</x:v>
      </x:c>
      <x:c r="BN76" t="str">
        <x:f>VLOOKUP(AY76,$AZ$5:$BG$29,8,FALSE)</x:f>
        <x:v>Reopen if independent collection is found or the derivation changes the meaning.</x:v>
      </x:c>
    </x:row>
    <x:row r="77">
      <x:c r="S77" t="n">
        <x:f>6</x:f>
        <x:v>6</x:v>
      </x:c>
      <x:c r="T77" t="b">
        <x:f>OR(AND('Contradiction Register'!E77&lt;&gt;"",COUNTIF('Validation Lists'!$A$5:$A$6,'Contradiction Register'!E77)=0),AND('Contradiction Register'!F77&lt;&gt;"",COUNTIF('Validation Lists'!$B$5:$B$7,'Contradiction Register'!F77)=0),AND('Contradiction Register'!G77&lt;&gt;"",COUNTIF('Validation Lists'!$C$5:$C$7,'Contradiction Register'!G77)=0),AND('Contradiction Register'!J77&lt;&gt;"",COUNTIF('Validation Lists'!$D$5:$D$11,'Contradiction Register'!J77)=0),AND('Contradiction Register'!K77&lt;&gt;"",COUNTIF('Validation Lists'!$E$5:$E$9,'Contradiction Register'!K77)=0),AND('Contradiction Register'!L77&lt;&gt;"",COUNTIF('Validation Lists'!$F$5:$F$7,'Contradiction Register'!L77)=0),AND('Contradiction Register'!AC77&lt;&gt;"",COUNTIF('Validation Lists'!$D$5:$D$11,'Contradiction Register'!AC77)=0),AND('Contradiction Register'!AD77&lt;&gt;"",COUNTIF('Validation Lists'!$E$5:$E$9,'Contradiction Register'!AD77)=0),AND('Contradiction Register'!AE77&lt;&gt;"",COUNTIF('Validation Lists'!$F$5:$F$7,'Contradiction Register'!AE77)=0),AND('Contradiction Register'!AT77&lt;&gt;"",COUNTIF('Validation Lists'!$G$5:$G$8,'Contradiction Register'!AT77)=0),AND('Contradiction Register'!AU77&lt;&gt;"",COUNTIF('Validation Lists'!$G$5:$G$8,'Contradiction Register'!AU77)=0),AND('Contradiction Register'!AV77&lt;&gt;"",COUNTIF('Validation Lists'!$G$5:$G$8,'Contradiction Register'!AV77)=0),AND('Contradiction Register'!AW77&lt;&gt;"",COUNTIF('Validation Lists'!$G$5:$G$8,'Contradiction Register'!AW77)=0),AND('Contradiction Register'!AX77&lt;&gt;"",COUNTIF('Validation Lists'!$G$5:$G$8,'Contradiction Register'!AX77)=0),AND('Contradiction Register'!AY77&lt;&gt;"",COUNTIF('Validation Lists'!$G$5:$G$8,'Contradiction Register'!AY77)=0),AND('Contradiction Register'!AZ77&lt;&gt;"",COUNTIF('Validation Lists'!$G$5:$G$8,'Contradiction Register'!AZ77)=0),AND('Contradiction Register'!BA77&lt;&gt;"",COUNTIF('Validation Lists'!$G$5:$G$8,'Contradiction Register'!BA77)=0),AND('Contradiction Register'!BB77&lt;&gt;"",COUNTIF('Validation Lists'!$G$5:$G$8,'Contradiction Register'!BB77)=0),AND('Contradiction Register'!BC77&lt;&gt;"",COUNTIF('Validation Lists'!$G$5:$G$8,'Contradiction Register'!BC77)=0),AND('Contradiction Register'!BD77&lt;&gt;"",COUNTIF('Validation Lists'!$H$5:$H$7,'Contradiction Register'!BD77)=0),AND('Contradiction Register'!BE77&lt;&gt;"",COUNTIF('Validation Lists'!$A$5:$A$6,'Contradiction Register'!BE77)=0),AND('Contradiction Register'!BF77&lt;&gt;"",COUNTIF('Validation Lists'!$I$5:$I$8,'Contradiction Register'!BF77)=0),AND('Contradiction Register'!BG77&lt;&gt;"",COUNTIF('Validation Lists'!$H$5:$H$7,'Contradiction Register'!BG77)=0),AND('Contradiction Register'!BH77&lt;&gt;"",COUNTIF('Validation Lists'!$H$5:$H$7,'Contradiction Register'!BH77)=0),AND('Contradiction Register'!BI77&lt;&gt;"",COUNTIF('Validation Lists'!$H$5:$H$7,'Contradiction Register'!BI77)=0),AND('Contradiction Register'!BJ77&lt;&gt;"",COUNTIF('Validation Lists'!$H$5:$H$7,'Contradiction Register'!BJ77)=0),AND('Contradiction Register'!BK77&lt;&gt;"",COUNTIF('Validation Lists'!$A$5:$A$6,'Contradiction Register'!BK77)=0),AND('Contradiction Register'!BL77&lt;&gt;"",COUNTIF('Validation Lists'!$A$5:$A$6,'Contradiction Register'!BL77)=0),AND('Contradiction Register'!BM77&lt;&gt;"",COUNTIF('Validation Lists'!$J$5:$J$8,'Contradiction Register'!BM77)=0),AND('Contradiction Register'!BN77&lt;&gt;"",COUNTIF('Validation Lists'!$K$5:$K$7,'Contradiction Register'!BN77)=0),AND('Contradiction Register'!BO77&lt;&gt;"",COUNTIF('Validation Lists'!$L$5:$L$7,'Contradiction Register'!BO77)=0),AND('Contradiction Register'!BP77&lt;&gt;"",COUNTIF('Validation Lists'!$M$5:$M$7,'Contradiction Register'!BP77)=0))</x:f>
        <x:v>0</x:v>
      </x:c>
      <x:c r="U77" t="b">
        <x:f>OR('Contradiction Register'!B77="",'Contradiction Register'!C77="",'Contradiction Register'!D77="",'Contradiction Register'!E77="",'Contradiction Register'!F77="",'Contradiction Register'!G77="",'Contradiction Register'!H77="",'Contradiction Register'!I77="",'Contradiction Register'!J77="",'Contradiction Register'!K77="",'Contradiction Register'!L77="",'Contradiction Register'!M77="",'Contradiction Register'!N77="",'Contradiction Register'!O77="",'Contradiction Register'!P77="",'Contradiction Register'!Q77="",'Contradiction Register'!R77="",'Contradiction Register'!S77="",'Contradiction Register'!T77="",'Contradiction Register'!U77="",'Contradiction Register'!V77="",'Contradiction Register'!W77="",'Contradiction Register'!X77="",'Contradiction Register'!Y77="",'Contradiction Register'!Z77="",'Contradiction Register'!AA77="",'Contradiction Register'!AB77="",'Contradiction Register'!AC77="",'Contradiction Register'!AD77="",'Contradiction Register'!AE77="",'Contradiction Register'!AF77="",'Contradiction Register'!AG77="",'Contradiction Register'!AH77="",'Contradiction Register'!AI77="",'Contradiction Register'!AJ77="",'Contradiction Register'!AK77="",'Contradiction Register'!AL77="",'Contradiction Register'!AM77="",'Contradiction Register'!AN77="",'Contradiction Register'!AO77="",'Contradiction Register'!AP77="",'Contradiction Register'!AQ77="",'Contradiction Register'!AR77="",'Contradiction Register'!AS77="",'Contradiction Register'!AT77="",'Contradiction Register'!AU77="",'Contradiction Register'!AV77="",'Contradiction Register'!AW77="",'Contradiction Register'!AX77="",'Contradiction Register'!AY77="",'Contradiction Register'!AZ77="",'Contradiction Register'!BA77="",'Contradiction Register'!BB77="",'Contradiction Register'!BC77="",'Contradiction Register'!BD77="",'Contradiction Register'!BE77="",'Contradiction Register'!BF77="",'Contradiction Register'!BG77="",'Contradiction Register'!BH77="",'Contradiction Register'!BI77="",'Contradiction Register'!BJ77="",'Contradiction Register'!BK77="",'Contradiction Register'!BL77="",'Contradiction Register'!BM77="",'Contradiction Register'!BN77="",'Contradiction Register'!BO77="",'Contradiction Register'!BP77="",'Contradiction Register'!BQ77="",'Contradiction Register'!BR77="")</x:f>
        <x:v>1</x:v>
      </x:c>
      <x:c r="V77" t="str">
        <x:f>IF(OR(T77,U77),"Undetermined",'Contradiction Register'!BN77)</x:f>
        <x:v>Undetermined</x:v>
      </x:c>
      <x:c r="W77" t="b">
        <x:f>AND(OR('Contradiction Register'!E77="Yes",'Contradiction Register'!F77="High",'Contradiction Register'!G77="Hard",'Contradiction Register'!BO77&lt;&gt;"None",BH77="Preserve unresolved — decision-blocking",BH77="Refuse the claim",BH77="Collect defined additional evidence"),OR('Contradiction Register'!BS77="",'Contradiction Register'!BS77="None"))</x:f>
        <x:v>1</x:v>
      </x:c>
      <x:c r="X77" t="b">
        <x:f>AND(OR(BH77="Prefer one record with explicit reasons",BH77="Preserve unresolved — non-blocking",BH77="Preserve unresolved — decision-blocking",BH77="Refuse the claim",BH77="Collect defined additional evidence",'Contradiction Register'!AY77="Different",'Contradiction Register'!AX77="Different"),OR('Contradiction Register'!BT77="",'Contradiction Register'!BT77="None",'Contradiction Register'!BT77="Not applicable"))</x:f>
        <x:v>1</x:v>
      </x:c>
      <x:c r="Y77" t="b">
        <x:f>AND(BH77="Collect defined additional evidence",OR('Contradiction Register'!BR77="",'Contradiction Register'!BR77="None",'Contradiction Register'!BR77="Not applicable"))</x:f>
        <x:v>0</x:v>
      </x:c>
      <x:c r="Z77" t="str">
        <x:f>IF(AND('Contradiction Register'!BK77="Yes",'Contradiction Register'!BL77="Yes",'Contradiction Register'!BM77&lt;&gt;"Yes"),"Missing-evidence confusion","")</x:f>
      </x:c>
      <x:c r="AA77" t="str">
        <x:f>IF(Z77&lt;&gt;"",Z77,IF('Contradiction Register'!AT77="Different","Entity mismatch",""))</x:f>
      </x:c>
      <x:c r="AB77" t="str">
        <x:f>IF(AA77&lt;&gt;"",AA77,IF('Contradiction Register'!AV77="Different","Geography or market mismatch",""))</x:f>
      </x:c>
      <x:c r="AC77" t="str">
        <x:f>IF(AB77&lt;&gt;"",AB77,IF('Contradiction Register'!AU77="Different","Geography or market mismatch",""))</x:f>
      </x:c>
      <x:c r="AD77" t="str">
        <x:f>IF(AC77&lt;&gt;"",AC77,IF('Contradiction Register'!AW77="Different","Customer-segment mismatch",""))</x:f>
      </x:c>
      <x:c r="AE77" t="str">
        <x:f>IF(AD77&lt;&gt;"",AD77,IF('Contradiction Register'!AX77="Different","Product-tier mismatch",""))</x:f>
      </x:c>
      <x:c r="AF77" t="str">
        <x:f>IF(AE77&lt;&gt;"",AE77,IF('Contradiction Register'!AY77="Different","Time conflict",""))</x:f>
      </x:c>
      <x:c r="AG77" t="str">
        <x:f>IF(AF77&lt;&gt;"",AF77,IF('Contradiction Register'!AZ77="Different","Definition conflict",""))</x:f>
      </x:c>
      <x:c r="AH77" t="str">
        <x:f>IF(AG77&lt;&gt;"",AG77,IF('Contradiction Register'!BA77="Different","Metric conflict",""))</x:f>
      </x:c>
      <x:c r="AI77" t="str">
        <x:f>IF(AH77&lt;&gt;"",AH77,IF('Contradiction Register'!BB77="Different","Method conflict",""))</x:f>
      </x:c>
      <x:c r="AJ77" t="str">
        <x:f>IF(AI77&lt;&gt;"",AI77,IF('Contradiction Register'!BC77="Different","Evidence-state conflict",""))</x:f>
      </x:c>
      <x:c r="AK77" t="str">
        <x:f>IF(AJ77&lt;&gt;"",AJ77,IF(OR('Contradiction Register'!BG77="Yes",'Contradiction Register'!BH77="Yes",'Contradiction Register'!BI77="Yes",'Contradiction Register'!BJ77&lt;&gt;"Yes"),"Provenance or source conflict",""))</x:f>
        <x:v>Provenance or source conflict</x:v>
      </x:c>
      <x:c r="AL77" t="str">
        <x:f>IF(AK77&lt;&gt;"",AK77,IF('Contradiction Register'!BD77="No","No true contradiction","Genuine factual contradiction"))</x:f>
        <x:v>Provenance or source conflict</x:v>
      </x:c>
      <x:c r="AM77" t="str">
        <x:f>IF(AL77="Missing-evidence confusion","Missing","")</x:f>
      </x:c>
      <x:c r="AN77" t="str">
        <x:f>IF(AM77&lt;&gt;"",AM77,IF(AL77="Entity mismatch","Entity",""))</x:f>
      </x:c>
      <x:c r="AO77" t="str">
        <x:f>IF(AN77&lt;&gt;"",AN77,IF(AL77="Geography or market mismatch",IF('Contradiction Register'!AV77="Different","GeoMarket|Market","GeoMarket|Geography"),""))</x:f>
      </x:c>
      <x:c r="AP77" t="str">
        <x:f>IF(AO77&lt;&gt;"",AO77,IF(AL77="Customer-segment mismatch","Segment",""))</x:f>
      </x:c>
      <x:c r="AQ77" t="str">
        <x:f>IF(AP77&lt;&gt;"",AP77,IF(AL77="Product-tier mismatch",IF('Contradiction Register'!BE77="Yes","Tier|Narrowed","Tier|Default"),""))</x:f>
      </x:c>
      <x:c r="AR77" t="str">
        <x:f>IF(AQ77&lt;&gt;"",AQ77,IF(AL77="Time conflict",IF('Contradiction Register'!BO77&lt;&gt;"None","Time|Preferred","Time|Sequence"),""))</x:f>
      </x:c>
      <x:c r="AS77" t="str">
        <x:f>IF(AR77&lt;&gt;"",AR77,IF(AL77="Definition conflict",IF('Contradiction Register'!W77='Contradiction Register'!AP77,"Definition|SameLabel","Definition|DifferentLabel"),""))</x:f>
      </x:c>
      <x:c r="AT77" t="str">
        <x:f>IF(AS77&lt;&gt;"",AS77,IF(AL77="Metric conflict","Metric",""))</x:f>
      </x:c>
      <x:c r="AU77" t="str">
        <x:f>IF(AT77&lt;&gt;"",AT77,IF(AL77="Method conflict",IF('Contradiction Register'!BN77="Material","Method|Material",IF('Contradiction Register'!BN77="Non-material","Method|NonMaterial","Method|Undetermined")),""))</x:f>
      </x:c>
      <x:c r="AV77" t="str">
        <x:f>IF(AU77&lt;&gt;"",AU77,IF(AL77="Evidence-state conflict","EvidenceState",""))</x:f>
      </x:c>
      <x:c r="AW77" t="str">
        <x:f>IF(AV77&lt;&gt;"",AV77,IF(AL77="Provenance or source conflict",IF(AND('Contradiction Register'!BH77="Yes",'Contradiction Register'!BN77="Material"),"Provenance|SharedProviderMaterial",IF(AND('Contradiction Register'!BN77="Material",'Contradiction Register'!BJ77="Unknown"),"Provenance|TraceRequired","Provenance|Dependent")),""))</x:f>
        <x:v>Provenance|Dependent</x:v>
      </x:c>
      <x:c r="AX77" t="str">
        <x:f>IF(AW77&lt;&gt;"",AW77,IF(AL77="No true contradiction",IF('Contradiction Register'!BE77="Yes","NoTrue|Narrowed","NoTrue|Compatible"),""))</x:f>
        <x:v>Provenance|Dependent</x:v>
      </x:c>
      <x:c r="AY77" t="str">
        <x:f>IF(AX77&lt;&gt;"",AX77,IF('Contradiction Register'!BO77&lt;&gt;"None","Genuine|Preferred",IF('Contradiction Register'!BP77="No","Genuine|Refuse",IF('Contradiction Register'!BN77="Non-material","Genuine|NonMaterial","Genuine|Material"))))</x:f>
        <x:v>Provenance|Dependent</x:v>
      </x:c>
      <x:c r="BH77" t="str">
        <x:f>VLOOKUP(AY77,$AZ$5:$BG$29,2,FALSE)</x:f>
        <x:v>Preserve unresolved — non-blocking</x:v>
      </x:c>
      <x:c r="BI77" t="str">
        <x:f>VLOOKUP(AY77,$AZ$5:$BG$29,3,FALSE)</x:f>
        <x:v>Reduced</x:v>
      </x:c>
      <x:c r="BJ77" t="str">
        <x:f>IF(AY77="Genuine|Preferred",'Contradiction Register'!BO77&amp;" is preferred for named directness, currency and decision-fit reasons; "&amp;IF('Contradiction Register'!BO77="Record A","Record B","Record A")&amp;" remains preserved.",VLOOKUP(AY77,$AZ$5:$BG$29,4,FALSE))</x:f>
        <x:v>The records form one evidence family and must not be counted as independent corroboration.</x:v>
      </x:c>
      <x:c r="BK77" t="str">
        <x:f>IF(AY77="Genuine|Preferred",'Contradiction Register'!BO77&amp;" is unquestionably true.",VLOOKUP(AY77,$AZ$5:$BG$29,5,FALSE))</x:f>
        <x:v>The records independently confirm the claim or are compatible because they share an origin.</x:v>
      </x:c>
      <x:c r="BL77" t="str">
        <x:f>VLOOKUP(AY77,$AZ$5:$BG$29,6,FALSE)</x:f>
        <x:v>Retain them as dependent records, inspect derivation differences and proceed only with the dependence stated.</x:v>
      </x:c>
      <x:c r="BM77" t="str">
        <x:f>VLOOKUP(AY77,$AZ$5:$BG$29,7,FALSE)</x:f>
        <x:v>Required if public.</x:v>
      </x:c>
      <x:c r="BN77" t="str">
        <x:f>VLOOKUP(AY77,$AZ$5:$BG$29,8,FALSE)</x:f>
        <x:v>Reopen if independent collection is found or the derivation changes the meaning.</x:v>
      </x:c>
    </x:row>
    <x:row r="78">
      <x:c r="S78" t="n">
        <x:f>6</x:f>
        <x:v>6</x:v>
      </x:c>
      <x:c r="T78" t="b">
        <x:f>OR(AND('Contradiction Register'!E78&lt;&gt;"",COUNTIF('Validation Lists'!$A$5:$A$6,'Contradiction Register'!E78)=0),AND('Contradiction Register'!F78&lt;&gt;"",COUNTIF('Validation Lists'!$B$5:$B$7,'Contradiction Register'!F78)=0),AND('Contradiction Register'!G78&lt;&gt;"",COUNTIF('Validation Lists'!$C$5:$C$7,'Contradiction Register'!G78)=0),AND('Contradiction Register'!J78&lt;&gt;"",COUNTIF('Validation Lists'!$D$5:$D$11,'Contradiction Register'!J78)=0),AND('Contradiction Register'!K78&lt;&gt;"",COUNTIF('Validation Lists'!$E$5:$E$9,'Contradiction Register'!K78)=0),AND('Contradiction Register'!L78&lt;&gt;"",COUNTIF('Validation Lists'!$F$5:$F$7,'Contradiction Register'!L78)=0),AND('Contradiction Register'!AC78&lt;&gt;"",COUNTIF('Validation Lists'!$D$5:$D$11,'Contradiction Register'!AC78)=0),AND('Contradiction Register'!AD78&lt;&gt;"",COUNTIF('Validation Lists'!$E$5:$E$9,'Contradiction Register'!AD78)=0),AND('Contradiction Register'!AE78&lt;&gt;"",COUNTIF('Validation Lists'!$F$5:$F$7,'Contradiction Register'!AE78)=0),AND('Contradiction Register'!AT78&lt;&gt;"",COUNTIF('Validation Lists'!$G$5:$G$8,'Contradiction Register'!AT78)=0),AND('Contradiction Register'!AU78&lt;&gt;"",COUNTIF('Validation Lists'!$G$5:$G$8,'Contradiction Register'!AU78)=0),AND('Contradiction Register'!AV78&lt;&gt;"",COUNTIF('Validation Lists'!$G$5:$G$8,'Contradiction Register'!AV78)=0),AND('Contradiction Register'!AW78&lt;&gt;"",COUNTIF('Validation Lists'!$G$5:$G$8,'Contradiction Register'!AW78)=0),AND('Contradiction Register'!AX78&lt;&gt;"",COUNTIF('Validation Lists'!$G$5:$G$8,'Contradiction Register'!AX78)=0),AND('Contradiction Register'!AY78&lt;&gt;"",COUNTIF('Validation Lists'!$G$5:$G$8,'Contradiction Register'!AY78)=0),AND('Contradiction Register'!AZ78&lt;&gt;"",COUNTIF('Validation Lists'!$G$5:$G$8,'Contradiction Register'!AZ78)=0),AND('Contradiction Register'!BA78&lt;&gt;"",COUNTIF('Validation Lists'!$G$5:$G$8,'Contradiction Register'!BA78)=0),AND('Contradiction Register'!BB78&lt;&gt;"",COUNTIF('Validation Lists'!$G$5:$G$8,'Contradiction Register'!BB78)=0),AND('Contradiction Register'!BC78&lt;&gt;"",COUNTIF('Validation Lists'!$G$5:$G$8,'Contradiction Register'!BC78)=0),AND('Contradiction Register'!BD78&lt;&gt;"",COUNTIF('Validation Lists'!$H$5:$H$7,'Contradiction Register'!BD78)=0),AND('Contradiction Register'!BE78&lt;&gt;"",COUNTIF('Validation Lists'!$A$5:$A$6,'Contradiction Register'!BE78)=0),AND('Contradiction Register'!BF78&lt;&gt;"",COUNTIF('Validation Lists'!$I$5:$I$8,'Contradiction Register'!BF78)=0),AND('Contradiction Register'!BG78&lt;&gt;"",COUNTIF('Validation Lists'!$H$5:$H$7,'Contradiction Register'!BG78)=0),AND('Contradiction Register'!BH78&lt;&gt;"",COUNTIF('Validation Lists'!$H$5:$H$7,'Contradiction Register'!BH78)=0),AND('Contradiction Register'!BI78&lt;&gt;"",COUNTIF('Validation Lists'!$H$5:$H$7,'Contradiction Register'!BI78)=0),AND('Contradiction Register'!BJ78&lt;&gt;"",COUNTIF('Validation Lists'!$H$5:$H$7,'Contradiction Register'!BJ78)=0),AND('Contradiction Register'!BK78&lt;&gt;"",COUNTIF('Validation Lists'!$A$5:$A$6,'Contradiction Register'!BK78)=0),AND('Contradiction Register'!BL78&lt;&gt;"",COUNTIF('Validation Lists'!$A$5:$A$6,'Contradiction Register'!BL78)=0),AND('Contradiction Register'!BM78&lt;&gt;"",COUNTIF('Validation Lists'!$J$5:$J$8,'Contradiction Register'!BM78)=0),AND('Contradiction Register'!BN78&lt;&gt;"",COUNTIF('Validation Lists'!$K$5:$K$7,'Contradiction Register'!BN78)=0),AND('Contradiction Register'!BO78&lt;&gt;"",COUNTIF('Validation Lists'!$L$5:$L$7,'Contradiction Register'!BO78)=0),AND('Contradiction Register'!BP78&lt;&gt;"",COUNTIF('Validation Lists'!$M$5:$M$7,'Contradiction Register'!BP78)=0))</x:f>
        <x:v>0</x:v>
      </x:c>
      <x:c r="U78" t="b">
        <x:f>OR('Contradiction Register'!B78="",'Contradiction Register'!C78="",'Contradiction Register'!D78="",'Contradiction Register'!E78="",'Contradiction Register'!F78="",'Contradiction Register'!G78="",'Contradiction Register'!H78="",'Contradiction Register'!I78="",'Contradiction Register'!J78="",'Contradiction Register'!K78="",'Contradiction Register'!L78="",'Contradiction Register'!M78="",'Contradiction Register'!N78="",'Contradiction Register'!O78="",'Contradiction Register'!P78="",'Contradiction Register'!Q78="",'Contradiction Register'!R78="",'Contradiction Register'!S78="",'Contradiction Register'!T78="",'Contradiction Register'!U78="",'Contradiction Register'!V78="",'Contradiction Register'!W78="",'Contradiction Register'!X78="",'Contradiction Register'!Y78="",'Contradiction Register'!Z78="",'Contradiction Register'!AA78="",'Contradiction Register'!AB78="",'Contradiction Register'!AC78="",'Contradiction Register'!AD78="",'Contradiction Register'!AE78="",'Contradiction Register'!AF78="",'Contradiction Register'!AG78="",'Contradiction Register'!AH78="",'Contradiction Register'!AI78="",'Contradiction Register'!AJ78="",'Contradiction Register'!AK78="",'Contradiction Register'!AL78="",'Contradiction Register'!AM78="",'Contradiction Register'!AN78="",'Contradiction Register'!AO78="",'Contradiction Register'!AP78="",'Contradiction Register'!AQ78="",'Contradiction Register'!AR78="",'Contradiction Register'!AS78="",'Contradiction Register'!AT78="",'Contradiction Register'!AU78="",'Contradiction Register'!AV78="",'Contradiction Register'!AW78="",'Contradiction Register'!AX78="",'Contradiction Register'!AY78="",'Contradiction Register'!AZ78="",'Contradiction Register'!BA78="",'Contradiction Register'!BB78="",'Contradiction Register'!BC78="",'Contradiction Register'!BD78="",'Contradiction Register'!BE78="",'Contradiction Register'!BF78="",'Contradiction Register'!BG78="",'Contradiction Register'!BH78="",'Contradiction Register'!BI78="",'Contradiction Register'!BJ78="",'Contradiction Register'!BK78="",'Contradiction Register'!BL78="",'Contradiction Register'!BM78="",'Contradiction Register'!BN78="",'Contradiction Register'!BO78="",'Contradiction Register'!BP78="",'Contradiction Register'!BQ78="",'Contradiction Register'!BR78="")</x:f>
        <x:v>1</x:v>
      </x:c>
      <x:c r="V78" t="str">
        <x:f>IF(OR(T78,U78),"Undetermined",'Contradiction Register'!BN78)</x:f>
        <x:v>Undetermined</x:v>
      </x:c>
      <x:c r="W78" t="b">
        <x:f>AND(OR('Contradiction Register'!E78="Yes",'Contradiction Register'!F78="High",'Contradiction Register'!G78="Hard",'Contradiction Register'!BO78&lt;&gt;"None",BH78="Preserve unresolved — decision-blocking",BH78="Refuse the claim",BH78="Collect defined additional evidence"),OR('Contradiction Register'!BS78="",'Contradiction Register'!BS78="None"))</x:f>
        <x:v>1</x:v>
      </x:c>
      <x:c r="X78" t="b">
        <x:f>AND(OR(BH78="Prefer one record with explicit reasons",BH78="Preserve unresolved — non-blocking",BH78="Preserve unresolved — decision-blocking",BH78="Refuse the claim",BH78="Collect defined additional evidence",'Contradiction Register'!AY78="Different",'Contradiction Register'!AX78="Different"),OR('Contradiction Register'!BT78="",'Contradiction Register'!BT78="None",'Contradiction Register'!BT78="Not applicable"))</x:f>
        <x:v>1</x:v>
      </x:c>
      <x:c r="Y78" t="b">
        <x:f>AND(BH78="Collect defined additional evidence",OR('Contradiction Register'!BR78="",'Contradiction Register'!BR78="None",'Contradiction Register'!BR78="Not applicable"))</x:f>
        <x:v>0</x:v>
      </x:c>
      <x:c r="Z78" t="str">
        <x:f>IF(AND('Contradiction Register'!BK78="Yes",'Contradiction Register'!BL78="Yes",'Contradiction Register'!BM78&lt;&gt;"Yes"),"Missing-evidence confusion","")</x:f>
      </x:c>
      <x:c r="AA78" t="str">
        <x:f>IF(Z78&lt;&gt;"",Z78,IF('Contradiction Register'!AT78="Different","Entity mismatch",""))</x:f>
      </x:c>
      <x:c r="AB78" t="str">
        <x:f>IF(AA78&lt;&gt;"",AA78,IF('Contradiction Register'!AV78="Different","Geography or market mismatch",""))</x:f>
      </x:c>
      <x:c r="AC78" t="str">
        <x:f>IF(AB78&lt;&gt;"",AB78,IF('Contradiction Register'!AU78="Different","Geography or market mismatch",""))</x:f>
      </x:c>
      <x:c r="AD78" t="str">
        <x:f>IF(AC78&lt;&gt;"",AC78,IF('Contradiction Register'!AW78="Different","Customer-segment mismatch",""))</x:f>
      </x:c>
      <x:c r="AE78" t="str">
        <x:f>IF(AD78&lt;&gt;"",AD78,IF('Contradiction Register'!AX78="Different","Product-tier mismatch",""))</x:f>
      </x:c>
      <x:c r="AF78" t="str">
        <x:f>IF(AE78&lt;&gt;"",AE78,IF('Contradiction Register'!AY78="Different","Time conflict",""))</x:f>
      </x:c>
      <x:c r="AG78" t="str">
        <x:f>IF(AF78&lt;&gt;"",AF78,IF('Contradiction Register'!AZ78="Different","Definition conflict",""))</x:f>
      </x:c>
      <x:c r="AH78" t="str">
        <x:f>IF(AG78&lt;&gt;"",AG78,IF('Contradiction Register'!BA78="Different","Metric conflict",""))</x:f>
      </x:c>
      <x:c r="AI78" t="str">
        <x:f>IF(AH78&lt;&gt;"",AH78,IF('Contradiction Register'!BB78="Different","Method conflict",""))</x:f>
      </x:c>
      <x:c r="AJ78" t="str">
        <x:f>IF(AI78&lt;&gt;"",AI78,IF('Contradiction Register'!BC78="Different","Evidence-state conflict",""))</x:f>
      </x:c>
      <x:c r="AK78" t="str">
        <x:f>IF(AJ78&lt;&gt;"",AJ78,IF(OR('Contradiction Register'!BG78="Yes",'Contradiction Register'!BH78="Yes",'Contradiction Register'!BI78="Yes",'Contradiction Register'!BJ78&lt;&gt;"Yes"),"Provenance or source conflict",""))</x:f>
        <x:v>Provenance or source conflict</x:v>
      </x:c>
      <x:c r="AL78" t="str">
        <x:f>IF(AK78&lt;&gt;"",AK78,IF('Contradiction Register'!BD78="No","No true contradiction","Genuine factual contradiction"))</x:f>
        <x:v>Provenance or source conflict</x:v>
      </x:c>
      <x:c r="AM78" t="str">
        <x:f>IF(AL78="Missing-evidence confusion","Missing","")</x:f>
      </x:c>
      <x:c r="AN78" t="str">
        <x:f>IF(AM78&lt;&gt;"",AM78,IF(AL78="Entity mismatch","Entity",""))</x:f>
      </x:c>
      <x:c r="AO78" t="str">
        <x:f>IF(AN78&lt;&gt;"",AN78,IF(AL78="Geography or market mismatch",IF('Contradiction Register'!AV78="Different","GeoMarket|Market","GeoMarket|Geography"),""))</x:f>
      </x:c>
      <x:c r="AP78" t="str">
        <x:f>IF(AO78&lt;&gt;"",AO78,IF(AL78="Customer-segment mismatch","Segment",""))</x:f>
      </x:c>
      <x:c r="AQ78" t="str">
        <x:f>IF(AP78&lt;&gt;"",AP78,IF(AL78="Product-tier mismatch",IF('Contradiction Register'!BE78="Yes","Tier|Narrowed","Tier|Default"),""))</x:f>
      </x:c>
      <x:c r="AR78" t="str">
        <x:f>IF(AQ78&lt;&gt;"",AQ78,IF(AL78="Time conflict",IF('Contradiction Register'!BO78&lt;&gt;"None","Time|Preferred","Time|Sequence"),""))</x:f>
      </x:c>
      <x:c r="AS78" t="str">
        <x:f>IF(AR78&lt;&gt;"",AR78,IF(AL78="Definition conflict",IF('Contradiction Register'!W78='Contradiction Register'!AP78,"Definition|SameLabel","Definition|DifferentLabel"),""))</x:f>
      </x:c>
      <x:c r="AT78" t="str">
        <x:f>IF(AS78&lt;&gt;"",AS78,IF(AL78="Metric conflict","Metric",""))</x:f>
      </x:c>
      <x:c r="AU78" t="str">
        <x:f>IF(AT78&lt;&gt;"",AT78,IF(AL78="Method conflict",IF('Contradiction Register'!BN78="Material","Method|Material",IF('Contradiction Register'!BN78="Non-material","Method|NonMaterial","Method|Undetermined")),""))</x:f>
      </x:c>
      <x:c r="AV78" t="str">
        <x:f>IF(AU78&lt;&gt;"",AU78,IF(AL78="Evidence-state conflict","EvidenceState",""))</x:f>
      </x:c>
      <x:c r="AW78" t="str">
        <x:f>IF(AV78&lt;&gt;"",AV78,IF(AL78="Provenance or source conflict",IF(AND('Contradiction Register'!BH78="Yes",'Contradiction Register'!BN78="Material"),"Provenance|SharedProviderMaterial",IF(AND('Contradiction Register'!BN78="Material",'Contradiction Register'!BJ78="Unknown"),"Provenance|TraceRequired","Provenance|Dependent")),""))</x:f>
        <x:v>Provenance|Dependent</x:v>
      </x:c>
      <x:c r="AX78" t="str">
        <x:f>IF(AW78&lt;&gt;"",AW78,IF(AL78="No true contradiction",IF('Contradiction Register'!BE78="Yes","NoTrue|Narrowed","NoTrue|Compatible"),""))</x:f>
        <x:v>Provenance|Dependent</x:v>
      </x:c>
      <x:c r="AY78" t="str">
        <x:f>IF(AX78&lt;&gt;"",AX78,IF('Contradiction Register'!BO78&lt;&gt;"None","Genuine|Preferred",IF('Contradiction Register'!BP78="No","Genuine|Refuse",IF('Contradiction Register'!BN78="Non-material","Genuine|NonMaterial","Genuine|Material"))))</x:f>
        <x:v>Provenance|Dependent</x:v>
      </x:c>
      <x:c r="BH78" t="str">
        <x:f>VLOOKUP(AY78,$AZ$5:$BG$29,2,FALSE)</x:f>
        <x:v>Preserve unresolved — non-blocking</x:v>
      </x:c>
      <x:c r="BI78" t="str">
        <x:f>VLOOKUP(AY78,$AZ$5:$BG$29,3,FALSE)</x:f>
        <x:v>Reduced</x:v>
      </x:c>
      <x:c r="BJ78" t="str">
        <x:f>IF(AY78="Genuine|Preferred",'Contradiction Register'!BO78&amp;" is preferred for named directness, currency and decision-fit reasons; "&amp;IF('Contradiction Register'!BO78="Record A","Record B","Record A")&amp;" remains preserved.",VLOOKUP(AY78,$AZ$5:$BG$29,4,FALSE))</x:f>
        <x:v>The records form one evidence family and must not be counted as independent corroboration.</x:v>
      </x:c>
      <x:c r="BK78" t="str">
        <x:f>IF(AY78="Genuine|Preferred",'Contradiction Register'!BO78&amp;" is unquestionably true.",VLOOKUP(AY78,$AZ$5:$BG$29,5,FALSE))</x:f>
        <x:v>The records independently confirm the claim or are compatible because they share an origin.</x:v>
      </x:c>
      <x:c r="BL78" t="str">
        <x:f>VLOOKUP(AY78,$AZ$5:$BG$29,6,FALSE)</x:f>
        <x:v>Retain them as dependent records, inspect derivation differences and proceed only with the dependence stated.</x:v>
      </x:c>
      <x:c r="BM78" t="str">
        <x:f>VLOOKUP(AY78,$AZ$5:$BG$29,7,FALSE)</x:f>
        <x:v>Required if public.</x:v>
      </x:c>
      <x:c r="BN78" t="str">
        <x:f>VLOOKUP(AY78,$AZ$5:$BG$29,8,FALSE)</x:f>
        <x:v>Reopen if independent collection is found or the derivation changes the meaning.</x:v>
      </x:c>
    </x:row>
    <x:row r="79">
      <x:c r="S79" t="n">
        <x:f>6</x:f>
        <x:v>6</x:v>
      </x:c>
      <x:c r="T79" t="b">
        <x:f>OR(AND('Contradiction Register'!E79&lt;&gt;"",COUNTIF('Validation Lists'!$A$5:$A$6,'Contradiction Register'!E79)=0),AND('Contradiction Register'!F79&lt;&gt;"",COUNTIF('Validation Lists'!$B$5:$B$7,'Contradiction Register'!F79)=0),AND('Contradiction Register'!G79&lt;&gt;"",COUNTIF('Validation Lists'!$C$5:$C$7,'Contradiction Register'!G79)=0),AND('Contradiction Register'!J79&lt;&gt;"",COUNTIF('Validation Lists'!$D$5:$D$11,'Contradiction Register'!J79)=0),AND('Contradiction Register'!K79&lt;&gt;"",COUNTIF('Validation Lists'!$E$5:$E$9,'Contradiction Register'!K79)=0),AND('Contradiction Register'!L79&lt;&gt;"",COUNTIF('Validation Lists'!$F$5:$F$7,'Contradiction Register'!L79)=0),AND('Contradiction Register'!AC79&lt;&gt;"",COUNTIF('Validation Lists'!$D$5:$D$11,'Contradiction Register'!AC79)=0),AND('Contradiction Register'!AD79&lt;&gt;"",COUNTIF('Validation Lists'!$E$5:$E$9,'Contradiction Register'!AD79)=0),AND('Contradiction Register'!AE79&lt;&gt;"",COUNTIF('Validation Lists'!$F$5:$F$7,'Contradiction Register'!AE79)=0),AND('Contradiction Register'!AT79&lt;&gt;"",COUNTIF('Validation Lists'!$G$5:$G$8,'Contradiction Register'!AT79)=0),AND('Contradiction Register'!AU79&lt;&gt;"",COUNTIF('Validation Lists'!$G$5:$G$8,'Contradiction Register'!AU79)=0),AND('Contradiction Register'!AV79&lt;&gt;"",COUNTIF('Validation Lists'!$G$5:$G$8,'Contradiction Register'!AV79)=0),AND('Contradiction Register'!AW79&lt;&gt;"",COUNTIF('Validation Lists'!$G$5:$G$8,'Contradiction Register'!AW79)=0),AND('Contradiction Register'!AX79&lt;&gt;"",COUNTIF('Validation Lists'!$G$5:$G$8,'Contradiction Register'!AX79)=0),AND('Contradiction Register'!AY79&lt;&gt;"",COUNTIF('Validation Lists'!$G$5:$G$8,'Contradiction Register'!AY79)=0),AND('Contradiction Register'!AZ79&lt;&gt;"",COUNTIF('Validation Lists'!$G$5:$G$8,'Contradiction Register'!AZ79)=0),AND('Contradiction Register'!BA79&lt;&gt;"",COUNTIF('Validation Lists'!$G$5:$G$8,'Contradiction Register'!BA79)=0),AND('Contradiction Register'!BB79&lt;&gt;"",COUNTIF('Validation Lists'!$G$5:$G$8,'Contradiction Register'!BB79)=0),AND('Contradiction Register'!BC79&lt;&gt;"",COUNTIF('Validation Lists'!$G$5:$G$8,'Contradiction Register'!BC79)=0),AND('Contradiction Register'!BD79&lt;&gt;"",COUNTIF('Validation Lists'!$H$5:$H$7,'Contradiction Register'!BD79)=0),AND('Contradiction Register'!BE79&lt;&gt;"",COUNTIF('Validation Lists'!$A$5:$A$6,'Contradiction Register'!BE79)=0),AND('Contradiction Register'!BF79&lt;&gt;"",COUNTIF('Validation Lists'!$I$5:$I$8,'Contradiction Register'!BF79)=0),AND('Contradiction Register'!BG79&lt;&gt;"",COUNTIF('Validation Lists'!$H$5:$H$7,'Contradiction Register'!BG79)=0),AND('Contradiction Register'!BH79&lt;&gt;"",COUNTIF('Validation Lists'!$H$5:$H$7,'Contradiction Register'!BH79)=0),AND('Contradiction Register'!BI79&lt;&gt;"",COUNTIF('Validation Lists'!$H$5:$H$7,'Contradiction Register'!BI79)=0),AND('Contradiction Register'!BJ79&lt;&gt;"",COUNTIF('Validation Lists'!$H$5:$H$7,'Contradiction Register'!BJ79)=0),AND('Contradiction Register'!BK79&lt;&gt;"",COUNTIF('Validation Lists'!$A$5:$A$6,'Contradiction Register'!BK79)=0),AND('Contradiction Register'!BL79&lt;&gt;"",COUNTIF('Validation Lists'!$A$5:$A$6,'Contradiction Register'!BL79)=0),AND('Contradiction Register'!BM79&lt;&gt;"",COUNTIF('Validation Lists'!$J$5:$J$8,'Contradiction Register'!BM79)=0),AND('Contradiction Register'!BN79&lt;&gt;"",COUNTIF('Validation Lists'!$K$5:$K$7,'Contradiction Register'!BN79)=0),AND('Contradiction Register'!BO79&lt;&gt;"",COUNTIF('Validation Lists'!$L$5:$L$7,'Contradiction Register'!BO79)=0),AND('Contradiction Register'!BP79&lt;&gt;"",COUNTIF('Validation Lists'!$M$5:$M$7,'Contradiction Register'!BP79)=0))</x:f>
        <x:v>0</x:v>
      </x:c>
      <x:c r="U79" t="b">
        <x:f>OR('Contradiction Register'!B79="",'Contradiction Register'!C79="",'Contradiction Register'!D79="",'Contradiction Register'!E79="",'Contradiction Register'!F79="",'Contradiction Register'!G79="",'Contradiction Register'!H79="",'Contradiction Register'!I79="",'Contradiction Register'!J79="",'Contradiction Register'!K79="",'Contradiction Register'!L79="",'Contradiction Register'!M79="",'Contradiction Register'!N79="",'Contradiction Register'!O79="",'Contradiction Register'!P79="",'Contradiction Register'!Q79="",'Contradiction Register'!R79="",'Contradiction Register'!S79="",'Contradiction Register'!T79="",'Contradiction Register'!U79="",'Contradiction Register'!V79="",'Contradiction Register'!W79="",'Contradiction Register'!X79="",'Contradiction Register'!Y79="",'Contradiction Register'!Z79="",'Contradiction Register'!AA79="",'Contradiction Register'!AB79="",'Contradiction Register'!AC79="",'Contradiction Register'!AD79="",'Contradiction Register'!AE79="",'Contradiction Register'!AF79="",'Contradiction Register'!AG79="",'Contradiction Register'!AH79="",'Contradiction Register'!AI79="",'Contradiction Register'!AJ79="",'Contradiction Register'!AK79="",'Contradiction Register'!AL79="",'Contradiction Register'!AM79="",'Contradiction Register'!AN79="",'Contradiction Register'!AO79="",'Contradiction Register'!AP79="",'Contradiction Register'!AQ79="",'Contradiction Register'!AR79="",'Contradiction Register'!AS79="",'Contradiction Register'!AT79="",'Contradiction Register'!AU79="",'Contradiction Register'!AV79="",'Contradiction Register'!AW79="",'Contradiction Register'!AX79="",'Contradiction Register'!AY79="",'Contradiction Register'!AZ79="",'Contradiction Register'!BA79="",'Contradiction Register'!BB79="",'Contradiction Register'!BC79="",'Contradiction Register'!BD79="",'Contradiction Register'!BE79="",'Contradiction Register'!BF79="",'Contradiction Register'!BG79="",'Contradiction Register'!BH79="",'Contradiction Register'!BI79="",'Contradiction Register'!BJ79="",'Contradiction Register'!BK79="",'Contradiction Register'!BL79="",'Contradiction Register'!BM79="",'Contradiction Register'!BN79="",'Contradiction Register'!BO79="",'Contradiction Register'!BP79="",'Contradiction Register'!BQ79="",'Contradiction Register'!BR79="")</x:f>
        <x:v>1</x:v>
      </x:c>
      <x:c r="V79" t="str">
        <x:f>IF(OR(T79,U79),"Undetermined",'Contradiction Register'!BN79)</x:f>
        <x:v>Undetermined</x:v>
      </x:c>
      <x:c r="W79" t="b">
        <x:f>AND(OR('Contradiction Register'!E79="Yes",'Contradiction Register'!F79="High",'Contradiction Register'!G79="Hard",'Contradiction Register'!BO79&lt;&gt;"None",BH79="Preserve unresolved — decision-blocking",BH79="Refuse the claim",BH79="Collect defined additional evidence"),OR('Contradiction Register'!BS79="",'Contradiction Register'!BS79="None"))</x:f>
        <x:v>1</x:v>
      </x:c>
      <x:c r="X79" t="b">
        <x:f>AND(OR(BH79="Prefer one record with explicit reasons",BH79="Preserve unresolved — non-blocking",BH79="Preserve unresolved — decision-blocking",BH79="Refuse the claim",BH79="Collect defined additional evidence",'Contradiction Register'!AY79="Different",'Contradiction Register'!AX79="Different"),OR('Contradiction Register'!BT79="",'Contradiction Register'!BT79="None",'Contradiction Register'!BT79="Not applicable"))</x:f>
        <x:v>1</x:v>
      </x:c>
      <x:c r="Y79" t="b">
        <x:f>AND(BH79="Collect defined additional evidence",OR('Contradiction Register'!BR79="",'Contradiction Register'!BR79="None",'Contradiction Register'!BR79="Not applicable"))</x:f>
        <x:v>0</x:v>
      </x:c>
      <x:c r="Z79" t="str">
        <x:f>IF(AND('Contradiction Register'!BK79="Yes",'Contradiction Register'!BL79="Yes",'Contradiction Register'!BM79&lt;&gt;"Yes"),"Missing-evidence confusion","")</x:f>
      </x:c>
      <x:c r="AA79" t="str">
        <x:f>IF(Z79&lt;&gt;"",Z79,IF('Contradiction Register'!AT79="Different","Entity mismatch",""))</x:f>
      </x:c>
      <x:c r="AB79" t="str">
        <x:f>IF(AA79&lt;&gt;"",AA79,IF('Contradiction Register'!AV79="Different","Geography or market mismatch",""))</x:f>
      </x:c>
      <x:c r="AC79" t="str">
        <x:f>IF(AB79&lt;&gt;"",AB79,IF('Contradiction Register'!AU79="Different","Geography or market mismatch",""))</x:f>
      </x:c>
      <x:c r="AD79" t="str">
        <x:f>IF(AC79&lt;&gt;"",AC79,IF('Contradiction Register'!AW79="Different","Customer-segment mismatch",""))</x:f>
      </x:c>
      <x:c r="AE79" t="str">
        <x:f>IF(AD79&lt;&gt;"",AD79,IF('Contradiction Register'!AX79="Different","Product-tier mismatch",""))</x:f>
      </x:c>
      <x:c r="AF79" t="str">
        <x:f>IF(AE79&lt;&gt;"",AE79,IF('Contradiction Register'!AY79="Different","Time conflict",""))</x:f>
      </x:c>
      <x:c r="AG79" t="str">
        <x:f>IF(AF79&lt;&gt;"",AF79,IF('Contradiction Register'!AZ79="Different","Definition conflict",""))</x:f>
      </x:c>
      <x:c r="AH79" t="str">
        <x:f>IF(AG79&lt;&gt;"",AG79,IF('Contradiction Register'!BA79="Different","Metric conflict",""))</x:f>
      </x:c>
      <x:c r="AI79" t="str">
        <x:f>IF(AH79&lt;&gt;"",AH79,IF('Contradiction Register'!BB79="Different","Method conflict",""))</x:f>
      </x:c>
      <x:c r="AJ79" t="str">
        <x:f>IF(AI79&lt;&gt;"",AI79,IF('Contradiction Register'!BC79="Different","Evidence-state conflict",""))</x:f>
      </x:c>
      <x:c r="AK79" t="str">
        <x:f>IF(AJ79&lt;&gt;"",AJ79,IF(OR('Contradiction Register'!BG79="Yes",'Contradiction Register'!BH79="Yes",'Contradiction Register'!BI79="Yes",'Contradiction Register'!BJ79&lt;&gt;"Yes"),"Provenance or source conflict",""))</x:f>
        <x:v>Provenance or source conflict</x:v>
      </x:c>
      <x:c r="AL79" t="str">
        <x:f>IF(AK79&lt;&gt;"",AK79,IF('Contradiction Register'!BD79="No","No true contradiction","Genuine factual contradiction"))</x:f>
        <x:v>Provenance or source conflict</x:v>
      </x:c>
      <x:c r="AM79" t="str">
        <x:f>IF(AL79="Missing-evidence confusion","Missing","")</x:f>
      </x:c>
      <x:c r="AN79" t="str">
        <x:f>IF(AM79&lt;&gt;"",AM79,IF(AL79="Entity mismatch","Entity",""))</x:f>
      </x:c>
      <x:c r="AO79" t="str">
        <x:f>IF(AN79&lt;&gt;"",AN79,IF(AL79="Geography or market mismatch",IF('Contradiction Register'!AV79="Different","GeoMarket|Market","GeoMarket|Geography"),""))</x:f>
      </x:c>
      <x:c r="AP79" t="str">
        <x:f>IF(AO79&lt;&gt;"",AO79,IF(AL79="Customer-segment mismatch","Segment",""))</x:f>
      </x:c>
      <x:c r="AQ79" t="str">
        <x:f>IF(AP79&lt;&gt;"",AP79,IF(AL79="Product-tier mismatch",IF('Contradiction Register'!BE79="Yes","Tier|Narrowed","Tier|Default"),""))</x:f>
      </x:c>
      <x:c r="AR79" t="str">
        <x:f>IF(AQ79&lt;&gt;"",AQ79,IF(AL79="Time conflict",IF('Contradiction Register'!BO79&lt;&gt;"None","Time|Preferred","Time|Sequence"),""))</x:f>
      </x:c>
      <x:c r="AS79" t="str">
        <x:f>IF(AR79&lt;&gt;"",AR79,IF(AL79="Definition conflict",IF('Contradiction Register'!W79='Contradiction Register'!AP79,"Definition|SameLabel","Definition|DifferentLabel"),""))</x:f>
      </x:c>
      <x:c r="AT79" t="str">
        <x:f>IF(AS79&lt;&gt;"",AS79,IF(AL79="Metric conflict","Metric",""))</x:f>
      </x:c>
      <x:c r="AU79" t="str">
        <x:f>IF(AT79&lt;&gt;"",AT79,IF(AL79="Method conflict",IF('Contradiction Register'!BN79="Material","Method|Material",IF('Contradiction Register'!BN79="Non-material","Method|NonMaterial","Method|Undetermined")),""))</x:f>
      </x:c>
      <x:c r="AV79" t="str">
        <x:f>IF(AU79&lt;&gt;"",AU79,IF(AL79="Evidence-state conflict","EvidenceState",""))</x:f>
      </x:c>
      <x:c r="AW79" t="str">
        <x:f>IF(AV79&lt;&gt;"",AV79,IF(AL79="Provenance or source conflict",IF(AND('Contradiction Register'!BH79="Yes",'Contradiction Register'!BN79="Material"),"Provenance|SharedProviderMaterial",IF(AND('Contradiction Register'!BN79="Material",'Contradiction Register'!BJ79="Unknown"),"Provenance|TraceRequired","Provenance|Dependent")),""))</x:f>
        <x:v>Provenance|Dependent</x:v>
      </x:c>
      <x:c r="AX79" t="str">
        <x:f>IF(AW79&lt;&gt;"",AW79,IF(AL79="No true contradiction",IF('Contradiction Register'!BE79="Yes","NoTrue|Narrowed","NoTrue|Compatible"),""))</x:f>
        <x:v>Provenance|Dependent</x:v>
      </x:c>
      <x:c r="AY79" t="str">
        <x:f>IF(AX79&lt;&gt;"",AX79,IF('Contradiction Register'!BO79&lt;&gt;"None","Genuine|Preferred",IF('Contradiction Register'!BP79="No","Genuine|Refuse",IF('Contradiction Register'!BN79="Non-material","Genuine|NonMaterial","Genuine|Material"))))</x:f>
        <x:v>Provenance|Dependent</x:v>
      </x:c>
      <x:c r="BH79" t="str">
        <x:f>VLOOKUP(AY79,$AZ$5:$BG$29,2,FALSE)</x:f>
        <x:v>Preserve unresolved — non-blocking</x:v>
      </x:c>
      <x:c r="BI79" t="str">
        <x:f>VLOOKUP(AY79,$AZ$5:$BG$29,3,FALSE)</x:f>
        <x:v>Reduced</x:v>
      </x:c>
      <x:c r="BJ79" t="str">
        <x:f>IF(AY79="Genuine|Preferred",'Contradiction Register'!BO79&amp;" is preferred for named directness, currency and decision-fit reasons; "&amp;IF('Contradiction Register'!BO79="Record A","Record B","Record A")&amp;" remains preserved.",VLOOKUP(AY79,$AZ$5:$BG$29,4,FALSE))</x:f>
        <x:v>The records form one evidence family and must not be counted as independent corroboration.</x:v>
      </x:c>
      <x:c r="BK79" t="str">
        <x:f>IF(AY79="Genuine|Preferred",'Contradiction Register'!BO79&amp;" is unquestionably true.",VLOOKUP(AY79,$AZ$5:$BG$29,5,FALSE))</x:f>
        <x:v>The records independently confirm the claim or are compatible because they share an origin.</x:v>
      </x:c>
      <x:c r="BL79" t="str">
        <x:f>VLOOKUP(AY79,$AZ$5:$BG$29,6,FALSE)</x:f>
        <x:v>Retain them as dependent records, inspect derivation differences and proceed only with the dependence stated.</x:v>
      </x:c>
      <x:c r="BM79" t="str">
        <x:f>VLOOKUP(AY79,$AZ$5:$BG$29,7,FALSE)</x:f>
        <x:v>Required if public.</x:v>
      </x:c>
      <x:c r="BN79" t="str">
        <x:f>VLOOKUP(AY79,$AZ$5:$BG$29,8,FALSE)</x:f>
        <x:v>Reopen if independent collection is found or the derivation changes the meaning.</x:v>
      </x:c>
    </x:row>
    <x:row r="80">
      <x:c r="S80" t="n">
        <x:f>6</x:f>
        <x:v>6</x:v>
      </x:c>
      <x:c r="T80" t="b">
        <x:f>OR(AND('Contradiction Register'!E80&lt;&gt;"",COUNTIF('Validation Lists'!$A$5:$A$6,'Contradiction Register'!E80)=0),AND('Contradiction Register'!F80&lt;&gt;"",COUNTIF('Validation Lists'!$B$5:$B$7,'Contradiction Register'!F80)=0),AND('Contradiction Register'!G80&lt;&gt;"",COUNTIF('Validation Lists'!$C$5:$C$7,'Contradiction Register'!G80)=0),AND('Contradiction Register'!J80&lt;&gt;"",COUNTIF('Validation Lists'!$D$5:$D$11,'Contradiction Register'!J80)=0),AND('Contradiction Register'!K80&lt;&gt;"",COUNTIF('Validation Lists'!$E$5:$E$9,'Contradiction Register'!K80)=0),AND('Contradiction Register'!L80&lt;&gt;"",COUNTIF('Validation Lists'!$F$5:$F$7,'Contradiction Register'!L80)=0),AND('Contradiction Register'!AC80&lt;&gt;"",COUNTIF('Validation Lists'!$D$5:$D$11,'Contradiction Register'!AC80)=0),AND('Contradiction Register'!AD80&lt;&gt;"",COUNTIF('Validation Lists'!$E$5:$E$9,'Contradiction Register'!AD80)=0),AND('Contradiction Register'!AE80&lt;&gt;"",COUNTIF('Validation Lists'!$F$5:$F$7,'Contradiction Register'!AE80)=0),AND('Contradiction Register'!AT80&lt;&gt;"",COUNTIF('Validation Lists'!$G$5:$G$8,'Contradiction Register'!AT80)=0),AND('Contradiction Register'!AU80&lt;&gt;"",COUNTIF('Validation Lists'!$G$5:$G$8,'Contradiction Register'!AU80)=0),AND('Contradiction Register'!AV80&lt;&gt;"",COUNTIF('Validation Lists'!$G$5:$G$8,'Contradiction Register'!AV80)=0),AND('Contradiction Register'!AW80&lt;&gt;"",COUNTIF('Validation Lists'!$G$5:$G$8,'Contradiction Register'!AW80)=0),AND('Contradiction Register'!AX80&lt;&gt;"",COUNTIF('Validation Lists'!$G$5:$G$8,'Contradiction Register'!AX80)=0),AND('Contradiction Register'!AY80&lt;&gt;"",COUNTIF('Validation Lists'!$G$5:$G$8,'Contradiction Register'!AY80)=0),AND('Contradiction Register'!AZ80&lt;&gt;"",COUNTIF('Validation Lists'!$G$5:$G$8,'Contradiction Register'!AZ80)=0),AND('Contradiction Register'!BA80&lt;&gt;"",COUNTIF('Validation Lists'!$G$5:$G$8,'Contradiction Register'!BA80)=0),AND('Contradiction Register'!BB80&lt;&gt;"",COUNTIF('Validation Lists'!$G$5:$G$8,'Contradiction Register'!BB80)=0),AND('Contradiction Register'!BC80&lt;&gt;"",COUNTIF('Validation Lists'!$G$5:$G$8,'Contradiction Register'!BC80)=0),AND('Contradiction Register'!BD80&lt;&gt;"",COUNTIF('Validation Lists'!$H$5:$H$7,'Contradiction Register'!BD80)=0),AND('Contradiction Register'!BE80&lt;&gt;"",COUNTIF('Validation Lists'!$A$5:$A$6,'Contradiction Register'!BE80)=0),AND('Contradiction Register'!BF80&lt;&gt;"",COUNTIF('Validation Lists'!$I$5:$I$8,'Contradiction Register'!BF80)=0),AND('Contradiction Register'!BG80&lt;&gt;"",COUNTIF('Validation Lists'!$H$5:$H$7,'Contradiction Register'!BG80)=0),AND('Contradiction Register'!BH80&lt;&gt;"",COUNTIF('Validation Lists'!$H$5:$H$7,'Contradiction Register'!BH80)=0),AND('Contradiction Register'!BI80&lt;&gt;"",COUNTIF('Validation Lists'!$H$5:$H$7,'Contradiction Register'!BI80)=0),AND('Contradiction Register'!BJ80&lt;&gt;"",COUNTIF('Validation Lists'!$H$5:$H$7,'Contradiction Register'!BJ80)=0),AND('Contradiction Register'!BK80&lt;&gt;"",COUNTIF('Validation Lists'!$A$5:$A$6,'Contradiction Register'!BK80)=0),AND('Contradiction Register'!BL80&lt;&gt;"",COUNTIF('Validation Lists'!$A$5:$A$6,'Contradiction Register'!BL80)=0),AND('Contradiction Register'!BM80&lt;&gt;"",COUNTIF('Validation Lists'!$J$5:$J$8,'Contradiction Register'!BM80)=0),AND('Contradiction Register'!BN80&lt;&gt;"",COUNTIF('Validation Lists'!$K$5:$K$7,'Contradiction Register'!BN80)=0),AND('Contradiction Register'!BO80&lt;&gt;"",COUNTIF('Validation Lists'!$L$5:$L$7,'Contradiction Register'!BO80)=0),AND('Contradiction Register'!BP80&lt;&gt;"",COUNTIF('Validation Lists'!$M$5:$M$7,'Contradiction Register'!BP80)=0))</x:f>
        <x:v>0</x:v>
      </x:c>
      <x:c r="U80" t="b">
        <x:f>OR('Contradiction Register'!B80="",'Contradiction Register'!C80="",'Contradiction Register'!D80="",'Contradiction Register'!E80="",'Contradiction Register'!F80="",'Contradiction Register'!G80="",'Contradiction Register'!H80="",'Contradiction Register'!I80="",'Contradiction Register'!J80="",'Contradiction Register'!K80="",'Contradiction Register'!L80="",'Contradiction Register'!M80="",'Contradiction Register'!N80="",'Contradiction Register'!O80="",'Contradiction Register'!P80="",'Contradiction Register'!Q80="",'Contradiction Register'!R80="",'Contradiction Register'!S80="",'Contradiction Register'!T80="",'Contradiction Register'!U80="",'Contradiction Register'!V80="",'Contradiction Register'!W80="",'Contradiction Register'!X80="",'Contradiction Register'!Y80="",'Contradiction Register'!Z80="",'Contradiction Register'!AA80="",'Contradiction Register'!AB80="",'Contradiction Register'!AC80="",'Contradiction Register'!AD80="",'Contradiction Register'!AE80="",'Contradiction Register'!AF80="",'Contradiction Register'!AG80="",'Contradiction Register'!AH80="",'Contradiction Register'!AI80="",'Contradiction Register'!AJ80="",'Contradiction Register'!AK80="",'Contradiction Register'!AL80="",'Contradiction Register'!AM80="",'Contradiction Register'!AN80="",'Contradiction Register'!AO80="",'Contradiction Register'!AP80="",'Contradiction Register'!AQ80="",'Contradiction Register'!AR80="",'Contradiction Register'!AS80="",'Contradiction Register'!AT80="",'Contradiction Register'!AU80="",'Contradiction Register'!AV80="",'Contradiction Register'!AW80="",'Contradiction Register'!AX80="",'Contradiction Register'!AY80="",'Contradiction Register'!AZ80="",'Contradiction Register'!BA80="",'Contradiction Register'!BB80="",'Contradiction Register'!BC80="",'Contradiction Register'!BD80="",'Contradiction Register'!BE80="",'Contradiction Register'!BF80="",'Contradiction Register'!BG80="",'Contradiction Register'!BH80="",'Contradiction Register'!BI80="",'Contradiction Register'!BJ80="",'Contradiction Register'!BK80="",'Contradiction Register'!BL80="",'Contradiction Register'!BM80="",'Contradiction Register'!BN80="",'Contradiction Register'!BO80="",'Contradiction Register'!BP80="",'Contradiction Register'!BQ80="",'Contradiction Register'!BR80="")</x:f>
        <x:v>1</x:v>
      </x:c>
      <x:c r="V80" t="str">
        <x:f>IF(OR(T80,U80),"Undetermined",'Contradiction Register'!BN80)</x:f>
        <x:v>Undetermined</x:v>
      </x:c>
      <x:c r="W80" t="b">
        <x:f>AND(OR('Contradiction Register'!E80="Yes",'Contradiction Register'!F80="High",'Contradiction Register'!G80="Hard",'Contradiction Register'!BO80&lt;&gt;"None",BH80="Preserve unresolved — decision-blocking",BH80="Refuse the claim",BH80="Collect defined additional evidence"),OR('Contradiction Register'!BS80="",'Contradiction Register'!BS80="None"))</x:f>
        <x:v>1</x:v>
      </x:c>
      <x:c r="X80" t="b">
        <x:f>AND(OR(BH80="Prefer one record with explicit reasons",BH80="Preserve unresolved — non-blocking",BH80="Preserve unresolved — decision-blocking",BH80="Refuse the claim",BH80="Collect defined additional evidence",'Contradiction Register'!AY80="Different",'Contradiction Register'!AX80="Different"),OR('Contradiction Register'!BT80="",'Contradiction Register'!BT80="None",'Contradiction Register'!BT80="Not applicable"))</x:f>
        <x:v>1</x:v>
      </x:c>
      <x:c r="Y80" t="b">
        <x:f>AND(BH80="Collect defined additional evidence",OR('Contradiction Register'!BR80="",'Contradiction Register'!BR80="None",'Contradiction Register'!BR80="Not applicable"))</x:f>
        <x:v>0</x:v>
      </x:c>
      <x:c r="Z80" t="str">
        <x:f>IF(AND('Contradiction Register'!BK80="Yes",'Contradiction Register'!BL80="Yes",'Contradiction Register'!BM80&lt;&gt;"Yes"),"Missing-evidence confusion","")</x:f>
      </x:c>
      <x:c r="AA80" t="str">
        <x:f>IF(Z80&lt;&gt;"",Z80,IF('Contradiction Register'!AT80="Different","Entity mismatch",""))</x:f>
      </x:c>
      <x:c r="AB80" t="str">
        <x:f>IF(AA80&lt;&gt;"",AA80,IF('Contradiction Register'!AV80="Different","Geography or market mismatch",""))</x:f>
      </x:c>
      <x:c r="AC80" t="str">
        <x:f>IF(AB80&lt;&gt;"",AB80,IF('Contradiction Register'!AU80="Different","Geography or market mismatch",""))</x:f>
      </x:c>
      <x:c r="AD80" t="str">
        <x:f>IF(AC80&lt;&gt;"",AC80,IF('Contradiction Register'!AW80="Different","Customer-segment mismatch",""))</x:f>
      </x:c>
      <x:c r="AE80" t="str">
        <x:f>IF(AD80&lt;&gt;"",AD80,IF('Contradiction Register'!AX80="Different","Product-tier mismatch",""))</x:f>
      </x:c>
      <x:c r="AF80" t="str">
        <x:f>IF(AE80&lt;&gt;"",AE80,IF('Contradiction Register'!AY80="Different","Time conflict",""))</x:f>
      </x:c>
      <x:c r="AG80" t="str">
        <x:f>IF(AF80&lt;&gt;"",AF80,IF('Contradiction Register'!AZ80="Different","Definition conflict",""))</x:f>
      </x:c>
      <x:c r="AH80" t="str">
        <x:f>IF(AG80&lt;&gt;"",AG80,IF('Contradiction Register'!BA80="Different","Metric conflict",""))</x:f>
      </x:c>
      <x:c r="AI80" t="str">
        <x:f>IF(AH80&lt;&gt;"",AH80,IF('Contradiction Register'!BB80="Different","Method conflict",""))</x:f>
      </x:c>
      <x:c r="AJ80" t="str">
        <x:f>IF(AI80&lt;&gt;"",AI80,IF('Contradiction Register'!BC80="Different","Evidence-state conflict",""))</x:f>
      </x:c>
      <x:c r="AK80" t="str">
        <x:f>IF(AJ80&lt;&gt;"",AJ80,IF(OR('Contradiction Register'!BG80="Yes",'Contradiction Register'!BH80="Yes",'Contradiction Register'!BI80="Yes",'Contradiction Register'!BJ80&lt;&gt;"Yes"),"Provenance or source conflict",""))</x:f>
        <x:v>Provenance or source conflict</x:v>
      </x:c>
      <x:c r="AL80" t="str">
        <x:f>IF(AK80&lt;&gt;"",AK80,IF('Contradiction Register'!BD80="No","No true contradiction","Genuine factual contradiction"))</x:f>
        <x:v>Provenance or source conflict</x:v>
      </x:c>
      <x:c r="AM80" t="str">
        <x:f>IF(AL80="Missing-evidence confusion","Missing","")</x:f>
      </x:c>
      <x:c r="AN80" t="str">
        <x:f>IF(AM80&lt;&gt;"",AM80,IF(AL80="Entity mismatch","Entity",""))</x:f>
      </x:c>
      <x:c r="AO80" t="str">
        <x:f>IF(AN80&lt;&gt;"",AN80,IF(AL80="Geography or market mismatch",IF('Contradiction Register'!AV80="Different","GeoMarket|Market","GeoMarket|Geography"),""))</x:f>
      </x:c>
      <x:c r="AP80" t="str">
        <x:f>IF(AO80&lt;&gt;"",AO80,IF(AL80="Customer-segment mismatch","Segment",""))</x:f>
      </x:c>
      <x:c r="AQ80" t="str">
        <x:f>IF(AP80&lt;&gt;"",AP80,IF(AL80="Product-tier mismatch",IF('Contradiction Register'!BE80="Yes","Tier|Narrowed","Tier|Default"),""))</x:f>
      </x:c>
      <x:c r="AR80" t="str">
        <x:f>IF(AQ80&lt;&gt;"",AQ80,IF(AL80="Time conflict",IF('Contradiction Register'!BO80&lt;&gt;"None","Time|Preferred","Time|Sequence"),""))</x:f>
      </x:c>
      <x:c r="AS80" t="str">
        <x:f>IF(AR80&lt;&gt;"",AR80,IF(AL80="Definition conflict",IF('Contradiction Register'!W80='Contradiction Register'!AP80,"Definition|SameLabel","Definition|DifferentLabel"),""))</x:f>
      </x:c>
      <x:c r="AT80" t="str">
        <x:f>IF(AS80&lt;&gt;"",AS80,IF(AL80="Metric conflict","Metric",""))</x:f>
      </x:c>
      <x:c r="AU80" t="str">
        <x:f>IF(AT80&lt;&gt;"",AT80,IF(AL80="Method conflict",IF('Contradiction Register'!BN80="Material","Method|Material",IF('Contradiction Register'!BN80="Non-material","Method|NonMaterial","Method|Undetermined")),""))</x:f>
      </x:c>
      <x:c r="AV80" t="str">
        <x:f>IF(AU80&lt;&gt;"",AU80,IF(AL80="Evidence-state conflict","EvidenceState",""))</x:f>
      </x:c>
      <x:c r="AW80" t="str">
        <x:f>IF(AV80&lt;&gt;"",AV80,IF(AL80="Provenance or source conflict",IF(AND('Contradiction Register'!BH80="Yes",'Contradiction Register'!BN80="Material"),"Provenance|SharedProviderMaterial",IF(AND('Contradiction Register'!BN80="Material",'Contradiction Register'!BJ80="Unknown"),"Provenance|TraceRequired","Provenance|Dependent")),""))</x:f>
        <x:v>Provenance|Dependent</x:v>
      </x:c>
      <x:c r="AX80" t="str">
        <x:f>IF(AW80&lt;&gt;"",AW80,IF(AL80="No true contradiction",IF('Contradiction Register'!BE80="Yes","NoTrue|Narrowed","NoTrue|Compatible"),""))</x:f>
        <x:v>Provenance|Dependent</x:v>
      </x:c>
      <x:c r="AY80" t="str">
        <x:f>IF(AX80&lt;&gt;"",AX80,IF('Contradiction Register'!BO80&lt;&gt;"None","Genuine|Preferred",IF('Contradiction Register'!BP80="No","Genuine|Refuse",IF('Contradiction Register'!BN80="Non-material","Genuine|NonMaterial","Genuine|Material"))))</x:f>
        <x:v>Provenance|Dependent</x:v>
      </x:c>
      <x:c r="BH80" t="str">
        <x:f>VLOOKUP(AY80,$AZ$5:$BG$29,2,FALSE)</x:f>
        <x:v>Preserve unresolved — non-blocking</x:v>
      </x:c>
      <x:c r="BI80" t="str">
        <x:f>VLOOKUP(AY80,$AZ$5:$BG$29,3,FALSE)</x:f>
        <x:v>Reduced</x:v>
      </x:c>
      <x:c r="BJ80" t="str">
        <x:f>IF(AY80="Genuine|Preferred",'Contradiction Register'!BO80&amp;" is preferred for named directness, currency and decision-fit reasons; "&amp;IF('Contradiction Register'!BO80="Record A","Record B","Record A")&amp;" remains preserved.",VLOOKUP(AY80,$AZ$5:$BG$29,4,FALSE))</x:f>
        <x:v>The records form one evidence family and must not be counted as independent corroboration.</x:v>
      </x:c>
      <x:c r="BK80" t="str">
        <x:f>IF(AY80="Genuine|Preferred",'Contradiction Register'!BO80&amp;" is unquestionably true.",VLOOKUP(AY80,$AZ$5:$BG$29,5,FALSE))</x:f>
        <x:v>The records independently confirm the claim or are compatible because they share an origin.</x:v>
      </x:c>
      <x:c r="BL80" t="str">
        <x:f>VLOOKUP(AY80,$AZ$5:$BG$29,6,FALSE)</x:f>
        <x:v>Retain them as dependent records, inspect derivation differences and proceed only with the dependence stated.</x:v>
      </x:c>
      <x:c r="BM80" t="str">
        <x:f>VLOOKUP(AY80,$AZ$5:$BG$29,7,FALSE)</x:f>
        <x:v>Required if public.</x:v>
      </x:c>
      <x:c r="BN80" t="str">
        <x:f>VLOOKUP(AY80,$AZ$5:$BG$29,8,FALSE)</x:f>
        <x:v>Reopen if independent collection is found or the derivation changes the meaning.</x:v>
      </x:c>
    </x:row>
    <x:row r="81">
      <x:c r="S81" t="n">
        <x:f>6</x:f>
        <x:v>6</x:v>
      </x:c>
      <x:c r="T81" t="b">
        <x:f>OR(AND('Contradiction Register'!E81&lt;&gt;"",COUNTIF('Validation Lists'!$A$5:$A$6,'Contradiction Register'!E81)=0),AND('Contradiction Register'!F81&lt;&gt;"",COUNTIF('Validation Lists'!$B$5:$B$7,'Contradiction Register'!F81)=0),AND('Contradiction Register'!G81&lt;&gt;"",COUNTIF('Validation Lists'!$C$5:$C$7,'Contradiction Register'!G81)=0),AND('Contradiction Register'!J81&lt;&gt;"",COUNTIF('Validation Lists'!$D$5:$D$11,'Contradiction Register'!J81)=0),AND('Contradiction Register'!K81&lt;&gt;"",COUNTIF('Validation Lists'!$E$5:$E$9,'Contradiction Register'!K81)=0),AND('Contradiction Register'!L81&lt;&gt;"",COUNTIF('Validation Lists'!$F$5:$F$7,'Contradiction Register'!L81)=0),AND('Contradiction Register'!AC81&lt;&gt;"",COUNTIF('Validation Lists'!$D$5:$D$11,'Contradiction Register'!AC81)=0),AND('Contradiction Register'!AD81&lt;&gt;"",COUNTIF('Validation Lists'!$E$5:$E$9,'Contradiction Register'!AD81)=0),AND('Contradiction Register'!AE81&lt;&gt;"",COUNTIF('Validation Lists'!$F$5:$F$7,'Contradiction Register'!AE81)=0),AND('Contradiction Register'!AT81&lt;&gt;"",COUNTIF('Validation Lists'!$G$5:$G$8,'Contradiction Register'!AT81)=0),AND('Contradiction Register'!AU81&lt;&gt;"",COUNTIF('Validation Lists'!$G$5:$G$8,'Contradiction Register'!AU81)=0),AND('Contradiction Register'!AV81&lt;&gt;"",COUNTIF('Validation Lists'!$G$5:$G$8,'Contradiction Register'!AV81)=0),AND('Contradiction Register'!AW81&lt;&gt;"",COUNTIF('Validation Lists'!$G$5:$G$8,'Contradiction Register'!AW81)=0),AND('Contradiction Register'!AX81&lt;&gt;"",COUNTIF('Validation Lists'!$G$5:$G$8,'Contradiction Register'!AX81)=0),AND('Contradiction Register'!AY81&lt;&gt;"",COUNTIF('Validation Lists'!$G$5:$G$8,'Contradiction Register'!AY81)=0),AND('Contradiction Register'!AZ81&lt;&gt;"",COUNTIF('Validation Lists'!$G$5:$G$8,'Contradiction Register'!AZ81)=0),AND('Contradiction Register'!BA81&lt;&gt;"",COUNTIF('Validation Lists'!$G$5:$G$8,'Contradiction Register'!BA81)=0),AND('Contradiction Register'!BB81&lt;&gt;"",COUNTIF('Validation Lists'!$G$5:$G$8,'Contradiction Register'!BB81)=0),AND('Contradiction Register'!BC81&lt;&gt;"",COUNTIF('Validation Lists'!$G$5:$G$8,'Contradiction Register'!BC81)=0),AND('Contradiction Register'!BD81&lt;&gt;"",COUNTIF('Validation Lists'!$H$5:$H$7,'Contradiction Register'!BD81)=0),AND('Contradiction Register'!BE81&lt;&gt;"",COUNTIF('Validation Lists'!$A$5:$A$6,'Contradiction Register'!BE81)=0),AND('Contradiction Register'!BF81&lt;&gt;"",COUNTIF('Validation Lists'!$I$5:$I$8,'Contradiction Register'!BF81)=0),AND('Contradiction Register'!BG81&lt;&gt;"",COUNTIF('Validation Lists'!$H$5:$H$7,'Contradiction Register'!BG81)=0),AND('Contradiction Register'!BH81&lt;&gt;"",COUNTIF('Validation Lists'!$H$5:$H$7,'Contradiction Register'!BH81)=0),AND('Contradiction Register'!BI81&lt;&gt;"",COUNTIF('Validation Lists'!$H$5:$H$7,'Contradiction Register'!BI81)=0),AND('Contradiction Register'!BJ81&lt;&gt;"",COUNTIF('Validation Lists'!$H$5:$H$7,'Contradiction Register'!BJ81)=0),AND('Contradiction Register'!BK81&lt;&gt;"",COUNTIF('Validation Lists'!$A$5:$A$6,'Contradiction Register'!BK81)=0),AND('Contradiction Register'!BL81&lt;&gt;"",COUNTIF('Validation Lists'!$A$5:$A$6,'Contradiction Register'!BL81)=0),AND('Contradiction Register'!BM81&lt;&gt;"",COUNTIF('Validation Lists'!$J$5:$J$8,'Contradiction Register'!BM81)=0),AND('Contradiction Register'!BN81&lt;&gt;"",COUNTIF('Validation Lists'!$K$5:$K$7,'Contradiction Register'!BN81)=0),AND('Contradiction Register'!BO81&lt;&gt;"",COUNTIF('Validation Lists'!$L$5:$L$7,'Contradiction Register'!BO81)=0),AND('Contradiction Register'!BP81&lt;&gt;"",COUNTIF('Validation Lists'!$M$5:$M$7,'Contradiction Register'!BP81)=0))</x:f>
        <x:v>0</x:v>
      </x:c>
      <x:c r="U81" t="b">
        <x:f>OR('Contradiction Register'!B81="",'Contradiction Register'!C81="",'Contradiction Register'!D81="",'Contradiction Register'!E81="",'Contradiction Register'!F81="",'Contradiction Register'!G81="",'Contradiction Register'!H81="",'Contradiction Register'!I81="",'Contradiction Register'!J81="",'Contradiction Register'!K81="",'Contradiction Register'!L81="",'Contradiction Register'!M81="",'Contradiction Register'!N81="",'Contradiction Register'!O81="",'Contradiction Register'!P81="",'Contradiction Register'!Q81="",'Contradiction Register'!R81="",'Contradiction Register'!S81="",'Contradiction Register'!T81="",'Contradiction Register'!U81="",'Contradiction Register'!V81="",'Contradiction Register'!W81="",'Contradiction Register'!X81="",'Contradiction Register'!Y81="",'Contradiction Register'!Z81="",'Contradiction Register'!AA81="",'Contradiction Register'!AB81="",'Contradiction Register'!AC81="",'Contradiction Register'!AD81="",'Contradiction Register'!AE81="",'Contradiction Register'!AF81="",'Contradiction Register'!AG81="",'Contradiction Register'!AH81="",'Contradiction Register'!AI81="",'Contradiction Register'!AJ81="",'Contradiction Register'!AK81="",'Contradiction Register'!AL81="",'Contradiction Register'!AM81="",'Contradiction Register'!AN81="",'Contradiction Register'!AO81="",'Contradiction Register'!AP81="",'Contradiction Register'!AQ81="",'Contradiction Register'!AR81="",'Contradiction Register'!AS81="",'Contradiction Register'!AT81="",'Contradiction Register'!AU81="",'Contradiction Register'!AV81="",'Contradiction Register'!AW81="",'Contradiction Register'!AX81="",'Contradiction Register'!AY81="",'Contradiction Register'!AZ81="",'Contradiction Register'!BA81="",'Contradiction Register'!BB81="",'Contradiction Register'!BC81="",'Contradiction Register'!BD81="",'Contradiction Register'!BE81="",'Contradiction Register'!BF81="",'Contradiction Register'!BG81="",'Contradiction Register'!BH81="",'Contradiction Register'!BI81="",'Contradiction Register'!BJ81="",'Contradiction Register'!BK81="",'Contradiction Register'!BL81="",'Contradiction Register'!BM81="",'Contradiction Register'!BN81="",'Contradiction Register'!BO81="",'Contradiction Register'!BP81="",'Contradiction Register'!BQ81="",'Contradiction Register'!BR81="")</x:f>
        <x:v>1</x:v>
      </x:c>
      <x:c r="V81" t="str">
        <x:f>IF(OR(T81,U81),"Undetermined",'Contradiction Register'!BN81)</x:f>
        <x:v>Undetermined</x:v>
      </x:c>
      <x:c r="W81" t="b">
        <x:f>AND(OR('Contradiction Register'!E81="Yes",'Contradiction Register'!F81="High",'Contradiction Register'!G81="Hard",'Contradiction Register'!BO81&lt;&gt;"None",BH81="Preserve unresolved — decision-blocking",BH81="Refuse the claim",BH81="Collect defined additional evidence"),OR('Contradiction Register'!BS81="",'Contradiction Register'!BS81="None"))</x:f>
        <x:v>1</x:v>
      </x:c>
      <x:c r="X81" t="b">
        <x:f>AND(OR(BH81="Prefer one record with explicit reasons",BH81="Preserve unresolved — non-blocking",BH81="Preserve unresolved — decision-blocking",BH81="Refuse the claim",BH81="Collect defined additional evidence",'Contradiction Register'!AY81="Different",'Contradiction Register'!AX81="Different"),OR('Contradiction Register'!BT81="",'Contradiction Register'!BT81="None",'Contradiction Register'!BT81="Not applicable"))</x:f>
        <x:v>1</x:v>
      </x:c>
      <x:c r="Y81" t="b">
        <x:f>AND(BH81="Collect defined additional evidence",OR('Contradiction Register'!BR81="",'Contradiction Register'!BR81="None",'Contradiction Register'!BR81="Not applicable"))</x:f>
        <x:v>0</x:v>
      </x:c>
      <x:c r="Z81" t="str">
        <x:f>IF(AND('Contradiction Register'!BK81="Yes",'Contradiction Register'!BL81="Yes",'Contradiction Register'!BM81&lt;&gt;"Yes"),"Missing-evidence confusion","")</x:f>
      </x:c>
      <x:c r="AA81" t="str">
        <x:f>IF(Z81&lt;&gt;"",Z81,IF('Contradiction Register'!AT81="Different","Entity mismatch",""))</x:f>
      </x:c>
      <x:c r="AB81" t="str">
        <x:f>IF(AA81&lt;&gt;"",AA81,IF('Contradiction Register'!AV81="Different","Geography or market mismatch",""))</x:f>
      </x:c>
      <x:c r="AC81" t="str">
        <x:f>IF(AB81&lt;&gt;"",AB81,IF('Contradiction Register'!AU81="Different","Geography or market mismatch",""))</x:f>
      </x:c>
      <x:c r="AD81" t="str">
        <x:f>IF(AC81&lt;&gt;"",AC81,IF('Contradiction Register'!AW81="Different","Customer-segment mismatch",""))</x:f>
      </x:c>
      <x:c r="AE81" t="str">
        <x:f>IF(AD81&lt;&gt;"",AD81,IF('Contradiction Register'!AX81="Different","Product-tier mismatch",""))</x:f>
      </x:c>
      <x:c r="AF81" t="str">
        <x:f>IF(AE81&lt;&gt;"",AE81,IF('Contradiction Register'!AY81="Different","Time conflict",""))</x:f>
      </x:c>
      <x:c r="AG81" t="str">
        <x:f>IF(AF81&lt;&gt;"",AF81,IF('Contradiction Register'!AZ81="Different","Definition conflict",""))</x:f>
      </x:c>
      <x:c r="AH81" t="str">
        <x:f>IF(AG81&lt;&gt;"",AG81,IF('Contradiction Register'!BA81="Different","Metric conflict",""))</x:f>
      </x:c>
      <x:c r="AI81" t="str">
        <x:f>IF(AH81&lt;&gt;"",AH81,IF('Contradiction Register'!BB81="Different","Method conflict",""))</x:f>
      </x:c>
      <x:c r="AJ81" t="str">
        <x:f>IF(AI81&lt;&gt;"",AI81,IF('Contradiction Register'!BC81="Different","Evidence-state conflict",""))</x:f>
      </x:c>
      <x:c r="AK81" t="str">
        <x:f>IF(AJ81&lt;&gt;"",AJ81,IF(OR('Contradiction Register'!BG81="Yes",'Contradiction Register'!BH81="Yes",'Contradiction Register'!BI81="Yes",'Contradiction Register'!BJ81&lt;&gt;"Yes"),"Provenance or source conflict",""))</x:f>
        <x:v>Provenance or source conflict</x:v>
      </x:c>
      <x:c r="AL81" t="str">
        <x:f>IF(AK81&lt;&gt;"",AK81,IF('Contradiction Register'!BD81="No","No true contradiction","Genuine factual contradiction"))</x:f>
        <x:v>Provenance or source conflict</x:v>
      </x:c>
      <x:c r="AM81" t="str">
        <x:f>IF(AL81="Missing-evidence confusion","Missing","")</x:f>
      </x:c>
      <x:c r="AN81" t="str">
        <x:f>IF(AM81&lt;&gt;"",AM81,IF(AL81="Entity mismatch","Entity",""))</x:f>
      </x:c>
      <x:c r="AO81" t="str">
        <x:f>IF(AN81&lt;&gt;"",AN81,IF(AL81="Geography or market mismatch",IF('Contradiction Register'!AV81="Different","GeoMarket|Market","GeoMarket|Geography"),""))</x:f>
      </x:c>
      <x:c r="AP81" t="str">
        <x:f>IF(AO81&lt;&gt;"",AO81,IF(AL81="Customer-segment mismatch","Segment",""))</x:f>
      </x:c>
      <x:c r="AQ81" t="str">
        <x:f>IF(AP81&lt;&gt;"",AP81,IF(AL81="Product-tier mismatch",IF('Contradiction Register'!BE81="Yes","Tier|Narrowed","Tier|Default"),""))</x:f>
      </x:c>
      <x:c r="AR81" t="str">
        <x:f>IF(AQ81&lt;&gt;"",AQ81,IF(AL81="Time conflict",IF('Contradiction Register'!BO81&lt;&gt;"None","Time|Preferred","Time|Sequence"),""))</x:f>
      </x:c>
      <x:c r="AS81" t="str">
        <x:f>IF(AR81&lt;&gt;"",AR81,IF(AL81="Definition conflict",IF('Contradiction Register'!W81='Contradiction Register'!AP81,"Definition|SameLabel","Definition|DifferentLabel"),""))</x:f>
      </x:c>
      <x:c r="AT81" t="str">
        <x:f>IF(AS81&lt;&gt;"",AS81,IF(AL81="Metric conflict","Metric",""))</x:f>
      </x:c>
      <x:c r="AU81" t="str">
        <x:f>IF(AT81&lt;&gt;"",AT81,IF(AL81="Method conflict",IF('Contradiction Register'!BN81="Material","Method|Material",IF('Contradiction Register'!BN81="Non-material","Method|NonMaterial","Method|Undetermined")),""))</x:f>
      </x:c>
      <x:c r="AV81" t="str">
        <x:f>IF(AU81&lt;&gt;"",AU81,IF(AL81="Evidence-state conflict","EvidenceState",""))</x:f>
      </x:c>
      <x:c r="AW81" t="str">
        <x:f>IF(AV81&lt;&gt;"",AV81,IF(AL81="Provenance or source conflict",IF(AND('Contradiction Register'!BH81="Yes",'Contradiction Register'!BN81="Material"),"Provenance|SharedProviderMaterial",IF(AND('Contradiction Register'!BN81="Material",'Contradiction Register'!BJ81="Unknown"),"Provenance|TraceRequired","Provenance|Dependent")),""))</x:f>
        <x:v>Provenance|Dependent</x:v>
      </x:c>
      <x:c r="AX81" t="str">
        <x:f>IF(AW81&lt;&gt;"",AW81,IF(AL81="No true contradiction",IF('Contradiction Register'!BE81="Yes","NoTrue|Narrowed","NoTrue|Compatible"),""))</x:f>
        <x:v>Provenance|Dependent</x:v>
      </x:c>
      <x:c r="AY81" t="str">
        <x:f>IF(AX81&lt;&gt;"",AX81,IF('Contradiction Register'!BO81&lt;&gt;"None","Genuine|Preferred",IF('Contradiction Register'!BP81="No","Genuine|Refuse",IF('Contradiction Register'!BN81="Non-material","Genuine|NonMaterial","Genuine|Material"))))</x:f>
        <x:v>Provenance|Dependent</x:v>
      </x:c>
      <x:c r="BH81" t="str">
        <x:f>VLOOKUP(AY81,$AZ$5:$BG$29,2,FALSE)</x:f>
        <x:v>Preserve unresolved — non-blocking</x:v>
      </x:c>
      <x:c r="BI81" t="str">
        <x:f>VLOOKUP(AY81,$AZ$5:$BG$29,3,FALSE)</x:f>
        <x:v>Reduced</x:v>
      </x:c>
      <x:c r="BJ81" t="str">
        <x:f>IF(AY81="Genuine|Preferred",'Contradiction Register'!BO81&amp;" is preferred for named directness, currency and decision-fit reasons; "&amp;IF('Contradiction Register'!BO81="Record A","Record B","Record A")&amp;" remains preserved.",VLOOKUP(AY81,$AZ$5:$BG$29,4,FALSE))</x:f>
        <x:v>The records form one evidence family and must not be counted as independent corroboration.</x:v>
      </x:c>
      <x:c r="BK81" t="str">
        <x:f>IF(AY81="Genuine|Preferred",'Contradiction Register'!BO81&amp;" is unquestionably true.",VLOOKUP(AY81,$AZ$5:$BG$29,5,FALSE))</x:f>
        <x:v>The records independently confirm the claim or are compatible because they share an origin.</x:v>
      </x:c>
      <x:c r="BL81" t="str">
        <x:f>VLOOKUP(AY81,$AZ$5:$BG$29,6,FALSE)</x:f>
        <x:v>Retain them as dependent records, inspect derivation differences and proceed only with the dependence stated.</x:v>
      </x:c>
      <x:c r="BM81" t="str">
        <x:f>VLOOKUP(AY81,$AZ$5:$BG$29,7,FALSE)</x:f>
        <x:v>Required if public.</x:v>
      </x:c>
      <x:c r="BN81" t="str">
        <x:f>VLOOKUP(AY81,$AZ$5:$BG$29,8,FALSE)</x:f>
        <x:v>Reopen if independent collection is found or the derivation changes the meaning.</x:v>
      </x:c>
    </x:row>
    <x:row r="82">
      <x:c r="S82" t="n">
        <x:f>6</x:f>
        <x:v>6</x:v>
      </x:c>
      <x:c r="T82" t="b">
        <x:f>OR(AND('Contradiction Register'!E82&lt;&gt;"",COUNTIF('Validation Lists'!$A$5:$A$6,'Contradiction Register'!E82)=0),AND('Contradiction Register'!F82&lt;&gt;"",COUNTIF('Validation Lists'!$B$5:$B$7,'Contradiction Register'!F82)=0),AND('Contradiction Register'!G82&lt;&gt;"",COUNTIF('Validation Lists'!$C$5:$C$7,'Contradiction Register'!G82)=0),AND('Contradiction Register'!J82&lt;&gt;"",COUNTIF('Validation Lists'!$D$5:$D$11,'Contradiction Register'!J82)=0),AND('Contradiction Register'!K82&lt;&gt;"",COUNTIF('Validation Lists'!$E$5:$E$9,'Contradiction Register'!K82)=0),AND('Contradiction Register'!L82&lt;&gt;"",COUNTIF('Validation Lists'!$F$5:$F$7,'Contradiction Register'!L82)=0),AND('Contradiction Register'!AC82&lt;&gt;"",COUNTIF('Validation Lists'!$D$5:$D$11,'Contradiction Register'!AC82)=0),AND('Contradiction Register'!AD82&lt;&gt;"",COUNTIF('Validation Lists'!$E$5:$E$9,'Contradiction Register'!AD82)=0),AND('Contradiction Register'!AE82&lt;&gt;"",COUNTIF('Validation Lists'!$F$5:$F$7,'Contradiction Register'!AE82)=0),AND('Contradiction Register'!AT82&lt;&gt;"",COUNTIF('Validation Lists'!$G$5:$G$8,'Contradiction Register'!AT82)=0),AND('Contradiction Register'!AU82&lt;&gt;"",COUNTIF('Validation Lists'!$G$5:$G$8,'Contradiction Register'!AU82)=0),AND('Contradiction Register'!AV82&lt;&gt;"",COUNTIF('Validation Lists'!$G$5:$G$8,'Contradiction Register'!AV82)=0),AND('Contradiction Register'!AW82&lt;&gt;"",COUNTIF('Validation Lists'!$G$5:$G$8,'Contradiction Register'!AW82)=0),AND('Contradiction Register'!AX82&lt;&gt;"",COUNTIF('Validation Lists'!$G$5:$G$8,'Contradiction Register'!AX82)=0),AND('Contradiction Register'!AY82&lt;&gt;"",COUNTIF('Validation Lists'!$G$5:$G$8,'Contradiction Register'!AY82)=0),AND('Contradiction Register'!AZ82&lt;&gt;"",COUNTIF('Validation Lists'!$G$5:$G$8,'Contradiction Register'!AZ82)=0),AND('Contradiction Register'!BA82&lt;&gt;"",COUNTIF('Validation Lists'!$G$5:$G$8,'Contradiction Register'!BA82)=0),AND('Contradiction Register'!BB82&lt;&gt;"",COUNTIF('Validation Lists'!$G$5:$G$8,'Contradiction Register'!BB82)=0),AND('Contradiction Register'!BC82&lt;&gt;"",COUNTIF('Validation Lists'!$G$5:$G$8,'Contradiction Register'!BC82)=0),AND('Contradiction Register'!BD82&lt;&gt;"",COUNTIF('Validation Lists'!$H$5:$H$7,'Contradiction Register'!BD82)=0),AND('Contradiction Register'!BE82&lt;&gt;"",COUNTIF('Validation Lists'!$A$5:$A$6,'Contradiction Register'!BE82)=0),AND('Contradiction Register'!BF82&lt;&gt;"",COUNTIF('Validation Lists'!$I$5:$I$8,'Contradiction Register'!BF82)=0),AND('Contradiction Register'!BG82&lt;&gt;"",COUNTIF('Validation Lists'!$H$5:$H$7,'Contradiction Register'!BG82)=0),AND('Contradiction Register'!BH82&lt;&gt;"",COUNTIF('Validation Lists'!$H$5:$H$7,'Contradiction Register'!BH82)=0),AND('Contradiction Register'!BI82&lt;&gt;"",COUNTIF('Validation Lists'!$H$5:$H$7,'Contradiction Register'!BI82)=0),AND('Contradiction Register'!BJ82&lt;&gt;"",COUNTIF('Validation Lists'!$H$5:$H$7,'Contradiction Register'!BJ82)=0),AND('Contradiction Register'!BK82&lt;&gt;"",COUNTIF('Validation Lists'!$A$5:$A$6,'Contradiction Register'!BK82)=0),AND('Contradiction Register'!BL82&lt;&gt;"",COUNTIF('Validation Lists'!$A$5:$A$6,'Contradiction Register'!BL82)=0),AND('Contradiction Register'!BM82&lt;&gt;"",COUNTIF('Validation Lists'!$J$5:$J$8,'Contradiction Register'!BM82)=0),AND('Contradiction Register'!BN82&lt;&gt;"",COUNTIF('Validation Lists'!$K$5:$K$7,'Contradiction Register'!BN82)=0),AND('Contradiction Register'!BO82&lt;&gt;"",COUNTIF('Validation Lists'!$L$5:$L$7,'Contradiction Register'!BO82)=0),AND('Contradiction Register'!BP82&lt;&gt;"",COUNTIF('Validation Lists'!$M$5:$M$7,'Contradiction Register'!BP82)=0))</x:f>
        <x:v>0</x:v>
      </x:c>
      <x:c r="U82" t="b">
        <x:f>OR('Contradiction Register'!B82="",'Contradiction Register'!C82="",'Contradiction Register'!D82="",'Contradiction Register'!E82="",'Contradiction Register'!F82="",'Contradiction Register'!G82="",'Contradiction Register'!H82="",'Contradiction Register'!I82="",'Contradiction Register'!J82="",'Contradiction Register'!K82="",'Contradiction Register'!L82="",'Contradiction Register'!M82="",'Contradiction Register'!N82="",'Contradiction Register'!O82="",'Contradiction Register'!P82="",'Contradiction Register'!Q82="",'Contradiction Register'!R82="",'Contradiction Register'!S82="",'Contradiction Register'!T82="",'Contradiction Register'!U82="",'Contradiction Register'!V82="",'Contradiction Register'!W82="",'Contradiction Register'!X82="",'Contradiction Register'!Y82="",'Contradiction Register'!Z82="",'Contradiction Register'!AA82="",'Contradiction Register'!AB82="",'Contradiction Register'!AC82="",'Contradiction Register'!AD82="",'Contradiction Register'!AE82="",'Contradiction Register'!AF82="",'Contradiction Register'!AG82="",'Contradiction Register'!AH82="",'Contradiction Register'!AI82="",'Contradiction Register'!AJ82="",'Contradiction Register'!AK82="",'Contradiction Register'!AL82="",'Contradiction Register'!AM82="",'Contradiction Register'!AN82="",'Contradiction Register'!AO82="",'Contradiction Register'!AP82="",'Contradiction Register'!AQ82="",'Contradiction Register'!AR82="",'Contradiction Register'!AS82="",'Contradiction Register'!AT82="",'Contradiction Register'!AU82="",'Contradiction Register'!AV82="",'Contradiction Register'!AW82="",'Contradiction Register'!AX82="",'Contradiction Register'!AY82="",'Contradiction Register'!AZ82="",'Contradiction Register'!BA82="",'Contradiction Register'!BB82="",'Contradiction Register'!BC82="",'Contradiction Register'!BD82="",'Contradiction Register'!BE82="",'Contradiction Register'!BF82="",'Contradiction Register'!BG82="",'Contradiction Register'!BH82="",'Contradiction Register'!BI82="",'Contradiction Register'!BJ82="",'Contradiction Register'!BK82="",'Contradiction Register'!BL82="",'Contradiction Register'!BM82="",'Contradiction Register'!BN82="",'Contradiction Register'!BO82="",'Contradiction Register'!BP82="",'Contradiction Register'!BQ82="",'Contradiction Register'!BR82="")</x:f>
        <x:v>1</x:v>
      </x:c>
      <x:c r="V82" t="str">
        <x:f>IF(OR(T82,U82),"Undetermined",'Contradiction Register'!BN82)</x:f>
        <x:v>Undetermined</x:v>
      </x:c>
      <x:c r="W82" t="b">
        <x:f>AND(OR('Contradiction Register'!E82="Yes",'Contradiction Register'!F82="High",'Contradiction Register'!G82="Hard",'Contradiction Register'!BO82&lt;&gt;"None",BH82="Preserve unresolved — decision-blocking",BH82="Refuse the claim",BH82="Collect defined additional evidence"),OR('Contradiction Register'!BS82="",'Contradiction Register'!BS82="None"))</x:f>
        <x:v>1</x:v>
      </x:c>
      <x:c r="X82" t="b">
        <x:f>AND(OR(BH82="Prefer one record with explicit reasons",BH82="Preserve unresolved — non-blocking",BH82="Preserve unresolved — decision-blocking",BH82="Refuse the claim",BH82="Collect defined additional evidence",'Contradiction Register'!AY82="Different",'Contradiction Register'!AX82="Different"),OR('Contradiction Register'!BT82="",'Contradiction Register'!BT82="None",'Contradiction Register'!BT82="Not applicable"))</x:f>
        <x:v>1</x:v>
      </x:c>
      <x:c r="Y82" t="b">
        <x:f>AND(BH82="Collect defined additional evidence",OR('Contradiction Register'!BR82="",'Contradiction Register'!BR82="None",'Contradiction Register'!BR82="Not applicable"))</x:f>
        <x:v>0</x:v>
      </x:c>
      <x:c r="Z82" t="str">
        <x:f>IF(AND('Contradiction Register'!BK82="Yes",'Contradiction Register'!BL82="Yes",'Contradiction Register'!BM82&lt;&gt;"Yes"),"Missing-evidence confusion","")</x:f>
      </x:c>
      <x:c r="AA82" t="str">
        <x:f>IF(Z82&lt;&gt;"",Z82,IF('Contradiction Register'!AT82="Different","Entity mismatch",""))</x:f>
      </x:c>
      <x:c r="AB82" t="str">
        <x:f>IF(AA82&lt;&gt;"",AA82,IF('Contradiction Register'!AV82="Different","Geography or market mismatch",""))</x:f>
      </x:c>
      <x:c r="AC82" t="str">
        <x:f>IF(AB82&lt;&gt;"",AB82,IF('Contradiction Register'!AU82="Different","Geography or market mismatch",""))</x:f>
      </x:c>
      <x:c r="AD82" t="str">
        <x:f>IF(AC82&lt;&gt;"",AC82,IF('Contradiction Register'!AW82="Different","Customer-segment mismatch",""))</x:f>
      </x:c>
      <x:c r="AE82" t="str">
        <x:f>IF(AD82&lt;&gt;"",AD82,IF('Contradiction Register'!AX82="Different","Product-tier mismatch",""))</x:f>
      </x:c>
      <x:c r="AF82" t="str">
        <x:f>IF(AE82&lt;&gt;"",AE82,IF('Contradiction Register'!AY82="Different","Time conflict",""))</x:f>
      </x:c>
      <x:c r="AG82" t="str">
        <x:f>IF(AF82&lt;&gt;"",AF82,IF('Contradiction Register'!AZ82="Different","Definition conflict",""))</x:f>
      </x:c>
      <x:c r="AH82" t="str">
        <x:f>IF(AG82&lt;&gt;"",AG82,IF('Contradiction Register'!BA82="Different","Metric conflict",""))</x:f>
      </x:c>
      <x:c r="AI82" t="str">
        <x:f>IF(AH82&lt;&gt;"",AH82,IF('Contradiction Register'!BB82="Different","Method conflict",""))</x:f>
      </x:c>
      <x:c r="AJ82" t="str">
        <x:f>IF(AI82&lt;&gt;"",AI82,IF('Contradiction Register'!BC82="Different","Evidence-state conflict",""))</x:f>
      </x:c>
      <x:c r="AK82" t="str">
        <x:f>IF(AJ82&lt;&gt;"",AJ82,IF(OR('Contradiction Register'!BG82="Yes",'Contradiction Register'!BH82="Yes",'Contradiction Register'!BI82="Yes",'Contradiction Register'!BJ82&lt;&gt;"Yes"),"Provenance or source conflict",""))</x:f>
        <x:v>Provenance or source conflict</x:v>
      </x:c>
      <x:c r="AL82" t="str">
        <x:f>IF(AK82&lt;&gt;"",AK82,IF('Contradiction Register'!BD82="No","No true contradiction","Genuine factual contradiction"))</x:f>
        <x:v>Provenance or source conflict</x:v>
      </x:c>
      <x:c r="AM82" t="str">
        <x:f>IF(AL82="Missing-evidence confusion","Missing","")</x:f>
      </x:c>
      <x:c r="AN82" t="str">
        <x:f>IF(AM82&lt;&gt;"",AM82,IF(AL82="Entity mismatch","Entity",""))</x:f>
      </x:c>
      <x:c r="AO82" t="str">
        <x:f>IF(AN82&lt;&gt;"",AN82,IF(AL82="Geography or market mismatch",IF('Contradiction Register'!AV82="Different","GeoMarket|Market","GeoMarket|Geography"),""))</x:f>
      </x:c>
      <x:c r="AP82" t="str">
        <x:f>IF(AO82&lt;&gt;"",AO82,IF(AL82="Customer-segment mismatch","Segment",""))</x:f>
      </x:c>
      <x:c r="AQ82" t="str">
        <x:f>IF(AP82&lt;&gt;"",AP82,IF(AL82="Product-tier mismatch",IF('Contradiction Register'!BE82="Yes","Tier|Narrowed","Tier|Default"),""))</x:f>
      </x:c>
      <x:c r="AR82" t="str">
        <x:f>IF(AQ82&lt;&gt;"",AQ82,IF(AL82="Time conflict",IF('Contradiction Register'!BO82&lt;&gt;"None","Time|Preferred","Time|Sequence"),""))</x:f>
      </x:c>
      <x:c r="AS82" t="str">
        <x:f>IF(AR82&lt;&gt;"",AR82,IF(AL82="Definition conflict",IF('Contradiction Register'!W82='Contradiction Register'!AP82,"Definition|SameLabel","Definition|DifferentLabel"),""))</x:f>
      </x:c>
      <x:c r="AT82" t="str">
        <x:f>IF(AS82&lt;&gt;"",AS82,IF(AL82="Metric conflict","Metric",""))</x:f>
      </x:c>
      <x:c r="AU82" t="str">
        <x:f>IF(AT82&lt;&gt;"",AT82,IF(AL82="Method conflict",IF('Contradiction Register'!BN82="Material","Method|Material",IF('Contradiction Register'!BN82="Non-material","Method|NonMaterial","Method|Undetermined")),""))</x:f>
      </x:c>
      <x:c r="AV82" t="str">
        <x:f>IF(AU82&lt;&gt;"",AU82,IF(AL82="Evidence-state conflict","EvidenceState",""))</x:f>
      </x:c>
      <x:c r="AW82" t="str">
        <x:f>IF(AV82&lt;&gt;"",AV82,IF(AL82="Provenance or source conflict",IF(AND('Contradiction Register'!BH82="Yes",'Contradiction Register'!BN82="Material"),"Provenance|SharedProviderMaterial",IF(AND('Contradiction Register'!BN82="Material",'Contradiction Register'!BJ82="Unknown"),"Provenance|TraceRequired","Provenance|Dependent")),""))</x:f>
        <x:v>Provenance|Dependent</x:v>
      </x:c>
      <x:c r="AX82" t="str">
        <x:f>IF(AW82&lt;&gt;"",AW82,IF(AL82="No true contradiction",IF('Contradiction Register'!BE82="Yes","NoTrue|Narrowed","NoTrue|Compatible"),""))</x:f>
        <x:v>Provenance|Dependent</x:v>
      </x:c>
      <x:c r="AY82" t="str">
        <x:f>IF(AX82&lt;&gt;"",AX82,IF('Contradiction Register'!BO82&lt;&gt;"None","Genuine|Preferred",IF('Contradiction Register'!BP82="No","Genuine|Refuse",IF('Contradiction Register'!BN82="Non-material","Genuine|NonMaterial","Genuine|Material"))))</x:f>
        <x:v>Provenance|Dependent</x:v>
      </x:c>
      <x:c r="BH82" t="str">
        <x:f>VLOOKUP(AY82,$AZ$5:$BG$29,2,FALSE)</x:f>
        <x:v>Preserve unresolved — non-blocking</x:v>
      </x:c>
      <x:c r="BI82" t="str">
        <x:f>VLOOKUP(AY82,$AZ$5:$BG$29,3,FALSE)</x:f>
        <x:v>Reduced</x:v>
      </x:c>
      <x:c r="BJ82" t="str">
        <x:f>IF(AY82="Genuine|Preferred",'Contradiction Register'!BO82&amp;" is preferred for named directness, currency and decision-fit reasons; "&amp;IF('Contradiction Register'!BO82="Record A","Record B","Record A")&amp;" remains preserved.",VLOOKUP(AY82,$AZ$5:$BG$29,4,FALSE))</x:f>
        <x:v>The records form one evidence family and must not be counted as independent corroboration.</x:v>
      </x:c>
      <x:c r="BK82" t="str">
        <x:f>IF(AY82="Genuine|Preferred",'Contradiction Register'!BO82&amp;" is unquestionably true.",VLOOKUP(AY82,$AZ$5:$BG$29,5,FALSE))</x:f>
        <x:v>The records independently confirm the claim or are compatible because they share an origin.</x:v>
      </x:c>
      <x:c r="BL82" t="str">
        <x:f>VLOOKUP(AY82,$AZ$5:$BG$29,6,FALSE)</x:f>
        <x:v>Retain them as dependent records, inspect derivation differences and proceed only with the dependence stated.</x:v>
      </x:c>
      <x:c r="BM82" t="str">
        <x:f>VLOOKUP(AY82,$AZ$5:$BG$29,7,FALSE)</x:f>
        <x:v>Required if public.</x:v>
      </x:c>
      <x:c r="BN82" t="str">
        <x:f>VLOOKUP(AY82,$AZ$5:$BG$29,8,FALSE)</x:f>
        <x:v>Reopen if independent collection is found or the derivation changes the meaning.</x:v>
      </x:c>
    </x:row>
    <x:row r="83">
      <x:c r="S83" t="n">
        <x:f>6</x:f>
        <x:v>6</x:v>
      </x:c>
      <x:c r="T83" t="b">
        <x:f>OR(AND('Contradiction Register'!E83&lt;&gt;"",COUNTIF('Validation Lists'!$A$5:$A$6,'Contradiction Register'!E83)=0),AND('Contradiction Register'!F83&lt;&gt;"",COUNTIF('Validation Lists'!$B$5:$B$7,'Contradiction Register'!F83)=0),AND('Contradiction Register'!G83&lt;&gt;"",COUNTIF('Validation Lists'!$C$5:$C$7,'Contradiction Register'!G83)=0),AND('Contradiction Register'!J83&lt;&gt;"",COUNTIF('Validation Lists'!$D$5:$D$11,'Contradiction Register'!J83)=0),AND('Contradiction Register'!K83&lt;&gt;"",COUNTIF('Validation Lists'!$E$5:$E$9,'Contradiction Register'!K83)=0),AND('Contradiction Register'!L83&lt;&gt;"",COUNTIF('Validation Lists'!$F$5:$F$7,'Contradiction Register'!L83)=0),AND('Contradiction Register'!AC83&lt;&gt;"",COUNTIF('Validation Lists'!$D$5:$D$11,'Contradiction Register'!AC83)=0),AND('Contradiction Register'!AD83&lt;&gt;"",COUNTIF('Validation Lists'!$E$5:$E$9,'Contradiction Register'!AD83)=0),AND('Contradiction Register'!AE83&lt;&gt;"",COUNTIF('Validation Lists'!$F$5:$F$7,'Contradiction Register'!AE83)=0),AND('Contradiction Register'!AT83&lt;&gt;"",COUNTIF('Validation Lists'!$G$5:$G$8,'Contradiction Register'!AT83)=0),AND('Contradiction Register'!AU83&lt;&gt;"",COUNTIF('Validation Lists'!$G$5:$G$8,'Contradiction Register'!AU83)=0),AND('Contradiction Register'!AV83&lt;&gt;"",COUNTIF('Validation Lists'!$G$5:$G$8,'Contradiction Register'!AV83)=0),AND('Contradiction Register'!AW83&lt;&gt;"",COUNTIF('Validation Lists'!$G$5:$G$8,'Contradiction Register'!AW83)=0),AND('Contradiction Register'!AX83&lt;&gt;"",COUNTIF('Validation Lists'!$G$5:$G$8,'Contradiction Register'!AX83)=0),AND('Contradiction Register'!AY83&lt;&gt;"",COUNTIF('Validation Lists'!$G$5:$G$8,'Contradiction Register'!AY83)=0),AND('Contradiction Register'!AZ83&lt;&gt;"",COUNTIF('Validation Lists'!$G$5:$G$8,'Contradiction Register'!AZ83)=0),AND('Contradiction Register'!BA83&lt;&gt;"",COUNTIF('Validation Lists'!$G$5:$G$8,'Contradiction Register'!BA83)=0),AND('Contradiction Register'!BB83&lt;&gt;"",COUNTIF('Validation Lists'!$G$5:$G$8,'Contradiction Register'!BB83)=0),AND('Contradiction Register'!BC83&lt;&gt;"",COUNTIF('Validation Lists'!$G$5:$G$8,'Contradiction Register'!BC83)=0),AND('Contradiction Register'!BD83&lt;&gt;"",COUNTIF('Validation Lists'!$H$5:$H$7,'Contradiction Register'!BD83)=0),AND('Contradiction Register'!BE83&lt;&gt;"",COUNTIF('Validation Lists'!$A$5:$A$6,'Contradiction Register'!BE83)=0),AND('Contradiction Register'!BF83&lt;&gt;"",COUNTIF('Validation Lists'!$I$5:$I$8,'Contradiction Register'!BF83)=0),AND('Contradiction Register'!BG83&lt;&gt;"",COUNTIF('Validation Lists'!$H$5:$H$7,'Contradiction Register'!BG83)=0),AND('Contradiction Register'!BH83&lt;&gt;"",COUNTIF('Validation Lists'!$H$5:$H$7,'Contradiction Register'!BH83)=0),AND('Contradiction Register'!BI83&lt;&gt;"",COUNTIF('Validation Lists'!$H$5:$H$7,'Contradiction Register'!BI83)=0),AND('Contradiction Register'!BJ83&lt;&gt;"",COUNTIF('Validation Lists'!$H$5:$H$7,'Contradiction Register'!BJ83)=0),AND('Contradiction Register'!BK83&lt;&gt;"",COUNTIF('Validation Lists'!$A$5:$A$6,'Contradiction Register'!BK83)=0),AND('Contradiction Register'!BL83&lt;&gt;"",COUNTIF('Validation Lists'!$A$5:$A$6,'Contradiction Register'!BL83)=0),AND('Contradiction Register'!BM83&lt;&gt;"",COUNTIF('Validation Lists'!$J$5:$J$8,'Contradiction Register'!BM83)=0),AND('Contradiction Register'!BN83&lt;&gt;"",COUNTIF('Validation Lists'!$K$5:$K$7,'Contradiction Register'!BN83)=0),AND('Contradiction Register'!BO83&lt;&gt;"",COUNTIF('Validation Lists'!$L$5:$L$7,'Contradiction Register'!BO83)=0),AND('Contradiction Register'!BP83&lt;&gt;"",COUNTIF('Validation Lists'!$M$5:$M$7,'Contradiction Register'!BP83)=0))</x:f>
        <x:v>0</x:v>
      </x:c>
      <x:c r="U83" t="b">
        <x:f>OR('Contradiction Register'!B83="",'Contradiction Register'!C83="",'Contradiction Register'!D83="",'Contradiction Register'!E83="",'Contradiction Register'!F83="",'Contradiction Register'!G83="",'Contradiction Register'!H83="",'Contradiction Register'!I83="",'Contradiction Register'!J83="",'Contradiction Register'!K83="",'Contradiction Register'!L83="",'Contradiction Register'!M83="",'Contradiction Register'!N83="",'Contradiction Register'!O83="",'Contradiction Register'!P83="",'Contradiction Register'!Q83="",'Contradiction Register'!R83="",'Contradiction Register'!S83="",'Contradiction Register'!T83="",'Contradiction Register'!U83="",'Contradiction Register'!V83="",'Contradiction Register'!W83="",'Contradiction Register'!X83="",'Contradiction Register'!Y83="",'Contradiction Register'!Z83="",'Contradiction Register'!AA83="",'Contradiction Register'!AB83="",'Contradiction Register'!AC83="",'Contradiction Register'!AD83="",'Contradiction Register'!AE83="",'Contradiction Register'!AF83="",'Contradiction Register'!AG83="",'Contradiction Register'!AH83="",'Contradiction Register'!AI83="",'Contradiction Register'!AJ83="",'Contradiction Register'!AK83="",'Contradiction Register'!AL83="",'Contradiction Register'!AM83="",'Contradiction Register'!AN83="",'Contradiction Register'!AO83="",'Contradiction Register'!AP83="",'Contradiction Register'!AQ83="",'Contradiction Register'!AR83="",'Contradiction Register'!AS83="",'Contradiction Register'!AT83="",'Contradiction Register'!AU83="",'Contradiction Register'!AV83="",'Contradiction Register'!AW83="",'Contradiction Register'!AX83="",'Contradiction Register'!AY83="",'Contradiction Register'!AZ83="",'Contradiction Register'!BA83="",'Contradiction Register'!BB83="",'Contradiction Register'!BC83="",'Contradiction Register'!BD83="",'Contradiction Register'!BE83="",'Contradiction Register'!BF83="",'Contradiction Register'!BG83="",'Contradiction Register'!BH83="",'Contradiction Register'!BI83="",'Contradiction Register'!BJ83="",'Contradiction Register'!BK83="",'Contradiction Register'!BL83="",'Contradiction Register'!BM83="",'Contradiction Register'!BN83="",'Contradiction Register'!BO83="",'Contradiction Register'!BP83="",'Contradiction Register'!BQ83="",'Contradiction Register'!BR83="")</x:f>
        <x:v>1</x:v>
      </x:c>
      <x:c r="V83" t="str">
        <x:f>IF(OR(T83,U83),"Undetermined",'Contradiction Register'!BN83)</x:f>
        <x:v>Undetermined</x:v>
      </x:c>
      <x:c r="W83" t="b">
        <x:f>AND(OR('Contradiction Register'!E83="Yes",'Contradiction Register'!F83="High",'Contradiction Register'!G83="Hard",'Contradiction Register'!BO83&lt;&gt;"None",BH83="Preserve unresolved — decision-blocking",BH83="Refuse the claim",BH83="Collect defined additional evidence"),OR('Contradiction Register'!BS83="",'Contradiction Register'!BS83="None"))</x:f>
        <x:v>1</x:v>
      </x:c>
      <x:c r="X83" t="b">
        <x:f>AND(OR(BH83="Prefer one record with explicit reasons",BH83="Preserve unresolved — non-blocking",BH83="Preserve unresolved — decision-blocking",BH83="Refuse the claim",BH83="Collect defined additional evidence",'Contradiction Register'!AY83="Different",'Contradiction Register'!AX83="Different"),OR('Contradiction Register'!BT83="",'Contradiction Register'!BT83="None",'Contradiction Register'!BT83="Not applicable"))</x:f>
        <x:v>1</x:v>
      </x:c>
      <x:c r="Y83" t="b">
        <x:f>AND(BH83="Collect defined additional evidence",OR('Contradiction Register'!BR83="",'Contradiction Register'!BR83="None",'Contradiction Register'!BR83="Not applicable"))</x:f>
        <x:v>0</x:v>
      </x:c>
      <x:c r="Z83" t="str">
        <x:f>IF(AND('Contradiction Register'!BK83="Yes",'Contradiction Register'!BL83="Yes",'Contradiction Register'!BM83&lt;&gt;"Yes"),"Missing-evidence confusion","")</x:f>
      </x:c>
      <x:c r="AA83" t="str">
        <x:f>IF(Z83&lt;&gt;"",Z83,IF('Contradiction Register'!AT83="Different","Entity mismatch",""))</x:f>
      </x:c>
      <x:c r="AB83" t="str">
        <x:f>IF(AA83&lt;&gt;"",AA83,IF('Contradiction Register'!AV83="Different","Geography or market mismatch",""))</x:f>
      </x:c>
      <x:c r="AC83" t="str">
        <x:f>IF(AB83&lt;&gt;"",AB83,IF('Contradiction Register'!AU83="Different","Geography or market mismatch",""))</x:f>
      </x:c>
      <x:c r="AD83" t="str">
        <x:f>IF(AC83&lt;&gt;"",AC83,IF('Contradiction Register'!AW83="Different","Customer-segment mismatch",""))</x:f>
      </x:c>
      <x:c r="AE83" t="str">
        <x:f>IF(AD83&lt;&gt;"",AD83,IF('Contradiction Register'!AX83="Different","Product-tier mismatch",""))</x:f>
      </x:c>
      <x:c r="AF83" t="str">
        <x:f>IF(AE83&lt;&gt;"",AE83,IF('Contradiction Register'!AY83="Different","Time conflict",""))</x:f>
      </x:c>
      <x:c r="AG83" t="str">
        <x:f>IF(AF83&lt;&gt;"",AF83,IF('Contradiction Register'!AZ83="Different","Definition conflict",""))</x:f>
      </x:c>
      <x:c r="AH83" t="str">
        <x:f>IF(AG83&lt;&gt;"",AG83,IF('Contradiction Register'!BA83="Different","Metric conflict",""))</x:f>
      </x:c>
      <x:c r="AI83" t="str">
        <x:f>IF(AH83&lt;&gt;"",AH83,IF('Contradiction Register'!BB83="Different","Method conflict",""))</x:f>
      </x:c>
      <x:c r="AJ83" t="str">
        <x:f>IF(AI83&lt;&gt;"",AI83,IF('Contradiction Register'!BC83="Different","Evidence-state conflict",""))</x:f>
      </x:c>
      <x:c r="AK83" t="str">
        <x:f>IF(AJ83&lt;&gt;"",AJ83,IF(OR('Contradiction Register'!BG83="Yes",'Contradiction Register'!BH83="Yes",'Contradiction Register'!BI83="Yes",'Contradiction Register'!BJ83&lt;&gt;"Yes"),"Provenance or source conflict",""))</x:f>
        <x:v>Provenance or source conflict</x:v>
      </x:c>
      <x:c r="AL83" t="str">
        <x:f>IF(AK83&lt;&gt;"",AK83,IF('Contradiction Register'!BD83="No","No true contradiction","Genuine factual contradiction"))</x:f>
        <x:v>Provenance or source conflict</x:v>
      </x:c>
      <x:c r="AM83" t="str">
        <x:f>IF(AL83="Missing-evidence confusion","Missing","")</x:f>
      </x:c>
      <x:c r="AN83" t="str">
        <x:f>IF(AM83&lt;&gt;"",AM83,IF(AL83="Entity mismatch","Entity",""))</x:f>
      </x:c>
      <x:c r="AO83" t="str">
        <x:f>IF(AN83&lt;&gt;"",AN83,IF(AL83="Geography or market mismatch",IF('Contradiction Register'!AV83="Different","GeoMarket|Market","GeoMarket|Geography"),""))</x:f>
      </x:c>
      <x:c r="AP83" t="str">
        <x:f>IF(AO83&lt;&gt;"",AO83,IF(AL83="Customer-segment mismatch","Segment",""))</x:f>
      </x:c>
      <x:c r="AQ83" t="str">
        <x:f>IF(AP83&lt;&gt;"",AP83,IF(AL83="Product-tier mismatch",IF('Contradiction Register'!BE83="Yes","Tier|Narrowed","Tier|Default"),""))</x:f>
      </x:c>
      <x:c r="AR83" t="str">
        <x:f>IF(AQ83&lt;&gt;"",AQ83,IF(AL83="Time conflict",IF('Contradiction Register'!BO83&lt;&gt;"None","Time|Preferred","Time|Sequence"),""))</x:f>
      </x:c>
      <x:c r="AS83" t="str">
        <x:f>IF(AR83&lt;&gt;"",AR83,IF(AL83="Definition conflict",IF('Contradiction Register'!W83='Contradiction Register'!AP83,"Definition|SameLabel","Definition|DifferentLabel"),""))</x:f>
      </x:c>
      <x:c r="AT83" t="str">
        <x:f>IF(AS83&lt;&gt;"",AS83,IF(AL83="Metric conflict","Metric",""))</x:f>
      </x:c>
      <x:c r="AU83" t="str">
        <x:f>IF(AT83&lt;&gt;"",AT83,IF(AL83="Method conflict",IF('Contradiction Register'!BN83="Material","Method|Material",IF('Contradiction Register'!BN83="Non-material","Method|NonMaterial","Method|Undetermined")),""))</x:f>
      </x:c>
      <x:c r="AV83" t="str">
        <x:f>IF(AU83&lt;&gt;"",AU83,IF(AL83="Evidence-state conflict","EvidenceState",""))</x:f>
      </x:c>
      <x:c r="AW83" t="str">
        <x:f>IF(AV83&lt;&gt;"",AV83,IF(AL83="Provenance or source conflict",IF(AND('Contradiction Register'!BH83="Yes",'Contradiction Register'!BN83="Material"),"Provenance|SharedProviderMaterial",IF(AND('Contradiction Register'!BN83="Material",'Contradiction Register'!BJ83="Unknown"),"Provenance|TraceRequired","Provenance|Dependent")),""))</x:f>
        <x:v>Provenance|Dependent</x:v>
      </x:c>
      <x:c r="AX83" t="str">
        <x:f>IF(AW83&lt;&gt;"",AW83,IF(AL83="No true contradiction",IF('Contradiction Register'!BE83="Yes","NoTrue|Narrowed","NoTrue|Compatible"),""))</x:f>
        <x:v>Provenance|Dependent</x:v>
      </x:c>
      <x:c r="AY83" t="str">
        <x:f>IF(AX83&lt;&gt;"",AX83,IF('Contradiction Register'!BO83&lt;&gt;"None","Genuine|Preferred",IF('Contradiction Register'!BP83="No","Genuine|Refuse",IF('Contradiction Register'!BN83="Non-material","Genuine|NonMaterial","Genuine|Material"))))</x:f>
        <x:v>Provenance|Dependent</x:v>
      </x:c>
      <x:c r="BH83" t="str">
        <x:f>VLOOKUP(AY83,$AZ$5:$BG$29,2,FALSE)</x:f>
        <x:v>Preserve unresolved — non-blocking</x:v>
      </x:c>
      <x:c r="BI83" t="str">
        <x:f>VLOOKUP(AY83,$AZ$5:$BG$29,3,FALSE)</x:f>
        <x:v>Reduced</x:v>
      </x:c>
      <x:c r="BJ83" t="str">
        <x:f>IF(AY83="Genuine|Preferred",'Contradiction Register'!BO83&amp;" is preferred for named directness, currency and decision-fit reasons; "&amp;IF('Contradiction Register'!BO83="Record A","Record B","Record A")&amp;" remains preserved.",VLOOKUP(AY83,$AZ$5:$BG$29,4,FALSE))</x:f>
        <x:v>The records form one evidence family and must not be counted as independent corroboration.</x:v>
      </x:c>
      <x:c r="BK83" t="str">
        <x:f>IF(AY83="Genuine|Preferred",'Contradiction Register'!BO83&amp;" is unquestionably true.",VLOOKUP(AY83,$AZ$5:$BG$29,5,FALSE))</x:f>
        <x:v>The records independently confirm the claim or are compatible because they share an origin.</x:v>
      </x:c>
      <x:c r="BL83" t="str">
        <x:f>VLOOKUP(AY83,$AZ$5:$BG$29,6,FALSE)</x:f>
        <x:v>Retain them as dependent records, inspect derivation differences and proceed only with the dependence stated.</x:v>
      </x:c>
      <x:c r="BM83" t="str">
        <x:f>VLOOKUP(AY83,$AZ$5:$BG$29,7,FALSE)</x:f>
        <x:v>Required if public.</x:v>
      </x:c>
      <x:c r="BN83" t="str">
        <x:f>VLOOKUP(AY83,$AZ$5:$BG$29,8,FALSE)</x:f>
        <x:v>Reopen if independent collection is found or the derivation changes the meaning.</x:v>
      </x:c>
    </x:row>
    <x:row r="84">
      <x:c r="S84" t="n">
        <x:f>6</x:f>
        <x:v>6</x:v>
      </x:c>
      <x:c r="T84" t="b">
        <x:f>OR(AND('Contradiction Register'!E84&lt;&gt;"",COUNTIF('Validation Lists'!$A$5:$A$6,'Contradiction Register'!E84)=0),AND('Contradiction Register'!F84&lt;&gt;"",COUNTIF('Validation Lists'!$B$5:$B$7,'Contradiction Register'!F84)=0),AND('Contradiction Register'!G84&lt;&gt;"",COUNTIF('Validation Lists'!$C$5:$C$7,'Contradiction Register'!G84)=0),AND('Contradiction Register'!J84&lt;&gt;"",COUNTIF('Validation Lists'!$D$5:$D$11,'Contradiction Register'!J84)=0),AND('Contradiction Register'!K84&lt;&gt;"",COUNTIF('Validation Lists'!$E$5:$E$9,'Contradiction Register'!K84)=0),AND('Contradiction Register'!L84&lt;&gt;"",COUNTIF('Validation Lists'!$F$5:$F$7,'Contradiction Register'!L84)=0),AND('Contradiction Register'!AC84&lt;&gt;"",COUNTIF('Validation Lists'!$D$5:$D$11,'Contradiction Register'!AC84)=0),AND('Contradiction Register'!AD84&lt;&gt;"",COUNTIF('Validation Lists'!$E$5:$E$9,'Contradiction Register'!AD84)=0),AND('Contradiction Register'!AE84&lt;&gt;"",COUNTIF('Validation Lists'!$F$5:$F$7,'Contradiction Register'!AE84)=0),AND('Contradiction Register'!AT84&lt;&gt;"",COUNTIF('Validation Lists'!$G$5:$G$8,'Contradiction Register'!AT84)=0),AND('Contradiction Register'!AU84&lt;&gt;"",COUNTIF('Validation Lists'!$G$5:$G$8,'Contradiction Register'!AU84)=0),AND('Contradiction Register'!AV84&lt;&gt;"",COUNTIF('Validation Lists'!$G$5:$G$8,'Contradiction Register'!AV84)=0),AND('Contradiction Register'!AW84&lt;&gt;"",COUNTIF('Validation Lists'!$G$5:$G$8,'Contradiction Register'!AW84)=0),AND('Contradiction Register'!AX84&lt;&gt;"",COUNTIF('Validation Lists'!$G$5:$G$8,'Contradiction Register'!AX84)=0),AND('Contradiction Register'!AY84&lt;&gt;"",COUNTIF('Validation Lists'!$G$5:$G$8,'Contradiction Register'!AY84)=0),AND('Contradiction Register'!AZ84&lt;&gt;"",COUNTIF('Validation Lists'!$G$5:$G$8,'Contradiction Register'!AZ84)=0),AND('Contradiction Register'!BA84&lt;&gt;"",COUNTIF('Validation Lists'!$G$5:$G$8,'Contradiction Register'!BA84)=0),AND('Contradiction Register'!BB84&lt;&gt;"",COUNTIF('Validation Lists'!$G$5:$G$8,'Contradiction Register'!BB84)=0),AND('Contradiction Register'!BC84&lt;&gt;"",COUNTIF('Validation Lists'!$G$5:$G$8,'Contradiction Register'!BC84)=0),AND('Contradiction Register'!BD84&lt;&gt;"",COUNTIF('Validation Lists'!$H$5:$H$7,'Contradiction Register'!BD84)=0),AND('Contradiction Register'!BE84&lt;&gt;"",COUNTIF('Validation Lists'!$A$5:$A$6,'Contradiction Register'!BE84)=0),AND('Contradiction Register'!BF84&lt;&gt;"",COUNTIF('Validation Lists'!$I$5:$I$8,'Contradiction Register'!BF84)=0),AND('Contradiction Register'!BG84&lt;&gt;"",COUNTIF('Validation Lists'!$H$5:$H$7,'Contradiction Register'!BG84)=0),AND('Contradiction Register'!BH84&lt;&gt;"",COUNTIF('Validation Lists'!$H$5:$H$7,'Contradiction Register'!BH84)=0),AND('Contradiction Register'!BI84&lt;&gt;"",COUNTIF('Validation Lists'!$H$5:$H$7,'Contradiction Register'!BI84)=0),AND('Contradiction Register'!BJ84&lt;&gt;"",COUNTIF('Validation Lists'!$H$5:$H$7,'Contradiction Register'!BJ84)=0),AND('Contradiction Register'!BK84&lt;&gt;"",COUNTIF('Validation Lists'!$A$5:$A$6,'Contradiction Register'!BK84)=0),AND('Contradiction Register'!BL84&lt;&gt;"",COUNTIF('Validation Lists'!$A$5:$A$6,'Contradiction Register'!BL84)=0),AND('Contradiction Register'!BM84&lt;&gt;"",COUNTIF('Validation Lists'!$J$5:$J$8,'Contradiction Register'!BM84)=0),AND('Contradiction Register'!BN84&lt;&gt;"",COUNTIF('Validation Lists'!$K$5:$K$7,'Contradiction Register'!BN84)=0),AND('Contradiction Register'!BO84&lt;&gt;"",COUNTIF('Validation Lists'!$L$5:$L$7,'Contradiction Register'!BO84)=0),AND('Contradiction Register'!BP84&lt;&gt;"",COUNTIF('Validation Lists'!$M$5:$M$7,'Contradiction Register'!BP84)=0))</x:f>
        <x:v>0</x:v>
      </x:c>
      <x:c r="U84" t="b">
        <x:f>OR('Contradiction Register'!B84="",'Contradiction Register'!C84="",'Contradiction Register'!D84="",'Contradiction Register'!E84="",'Contradiction Register'!F84="",'Contradiction Register'!G84="",'Contradiction Register'!H84="",'Contradiction Register'!I84="",'Contradiction Register'!J84="",'Contradiction Register'!K84="",'Contradiction Register'!L84="",'Contradiction Register'!M84="",'Contradiction Register'!N84="",'Contradiction Register'!O84="",'Contradiction Register'!P84="",'Contradiction Register'!Q84="",'Contradiction Register'!R84="",'Contradiction Register'!S84="",'Contradiction Register'!T84="",'Contradiction Register'!U84="",'Contradiction Register'!V84="",'Contradiction Register'!W84="",'Contradiction Register'!X84="",'Contradiction Register'!Y84="",'Contradiction Register'!Z84="",'Contradiction Register'!AA84="",'Contradiction Register'!AB84="",'Contradiction Register'!AC84="",'Contradiction Register'!AD84="",'Contradiction Register'!AE84="",'Contradiction Register'!AF84="",'Contradiction Register'!AG84="",'Contradiction Register'!AH84="",'Contradiction Register'!AI84="",'Contradiction Register'!AJ84="",'Contradiction Register'!AK84="",'Contradiction Register'!AL84="",'Contradiction Register'!AM84="",'Contradiction Register'!AN84="",'Contradiction Register'!AO84="",'Contradiction Register'!AP84="",'Contradiction Register'!AQ84="",'Contradiction Register'!AR84="",'Contradiction Register'!AS84="",'Contradiction Register'!AT84="",'Contradiction Register'!AU84="",'Contradiction Register'!AV84="",'Contradiction Register'!AW84="",'Contradiction Register'!AX84="",'Contradiction Register'!AY84="",'Contradiction Register'!AZ84="",'Contradiction Register'!BA84="",'Contradiction Register'!BB84="",'Contradiction Register'!BC84="",'Contradiction Register'!BD84="",'Contradiction Register'!BE84="",'Contradiction Register'!BF84="",'Contradiction Register'!BG84="",'Contradiction Register'!BH84="",'Contradiction Register'!BI84="",'Contradiction Register'!BJ84="",'Contradiction Register'!BK84="",'Contradiction Register'!BL84="",'Contradiction Register'!BM84="",'Contradiction Register'!BN84="",'Contradiction Register'!BO84="",'Contradiction Register'!BP84="",'Contradiction Register'!BQ84="",'Contradiction Register'!BR84="")</x:f>
        <x:v>1</x:v>
      </x:c>
      <x:c r="V84" t="str">
        <x:f>IF(OR(T84,U84),"Undetermined",'Contradiction Register'!BN84)</x:f>
        <x:v>Undetermined</x:v>
      </x:c>
      <x:c r="W84" t="b">
        <x:f>AND(OR('Contradiction Register'!E84="Yes",'Contradiction Register'!F84="High",'Contradiction Register'!G84="Hard",'Contradiction Register'!BO84&lt;&gt;"None",BH84="Preserve unresolved — decision-blocking",BH84="Refuse the claim",BH84="Collect defined additional evidence"),OR('Contradiction Register'!BS84="",'Contradiction Register'!BS84="None"))</x:f>
        <x:v>1</x:v>
      </x:c>
      <x:c r="X84" t="b">
        <x:f>AND(OR(BH84="Prefer one record with explicit reasons",BH84="Preserve unresolved — non-blocking",BH84="Preserve unresolved — decision-blocking",BH84="Refuse the claim",BH84="Collect defined additional evidence",'Contradiction Register'!AY84="Different",'Contradiction Register'!AX84="Different"),OR('Contradiction Register'!BT84="",'Contradiction Register'!BT84="None",'Contradiction Register'!BT84="Not applicable"))</x:f>
        <x:v>1</x:v>
      </x:c>
      <x:c r="Y84" t="b">
        <x:f>AND(BH84="Collect defined additional evidence",OR('Contradiction Register'!BR84="",'Contradiction Register'!BR84="None",'Contradiction Register'!BR84="Not applicable"))</x:f>
        <x:v>0</x:v>
      </x:c>
      <x:c r="Z84" t="str">
        <x:f>IF(AND('Contradiction Register'!BK84="Yes",'Contradiction Register'!BL84="Yes",'Contradiction Register'!BM84&lt;&gt;"Yes"),"Missing-evidence confusion","")</x:f>
      </x:c>
      <x:c r="AA84" t="str">
        <x:f>IF(Z84&lt;&gt;"",Z84,IF('Contradiction Register'!AT84="Different","Entity mismatch",""))</x:f>
      </x:c>
      <x:c r="AB84" t="str">
        <x:f>IF(AA84&lt;&gt;"",AA84,IF('Contradiction Register'!AV84="Different","Geography or market mismatch",""))</x:f>
      </x:c>
      <x:c r="AC84" t="str">
        <x:f>IF(AB84&lt;&gt;"",AB84,IF('Contradiction Register'!AU84="Different","Geography or market mismatch",""))</x:f>
      </x:c>
      <x:c r="AD84" t="str">
        <x:f>IF(AC84&lt;&gt;"",AC84,IF('Contradiction Register'!AW84="Different","Customer-segment mismatch",""))</x:f>
      </x:c>
      <x:c r="AE84" t="str">
        <x:f>IF(AD84&lt;&gt;"",AD84,IF('Contradiction Register'!AX84="Different","Product-tier mismatch",""))</x:f>
      </x:c>
      <x:c r="AF84" t="str">
        <x:f>IF(AE84&lt;&gt;"",AE84,IF('Contradiction Register'!AY84="Different","Time conflict",""))</x:f>
      </x:c>
      <x:c r="AG84" t="str">
        <x:f>IF(AF84&lt;&gt;"",AF84,IF('Contradiction Register'!AZ84="Different","Definition conflict",""))</x:f>
      </x:c>
      <x:c r="AH84" t="str">
        <x:f>IF(AG84&lt;&gt;"",AG84,IF('Contradiction Register'!BA84="Different","Metric conflict",""))</x:f>
      </x:c>
      <x:c r="AI84" t="str">
        <x:f>IF(AH84&lt;&gt;"",AH84,IF('Contradiction Register'!BB84="Different","Method conflict",""))</x:f>
      </x:c>
      <x:c r="AJ84" t="str">
        <x:f>IF(AI84&lt;&gt;"",AI84,IF('Contradiction Register'!BC84="Different","Evidence-state conflict",""))</x:f>
      </x:c>
      <x:c r="AK84" t="str">
        <x:f>IF(AJ84&lt;&gt;"",AJ84,IF(OR('Contradiction Register'!BG84="Yes",'Contradiction Register'!BH84="Yes",'Contradiction Register'!BI84="Yes",'Contradiction Register'!BJ84&lt;&gt;"Yes"),"Provenance or source conflict",""))</x:f>
        <x:v>Provenance or source conflict</x:v>
      </x:c>
      <x:c r="AL84" t="str">
        <x:f>IF(AK84&lt;&gt;"",AK84,IF('Contradiction Register'!BD84="No","No true contradiction","Genuine factual contradiction"))</x:f>
        <x:v>Provenance or source conflict</x:v>
      </x:c>
      <x:c r="AM84" t="str">
        <x:f>IF(AL84="Missing-evidence confusion","Missing","")</x:f>
      </x:c>
      <x:c r="AN84" t="str">
        <x:f>IF(AM84&lt;&gt;"",AM84,IF(AL84="Entity mismatch","Entity",""))</x:f>
      </x:c>
      <x:c r="AO84" t="str">
        <x:f>IF(AN84&lt;&gt;"",AN84,IF(AL84="Geography or market mismatch",IF('Contradiction Register'!AV84="Different","GeoMarket|Market","GeoMarket|Geography"),""))</x:f>
      </x:c>
      <x:c r="AP84" t="str">
        <x:f>IF(AO84&lt;&gt;"",AO84,IF(AL84="Customer-segment mismatch","Segment",""))</x:f>
      </x:c>
      <x:c r="AQ84" t="str">
        <x:f>IF(AP84&lt;&gt;"",AP84,IF(AL84="Product-tier mismatch",IF('Contradiction Register'!BE84="Yes","Tier|Narrowed","Tier|Default"),""))</x:f>
      </x:c>
      <x:c r="AR84" t="str">
        <x:f>IF(AQ84&lt;&gt;"",AQ84,IF(AL84="Time conflict",IF('Contradiction Register'!BO84&lt;&gt;"None","Time|Preferred","Time|Sequence"),""))</x:f>
      </x:c>
      <x:c r="AS84" t="str">
        <x:f>IF(AR84&lt;&gt;"",AR84,IF(AL84="Definition conflict",IF('Contradiction Register'!W84='Contradiction Register'!AP84,"Definition|SameLabel","Definition|DifferentLabel"),""))</x:f>
      </x:c>
      <x:c r="AT84" t="str">
        <x:f>IF(AS84&lt;&gt;"",AS84,IF(AL84="Metric conflict","Metric",""))</x:f>
      </x:c>
      <x:c r="AU84" t="str">
        <x:f>IF(AT84&lt;&gt;"",AT84,IF(AL84="Method conflict",IF('Contradiction Register'!BN84="Material","Method|Material",IF('Contradiction Register'!BN84="Non-material","Method|NonMaterial","Method|Undetermined")),""))</x:f>
      </x:c>
      <x:c r="AV84" t="str">
        <x:f>IF(AU84&lt;&gt;"",AU84,IF(AL84="Evidence-state conflict","EvidenceState",""))</x:f>
      </x:c>
      <x:c r="AW84" t="str">
        <x:f>IF(AV84&lt;&gt;"",AV84,IF(AL84="Provenance or source conflict",IF(AND('Contradiction Register'!BH84="Yes",'Contradiction Register'!BN84="Material"),"Provenance|SharedProviderMaterial",IF(AND('Contradiction Register'!BN84="Material",'Contradiction Register'!BJ84="Unknown"),"Provenance|TraceRequired","Provenance|Dependent")),""))</x:f>
        <x:v>Provenance|Dependent</x:v>
      </x:c>
      <x:c r="AX84" t="str">
        <x:f>IF(AW84&lt;&gt;"",AW84,IF(AL84="No true contradiction",IF('Contradiction Register'!BE84="Yes","NoTrue|Narrowed","NoTrue|Compatible"),""))</x:f>
        <x:v>Provenance|Dependent</x:v>
      </x:c>
      <x:c r="AY84" t="str">
        <x:f>IF(AX84&lt;&gt;"",AX84,IF('Contradiction Register'!BO84&lt;&gt;"None","Genuine|Preferred",IF('Contradiction Register'!BP84="No","Genuine|Refuse",IF('Contradiction Register'!BN84="Non-material","Genuine|NonMaterial","Genuine|Material"))))</x:f>
        <x:v>Provenance|Dependent</x:v>
      </x:c>
      <x:c r="BH84" t="str">
        <x:f>VLOOKUP(AY84,$AZ$5:$BG$29,2,FALSE)</x:f>
        <x:v>Preserve unresolved — non-blocking</x:v>
      </x:c>
      <x:c r="BI84" t="str">
        <x:f>VLOOKUP(AY84,$AZ$5:$BG$29,3,FALSE)</x:f>
        <x:v>Reduced</x:v>
      </x:c>
      <x:c r="BJ84" t="str">
        <x:f>IF(AY84="Genuine|Preferred",'Contradiction Register'!BO84&amp;" is preferred for named directness, currency and decision-fit reasons; "&amp;IF('Contradiction Register'!BO84="Record A","Record B","Record A")&amp;" remains preserved.",VLOOKUP(AY84,$AZ$5:$BG$29,4,FALSE))</x:f>
        <x:v>The records form one evidence family and must not be counted as independent corroboration.</x:v>
      </x:c>
      <x:c r="BK84" t="str">
        <x:f>IF(AY84="Genuine|Preferred",'Contradiction Register'!BO84&amp;" is unquestionably true.",VLOOKUP(AY84,$AZ$5:$BG$29,5,FALSE))</x:f>
        <x:v>The records independently confirm the claim or are compatible because they share an origin.</x:v>
      </x:c>
      <x:c r="BL84" t="str">
        <x:f>VLOOKUP(AY84,$AZ$5:$BG$29,6,FALSE)</x:f>
        <x:v>Retain them as dependent records, inspect derivation differences and proceed only with the dependence stated.</x:v>
      </x:c>
      <x:c r="BM84" t="str">
        <x:f>VLOOKUP(AY84,$AZ$5:$BG$29,7,FALSE)</x:f>
        <x:v>Required if public.</x:v>
      </x:c>
      <x:c r="BN84" t="str">
        <x:f>VLOOKUP(AY84,$AZ$5:$BG$29,8,FALSE)</x:f>
        <x:v>Reopen if independent collection is found or the derivation changes the meaning.</x:v>
      </x:c>
    </x:row>
    <x:row r="85">
      <x:c r="S85" t="n">
        <x:f>6</x:f>
        <x:v>6</x:v>
      </x:c>
      <x:c r="T85" t="b">
        <x:f>OR(AND('Contradiction Register'!E85&lt;&gt;"",COUNTIF('Validation Lists'!$A$5:$A$6,'Contradiction Register'!E85)=0),AND('Contradiction Register'!F85&lt;&gt;"",COUNTIF('Validation Lists'!$B$5:$B$7,'Contradiction Register'!F85)=0),AND('Contradiction Register'!G85&lt;&gt;"",COUNTIF('Validation Lists'!$C$5:$C$7,'Contradiction Register'!G85)=0),AND('Contradiction Register'!J85&lt;&gt;"",COUNTIF('Validation Lists'!$D$5:$D$11,'Contradiction Register'!J85)=0),AND('Contradiction Register'!K85&lt;&gt;"",COUNTIF('Validation Lists'!$E$5:$E$9,'Contradiction Register'!K85)=0),AND('Contradiction Register'!L85&lt;&gt;"",COUNTIF('Validation Lists'!$F$5:$F$7,'Contradiction Register'!L85)=0),AND('Contradiction Register'!AC85&lt;&gt;"",COUNTIF('Validation Lists'!$D$5:$D$11,'Contradiction Register'!AC85)=0),AND('Contradiction Register'!AD85&lt;&gt;"",COUNTIF('Validation Lists'!$E$5:$E$9,'Contradiction Register'!AD85)=0),AND('Contradiction Register'!AE85&lt;&gt;"",COUNTIF('Validation Lists'!$F$5:$F$7,'Contradiction Register'!AE85)=0),AND('Contradiction Register'!AT85&lt;&gt;"",COUNTIF('Validation Lists'!$G$5:$G$8,'Contradiction Register'!AT85)=0),AND('Contradiction Register'!AU85&lt;&gt;"",COUNTIF('Validation Lists'!$G$5:$G$8,'Contradiction Register'!AU85)=0),AND('Contradiction Register'!AV85&lt;&gt;"",COUNTIF('Validation Lists'!$G$5:$G$8,'Contradiction Register'!AV85)=0),AND('Contradiction Register'!AW85&lt;&gt;"",COUNTIF('Validation Lists'!$G$5:$G$8,'Contradiction Register'!AW85)=0),AND('Contradiction Register'!AX85&lt;&gt;"",COUNTIF('Validation Lists'!$G$5:$G$8,'Contradiction Register'!AX85)=0),AND('Contradiction Register'!AY85&lt;&gt;"",COUNTIF('Validation Lists'!$G$5:$G$8,'Contradiction Register'!AY85)=0),AND('Contradiction Register'!AZ85&lt;&gt;"",COUNTIF('Validation Lists'!$G$5:$G$8,'Contradiction Register'!AZ85)=0),AND('Contradiction Register'!BA85&lt;&gt;"",COUNTIF('Validation Lists'!$G$5:$G$8,'Contradiction Register'!BA85)=0),AND('Contradiction Register'!BB85&lt;&gt;"",COUNTIF('Validation Lists'!$G$5:$G$8,'Contradiction Register'!BB85)=0),AND('Contradiction Register'!BC85&lt;&gt;"",COUNTIF('Validation Lists'!$G$5:$G$8,'Contradiction Register'!BC85)=0),AND('Contradiction Register'!BD85&lt;&gt;"",COUNTIF('Validation Lists'!$H$5:$H$7,'Contradiction Register'!BD85)=0),AND('Contradiction Register'!BE85&lt;&gt;"",COUNTIF('Validation Lists'!$A$5:$A$6,'Contradiction Register'!BE85)=0),AND('Contradiction Register'!BF85&lt;&gt;"",COUNTIF('Validation Lists'!$I$5:$I$8,'Contradiction Register'!BF85)=0),AND('Contradiction Register'!BG85&lt;&gt;"",COUNTIF('Validation Lists'!$H$5:$H$7,'Contradiction Register'!BG85)=0),AND('Contradiction Register'!BH85&lt;&gt;"",COUNTIF('Validation Lists'!$H$5:$H$7,'Contradiction Register'!BH85)=0),AND('Contradiction Register'!BI85&lt;&gt;"",COUNTIF('Validation Lists'!$H$5:$H$7,'Contradiction Register'!BI85)=0),AND('Contradiction Register'!BJ85&lt;&gt;"",COUNTIF('Validation Lists'!$H$5:$H$7,'Contradiction Register'!BJ85)=0),AND('Contradiction Register'!BK85&lt;&gt;"",COUNTIF('Validation Lists'!$A$5:$A$6,'Contradiction Register'!BK85)=0),AND('Contradiction Register'!BL85&lt;&gt;"",COUNTIF('Validation Lists'!$A$5:$A$6,'Contradiction Register'!BL85)=0),AND('Contradiction Register'!BM85&lt;&gt;"",COUNTIF('Validation Lists'!$J$5:$J$8,'Contradiction Register'!BM85)=0),AND('Contradiction Register'!BN85&lt;&gt;"",COUNTIF('Validation Lists'!$K$5:$K$7,'Contradiction Register'!BN85)=0),AND('Contradiction Register'!BO85&lt;&gt;"",COUNTIF('Validation Lists'!$L$5:$L$7,'Contradiction Register'!BO85)=0),AND('Contradiction Register'!BP85&lt;&gt;"",COUNTIF('Validation Lists'!$M$5:$M$7,'Contradiction Register'!BP85)=0))</x:f>
        <x:v>0</x:v>
      </x:c>
      <x:c r="U85" t="b">
        <x:f>OR('Contradiction Register'!B85="",'Contradiction Register'!C85="",'Contradiction Register'!D85="",'Contradiction Register'!E85="",'Contradiction Register'!F85="",'Contradiction Register'!G85="",'Contradiction Register'!H85="",'Contradiction Register'!I85="",'Contradiction Register'!J85="",'Contradiction Register'!K85="",'Contradiction Register'!L85="",'Contradiction Register'!M85="",'Contradiction Register'!N85="",'Contradiction Register'!O85="",'Contradiction Register'!P85="",'Contradiction Register'!Q85="",'Contradiction Register'!R85="",'Contradiction Register'!S85="",'Contradiction Register'!T85="",'Contradiction Register'!U85="",'Contradiction Register'!V85="",'Contradiction Register'!W85="",'Contradiction Register'!X85="",'Contradiction Register'!Y85="",'Contradiction Register'!Z85="",'Contradiction Register'!AA85="",'Contradiction Register'!AB85="",'Contradiction Register'!AC85="",'Contradiction Register'!AD85="",'Contradiction Register'!AE85="",'Contradiction Register'!AF85="",'Contradiction Register'!AG85="",'Contradiction Register'!AH85="",'Contradiction Register'!AI85="",'Contradiction Register'!AJ85="",'Contradiction Register'!AK85="",'Contradiction Register'!AL85="",'Contradiction Register'!AM85="",'Contradiction Register'!AN85="",'Contradiction Register'!AO85="",'Contradiction Register'!AP85="",'Contradiction Register'!AQ85="",'Contradiction Register'!AR85="",'Contradiction Register'!AS85="",'Contradiction Register'!AT85="",'Contradiction Register'!AU85="",'Contradiction Register'!AV85="",'Contradiction Register'!AW85="",'Contradiction Register'!AX85="",'Contradiction Register'!AY85="",'Contradiction Register'!AZ85="",'Contradiction Register'!BA85="",'Contradiction Register'!BB85="",'Contradiction Register'!BC85="",'Contradiction Register'!BD85="",'Contradiction Register'!BE85="",'Contradiction Register'!BF85="",'Contradiction Register'!BG85="",'Contradiction Register'!BH85="",'Contradiction Register'!BI85="",'Contradiction Register'!BJ85="",'Contradiction Register'!BK85="",'Contradiction Register'!BL85="",'Contradiction Register'!BM85="",'Contradiction Register'!BN85="",'Contradiction Register'!BO85="",'Contradiction Register'!BP85="",'Contradiction Register'!BQ85="",'Contradiction Register'!BR85="")</x:f>
        <x:v>1</x:v>
      </x:c>
      <x:c r="V85" t="str">
        <x:f>IF(OR(T85,U85),"Undetermined",'Contradiction Register'!BN85)</x:f>
        <x:v>Undetermined</x:v>
      </x:c>
      <x:c r="W85" t="b">
        <x:f>AND(OR('Contradiction Register'!E85="Yes",'Contradiction Register'!F85="High",'Contradiction Register'!G85="Hard",'Contradiction Register'!BO85&lt;&gt;"None",BH85="Preserve unresolved — decision-blocking",BH85="Refuse the claim",BH85="Collect defined additional evidence"),OR('Contradiction Register'!BS85="",'Contradiction Register'!BS85="None"))</x:f>
        <x:v>1</x:v>
      </x:c>
      <x:c r="X85" t="b">
        <x:f>AND(OR(BH85="Prefer one record with explicit reasons",BH85="Preserve unresolved — non-blocking",BH85="Preserve unresolved — decision-blocking",BH85="Refuse the claim",BH85="Collect defined additional evidence",'Contradiction Register'!AY85="Different",'Contradiction Register'!AX85="Different"),OR('Contradiction Register'!BT85="",'Contradiction Register'!BT85="None",'Contradiction Register'!BT85="Not applicable"))</x:f>
        <x:v>1</x:v>
      </x:c>
      <x:c r="Y85" t="b">
        <x:f>AND(BH85="Collect defined additional evidence",OR('Contradiction Register'!BR85="",'Contradiction Register'!BR85="None",'Contradiction Register'!BR85="Not applicable"))</x:f>
        <x:v>0</x:v>
      </x:c>
      <x:c r="Z85" t="str">
        <x:f>IF(AND('Contradiction Register'!BK85="Yes",'Contradiction Register'!BL85="Yes",'Contradiction Register'!BM85&lt;&gt;"Yes"),"Missing-evidence confusion","")</x:f>
      </x:c>
      <x:c r="AA85" t="str">
        <x:f>IF(Z85&lt;&gt;"",Z85,IF('Contradiction Register'!AT85="Different","Entity mismatch",""))</x:f>
      </x:c>
      <x:c r="AB85" t="str">
        <x:f>IF(AA85&lt;&gt;"",AA85,IF('Contradiction Register'!AV85="Different","Geography or market mismatch",""))</x:f>
      </x:c>
      <x:c r="AC85" t="str">
        <x:f>IF(AB85&lt;&gt;"",AB85,IF('Contradiction Register'!AU85="Different","Geography or market mismatch",""))</x:f>
      </x:c>
      <x:c r="AD85" t="str">
        <x:f>IF(AC85&lt;&gt;"",AC85,IF('Contradiction Register'!AW85="Different","Customer-segment mismatch",""))</x:f>
      </x:c>
      <x:c r="AE85" t="str">
        <x:f>IF(AD85&lt;&gt;"",AD85,IF('Contradiction Register'!AX85="Different","Product-tier mismatch",""))</x:f>
      </x:c>
      <x:c r="AF85" t="str">
        <x:f>IF(AE85&lt;&gt;"",AE85,IF('Contradiction Register'!AY85="Different","Time conflict",""))</x:f>
      </x:c>
      <x:c r="AG85" t="str">
        <x:f>IF(AF85&lt;&gt;"",AF85,IF('Contradiction Register'!AZ85="Different","Definition conflict",""))</x:f>
      </x:c>
      <x:c r="AH85" t="str">
        <x:f>IF(AG85&lt;&gt;"",AG85,IF('Contradiction Register'!BA85="Different","Metric conflict",""))</x:f>
      </x:c>
      <x:c r="AI85" t="str">
        <x:f>IF(AH85&lt;&gt;"",AH85,IF('Contradiction Register'!BB85="Different","Method conflict",""))</x:f>
      </x:c>
      <x:c r="AJ85" t="str">
        <x:f>IF(AI85&lt;&gt;"",AI85,IF('Contradiction Register'!BC85="Different","Evidence-state conflict",""))</x:f>
      </x:c>
      <x:c r="AK85" t="str">
        <x:f>IF(AJ85&lt;&gt;"",AJ85,IF(OR('Contradiction Register'!BG85="Yes",'Contradiction Register'!BH85="Yes",'Contradiction Register'!BI85="Yes",'Contradiction Register'!BJ85&lt;&gt;"Yes"),"Provenance or source conflict",""))</x:f>
        <x:v>Provenance or source conflict</x:v>
      </x:c>
      <x:c r="AL85" t="str">
        <x:f>IF(AK85&lt;&gt;"",AK85,IF('Contradiction Register'!BD85="No","No true contradiction","Genuine factual contradiction"))</x:f>
        <x:v>Provenance or source conflict</x:v>
      </x:c>
      <x:c r="AM85" t="str">
        <x:f>IF(AL85="Missing-evidence confusion","Missing","")</x:f>
      </x:c>
      <x:c r="AN85" t="str">
        <x:f>IF(AM85&lt;&gt;"",AM85,IF(AL85="Entity mismatch","Entity",""))</x:f>
      </x:c>
      <x:c r="AO85" t="str">
        <x:f>IF(AN85&lt;&gt;"",AN85,IF(AL85="Geography or market mismatch",IF('Contradiction Register'!AV85="Different","GeoMarket|Market","GeoMarket|Geography"),""))</x:f>
      </x:c>
      <x:c r="AP85" t="str">
        <x:f>IF(AO85&lt;&gt;"",AO85,IF(AL85="Customer-segment mismatch","Segment",""))</x:f>
      </x:c>
      <x:c r="AQ85" t="str">
        <x:f>IF(AP85&lt;&gt;"",AP85,IF(AL85="Product-tier mismatch",IF('Contradiction Register'!BE85="Yes","Tier|Narrowed","Tier|Default"),""))</x:f>
      </x:c>
      <x:c r="AR85" t="str">
        <x:f>IF(AQ85&lt;&gt;"",AQ85,IF(AL85="Time conflict",IF('Contradiction Register'!BO85&lt;&gt;"None","Time|Preferred","Time|Sequence"),""))</x:f>
      </x:c>
      <x:c r="AS85" t="str">
        <x:f>IF(AR85&lt;&gt;"",AR85,IF(AL85="Definition conflict",IF('Contradiction Register'!W85='Contradiction Register'!AP85,"Definition|SameLabel","Definition|DifferentLabel"),""))</x:f>
      </x:c>
      <x:c r="AT85" t="str">
        <x:f>IF(AS85&lt;&gt;"",AS85,IF(AL85="Metric conflict","Metric",""))</x:f>
      </x:c>
      <x:c r="AU85" t="str">
        <x:f>IF(AT85&lt;&gt;"",AT85,IF(AL85="Method conflict",IF('Contradiction Register'!BN85="Material","Method|Material",IF('Contradiction Register'!BN85="Non-material","Method|NonMaterial","Method|Undetermined")),""))</x:f>
      </x:c>
      <x:c r="AV85" t="str">
        <x:f>IF(AU85&lt;&gt;"",AU85,IF(AL85="Evidence-state conflict","EvidenceState",""))</x:f>
      </x:c>
      <x:c r="AW85" t="str">
        <x:f>IF(AV85&lt;&gt;"",AV85,IF(AL85="Provenance or source conflict",IF(AND('Contradiction Register'!BH85="Yes",'Contradiction Register'!BN85="Material"),"Provenance|SharedProviderMaterial",IF(AND('Contradiction Register'!BN85="Material",'Contradiction Register'!BJ85="Unknown"),"Provenance|TraceRequired","Provenance|Dependent")),""))</x:f>
        <x:v>Provenance|Dependent</x:v>
      </x:c>
      <x:c r="AX85" t="str">
        <x:f>IF(AW85&lt;&gt;"",AW85,IF(AL85="No true contradiction",IF('Contradiction Register'!BE85="Yes","NoTrue|Narrowed","NoTrue|Compatible"),""))</x:f>
        <x:v>Provenance|Dependent</x:v>
      </x:c>
      <x:c r="AY85" t="str">
        <x:f>IF(AX85&lt;&gt;"",AX85,IF('Contradiction Register'!BO85&lt;&gt;"None","Genuine|Preferred",IF('Contradiction Register'!BP85="No","Genuine|Refuse",IF('Contradiction Register'!BN85="Non-material","Genuine|NonMaterial","Genuine|Material"))))</x:f>
        <x:v>Provenance|Dependent</x:v>
      </x:c>
      <x:c r="BH85" t="str">
        <x:f>VLOOKUP(AY85,$AZ$5:$BG$29,2,FALSE)</x:f>
        <x:v>Preserve unresolved — non-blocking</x:v>
      </x:c>
      <x:c r="BI85" t="str">
        <x:f>VLOOKUP(AY85,$AZ$5:$BG$29,3,FALSE)</x:f>
        <x:v>Reduced</x:v>
      </x:c>
      <x:c r="BJ85" t="str">
        <x:f>IF(AY85="Genuine|Preferred",'Contradiction Register'!BO85&amp;" is preferred for named directness, currency and decision-fit reasons; "&amp;IF('Contradiction Register'!BO85="Record A","Record B","Record A")&amp;" remains preserved.",VLOOKUP(AY85,$AZ$5:$BG$29,4,FALSE))</x:f>
        <x:v>The records form one evidence family and must not be counted as independent corroboration.</x:v>
      </x:c>
      <x:c r="BK85" t="str">
        <x:f>IF(AY85="Genuine|Preferred",'Contradiction Register'!BO85&amp;" is unquestionably true.",VLOOKUP(AY85,$AZ$5:$BG$29,5,FALSE))</x:f>
        <x:v>The records independently confirm the claim or are compatible because they share an origin.</x:v>
      </x:c>
      <x:c r="BL85" t="str">
        <x:f>VLOOKUP(AY85,$AZ$5:$BG$29,6,FALSE)</x:f>
        <x:v>Retain them as dependent records, inspect derivation differences and proceed only with the dependence stated.</x:v>
      </x:c>
      <x:c r="BM85" t="str">
        <x:f>VLOOKUP(AY85,$AZ$5:$BG$29,7,FALSE)</x:f>
        <x:v>Required if public.</x:v>
      </x:c>
      <x:c r="BN85" t="str">
        <x:f>VLOOKUP(AY85,$AZ$5:$BG$29,8,FALSE)</x:f>
        <x:v>Reopen if independent collection is found or the derivation changes the meaning.</x:v>
      </x:c>
    </x:row>
    <x:row r="86">
      <x:c r="S86" t="n">
        <x:f>6</x:f>
        <x:v>6</x:v>
      </x:c>
      <x:c r="T86" t="b">
        <x:f>OR(AND('Contradiction Register'!E86&lt;&gt;"",COUNTIF('Validation Lists'!$A$5:$A$6,'Contradiction Register'!E86)=0),AND('Contradiction Register'!F86&lt;&gt;"",COUNTIF('Validation Lists'!$B$5:$B$7,'Contradiction Register'!F86)=0),AND('Contradiction Register'!G86&lt;&gt;"",COUNTIF('Validation Lists'!$C$5:$C$7,'Contradiction Register'!G86)=0),AND('Contradiction Register'!J86&lt;&gt;"",COUNTIF('Validation Lists'!$D$5:$D$11,'Contradiction Register'!J86)=0),AND('Contradiction Register'!K86&lt;&gt;"",COUNTIF('Validation Lists'!$E$5:$E$9,'Contradiction Register'!K86)=0),AND('Contradiction Register'!L86&lt;&gt;"",COUNTIF('Validation Lists'!$F$5:$F$7,'Contradiction Register'!L86)=0),AND('Contradiction Register'!AC86&lt;&gt;"",COUNTIF('Validation Lists'!$D$5:$D$11,'Contradiction Register'!AC86)=0),AND('Contradiction Register'!AD86&lt;&gt;"",COUNTIF('Validation Lists'!$E$5:$E$9,'Contradiction Register'!AD86)=0),AND('Contradiction Register'!AE86&lt;&gt;"",COUNTIF('Validation Lists'!$F$5:$F$7,'Contradiction Register'!AE86)=0),AND('Contradiction Register'!AT86&lt;&gt;"",COUNTIF('Validation Lists'!$G$5:$G$8,'Contradiction Register'!AT86)=0),AND('Contradiction Register'!AU86&lt;&gt;"",COUNTIF('Validation Lists'!$G$5:$G$8,'Contradiction Register'!AU86)=0),AND('Contradiction Register'!AV86&lt;&gt;"",COUNTIF('Validation Lists'!$G$5:$G$8,'Contradiction Register'!AV86)=0),AND('Contradiction Register'!AW86&lt;&gt;"",COUNTIF('Validation Lists'!$G$5:$G$8,'Contradiction Register'!AW86)=0),AND('Contradiction Register'!AX86&lt;&gt;"",COUNTIF('Validation Lists'!$G$5:$G$8,'Contradiction Register'!AX86)=0),AND('Contradiction Register'!AY86&lt;&gt;"",COUNTIF('Validation Lists'!$G$5:$G$8,'Contradiction Register'!AY86)=0),AND('Contradiction Register'!AZ86&lt;&gt;"",COUNTIF('Validation Lists'!$G$5:$G$8,'Contradiction Register'!AZ86)=0),AND('Contradiction Register'!BA86&lt;&gt;"",COUNTIF('Validation Lists'!$G$5:$G$8,'Contradiction Register'!BA86)=0),AND('Contradiction Register'!BB86&lt;&gt;"",COUNTIF('Validation Lists'!$G$5:$G$8,'Contradiction Register'!BB86)=0),AND('Contradiction Register'!BC86&lt;&gt;"",COUNTIF('Validation Lists'!$G$5:$G$8,'Contradiction Register'!BC86)=0),AND('Contradiction Register'!BD86&lt;&gt;"",COUNTIF('Validation Lists'!$H$5:$H$7,'Contradiction Register'!BD86)=0),AND('Contradiction Register'!BE86&lt;&gt;"",COUNTIF('Validation Lists'!$A$5:$A$6,'Contradiction Register'!BE86)=0),AND('Contradiction Register'!BF86&lt;&gt;"",COUNTIF('Validation Lists'!$I$5:$I$8,'Contradiction Register'!BF86)=0),AND('Contradiction Register'!BG86&lt;&gt;"",COUNTIF('Validation Lists'!$H$5:$H$7,'Contradiction Register'!BG86)=0),AND('Contradiction Register'!BH86&lt;&gt;"",COUNTIF('Validation Lists'!$H$5:$H$7,'Contradiction Register'!BH86)=0),AND('Contradiction Register'!BI86&lt;&gt;"",COUNTIF('Validation Lists'!$H$5:$H$7,'Contradiction Register'!BI86)=0),AND('Contradiction Register'!BJ86&lt;&gt;"",COUNTIF('Validation Lists'!$H$5:$H$7,'Contradiction Register'!BJ86)=0),AND('Contradiction Register'!BK86&lt;&gt;"",COUNTIF('Validation Lists'!$A$5:$A$6,'Contradiction Register'!BK86)=0),AND('Contradiction Register'!BL86&lt;&gt;"",COUNTIF('Validation Lists'!$A$5:$A$6,'Contradiction Register'!BL86)=0),AND('Contradiction Register'!BM86&lt;&gt;"",COUNTIF('Validation Lists'!$J$5:$J$8,'Contradiction Register'!BM86)=0),AND('Contradiction Register'!BN86&lt;&gt;"",COUNTIF('Validation Lists'!$K$5:$K$7,'Contradiction Register'!BN86)=0),AND('Contradiction Register'!BO86&lt;&gt;"",COUNTIF('Validation Lists'!$L$5:$L$7,'Contradiction Register'!BO86)=0),AND('Contradiction Register'!BP86&lt;&gt;"",COUNTIF('Validation Lists'!$M$5:$M$7,'Contradiction Register'!BP86)=0))</x:f>
        <x:v>0</x:v>
      </x:c>
      <x:c r="U86" t="b">
        <x:f>OR('Contradiction Register'!B86="",'Contradiction Register'!C86="",'Contradiction Register'!D86="",'Contradiction Register'!E86="",'Contradiction Register'!F86="",'Contradiction Register'!G86="",'Contradiction Register'!H86="",'Contradiction Register'!I86="",'Contradiction Register'!J86="",'Contradiction Register'!K86="",'Contradiction Register'!L86="",'Contradiction Register'!M86="",'Contradiction Register'!N86="",'Contradiction Register'!O86="",'Contradiction Register'!P86="",'Contradiction Register'!Q86="",'Contradiction Register'!R86="",'Contradiction Register'!S86="",'Contradiction Register'!T86="",'Contradiction Register'!U86="",'Contradiction Register'!V86="",'Contradiction Register'!W86="",'Contradiction Register'!X86="",'Contradiction Register'!Y86="",'Contradiction Register'!Z86="",'Contradiction Register'!AA86="",'Contradiction Register'!AB86="",'Contradiction Register'!AC86="",'Contradiction Register'!AD86="",'Contradiction Register'!AE86="",'Contradiction Register'!AF86="",'Contradiction Register'!AG86="",'Contradiction Register'!AH86="",'Contradiction Register'!AI86="",'Contradiction Register'!AJ86="",'Contradiction Register'!AK86="",'Contradiction Register'!AL86="",'Contradiction Register'!AM86="",'Contradiction Register'!AN86="",'Contradiction Register'!AO86="",'Contradiction Register'!AP86="",'Contradiction Register'!AQ86="",'Contradiction Register'!AR86="",'Contradiction Register'!AS86="",'Contradiction Register'!AT86="",'Contradiction Register'!AU86="",'Contradiction Register'!AV86="",'Contradiction Register'!AW86="",'Contradiction Register'!AX86="",'Contradiction Register'!AY86="",'Contradiction Register'!AZ86="",'Contradiction Register'!BA86="",'Contradiction Register'!BB86="",'Contradiction Register'!BC86="",'Contradiction Register'!BD86="",'Contradiction Register'!BE86="",'Contradiction Register'!BF86="",'Contradiction Register'!BG86="",'Contradiction Register'!BH86="",'Contradiction Register'!BI86="",'Contradiction Register'!BJ86="",'Contradiction Register'!BK86="",'Contradiction Register'!BL86="",'Contradiction Register'!BM86="",'Contradiction Register'!BN86="",'Contradiction Register'!BO86="",'Contradiction Register'!BP86="",'Contradiction Register'!BQ86="",'Contradiction Register'!BR86="")</x:f>
        <x:v>1</x:v>
      </x:c>
      <x:c r="V86" t="str">
        <x:f>IF(OR(T86,U86),"Undetermined",'Contradiction Register'!BN86)</x:f>
        <x:v>Undetermined</x:v>
      </x:c>
      <x:c r="W86" t="b">
        <x:f>AND(OR('Contradiction Register'!E86="Yes",'Contradiction Register'!F86="High",'Contradiction Register'!G86="Hard",'Contradiction Register'!BO86&lt;&gt;"None",BH86="Preserve unresolved — decision-blocking",BH86="Refuse the claim",BH86="Collect defined additional evidence"),OR('Contradiction Register'!BS86="",'Contradiction Register'!BS86="None"))</x:f>
        <x:v>1</x:v>
      </x:c>
      <x:c r="X86" t="b">
        <x:f>AND(OR(BH86="Prefer one record with explicit reasons",BH86="Preserve unresolved — non-blocking",BH86="Preserve unresolved — decision-blocking",BH86="Refuse the claim",BH86="Collect defined additional evidence",'Contradiction Register'!AY86="Different",'Contradiction Register'!AX86="Different"),OR('Contradiction Register'!BT86="",'Contradiction Register'!BT86="None",'Contradiction Register'!BT86="Not applicable"))</x:f>
        <x:v>1</x:v>
      </x:c>
      <x:c r="Y86" t="b">
        <x:f>AND(BH86="Collect defined additional evidence",OR('Contradiction Register'!BR86="",'Contradiction Register'!BR86="None",'Contradiction Register'!BR86="Not applicable"))</x:f>
        <x:v>0</x:v>
      </x:c>
      <x:c r="Z86" t="str">
        <x:f>IF(AND('Contradiction Register'!BK86="Yes",'Contradiction Register'!BL86="Yes",'Contradiction Register'!BM86&lt;&gt;"Yes"),"Missing-evidence confusion","")</x:f>
      </x:c>
      <x:c r="AA86" t="str">
        <x:f>IF(Z86&lt;&gt;"",Z86,IF('Contradiction Register'!AT86="Different","Entity mismatch",""))</x:f>
      </x:c>
      <x:c r="AB86" t="str">
        <x:f>IF(AA86&lt;&gt;"",AA86,IF('Contradiction Register'!AV86="Different","Geography or market mismatch",""))</x:f>
      </x:c>
      <x:c r="AC86" t="str">
        <x:f>IF(AB86&lt;&gt;"",AB86,IF('Contradiction Register'!AU86="Different","Geography or market mismatch",""))</x:f>
      </x:c>
      <x:c r="AD86" t="str">
        <x:f>IF(AC86&lt;&gt;"",AC86,IF('Contradiction Register'!AW86="Different","Customer-segment mismatch",""))</x:f>
      </x:c>
      <x:c r="AE86" t="str">
        <x:f>IF(AD86&lt;&gt;"",AD86,IF('Contradiction Register'!AX86="Different","Product-tier mismatch",""))</x:f>
      </x:c>
      <x:c r="AF86" t="str">
        <x:f>IF(AE86&lt;&gt;"",AE86,IF('Contradiction Register'!AY86="Different","Time conflict",""))</x:f>
      </x:c>
      <x:c r="AG86" t="str">
        <x:f>IF(AF86&lt;&gt;"",AF86,IF('Contradiction Register'!AZ86="Different","Definition conflict",""))</x:f>
      </x:c>
      <x:c r="AH86" t="str">
        <x:f>IF(AG86&lt;&gt;"",AG86,IF('Contradiction Register'!BA86="Different","Metric conflict",""))</x:f>
      </x:c>
      <x:c r="AI86" t="str">
        <x:f>IF(AH86&lt;&gt;"",AH86,IF('Contradiction Register'!BB86="Different","Method conflict",""))</x:f>
      </x:c>
      <x:c r="AJ86" t="str">
        <x:f>IF(AI86&lt;&gt;"",AI86,IF('Contradiction Register'!BC86="Different","Evidence-state conflict",""))</x:f>
      </x:c>
      <x:c r="AK86" t="str">
        <x:f>IF(AJ86&lt;&gt;"",AJ86,IF(OR('Contradiction Register'!BG86="Yes",'Contradiction Register'!BH86="Yes",'Contradiction Register'!BI86="Yes",'Contradiction Register'!BJ86&lt;&gt;"Yes"),"Provenance or source conflict",""))</x:f>
        <x:v>Provenance or source conflict</x:v>
      </x:c>
      <x:c r="AL86" t="str">
        <x:f>IF(AK86&lt;&gt;"",AK86,IF('Contradiction Register'!BD86="No","No true contradiction","Genuine factual contradiction"))</x:f>
        <x:v>Provenance or source conflict</x:v>
      </x:c>
      <x:c r="AM86" t="str">
        <x:f>IF(AL86="Missing-evidence confusion","Missing","")</x:f>
      </x:c>
      <x:c r="AN86" t="str">
        <x:f>IF(AM86&lt;&gt;"",AM86,IF(AL86="Entity mismatch","Entity",""))</x:f>
      </x:c>
      <x:c r="AO86" t="str">
        <x:f>IF(AN86&lt;&gt;"",AN86,IF(AL86="Geography or market mismatch",IF('Contradiction Register'!AV86="Different","GeoMarket|Market","GeoMarket|Geography"),""))</x:f>
      </x:c>
      <x:c r="AP86" t="str">
        <x:f>IF(AO86&lt;&gt;"",AO86,IF(AL86="Customer-segment mismatch","Segment",""))</x:f>
      </x:c>
      <x:c r="AQ86" t="str">
        <x:f>IF(AP86&lt;&gt;"",AP86,IF(AL86="Product-tier mismatch",IF('Contradiction Register'!BE86="Yes","Tier|Narrowed","Tier|Default"),""))</x:f>
      </x:c>
      <x:c r="AR86" t="str">
        <x:f>IF(AQ86&lt;&gt;"",AQ86,IF(AL86="Time conflict",IF('Contradiction Register'!BO86&lt;&gt;"None","Time|Preferred","Time|Sequence"),""))</x:f>
      </x:c>
      <x:c r="AS86" t="str">
        <x:f>IF(AR86&lt;&gt;"",AR86,IF(AL86="Definition conflict",IF('Contradiction Register'!W86='Contradiction Register'!AP86,"Definition|SameLabel","Definition|DifferentLabel"),""))</x:f>
      </x:c>
      <x:c r="AT86" t="str">
        <x:f>IF(AS86&lt;&gt;"",AS86,IF(AL86="Metric conflict","Metric",""))</x:f>
      </x:c>
      <x:c r="AU86" t="str">
        <x:f>IF(AT86&lt;&gt;"",AT86,IF(AL86="Method conflict",IF('Contradiction Register'!BN86="Material","Method|Material",IF('Contradiction Register'!BN86="Non-material","Method|NonMaterial","Method|Undetermined")),""))</x:f>
      </x:c>
      <x:c r="AV86" t="str">
        <x:f>IF(AU86&lt;&gt;"",AU86,IF(AL86="Evidence-state conflict","EvidenceState",""))</x:f>
      </x:c>
      <x:c r="AW86" t="str">
        <x:f>IF(AV86&lt;&gt;"",AV86,IF(AL86="Provenance or source conflict",IF(AND('Contradiction Register'!BH86="Yes",'Contradiction Register'!BN86="Material"),"Provenance|SharedProviderMaterial",IF(AND('Contradiction Register'!BN86="Material",'Contradiction Register'!BJ86="Unknown"),"Provenance|TraceRequired","Provenance|Dependent")),""))</x:f>
        <x:v>Provenance|Dependent</x:v>
      </x:c>
      <x:c r="AX86" t="str">
        <x:f>IF(AW86&lt;&gt;"",AW86,IF(AL86="No true contradiction",IF('Contradiction Register'!BE86="Yes","NoTrue|Narrowed","NoTrue|Compatible"),""))</x:f>
        <x:v>Provenance|Dependent</x:v>
      </x:c>
      <x:c r="AY86" t="str">
        <x:f>IF(AX86&lt;&gt;"",AX86,IF('Contradiction Register'!BO86&lt;&gt;"None","Genuine|Preferred",IF('Contradiction Register'!BP86="No","Genuine|Refuse",IF('Contradiction Register'!BN86="Non-material","Genuine|NonMaterial","Genuine|Material"))))</x:f>
        <x:v>Provenance|Dependent</x:v>
      </x:c>
      <x:c r="BH86" t="str">
        <x:f>VLOOKUP(AY86,$AZ$5:$BG$29,2,FALSE)</x:f>
        <x:v>Preserve unresolved — non-blocking</x:v>
      </x:c>
      <x:c r="BI86" t="str">
        <x:f>VLOOKUP(AY86,$AZ$5:$BG$29,3,FALSE)</x:f>
        <x:v>Reduced</x:v>
      </x:c>
      <x:c r="BJ86" t="str">
        <x:f>IF(AY86="Genuine|Preferred",'Contradiction Register'!BO86&amp;" is preferred for named directness, currency and decision-fit reasons; "&amp;IF('Contradiction Register'!BO86="Record A","Record B","Record A")&amp;" remains preserved.",VLOOKUP(AY86,$AZ$5:$BG$29,4,FALSE))</x:f>
        <x:v>The records form one evidence family and must not be counted as independent corroboration.</x:v>
      </x:c>
      <x:c r="BK86" t="str">
        <x:f>IF(AY86="Genuine|Preferred",'Contradiction Register'!BO86&amp;" is unquestionably true.",VLOOKUP(AY86,$AZ$5:$BG$29,5,FALSE))</x:f>
        <x:v>The records independently confirm the claim or are compatible because they share an origin.</x:v>
      </x:c>
      <x:c r="BL86" t="str">
        <x:f>VLOOKUP(AY86,$AZ$5:$BG$29,6,FALSE)</x:f>
        <x:v>Retain them as dependent records, inspect derivation differences and proceed only with the dependence stated.</x:v>
      </x:c>
      <x:c r="BM86" t="str">
        <x:f>VLOOKUP(AY86,$AZ$5:$BG$29,7,FALSE)</x:f>
        <x:v>Required if public.</x:v>
      </x:c>
      <x:c r="BN86" t="str">
        <x:f>VLOOKUP(AY86,$AZ$5:$BG$29,8,FALSE)</x:f>
        <x:v>Reopen if independent collection is found or the derivation changes the meaning.</x:v>
      </x:c>
    </x:row>
    <x:row r="87">
      <x:c r="S87" t="n">
        <x:f>6</x:f>
        <x:v>6</x:v>
      </x:c>
      <x:c r="T87" t="b">
        <x:f>OR(AND('Contradiction Register'!E87&lt;&gt;"",COUNTIF('Validation Lists'!$A$5:$A$6,'Contradiction Register'!E87)=0),AND('Contradiction Register'!F87&lt;&gt;"",COUNTIF('Validation Lists'!$B$5:$B$7,'Contradiction Register'!F87)=0),AND('Contradiction Register'!G87&lt;&gt;"",COUNTIF('Validation Lists'!$C$5:$C$7,'Contradiction Register'!G87)=0),AND('Contradiction Register'!J87&lt;&gt;"",COUNTIF('Validation Lists'!$D$5:$D$11,'Contradiction Register'!J87)=0),AND('Contradiction Register'!K87&lt;&gt;"",COUNTIF('Validation Lists'!$E$5:$E$9,'Contradiction Register'!K87)=0),AND('Contradiction Register'!L87&lt;&gt;"",COUNTIF('Validation Lists'!$F$5:$F$7,'Contradiction Register'!L87)=0),AND('Contradiction Register'!AC87&lt;&gt;"",COUNTIF('Validation Lists'!$D$5:$D$11,'Contradiction Register'!AC87)=0),AND('Contradiction Register'!AD87&lt;&gt;"",COUNTIF('Validation Lists'!$E$5:$E$9,'Contradiction Register'!AD87)=0),AND('Contradiction Register'!AE87&lt;&gt;"",COUNTIF('Validation Lists'!$F$5:$F$7,'Contradiction Register'!AE87)=0),AND('Contradiction Register'!AT87&lt;&gt;"",COUNTIF('Validation Lists'!$G$5:$G$8,'Contradiction Register'!AT87)=0),AND('Contradiction Register'!AU87&lt;&gt;"",COUNTIF('Validation Lists'!$G$5:$G$8,'Contradiction Register'!AU87)=0),AND('Contradiction Register'!AV87&lt;&gt;"",COUNTIF('Validation Lists'!$G$5:$G$8,'Contradiction Register'!AV87)=0),AND('Contradiction Register'!AW87&lt;&gt;"",COUNTIF('Validation Lists'!$G$5:$G$8,'Contradiction Register'!AW87)=0),AND('Contradiction Register'!AX87&lt;&gt;"",COUNTIF('Validation Lists'!$G$5:$G$8,'Contradiction Register'!AX87)=0),AND('Contradiction Register'!AY87&lt;&gt;"",COUNTIF('Validation Lists'!$G$5:$G$8,'Contradiction Register'!AY87)=0),AND('Contradiction Register'!AZ87&lt;&gt;"",COUNTIF('Validation Lists'!$G$5:$G$8,'Contradiction Register'!AZ87)=0),AND('Contradiction Register'!BA87&lt;&gt;"",COUNTIF('Validation Lists'!$G$5:$G$8,'Contradiction Register'!BA87)=0),AND('Contradiction Register'!BB87&lt;&gt;"",COUNTIF('Validation Lists'!$G$5:$G$8,'Contradiction Register'!BB87)=0),AND('Contradiction Register'!BC87&lt;&gt;"",COUNTIF('Validation Lists'!$G$5:$G$8,'Contradiction Register'!BC87)=0),AND('Contradiction Register'!BD87&lt;&gt;"",COUNTIF('Validation Lists'!$H$5:$H$7,'Contradiction Register'!BD87)=0),AND('Contradiction Register'!BE87&lt;&gt;"",COUNTIF('Validation Lists'!$A$5:$A$6,'Contradiction Register'!BE87)=0),AND('Contradiction Register'!BF87&lt;&gt;"",COUNTIF('Validation Lists'!$I$5:$I$8,'Contradiction Register'!BF87)=0),AND('Contradiction Register'!BG87&lt;&gt;"",COUNTIF('Validation Lists'!$H$5:$H$7,'Contradiction Register'!BG87)=0),AND('Contradiction Register'!BH87&lt;&gt;"",COUNTIF('Validation Lists'!$H$5:$H$7,'Contradiction Register'!BH87)=0),AND('Contradiction Register'!BI87&lt;&gt;"",COUNTIF('Validation Lists'!$H$5:$H$7,'Contradiction Register'!BI87)=0),AND('Contradiction Register'!BJ87&lt;&gt;"",COUNTIF('Validation Lists'!$H$5:$H$7,'Contradiction Register'!BJ87)=0),AND('Contradiction Register'!BK87&lt;&gt;"",COUNTIF('Validation Lists'!$A$5:$A$6,'Contradiction Register'!BK87)=0),AND('Contradiction Register'!BL87&lt;&gt;"",COUNTIF('Validation Lists'!$A$5:$A$6,'Contradiction Register'!BL87)=0),AND('Contradiction Register'!BM87&lt;&gt;"",COUNTIF('Validation Lists'!$J$5:$J$8,'Contradiction Register'!BM87)=0),AND('Contradiction Register'!BN87&lt;&gt;"",COUNTIF('Validation Lists'!$K$5:$K$7,'Contradiction Register'!BN87)=0),AND('Contradiction Register'!BO87&lt;&gt;"",COUNTIF('Validation Lists'!$L$5:$L$7,'Contradiction Register'!BO87)=0),AND('Contradiction Register'!BP87&lt;&gt;"",COUNTIF('Validation Lists'!$M$5:$M$7,'Contradiction Register'!BP87)=0))</x:f>
        <x:v>0</x:v>
      </x:c>
      <x:c r="U87" t="b">
        <x:f>OR('Contradiction Register'!B87="",'Contradiction Register'!C87="",'Contradiction Register'!D87="",'Contradiction Register'!E87="",'Contradiction Register'!F87="",'Contradiction Register'!G87="",'Contradiction Register'!H87="",'Contradiction Register'!I87="",'Contradiction Register'!J87="",'Contradiction Register'!K87="",'Contradiction Register'!L87="",'Contradiction Register'!M87="",'Contradiction Register'!N87="",'Contradiction Register'!O87="",'Contradiction Register'!P87="",'Contradiction Register'!Q87="",'Contradiction Register'!R87="",'Contradiction Register'!S87="",'Contradiction Register'!T87="",'Contradiction Register'!U87="",'Contradiction Register'!V87="",'Contradiction Register'!W87="",'Contradiction Register'!X87="",'Contradiction Register'!Y87="",'Contradiction Register'!Z87="",'Contradiction Register'!AA87="",'Contradiction Register'!AB87="",'Contradiction Register'!AC87="",'Contradiction Register'!AD87="",'Contradiction Register'!AE87="",'Contradiction Register'!AF87="",'Contradiction Register'!AG87="",'Contradiction Register'!AH87="",'Contradiction Register'!AI87="",'Contradiction Register'!AJ87="",'Contradiction Register'!AK87="",'Contradiction Register'!AL87="",'Contradiction Register'!AM87="",'Contradiction Register'!AN87="",'Contradiction Register'!AO87="",'Contradiction Register'!AP87="",'Contradiction Register'!AQ87="",'Contradiction Register'!AR87="",'Contradiction Register'!AS87="",'Contradiction Register'!AT87="",'Contradiction Register'!AU87="",'Contradiction Register'!AV87="",'Contradiction Register'!AW87="",'Contradiction Register'!AX87="",'Contradiction Register'!AY87="",'Contradiction Register'!AZ87="",'Contradiction Register'!BA87="",'Contradiction Register'!BB87="",'Contradiction Register'!BC87="",'Contradiction Register'!BD87="",'Contradiction Register'!BE87="",'Contradiction Register'!BF87="",'Contradiction Register'!BG87="",'Contradiction Register'!BH87="",'Contradiction Register'!BI87="",'Contradiction Register'!BJ87="",'Contradiction Register'!BK87="",'Contradiction Register'!BL87="",'Contradiction Register'!BM87="",'Contradiction Register'!BN87="",'Contradiction Register'!BO87="",'Contradiction Register'!BP87="",'Contradiction Register'!BQ87="",'Contradiction Register'!BR87="")</x:f>
        <x:v>1</x:v>
      </x:c>
      <x:c r="V87" t="str">
        <x:f>IF(OR(T87,U87),"Undetermined",'Contradiction Register'!BN87)</x:f>
        <x:v>Undetermined</x:v>
      </x:c>
      <x:c r="W87" t="b">
        <x:f>AND(OR('Contradiction Register'!E87="Yes",'Contradiction Register'!F87="High",'Contradiction Register'!G87="Hard",'Contradiction Register'!BO87&lt;&gt;"None",BH87="Preserve unresolved — decision-blocking",BH87="Refuse the claim",BH87="Collect defined additional evidence"),OR('Contradiction Register'!BS87="",'Contradiction Register'!BS87="None"))</x:f>
        <x:v>1</x:v>
      </x:c>
      <x:c r="X87" t="b">
        <x:f>AND(OR(BH87="Prefer one record with explicit reasons",BH87="Preserve unresolved — non-blocking",BH87="Preserve unresolved — decision-blocking",BH87="Refuse the claim",BH87="Collect defined additional evidence",'Contradiction Register'!AY87="Different",'Contradiction Register'!AX87="Different"),OR('Contradiction Register'!BT87="",'Contradiction Register'!BT87="None",'Contradiction Register'!BT87="Not applicable"))</x:f>
        <x:v>1</x:v>
      </x:c>
      <x:c r="Y87" t="b">
        <x:f>AND(BH87="Collect defined additional evidence",OR('Contradiction Register'!BR87="",'Contradiction Register'!BR87="None",'Contradiction Register'!BR87="Not applicable"))</x:f>
        <x:v>0</x:v>
      </x:c>
      <x:c r="Z87" t="str">
        <x:f>IF(AND('Contradiction Register'!BK87="Yes",'Contradiction Register'!BL87="Yes",'Contradiction Register'!BM87&lt;&gt;"Yes"),"Missing-evidence confusion","")</x:f>
      </x:c>
      <x:c r="AA87" t="str">
        <x:f>IF(Z87&lt;&gt;"",Z87,IF('Contradiction Register'!AT87="Different","Entity mismatch",""))</x:f>
      </x:c>
      <x:c r="AB87" t="str">
        <x:f>IF(AA87&lt;&gt;"",AA87,IF('Contradiction Register'!AV87="Different","Geography or market mismatch",""))</x:f>
      </x:c>
      <x:c r="AC87" t="str">
        <x:f>IF(AB87&lt;&gt;"",AB87,IF('Contradiction Register'!AU87="Different","Geography or market mismatch",""))</x:f>
      </x:c>
      <x:c r="AD87" t="str">
        <x:f>IF(AC87&lt;&gt;"",AC87,IF('Contradiction Register'!AW87="Different","Customer-segment mismatch",""))</x:f>
      </x:c>
      <x:c r="AE87" t="str">
        <x:f>IF(AD87&lt;&gt;"",AD87,IF('Contradiction Register'!AX87="Different","Product-tier mismatch",""))</x:f>
      </x:c>
      <x:c r="AF87" t="str">
        <x:f>IF(AE87&lt;&gt;"",AE87,IF('Contradiction Register'!AY87="Different","Time conflict",""))</x:f>
      </x:c>
      <x:c r="AG87" t="str">
        <x:f>IF(AF87&lt;&gt;"",AF87,IF('Contradiction Register'!AZ87="Different","Definition conflict",""))</x:f>
      </x:c>
      <x:c r="AH87" t="str">
        <x:f>IF(AG87&lt;&gt;"",AG87,IF('Contradiction Register'!BA87="Different","Metric conflict",""))</x:f>
      </x:c>
      <x:c r="AI87" t="str">
        <x:f>IF(AH87&lt;&gt;"",AH87,IF('Contradiction Register'!BB87="Different","Method conflict",""))</x:f>
      </x:c>
      <x:c r="AJ87" t="str">
        <x:f>IF(AI87&lt;&gt;"",AI87,IF('Contradiction Register'!BC87="Different","Evidence-state conflict",""))</x:f>
      </x:c>
      <x:c r="AK87" t="str">
        <x:f>IF(AJ87&lt;&gt;"",AJ87,IF(OR('Contradiction Register'!BG87="Yes",'Contradiction Register'!BH87="Yes",'Contradiction Register'!BI87="Yes",'Contradiction Register'!BJ87&lt;&gt;"Yes"),"Provenance or source conflict",""))</x:f>
        <x:v>Provenance or source conflict</x:v>
      </x:c>
      <x:c r="AL87" t="str">
        <x:f>IF(AK87&lt;&gt;"",AK87,IF('Contradiction Register'!BD87="No","No true contradiction","Genuine factual contradiction"))</x:f>
        <x:v>Provenance or source conflict</x:v>
      </x:c>
      <x:c r="AM87" t="str">
        <x:f>IF(AL87="Missing-evidence confusion","Missing","")</x:f>
      </x:c>
      <x:c r="AN87" t="str">
        <x:f>IF(AM87&lt;&gt;"",AM87,IF(AL87="Entity mismatch","Entity",""))</x:f>
      </x:c>
      <x:c r="AO87" t="str">
        <x:f>IF(AN87&lt;&gt;"",AN87,IF(AL87="Geography or market mismatch",IF('Contradiction Register'!AV87="Different","GeoMarket|Market","GeoMarket|Geography"),""))</x:f>
      </x:c>
      <x:c r="AP87" t="str">
        <x:f>IF(AO87&lt;&gt;"",AO87,IF(AL87="Customer-segment mismatch","Segment",""))</x:f>
      </x:c>
      <x:c r="AQ87" t="str">
        <x:f>IF(AP87&lt;&gt;"",AP87,IF(AL87="Product-tier mismatch",IF('Contradiction Register'!BE87="Yes","Tier|Narrowed","Tier|Default"),""))</x:f>
      </x:c>
      <x:c r="AR87" t="str">
        <x:f>IF(AQ87&lt;&gt;"",AQ87,IF(AL87="Time conflict",IF('Contradiction Register'!BO87&lt;&gt;"None","Time|Preferred","Time|Sequence"),""))</x:f>
      </x:c>
      <x:c r="AS87" t="str">
        <x:f>IF(AR87&lt;&gt;"",AR87,IF(AL87="Definition conflict",IF('Contradiction Register'!W87='Contradiction Register'!AP87,"Definition|SameLabel","Definition|DifferentLabel"),""))</x:f>
      </x:c>
      <x:c r="AT87" t="str">
        <x:f>IF(AS87&lt;&gt;"",AS87,IF(AL87="Metric conflict","Metric",""))</x:f>
      </x:c>
      <x:c r="AU87" t="str">
        <x:f>IF(AT87&lt;&gt;"",AT87,IF(AL87="Method conflict",IF('Contradiction Register'!BN87="Material","Method|Material",IF('Contradiction Register'!BN87="Non-material","Method|NonMaterial","Method|Undetermined")),""))</x:f>
      </x:c>
      <x:c r="AV87" t="str">
        <x:f>IF(AU87&lt;&gt;"",AU87,IF(AL87="Evidence-state conflict","EvidenceState",""))</x:f>
      </x:c>
      <x:c r="AW87" t="str">
        <x:f>IF(AV87&lt;&gt;"",AV87,IF(AL87="Provenance or source conflict",IF(AND('Contradiction Register'!BH87="Yes",'Contradiction Register'!BN87="Material"),"Provenance|SharedProviderMaterial",IF(AND('Contradiction Register'!BN87="Material",'Contradiction Register'!BJ87="Unknown"),"Provenance|TraceRequired","Provenance|Dependent")),""))</x:f>
        <x:v>Provenance|Dependent</x:v>
      </x:c>
      <x:c r="AX87" t="str">
        <x:f>IF(AW87&lt;&gt;"",AW87,IF(AL87="No true contradiction",IF('Contradiction Register'!BE87="Yes","NoTrue|Narrowed","NoTrue|Compatible"),""))</x:f>
        <x:v>Provenance|Dependent</x:v>
      </x:c>
      <x:c r="AY87" t="str">
        <x:f>IF(AX87&lt;&gt;"",AX87,IF('Contradiction Register'!BO87&lt;&gt;"None","Genuine|Preferred",IF('Contradiction Register'!BP87="No","Genuine|Refuse",IF('Contradiction Register'!BN87="Non-material","Genuine|NonMaterial","Genuine|Material"))))</x:f>
        <x:v>Provenance|Dependent</x:v>
      </x:c>
      <x:c r="BH87" t="str">
        <x:f>VLOOKUP(AY87,$AZ$5:$BG$29,2,FALSE)</x:f>
        <x:v>Preserve unresolved — non-blocking</x:v>
      </x:c>
      <x:c r="BI87" t="str">
        <x:f>VLOOKUP(AY87,$AZ$5:$BG$29,3,FALSE)</x:f>
        <x:v>Reduced</x:v>
      </x:c>
      <x:c r="BJ87" t="str">
        <x:f>IF(AY87="Genuine|Preferred",'Contradiction Register'!BO87&amp;" is preferred for named directness, currency and decision-fit reasons; "&amp;IF('Contradiction Register'!BO87="Record A","Record B","Record A")&amp;" remains preserved.",VLOOKUP(AY87,$AZ$5:$BG$29,4,FALSE))</x:f>
        <x:v>The records form one evidence family and must not be counted as independent corroboration.</x:v>
      </x:c>
      <x:c r="BK87" t="str">
        <x:f>IF(AY87="Genuine|Preferred",'Contradiction Register'!BO87&amp;" is unquestionably true.",VLOOKUP(AY87,$AZ$5:$BG$29,5,FALSE))</x:f>
        <x:v>The records independently confirm the claim or are compatible because they share an origin.</x:v>
      </x:c>
      <x:c r="BL87" t="str">
        <x:f>VLOOKUP(AY87,$AZ$5:$BG$29,6,FALSE)</x:f>
        <x:v>Retain them as dependent records, inspect derivation differences and proceed only with the dependence stated.</x:v>
      </x:c>
      <x:c r="BM87" t="str">
        <x:f>VLOOKUP(AY87,$AZ$5:$BG$29,7,FALSE)</x:f>
        <x:v>Required if public.</x:v>
      </x:c>
      <x:c r="BN87" t="str">
        <x:f>VLOOKUP(AY87,$AZ$5:$BG$29,8,FALSE)</x:f>
        <x:v>Reopen if independent collection is found or the derivation changes the meaning.</x:v>
      </x:c>
    </x:row>
    <x:row r="88">
      <x:c r="S88" t="n">
        <x:f>6</x:f>
        <x:v>6</x:v>
      </x:c>
      <x:c r="T88" t="b">
        <x:f>OR(AND('Contradiction Register'!E88&lt;&gt;"",COUNTIF('Validation Lists'!$A$5:$A$6,'Contradiction Register'!E88)=0),AND('Contradiction Register'!F88&lt;&gt;"",COUNTIF('Validation Lists'!$B$5:$B$7,'Contradiction Register'!F88)=0),AND('Contradiction Register'!G88&lt;&gt;"",COUNTIF('Validation Lists'!$C$5:$C$7,'Contradiction Register'!G88)=0),AND('Contradiction Register'!J88&lt;&gt;"",COUNTIF('Validation Lists'!$D$5:$D$11,'Contradiction Register'!J88)=0),AND('Contradiction Register'!K88&lt;&gt;"",COUNTIF('Validation Lists'!$E$5:$E$9,'Contradiction Register'!K88)=0),AND('Contradiction Register'!L88&lt;&gt;"",COUNTIF('Validation Lists'!$F$5:$F$7,'Contradiction Register'!L88)=0),AND('Contradiction Register'!AC88&lt;&gt;"",COUNTIF('Validation Lists'!$D$5:$D$11,'Contradiction Register'!AC88)=0),AND('Contradiction Register'!AD88&lt;&gt;"",COUNTIF('Validation Lists'!$E$5:$E$9,'Contradiction Register'!AD88)=0),AND('Contradiction Register'!AE88&lt;&gt;"",COUNTIF('Validation Lists'!$F$5:$F$7,'Contradiction Register'!AE88)=0),AND('Contradiction Register'!AT88&lt;&gt;"",COUNTIF('Validation Lists'!$G$5:$G$8,'Contradiction Register'!AT88)=0),AND('Contradiction Register'!AU88&lt;&gt;"",COUNTIF('Validation Lists'!$G$5:$G$8,'Contradiction Register'!AU88)=0),AND('Contradiction Register'!AV88&lt;&gt;"",COUNTIF('Validation Lists'!$G$5:$G$8,'Contradiction Register'!AV88)=0),AND('Contradiction Register'!AW88&lt;&gt;"",COUNTIF('Validation Lists'!$G$5:$G$8,'Contradiction Register'!AW88)=0),AND('Contradiction Register'!AX88&lt;&gt;"",COUNTIF('Validation Lists'!$G$5:$G$8,'Contradiction Register'!AX88)=0),AND('Contradiction Register'!AY88&lt;&gt;"",COUNTIF('Validation Lists'!$G$5:$G$8,'Contradiction Register'!AY88)=0),AND('Contradiction Register'!AZ88&lt;&gt;"",COUNTIF('Validation Lists'!$G$5:$G$8,'Contradiction Register'!AZ88)=0),AND('Contradiction Register'!BA88&lt;&gt;"",COUNTIF('Validation Lists'!$G$5:$G$8,'Contradiction Register'!BA88)=0),AND('Contradiction Register'!BB88&lt;&gt;"",COUNTIF('Validation Lists'!$G$5:$G$8,'Contradiction Register'!BB88)=0),AND('Contradiction Register'!BC88&lt;&gt;"",COUNTIF('Validation Lists'!$G$5:$G$8,'Contradiction Register'!BC88)=0),AND('Contradiction Register'!BD88&lt;&gt;"",COUNTIF('Validation Lists'!$H$5:$H$7,'Contradiction Register'!BD88)=0),AND('Contradiction Register'!BE88&lt;&gt;"",COUNTIF('Validation Lists'!$A$5:$A$6,'Contradiction Register'!BE88)=0),AND('Contradiction Register'!BF88&lt;&gt;"",COUNTIF('Validation Lists'!$I$5:$I$8,'Contradiction Register'!BF88)=0),AND('Contradiction Register'!BG88&lt;&gt;"",COUNTIF('Validation Lists'!$H$5:$H$7,'Contradiction Register'!BG88)=0),AND('Contradiction Register'!BH88&lt;&gt;"",COUNTIF('Validation Lists'!$H$5:$H$7,'Contradiction Register'!BH88)=0),AND('Contradiction Register'!BI88&lt;&gt;"",COUNTIF('Validation Lists'!$H$5:$H$7,'Contradiction Register'!BI88)=0),AND('Contradiction Register'!BJ88&lt;&gt;"",COUNTIF('Validation Lists'!$H$5:$H$7,'Contradiction Register'!BJ88)=0),AND('Contradiction Register'!BK88&lt;&gt;"",COUNTIF('Validation Lists'!$A$5:$A$6,'Contradiction Register'!BK88)=0),AND('Contradiction Register'!BL88&lt;&gt;"",COUNTIF('Validation Lists'!$A$5:$A$6,'Contradiction Register'!BL88)=0),AND('Contradiction Register'!BM88&lt;&gt;"",COUNTIF('Validation Lists'!$J$5:$J$8,'Contradiction Register'!BM88)=0),AND('Contradiction Register'!BN88&lt;&gt;"",COUNTIF('Validation Lists'!$K$5:$K$7,'Contradiction Register'!BN88)=0),AND('Contradiction Register'!BO88&lt;&gt;"",COUNTIF('Validation Lists'!$L$5:$L$7,'Contradiction Register'!BO88)=0),AND('Contradiction Register'!BP88&lt;&gt;"",COUNTIF('Validation Lists'!$M$5:$M$7,'Contradiction Register'!BP88)=0))</x:f>
        <x:v>0</x:v>
      </x:c>
      <x:c r="U88" t="b">
        <x:f>OR('Contradiction Register'!B88="",'Contradiction Register'!C88="",'Contradiction Register'!D88="",'Contradiction Register'!E88="",'Contradiction Register'!F88="",'Contradiction Register'!G88="",'Contradiction Register'!H88="",'Contradiction Register'!I88="",'Contradiction Register'!J88="",'Contradiction Register'!K88="",'Contradiction Register'!L88="",'Contradiction Register'!M88="",'Contradiction Register'!N88="",'Contradiction Register'!O88="",'Contradiction Register'!P88="",'Contradiction Register'!Q88="",'Contradiction Register'!R88="",'Contradiction Register'!S88="",'Contradiction Register'!T88="",'Contradiction Register'!U88="",'Contradiction Register'!V88="",'Contradiction Register'!W88="",'Contradiction Register'!X88="",'Contradiction Register'!Y88="",'Contradiction Register'!Z88="",'Contradiction Register'!AA88="",'Contradiction Register'!AB88="",'Contradiction Register'!AC88="",'Contradiction Register'!AD88="",'Contradiction Register'!AE88="",'Contradiction Register'!AF88="",'Contradiction Register'!AG88="",'Contradiction Register'!AH88="",'Contradiction Register'!AI88="",'Contradiction Register'!AJ88="",'Contradiction Register'!AK88="",'Contradiction Register'!AL88="",'Contradiction Register'!AM88="",'Contradiction Register'!AN88="",'Contradiction Register'!AO88="",'Contradiction Register'!AP88="",'Contradiction Register'!AQ88="",'Contradiction Register'!AR88="",'Contradiction Register'!AS88="",'Contradiction Register'!AT88="",'Contradiction Register'!AU88="",'Contradiction Register'!AV88="",'Contradiction Register'!AW88="",'Contradiction Register'!AX88="",'Contradiction Register'!AY88="",'Contradiction Register'!AZ88="",'Contradiction Register'!BA88="",'Contradiction Register'!BB88="",'Contradiction Register'!BC88="",'Contradiction Register'!BD88="",'Contradiction Register'!BE88="",'Contradiction Register'!BF88="",'Contradiction Register'!BG88="",'Contradiction Register'!BH88="",'Contradiction Register'!BI88="",'Contradiction Register'!BJ88="",'Contradiction Register'!BK88="",'Contradiction Register'!BL88="",'Contradiction Register'!BM88="",'Contradiction Register'!BN88="",'Contradiction Register'!BO88="",'Contradiction Register'!BP88="",'Contradiction Register'!BQ88="",'Contradiction Register'!BR88="")</x:f>
        <x:v>1</x:v>
      </x:c>
      <x:c r="V88" t="str">
        <x:f>IF(OR(T88,U88),"Undetermined",'Contradiction Register'!BN88)</x:f>
        <x:v>Undetermined</x:v>
      </x:c>
      <x:c r="W88" t="b">
        <x:f>AND(OR('Contradiction Register'!E88="Yes",'Contradiction Register'!F88="High",'Contradiction Register'!G88="Hard",'Contradiction Register'!BO88&lt;&gt;"None",BH88="Preserve unresolved — decision-blocking",BH88="Refuse the claim",BH88="Collect defined additional evidence"),OR('Contradiction Register'!BS88="",'Contradiction Register'!BS88="None"))</x:f>
        <x:v>1</x:v>
      </x:c>
      <x:c r="X88" t="b">
        <x:f>AND(OR(BH88="Prefer one record with explicit reasons",BH88="Preserve unresolved — non-blocking",BH88="Preserve unresolved — decision-blocking",BH88="Refuse the claim",BH88="Collect defined additional evidence",'Contradiction Register'!AY88="Different",'Contradiction Register'!AX88="Different"),OR('Contradiction Register'!BT88="",'Contradiction Register'!BT88="None",'Contradiction Register'!BT88="Not applicable"))</x:f>
        <x:v>1</x:v>
      </x:c>
      <x:c r="Y88" t="b">
        <x:f>AND(BH88="Collect defined additional evidence",OR('Contradiction Register'!BR88="",'Contradiction Register'!BR88="None",'Contradiction Register'!BR88="Not applicable"))</x:f>
        <x:v>0</x:v>
      </x:c>
      <x:c r="Z88" t="str">
        <x:f>IF(AND('Contradiction Register'!BK88="Yes",'Contradiction Register'!BL88="Yes",'Contradiction Register'!BM88&lt;&gt;"Yes"),"Missing-evidence confusion","")</x:f>
      </x:c>
      <x:c r="AA88" t="str">
        <x:f>IF(Z88&lt;&gt;"",Z88,IF('Contradiction Register'!AT88="Different","Entity mismatch",""))</x:f>
      </x:c>
      <x:c r="AB88" t="str">
        <x:f>IF(AA88&lt;&gt;"",AA88,IF('Contradiction Register'!AV88="Different","Geography or market mismatch",""))</x:f>
      </x:c>
      <x:c r="AC88" t="str">
        <x:f>IF(AB88&lt;&gt;"",AB88,IF('Contradiction Register'!AU88="Different","Geography or market mismatch",""))</x:f>
      </x:c>
      <x:c r="AD88" t="str">
        <x:f>IF(AC88&lt;&gt;"",AC88,IF('Contradiction Register'!AW88="Different","Customer-segment mismatch",""))</x:f>
      </x:c>
      <x:c r="AE88" t="str">
        <x:f>IF(AD88&lt;&gt;"",AD88,IF('Contradiction Register'!AX88="Different","Product-tier mismatch",""))</x:f>
      </x:c>
      <x:c r="AF88" t="str">
        <x:f>IF(AE88&lt;&gt;"",AE88,IF('Contradiction Register'!AY88="Different","Time conflict",""))</x:f>
      </x:c>
      <x:c r="AG88" t="str">
        <x:f>IF(AF88&lt;&gt;"",AF88,IF('Contradiction Register'!AZ88="Different","Definition conflict",""))</x:f>
      </x:c>
      <x:c r="AH88" t="str">
        <x:f>IF(AG88&lt;&gt;"",AG88,IF('Contradiction Register'!BA88="Different","Metric conflict",""))</x:f>
      </x:c>
      <x:c r="AI88" t="str">
        <x:f>IF(AH88&lt;&gt;"",AH88,IF('Contradiction Register'!BB88="Different","Method conflict",""))</x:f>
      </x:c>
      <x:c r="AJ88" t="str">
        <x:f>IF(AI88&lt;&gt;"",AI88,IF('Contradiction Register'!BC88="Different","Evidence-state conflict",""))</x:f>
      </x:c>
      <x:c r="AK88" t="str">
        <x:f>IF(AJ88&lt;&gt;"",AJ88,IF(OR('Contradiction Register'!BG88="Yes",'Contradiction Register'!BH88="Yes",'Contradiction Register'!BI88="Yes",'Contradiction Register'!BJ88&lt;&gt;"Yes"),"Provenance or source conflict",""))</x:f>
        <x:v>Provenance or source conflict</x:v>
      </x:c>
      <x:c r="AL88" t="str">
        <x:f>IF(AK88&lt;&gt;"",AK88,IF('Contradiction Register'!BD88="No","No true contradiction","Genuine factual contradiction"))</x:f>
        <x:v>Provenance or source conflict</x:v>
      </x:c>
      <x:c r="AM88" t="str">
        <x:f>IF(AL88="Missing-evidence confusion","Missing","")</x:f>
      </x:c>
      <x:c r="AN88" t="str">
        <x:f>IF(AM88&lt;&gt;"",AM88,IF(AL88="Entity mismatch","Entity",""))</x:f>
      </x:c>
      <x:c r="AO88" t="str">
        <x:f>IF(AN88&lt;&gt;"",AN88,IF(AL88="Geography or market mismatch",IF('Contradiction Register'!AV88="Different","GeoMarket|Market","GeoMarket|Geography"),""))</x:f>
      </x:c>
      <x:c r="AP88" t="str">
        <x:f>IF(AO88&lt;&gt;"",AO88,IF(AL88="Customer-segment mismatch","Segment",""))</x:f>
      </x:c>
      <x:c r="AQ88" t="str">
        <x:f>IF(AP88&lt;&gt;"",AP88,IF(AL88="Product-tier mismatch",IF('Contradiction Register'!BE88="Yes","Tier|Narrowed","Tier|Default"),""))</x:f>
      </x:c>
      <x:c r="AR88" t="str">
        <x:f>IF(AQ88&lt;&gt;"",AQ88,IF(AL88="Time conflict",IF('Contradiction Register'!BO88&lt;&gt;"None","Time|Preferred","Time|Sequence"),""))</x:f>
      </x:c>
      <x:c r="AS88" t="str">
        <x:f>IF(AR88&lt;&gt;"",AR88,IF(AL88="Definition conflict",IF('Contradiction Register'!W88='Contradiction Register'!AP88,"Definition|SameLabel","Definition|DifferentLabel"),""))</x:f>
      </x:c>
      <x:c r="AT88" t="str">
        <x:f>IF(AS88&lt;&gt;"",AS88,IF(AL88="Metric conflict","Metric",""))</x:f>
      </x:c>
      <x:c r="AU88" t="str">
        <x:f>IF(AT88&lt;&gt;"",AT88,IF(AL88="Method conflict",IF('Contradiction Register'!BN88="Material","Method|Material",IF('Contradiction Register'!BN88="Non-material","Method|NonMaterial","Method|Undetermined")),""))</x:f>
      </x:c>
      <x:c r="AV88" t="str">
        <x:f>IF(AU88&lt;&gt;"",AU88,IF(AL88="Evidence-state conflict","EvidenceState",""))</x:f>
      </x:c>
      <x:c r="AW88" t="str">
        <x:f>IF(AV88&lt;&gt;"",AV88,IF(AL88="Provenance or source conflict",IF(AND('Contradiction Register'!BH88="Yes",'Contradiction Register'!BN88="Material"),"Provenance|SharedProviderMaterial",IF(AND('Contradiction Register'!BN88="Material",'Contradiction Register'!BJ88="Unknown"),"Provenance|TraceRequired","Provenance|Dependent")),""))</x:f>
        <x:v>Provenance|Dependent</x:v>
      </x:c>
      <x:c r="AX88" t="str">
        <x:f>IF(AW88&lt;&gt;"",AW88,IF(AL88="No true contradiction",IF('Contradiction Register'!BE88="Yes","NoTrue|Narrowed","NoTrue|Compatible"),""))</x:f>
        <x:v>Provenance|Dependent</x:v>
      </x:c>
      <x:c r="AY88" t="str">
        <x:f>IF(AX88&lt;&gt;"",AX88,IF('Contradiction Register'!BO88&lt;&gt;"None","Genuine|Preferred",IF('Contradiction Register'!BP88="No","Genuine|Refuse",IF('Contradiction Register'!BN88="Non-material","Genuine|NonMaterial","Genuine|Material"))))</x:f>
        <x:v>Provenance|Dependent</x:v>
      </x:c>
      <x:c r="BH88" t="str">
        <x:f>VLOOKUP(AY88,$AZ$5:$BG$29,2,FALSE)</x:f>
        <x:v>Preserve unresolved — non-blocking</x:v>
      </x:c>
      <x:c r="BI88" t="str">
        <x:f>VLOOKUP(AY88,$AZ$5:$BG$29,3,FALSE)</x:f>
        <x:v>Reduced</x:v>
      </x:c>
      <x:c r="BJ88" t="str">
        <x:f>IF(AY88="Genuine|Preferred",'Contradiction Register'!BO88&amp;" is preferred for named directness, currency and decision-fit reasons; "&amp;IF('Contradiction Register'!BO88="Record A","Record B","Record A")&amp;" remains preserved.",VLOOKUP(AY88,$AZ$5:$BG$29,4,FALSE))</x:f>
        <x:v>The records form one evidence family and must not be counted as independent corroboration.</x:v>
      </x:c>
      <x:c r="BK88" t="str">
        <x:f>IF(AY88="Genuine|Preferred",'Contradiction Register'!BO88&amp;" is unquestionably true.",VLOOKUP(AY88,$AZ$5:$BG$29,5,FALSE))</x:f>
        <x:v>The records independently confirm the claim or are compatible because they share an origin.</x:v>
      </x:c>
      <x:c r="BL88" t="str">
        <x:f>VLOOKUP(AY88,$AZ$5:$BG$29,6,FALSE)</x:f>
        <x:v>Retain them as dependent records, inspect derivation differences and proceed only with the dependence stated.</x:v>
      </x:c>
      <x:c r="BM88" t="str">
        <x:f>VLOOKUP(AY88,$AZ$5:$BG$29,7,FALSE)</x:f>
        <x:v>Required if public.</x:v>
      </x:c>
      <x:c r="BN88" t="str">
        <x:f>VLOOKUP(AY88,$AZ$5:$BG$29,8,FALSE)</x:f>
        <x:v>Reopen if independent collection is found or the derivation changes the meaning.</x:v>
      </x:c>
    </x:row>
    <x:row r="89">
      <x:c r="S89" t="n">
        <x:f>6</x:f>
        <x:v>6</x:v>
      </x:c>
      <x:c r="T89" t="b">
        <x:f>OR(AND('Contradiction Register'!E89&lt;&gt;"",COUNTIF('Validation Lists'!$A$5:$A$6,'Contradiction Register'!E89)=0),AND('Contradiction Register'!F89&lt;&gt;"",COUNTIF('Validation Lists'!$B$5:$B$7,'Contradiction Register'!F89)=0),AND('Contradiction Register'!G89&lt;&gt;"",COUNTIF('Validation Lists'!$C$5:$C$7,'Contradiction Register'!G89)=0),AND('Contradiction Register'!J89&lt;&gt;"",COUNTIF('Validation Lists'!$D$5:$D$11,'Contradiction Register'!J89)=0),AND('Contradiction Register'!K89&lt;&gt;"",COUNTIF('Validation Lists'!$E$5:$E$9,'Contradiction Register'!K89)=0),AND('Contradiction Register'!L89&lt;&gt;"",COUNTIF('Validation Lists'!$F$5:$F$7,'Contradiction Register'!L89)=0),AND('Contradiction Register'!AC89&lt;&gt;"",COUNTIF('Validation Lists'!$D$5:$D$11,'Contradiction Register'!AC89)=0),AND('Contradiction Register'!AD89&lt;&gt;"",COUNTIF('Validation Lists'!$E$5:$E$9,'Contradiction Register'!AD89)=0),AND('Contradiction Register'!AE89&lt;&gt;"",COUNTIF('Validation Lists'!$F$5:$F$7,'Contradiction Register'!AE89)=0),AND('Contradiction Register'!AT89&lt;&gt;"",COUNTIF('Validation Lists'!$G$5:$G$8,'Contradiction Register'!AT89)=0),AND('Contradiction Register'!AU89&lt;&gt;"",COUNTIF('Validation Lists'!$G$5:$G$8,'Contradiction Register'!AU89)=0),AND('Contradiction Register'!AV89&lt;&gt;"",COUNTIF('Validation Lists'!$G$5:$G$8,'Contradiction Register'!AV89)=0),AND('Contradiction Register'!AW89&lt;&gt;"",COUNTIF('Validation Lists'!$G$5:$G$8,'Contradiction Register'!AW89)=0),AND('Contradiction Register'!AX89&lt;&gt;"",COUNTIF('Validation Lists'!$G$5:$G$8,'Contradiction Register'!AX89)=0),AND('Contradiction Register'!AY89&lt;&gt;"",COUNTIF('Validation Lists'!$G$5:$G$8,'Contradiction Register'!AY89)=0),AND('Contradiction Register'!AZ89&lt;&gt;"",COUNTIF('Validation Lists'!$G$5:$G$8,'Contradiction Register'!AZ89)=0),AND('Contradiction Register'!BA89&lt;&gt;"",COUNTIF('Validation Lists'!$G$5:$G$8,'Contradiction Register'!BA89)=0),AND('Contradiction Register'!BB89&lt;&gt;"",COUNTIF('Validation Lists'!$G$5:$G$8,'Contradiction Register'!BB89)=0),AND('Contradiction Register'!BC89&lt;&gt;"",COUNTIF('Validation Lists'!$G$5:$G$8,'Contradiction Register'!BC89)=0),AND('Contradiction Register'!BD89&lt;&gt;"",COUNTIF('Validation Lists'!$H$5:$H$7,'Contradiction Register'!BD89)=0),AND('Contradiction Register'!BE89&lt;&gt;"",COUNTIF('Validation Lists'!$A$5:$A$6,'Contradiction Register'!BE89)=0),AND('Contradiction Register'!BF89&lt;&gt;"",COUNTIF('Validation Lists'!$I$5:$I$8,'Contradiction Register'!BF89)=0),AND('Contradiction Register'!BG89&lt;&gt;"",COUNTIF('Validation Lists'!$H$5:$H$7,'Contradiction Register'!BG89)=0),AND('Contradiction Register'!BH89&lt;&gt;"",COUNTIF('Validation Lists'!$H$5:$H$7,'Contradiction Register'!BH89)=0),AND('Contradiction Register'!BI89&lt;&gt;"",COUNTIF('Validation Lists'!$H$5:$H$7,'Contradiction Register'!BI89)=0),AND('Contradiction Register'!BJ89&lt;&gt;"",COUNTIF('Validation Lists'!$H$5:$H$7,'Contradiction Register'!BJ89)=0),AND('Contradiction Register'!BK89&lt;&gt;"",COUNTIF('Validation Lists'!$A$5:$A$6,'Contradiction Register'!BK89)=0),AND('Contradiction Register'!BL89&lt;&gt;"",COUNTIF('Validation Lists'!$A$5:$A$6,'Contradiction Register'!BL89)=0),AND('Contradiction Register'!BM89&lt;&gt;"",COUNTIF('Validation Lists'!$J$5:$J$8,'Contradiction Register'!BM89)=0),AND('Contradiction Register'!BN89&lt;&gt;"",COUNTIF('Validation Lists'!$K$5:$K$7,'Contradiction Register'!BN89)=0),AND('Contradiction Register'!BO89&lt;&gt;"",COUNTIF('Validation Lists'!$L$5:$L$7,'Contradiction Register'!BO89)=0),AND('Contradiction Register'!BP89&lt;&gt;"",COUNTIF('Validation Lists'!$M$5:$M$7,'Contradiction Register'!BP89)=0))</x:f>
        <x:v>0</x:v>
      </x:c>
      <x:c r="U89" t="b">
        <x:f>OR('Contradiction Register'!B89="",'Contradiction Register'!C89="",'Contradiction Register'!D89="",'Contradiction Register'!E89="",'Contradiction Register'!F89="",'Contradiction Register'!G89="",'Contradiction Register'!H89="",'Contradiction Register'!I89="",'Contradiction Register'!J89="",'Contradiction Register'!K89="",'Contradiction Register'!L89="",'Contradiction Register'!M89="",'Contradiction Register'!N89="",'Contradiction Register'!O89="",'Contradiction Register'!P89="",'Contradiction Register'!Q89="",'Contradiction Register'!R89="",'Contradiction Register'!S89="",'Contradiction Register'!T89="",'Contradiction Register'!U89="",'Contradiction Register'!V89="",'Contradiction Register'!W89="",'Contradiction Register'!X89="",'Contradiction Register'!Y89="",'Contradiction Register'!Z89="",'Contradiction Register'!AA89="",'Contradiction Register'!AB89="",'Contradiction Register'!AC89="",'Contradiction Register'!AD89="",'Contradiction Register'!AE89="",'Contradiction Register'!AF89="",'Contradiction Register'!AG89="",'Contradiction Register'!AH89="",'Contradiction Register'!AI89="",'Contradiction Register'!AJ89="",'Contradiction Register'!AK89="",'Contradiction Register'!AL89="",'Contradiction Register'!AM89="",'Contradiction Register'!AN89="",'Contradiction Register'!AO89="",'Contradiction Register'!AP89="",'Contradiction Register'!AQ89="",'Contradiction Register'!AR89="",'Contradiction Register'!AS89="",'Contradiction Register'!AT89="",'Contradiction Register'!AU89="",'Contradiction Register'!AV89="",'Contradiction Register'!AW89="",'Contradiction Register'!AX89="",'Contradiction Register'!AY89="",'Contradiction Register'!AZ89="",'Contradiction Register'!BA89="",'Contradiction Register'!BB89="",'Contradiction Register'!BC89="",'Contradiction Register'!BD89="",'Contradiction Register'!BE89="",'Contradiction Register'!BF89="",'Contradiction Register'!BG89="",'Contradiction Register'!BH89="",'Contradiction Register'!BI89="",'Contradiction Register'!BJ89="",'Contradiction Register'!BK89="",'Contradiction Register'!BL89="",'Contradiction Register'!BM89="",'Contradiction Register'!BN89="",'Contradiction Register'!BO89="",'Contradiction Register'!BP89="",'Contradiction Register'!BQ89="",'Contradiction Register'!BR89="")</x:f>
        <x:v>1</x:v>
      </x:c>
      <x:c r="V89" t="str">
        <x:f>IF(OR(T89,U89),"Undetermined",'Contradiction Register'!BN89)</x:f>
        <x:v>Undetermined</x:v>
      </x:c>
      <x:c r="W89" t="b">
        <x:f>AND(OR('Contradiction Register'!E89="Yes",'Contradiction Register'!F89="High",'Contradiction Register'!G89="Hard",'Contradiction Register'!BO89&lt;&gt;"None",BH89="Preserve unresolved — decision-blocking",BH89="Refuse the claim",BH89="Collect defined additional evidence"),OR('Contradiction Register'!BS89="",'Contradiction Register'!BS89="None"))</x:f>
        <x:v>1</x:v>
      </x:c>
      <x:c r="X89" t="b">
        <x:f>AND(OR(BH89="Prefer one record with explicit reasons",BH89="Preserve unresolved — non-blocking",BH89="Preserve unresolved — decision-blocking",BH89="Refuse the claim",BH89="Collect defined additional evidence",'Contradiction Register'!AY89="Different",'Contradiction Register'!AX89="Different"),OR('Contradiction Register'!BT89="",'Contradiction Register'!BT89="None",'Contradiction Register'!BT89="Not applicable"))</x:f>
        <x:v>1</x:v>
      </x:c>
      <x:c r="Y89" t="b">
        <x:f>AND(BH89="Collect defined additional evidence",OR('Contradiction Register'!BR89="",'Contradiction Register'!BR89="None",'Contradiction Register'!BR89="Not applicable"))</x:f>
        <x:v>0</x:v>
      </x:c>
      <x:c r="Z89" t="str">
        <x:f>IF(AND('Contradiction Register'!BK89="Yes",'Contradiction Register'!BL89="Yes",'Contradiction Register'!BM89&lt;&gt;"Yes"),"Missing-evidence confusion","")</x:f>
      </x:c>
      <x:c r="AA89" t="str">
        <x:f>IF(Z89&lt;&gt;"",Z89,IF('Contradiction Register'!AT89="Different","Entity mismatch",""))</x:f>
      </x:c>
      <x:c r="AB89" t="str">
        <x:f>IF(AA89&lt;&gt;"",AA89,IF('Contradiction Register'!AV89="Different","Geography or market mismatch",""))</x:f>
      </x:c>
      <x:c r="AC89" t="str">
        <x:f>IF(AB89&lt;&gt;"",AB89,IF('Contradiction Register'!AU89="Different","Geography or market mismatch",""))</x:f>
      </x:c>
      <x:c r="AD89" t="str">
        <x:f>IF(AC89&lt;&gt;"",AC89,IF('Contradiction Register'!AW89="Different","Customer-segment mismatch",""))</x:f>
      </x:c>
      <x:c r="AE89" t="str">
        <x:f>IF(AD89&lt;&gt;"",AD89,IF('Contradiction Register'!AX89="Different","Product-tier mismatch",""))</x:f>
      </x:c>
      <x:c r="AF89" t="str">
        <x:f>IF(AE89&lt;&gt;"",AE89,IF('Contradiction Register'!AY89="Different","Time conflict",""))</x:f>
      </x:c>
      <x:c r="AG89" t="str">
        <x:f>IF(AF89&lt;&gt;"",AF89,IF('Contradiction Register'!AZ89="Different","Definition conflict",""))</x:f>
      </x:c>
      <x:c r="AH89" t="str">
        <x:f>IF(AG89&lt;&gt;"",AG89,IF('Contradiction Register'!BA89="Different","Metric conflict",""))</x:f>
      </x:c>
      <x:c r="AI89" t="str">
        <x:f>IF(AH89&lt;&gt;"",AH89,IF('Contradiction Register'!BB89="Different","Method conflict",""))</x:f>
      </x:c>
      <x:c r="AJ89" t="str">
        <x:f>IF(AI89&lt;&gt;"",AI89,IF('Contradiction Register'!BC89="Different","Evidence-state conflict",""))</x:f>
      </x:c>
      <x:c r="AK89" t="str">
        <x:f>IF(AJ89&lt;&gt;"",AJ89,IF(OR('Contradiction Register'!BG89="Yes",'Contradiction Register'!BH89="Yes",'Contradiction Register'!BI89="Yes",'Contradiction Register'!BJ89&lt;&gt;"Yes"),"Provenance or source conflict",""))</x:f>
        <x:v>Provenance or source conflict</x:v>
      </x:c>
      <x:c r="AL89" t="str">
        <x:f>IF(AK89&lt;&gt;"",AK89,IF('Contradiction Register'!BD89="No","No true contradiction","Genuine factual contradiction"))</x:f>
        <x:v>Provenance or source conflict</x:v>
      </x:c>
      <x:c r="AM89" t="str">
        <x:f>IF(AL89="Missing-evidence confusion","Missing","")</x:f>
      </x:c>
      <x:c r="AN89" t="str">
        <x:f>IF(AM89&lt;&gt;"",AM89,IF(AL89="Entity mismatch","Entity",""))</x:f>
      </x:c>
      <x:c r="AO89" t="str">
        <x:f>IF(AN89&lt;&gt;"",AN89,IF(AL89="Geography or market mismatch",IF('Contradiction Register'!AV89="Different","GeoMarket|Market","GeoMarket|Geography"),""))</x:f>
      </x:c>
      <x:c r="AP89" t="str">
        <x:f>IF(AO89&lt;&gt;"",AO89,IF(AL89="Customer-segment mismatch","Segment",""))</x:f>
      </x:c>
      <x:c r="AQ89" t="str">
        <x:f>IF(AP89&lt;&gt;"",AP89,IF(AL89="Product-tier mismatch",IF('Contradiction Register'!BE89="Yes","Tier|Narrowed","Tier|Default"),""))</x:f>
      </x:c>
      <x:c r="AR89" t="str">
        <x:f>IF(AQ89&lt;&gt;"",AQ89,IF(AL89="Time conflict",IF('Contradiction Register'!BO89&lt;&gt;"None","Time|Preferred","Time|Sequence"),""))</x:f>
      </x:c>
      <x:c r="AS89" t="str">
        <x:f>IF(AR89&lt;&gt;"",AR89,IF(AL89="Definition conflict",IF('Contradiction Register'!W89='Contradiction Register'!AP89,"Definition|SameLabel","Definition|DifferentLabel"),""))</x:f>
      </x:c>
      <x:c r="AT89" t="str">
        <x:f>IF(AS89&lt;&gt;"",AS89,IF(AL89="Metric conflict","Metric",""))</x:f>
      </x:c>
      <x:c r="AU89" t="str">
        <x:f>IF(AT89&lt;&gt;"",AT89,IF(AL89="Method conflict",IF('Contradiction Register'!BN89="Material","Method|Material",IF('Contradiction Register'!BN89="Non-material","Method|NonMaterial","Method|Undetermined")),""))</x:f>
      </x:c>
      <x:c r="AV89" t="str">
        <x:f>IF(AU89&lt;&gt;"",AU89,IF(AL89="Evidence-state conflict","EvidenceState",""))</x:f>
      </x:c>
      <x:c r="AW89" t="str">
        <x:f>IF(AV89&lt;&gt;"",AV89,IF(AL89="Provenance or source conflict",IF(AND('Contradiction Register'!BH89="Yes",'Contradiction Register'!BN89="Material"),"Provenance|SharedProviderMaterial",IF(AND('Contradiction Register'!BN89="Material",'Contradiction Register'!BJ89="Unknown"),"Provenance|TraceRequired","Provenance|Dependent")),""))</x:f>
        <x:v>Provenance|Dependent</x:v>
      </x:c>
      <x:c r="AX89" t="str">
        <x:f>IF(AW89&lt;&gt;"",AW89,IF(AL89="No true contradiction",IF('Contradiction Register'!BE89="Yes","NoTrue|Narrowed","NoTrue|Compatible"),""))</x:f>
        <x:v>Provenance|Dependent</x:v>
      </x:c>
      <x:c r="AY89" t="str">
        <x:f>IF(AX89&lt;&gt;"",AX89,IF('Contradiction Register'!BO89&lt;&gt;"None","Genuine|Preferred",IF('Contradiction Register'!BP89="No","Genuine|Refuse",IF('Contradiction Register'!BN89="Non-material","Genuine|NonMaterial","Genuine|Material"))))</x:f>
        <x:v>Provenance|Dependent</x:v>
      </x:c>
      <x:c r="BH89" t="str">
        <x:f>VLOOKUP(AY89,$AZ$5:$BG$29,2,FALSE)</x:f>
        <x:v>Preserve unresolved — non-blocking</x:v>
      </x:c>
      <x:c r="BI89" t="str">
        <x:f>VLOOKUP(AY89,$AZ$5:$BG$29,3,FALSE)</x:f>
        <x:v>Reduced</x:v>
      </x:c>
      <x:c r="BJ89" t="str">
        <x:f>IF(AY89="Genuine|Preferred",'Contradiction Register'!BO89&amp;" is preferred for named directness, currency and decision-fit reasons; "&amp;IF('Contradiction Register'!BO89="Record A","Record B","Record A")&amp;" remains preserved.",VLOOKUP(AY89,$AZ$5:$BG$29,4,FALSE))</x:f>
        <x:v>The records form one evidence family and must not be counted as independent corroboration.</x:v>
      </x:c>
      <x:c r="BK89" t="str">
        <x:f>IF(AY89="Genuine|Preferred",'Contradiction Register'!BO89&amp;" is unquestionably true.",VLOOKUP(AY89,$AZ$5:$BG$29,5,FALSE))</x:f>
        <x:v>The records independently confirm the claim or are compatible because they share an origin.</x:v>
      </x:c>
      <x:c r="BL89" t="str">
        <x:f>VLOOKUP(AY89,$AZ$5:$BG$29,6,FALSE)</x:f>
        <x:v>Retain them as dependent records, inspect derivation differences and proceed only with the dependence stated.</x:v>
      </x:c>
      <x:c r="BM89" t="str">
        <x:f>VLOOKUP(AY89,$AZ$5:$BG$29,7,FALSE)</x:f>
        <x:v>Required if public.</x:v>
      </x:c>
      <x:c r="BN89" t="str">
        <x:f>VLOOKUP(AY89,$AZ$5:$BG$29,8,FALSE)</x:f>
        <x:v>Reopen if independent collection is found or the derivation changes the meaning.</x:v>
      </x:c>
    </x:row>
    <x:row r="90">
      <x:c r="S90" t="n">
        <x:f>6</x:f>
        <x:v>6</x:v>
      </x:c>
      <x:c r="T90" t="b">
        <x:f>OR(AND('Contradiction Register'!E90&lt;&gt;"",COUNTIF('Validation Lists'!$A$5:$A$6,'Contradiction Register'!E90)=0),AND('Contradiction Register'!F90&lt;&gt;"",COUNTIF('Validation Lists'!$B$5:$B$7,'Contradiction Register'!F90)=0),AND('Contradiction Register'!G90&lt;&gt;"",COUNTIF('Validation Lists'!$C$5:$C$7,'Contradiction Register'!G90)=0),AND('Contradiction Register'!J90&lt;&gt;"",COUNTIF('Validation Lists'!$D$5:$D$11,'Contradiction Register'!J90)=0),AND('Contradiction Register'!K90&lt;&gt;"",COUNTIF('Validation Lists'!$E$5:$E$9,'Contradiction Register'!K90)=0),AND('Contradiction Register'!L90&lt;&gt;"",COUNTIF('Validation Lists'!$F$5:$F$7,'Contradiction Register'!L90)=0),AND('Contradiction Register'!AC90&lt;&gt;"",COUNTIF('Validation Lists'!$D$5:$D$11,'Contradiction Register'!AC90)=0),AND('Contradiction Register'!AD90&lt;&gt;"",COUNTIF('Validation Lists'!$E$5:$E$9,'Contradiction Register'!AD90)=0),AND('Contradiction Register'!AE90&lt;&gt;"",COUNTIF('Validation Lists'!$F$5:$F$7,'Contradiction Register'!AE90)=0),AND('Contradiction Register'!AT90&lt;&gt;"",COUNTIF('Validation Lists'!$G$5:$G$8,'Contradiction Register'!AT90)=0),AND('Contradiction Register'!AU90&lt;&gt;"",COUNTIF('Validation Lists'!$G$5:$G$8,'Contradiction Register'!AU90)=0),AND('Contradiction Register'!AV90&lt;&gt;"",COUNTIF('Validation Lists'!$G$5:$G$8,'Contradiction Register'!AV90)=0),AND('Contradiction Register'!AW90&lt;&gt;"",COUNTIF('Validation Lists'!$G$5:$G$8,'Contradiction Register'!AW90)=0),AND('Contradiction Register'!AX90&lt;&gt;"",COUNTIF('Validation Lists'!$G$5:$G$8,'Contradiction Register'!AX90)=0),AND('Contradiction Register'!AY90&lt;&gt;"",COUNTIF('Validation Lists'!$G$5:$G$8,'Contradiction Register'!AY90)=0),AND('Contradiction Register'!AZ90&lt;&gt;"",COUNTIF('Validation Lists'!$G$5:$G$8,'Contradiction Register'!AZ90)=0),AND('Contradiction Register'!BA90&lt;&gt;"",COUNTIF('Validation Lists'!$G$5:$G$8,'Contradiction Register'!BA90)=0),AND('Contradiction Register'!BB90&lt;&gt;"",COUNTIF('Validation Lists'!$G$5:$G$8,'Contradiction Register'!BB90)=0),AND('Contradiction Register'!BC90&lt;&gt;"",COUNTIF('Validation Lists'!$G$5:$G$8,'Contradiction Register'!BC90)=0),AND('Contradiction Register'!BD90&lt;&gt;"",COUNTIF('Validation Lists'!$H$5:$H$7,'Contradiction Register'!BD90)=0),AND('Contradiction Register'!BE90&lt;&gt;"",COUNTIF('Validation Lists'!$A$5:$A$6,'Contradiction Register'!BE90)=0),AND('Contradiction Register'!BF90&lt;&gt;"",COUNTIF('Validation Lists'!$I$5:$I$8,'Contradiction Register'!BF90)=0),AND('Contradiction Register'!BG90&lt;&gt;"",COUNTIF('Validation Lists'!$H$5:$H$7,'Contradiction Register'!BG90)=0),AND('Contradiction Register'!BH90&lt;&gt;"",COUNTIF('Validation Lists'!$H$5:$H$7,'Contradiction Register'!BH90)=0),AND('Contradiction Register'!BI90&lt;&gt;"",COUNTIF('Validation Lists'!$H$5:$H$7,'Contradiction Register'!BI90)=0),AND('Contradiction Register'!BJ90&lt;&gt;"",COUNTIF('Validation Lists'!$H$5:$H$7,'Contradiction Register'!BJ90)=0),AND('Contradiction Register'!BK90&lt;&gt;"",COUNTIF('Validation Lists'!$A$5:$A$6,'Contradiction Register'!BK90)=0),AND('Contradiction Register'!BL90&lt;&gt;"",COUNTIF('Validation Lists'!$A$5:$A$6,'Contradiction Register'!BL90)=0),AND('Contradiction Register'!BM90&lt;&gt;"",COUNTIF('Validation Lists'!$J$5:$J$8,'Contradiction Register'!BM90)=0),AND('Contradiction Register'!BN90&lt;&gt;"",COUNTIF('Validation Lists'!$K$5:$K$7,'Contradiction Register'!BN90)=0),AND('Contradiction Register'!BO90&lt;&gt;"",COUNTIF('Validation Lists'!$L$5:$L$7,'Contradiction Register'!BO90)=0),AND('Contradiction Register'!BP90&lt;&gt;"",COUNTIF('Validation Lists'!$M$5:$M$7,'Contradiction Register'!BP90)=0))</x:f>
        <x:v>0</x:v>
      </x:c>
      <x:c r="U90" t="b">
        <x:f>OR('Contradiction Register'!B90="",'Contradiction Register'!C90="",'Contradiction Register'!D90="",'Contradiction Register'!E90="",'Contradiction Register'!F90="",'Contradiction Register'!G90="",'Contradiction Register'!H90="",'Contradiction Register'!I90="",'Contradiction Register'!J90="",'Contradiction Register'!K90="",'Contradiction Register'!L90="",'Contradiction Register'!M90="",'Contradiction Register'!N90="",'Contradiction Register'!O90="",'Contradiction Register'!P90="",'Contradiction Register'!Q90="",'Contradiction Register'!R90="",'Contradiction Register'!S90="",'Contradiction Register'!T90="",'Contradiction Register'!U90="",'Contradiction Register'!V90="",'Contradiction Register'!W90="",'Contradiction Register'!X90="",'Contradiction Register'!Y90="",'Contradiction Register'!Z90="",'Contradiction Register'!AA90="",'Contradiction Register'!AB90="",'Contradiction Register'!AC90="",'Contradiction Register'!AD90="",'Contradiction Register'!AE90="",'Contradiction Register'!AF90="",'Contradiction Register'!AG90="",'Contradiction Register'!AH90="",'Contradiction Register'!AI90="",'Contradiction Register'!AJ90="",'Contradiction Register'!AK90="",'Contradiction Register'!AL90="",'Contradiction Register'!AM90="",'Contradiction Register'!AN90="",'Contradiction Register'!AO90="",'Contradiction Register'!AP90="",'Contradiction Register'!AQ90="",'Contradiction Register'!AR90="",'Contradiction Register'!AS90="",'Contradiction Register'!AT90="",'Contradiction Register'!AU90="",'Contradiction Register'!AV90="",'Contradiction Register'!AW90="",'Contradiction Register'!AX90="",'Contradiction Register'!AY90="",'Contradiction Register'!AZ90="",'Contradiction Register'!BA90="",'Contradiction Register'!BB90="",'Contradiction Register'!BC90="",'Contradiction Register'!BD90="",'Contradiction Register'!BE90="",'Contradiction Register'!BF90="",'Contradiction Register'!BG90="",'Contradiction Register'!BH90="",'Contradiction Register'!BI90="",'Contradiction Register'!BJ90="",'Contradiction Register'!BK90="",'Contradiction Register'!BL90="",'Contradiction Register'!BM90="",'Contradiction Register'!BN90="",'Contradiction Register'!BO90="",'Contradiction Register'!BP90="",'Contradiction Register'!BQ90="",'Contradiction Register'!BR90="")</x:f>
        <x:v>1</x:v>
      </x:c>
      <x:c r="V90" t="str">
        <x:f>IF(OR(T90,U90),"Undetermined",'Contradiction Register'!BN90)</x:f>
        <x:v>Undetermined</x:v>
      </x:c>
      <x:c r="W90" t="b">
        <x:f>AND(OR('Contradiction Register'!E90="Yes",'Contradiction Register'!F90="High",'Contradiction Register'!G90="Hard",'Contradiction Register'!BO90&lt;&gt;"None",BH90="Preserve unresolved — decision-blocking",BH90="Refuse the claim",BH90="Collect defined additional evidence"),OR('Contradiction Register'!BS90="",'Contradiction Register'!BS90="None"))</x:f>
        <x:v>1</x:v>
      </x:c>
      <x:c r="X90" t="b">
        <x:f>AND(OR(BH90="Prefer one record with explicit reasons",BH90="Preserve unresolved — non-blocking",BH90="Preserve unresolved — decision-blocking",BH90="Refuse the claim",BH90="Collect defined additional evidence",'Contradiction Register'!AY90="Different",'Contradiction Register'!AX90="Different"),OR('Contradiction Register'!BT90="",'Contradiction Register'!BT90="None",'Contradiction Register'!BT90="Not applicable"))</x:f>
        <x:v>1</x:v>
      </x:c>
      <x:c r="Y90" t="b">
        <x:f>AND(BH90="Collect defined additional evidence",OR('Contradiction Register'!BR90="",'Contradiction Register'!BR90="None",'Contradiction Register'!BR90="Not applicable"))</x:f>
        <x:v>0</x:v>
      </x:c>
      <x:c r="Z90" t="str">
        <x:f>IF(AND('Contradiction Register'!BK90="Yes",'Contradiction Register'!BL90="Yes",'Contradiction Register'!BM90&lt;&gt;"Yes"),"Missing-evidence confusion","")</x:f>
      </x:c>
      <x:c r="AA90" t="str">
        <x:f>IF(Z90&lt;&gt;"",Z90,IF('Contradiction Register'!AT90="Different","Entity mismatch",""))</x:f>
      </x:c>
      <x:c r="AB90" t="str">
        <x:f>IF(AA90&lt;&gt;"",AA90,IF('Contradiction Register'!AV90="Different","Geography or market mismatch",""))</x:f>
      </x:c>
      <x:c r="AC90" t="str">
        <x:f>IF(AB90&lt;&gt;"",AB90,IF('Contradiction Register'!AU90="Different","Geography or market mismatch",""))</x:f>
      </x:c>
      <x:c r="AD90" t="str">
        <x:f>IF(AC90&lt;&gt;"",AC90,IF('Contradiction Register'!AW90="Different","Customer-segment mismatch",""))</x:f>
      </x:c>
      <x:c r="AE90" t="str">
        <x:f>IF(AD90&lt;&gt;"",AD90,IF('Contradiction Register'!AX90="Different","Product-tier mismatch",""))</x:f>
      </x:c>
      <x:c r="AF90" t="str">
        <x:f>IF(AE90&lt;&gt;"",AE90,IF('Contradiction Register'!AY90="Different","Time conflict",""))</x:f>
      </x:c>
      <x:c r="AG90" t="str">
        <x:f>IF(AF90&lt;&gt;"",AF90,IF('Contradiction Register'!AZ90="Different","Definition conflict",""))</x:f>
      </x:c>
      <x:c r="AH90" t="str">
        <x:f>IF(AG90&lt;&gt;"",AG90,IF('Contradiction Register'!BA90="Different","Metric conflict",""))</x:f>
      </x:c>
      <x:c r="AI90" t="str">
        <x:f>IF(AH90&lt;&gt;"",AH90,IF('Contradiction Register'!BB90="Different","Method conflict",""))</x:f>
      </x:c>
      <x:c r="AJ90" t="str">
        <x:f>IF(AI90&lt;&gt;"",AI90,IF('Contradiction Register'!BC90="Different","Evidence-state conflict",""))</x:f>
      </x:c>
      <x:c r="AK90" t="str">
        <x:f>IF(AJ90&lt;&gt;"",AJ90,IF(OR('Contradiction Register'!BG90="Yes",'Contradiction Register'!BH90="Yes",'Contradiction Register'!BI90="Yes",'Contradiction Register'!BJ90&lt;&gt;"Yes"),"Provenance or source conflict",""))</x:f>
        <x:v>Provenance or source conflict</x:v>
      </x:c>
      <x:c r="AL90" t="str">
        <x:f>IF(AK90&lt;&gt;"",AK90,IF('Contradiction Register'!BD90="No","No true contradiction","Genuine factual contradiction"))</x:f>
        <x:v>Provenance or source conflict</x:v>
      </x:c>
      <x:c r="AM90" t="str">
        <x:f>IF(AL90="Missing-evidence confusion","Missing","")</x:f>
      </x:c>
      <x:c r="AN90" t="str">
        <x:f>IF(AM90&lt;&gt;"",AM90,IF(AL90="Entity mismatch","Entity",""))</x:f>
      </x:c>
      <x:c r="AO90" t="str">
        <x:f>IF(AN90&lt;&gt;"",AN90,IF(AL90="Geography or market mismatch",IF('Contradiction Register'!AV90="Different","GeoMarket|Market","GeoMarket|Geography"),""))</x:f>
      </x:c>
      <x:c r="AP90" t="str">
        <x:f>IF(AO90&lt;&gt;"",AO90,IF(AL90="Customer-segment mismatch","Segment",""))</x:f>
      </x:c>
      <x:c r="AQ90" t="str">
        <x:f>IF(AP90&lt;&gt;"",AP90,IF(AL90="Product-tier mismatch",IF('Contradiction Register'!BE90="Yes","Tier|Narrowed","Tier|Default"),""))</x:f>
      </x:c>
      <x:c r="AR90" t="str">
        <x:f>IF(AQ90&lt;&gt;"",AQ90,IF(AL90="Time conflict",IF('Contradiction Register'!BO90&lt;&gt;"None","Time|Preferred","Time|Sequence"),""))</x:f>
      </x:c>
      <x:c r="AS90" t="str">
        <x:f>IF(AR90&lt;&gt;"",AR90,IF(AL90="Definition conflict",IF('Contradiction Register'!W90='Contradiction Register'!AP90,"Definition|SameLabel","Definition|DifferentLabel"),""))</x:f>
      </x:c>
      <x:c r="AT90" t="str">
        <x:f>IF(AS90&lt;&gt;"",AS90,IF(AL90="Metric conflict","Metric",""))</x:f>
      </x:c>
      <x:c r="AU90" t="str">
        <x:f>IF(AT90&lt;&gt;"",AT90,IF(AL90="Method conflict",IF('Contradiction Register'!BN90="Material","Method|Material",IF('Contradiction Register'!BN90="Non-material","Method|NonMaterial","Method|Undetermined")),""))</x:f>
      </x:c>
      <x:c r="AV90" t="str">
        <x:f>IF(AU90&lt;&gt;"",AU90,IF(AL90="Evidence-state conflict","EvidenceState",""))</x:f>
      </x:c>
      <x:c r="AW90" t="str">
        <x:f>IF(AV90&lt;&gt;"",AV90,IF(AL90="Provenance or source conflict",IF(AND('Contradiction Register'!BH90="Yes",'Contradiction Register'!BN90="Material"),"Provenance|SharedProviderMaterial",IF(AND('Contradiction Register'!BN90="Material",'Contradiction Register'!BJ90="Unknown"),"Provenance|TraceRequired","Provenance|Dependent")),""))</x:f>
        <x:v>Provenance|Dependent</x:v>
      </x:c>
      <x:c r="AX90" t="str">
        <x:f>IF(AW90&lt;&gt;"",AW90,IF(AL90="No true contradiction",IF('Contradiction Register'!BE90="Yes","NoTrue|Narrowed","NoTrue|Compatible"),""))</x:f>
        <x:v>Provenance|Dependent</x:v>
      </x:c>
      <x:c r="AY90" t="str">
        <x:f>IF(AX90&lt;&gt;"",AX90,IF('Contradiction Register'!BO90&lt;&gt;"None","Genuine|Preferred",IF('Contradiction Register'!BP90="No","Genuine|Refuse",IF('Contradiction Register'!BN90="Non-material","Genuine|NonMaterial","Genuine|Material"))))</x:f>
        <x:v>Provenance|Dependent</x:v>
      </x:c>
      <x:c r="BH90" t="str">
        <x:f>VLOOKUP(AY90,$AZ$5:$BG$29,2,FALSE)</x:f>
        <x:v>Preserve unresolved — non-blocking</x:v>
      </x:c>
      <x:c r="BI90" t="str">
        <x:f>VLOOKUP(AY90,$AZ$5:$BG$29,3,FALSE)</x:f>
        <x:v>Reduced</x:v>
      </x:c>
      <x:c r="BJ90" t="str">
        <x:f>IF(AY90="Genuine|Preferred",'Contradiction Register'!BO90&amp;" is preferred for named directness, currency and decision-fit reasons; "&amp;IF('Contradiction Register'!BO90="Record A","Record B","Record A")&amp;" remains preserved.",VLOOKUP(AY90,$AZ$5:$BG$29,4,FALSE))</x:f>
        <x:v>The records form one evidence family and must not be counted as independent corroboration.</x:v>
      </x:c>
      <x:c r="BK90" t="str">
        <x:f>IF(AY90="Genuine|Preferred",'Contradiction Register'!BO90&amp;" is unquestionably true.",VLOOKUP(AY90,$AZ$5:$BG$29,5,FALSE))</x:f>
        <x:v>The records independently confirm the claim or are compatible because they share an origin.</x:v>
      </x:c>
      <x:c r="BL90" t="str">
        <x:f>VLOOKUP(AY90,$AZ$5:$BG$29,6,FALSE)</x:f>
        <x:v>Retain them as dependent records, inspect derivation differences and proceed only with the dependence stated.</x:v>
      </x:c>
      <x:c r="BM90" t="str">
        <x:f>VLOOKUP(AY90,$AZ$5:$BG$29,7,FALSE)</x:f>
        <x:v>Required if public.</x:v>
      </x:c>
      <x:c r="BN90" t="str">
        <x:f>VLOOKUP(AY90,$AZ$5:$BG$29,8,FALSE)</x:f>
        <x:v>Reopen if independent collection is found or the derivation changes the meaning.</x:v>
      </x:c>
    </x:row>
    <x:row r="91">
      <x:c r="S91" t="n">
        <x:f>6</x:f>
        <x:v>6</x:v>
      </x:c>
      <x:c r="T91" t="b">
        <x:f>OR(AND('Contradiction Register'!E91&lt;&gt;"",COUNTIF('Validation Lists'!$A$5:$A$6,'Contradiction Register'!E91)=0),AND('Contradiction Register'!F91&lt;&gt;"",COUNTIF('Validation Lists'!$B$5:$B$7,'Contradiction Register'!F91)=0),AND('Contradiction Register'!G91&lt;&gt;"",COUNTIF('Validation Lists'!$C$5:$C$7,'Contradiction Register'!G91)=0),AND('Contradiction Register'!J91&lt;&gt;"",COUNTIF('Validation Lists'!$D$5:$D$11,'Contradiction Register'!J91)=0),AND('Contradiction Register'!K91&lt;&gt;"",COUNTIF('Validation Lists'!$E$5:$E$9,'Contradiction Register'!K91)=0),AND('Contradiction Register'!L91&lt;&gt;"",COUNTIF('Validation Lists'!$F$5:$F$7,'Contradiction Register'!L91)=0),AND('Contradiction Register'!AC91&lt;&gt;"",COUNTIF('Validation Lists'!$D$5:$D$11,'Contradiction Register'!AC91)=0),AND('Contradiction Register'!AD91&lt;&gt;"",COUNTIF('Validation Lists'!$E$5:$E$9,'Contradiction Register'!AD91)=0),AND('Contradiction Register'!AE91&lt;&gt;"",COUNTIF('Validation Lists'!$F$5:$F$7,'Contradiction Register'!AE91)=0),AND('Contradiction Register'!AT91&lt;&gt;"",COUNTIF('Validation Lists'!$G$5:$G$8,'Contradiction Register'!AT91)=0),AND('Contradiction Register'!AU91&lt;&gt;"",COUNTIF('Validation Lists'!$G$5:$G$8,'Contradiction Register'!AU91)=0),AND('Contradiction Register'!AV91&lt;&gt;"",COUNTIF('Validation Lists'!$G$5:$G$8,'Contradiction Register'!AV91)=0),AND('Contradiction Register'!AW91&lt;&gt;"",COUNTIF('Validation Lists'!$G$5:$G$8,'Contradiction Register'!AW91)=0),AND('Contradiction Register'!AX91&lt;&gt;"",COUNTIF('Validation Lists'!$G$5:$G$8,'Contradiction Register'!AX91)=0),AND('Contradiction Register'!AY91&lt;&gt;"",COUNTIF('Validation Lists'!$G$5:$G$8,'Contradiction Register'!AY91)=0),AND('Contradiction Register'!AZ91&lt;&gt;"",COUNTIF('Validation Lists'!$G$5:$G$8,'Contradiction Register'!AZ91)=0),AND('Contradiction Register'!BA91&lt;&gt;"",COUNTIF('Validation Lists'!$G$5:$G$8,'Contradiction Register'!BA91)=0),AND('Contradiction Register'!BB91&lt;&gt;"",COUNTIF('Validation Lists'!$G$5:$G$8,'Contradiction Register'!BB91)=0),AND('Contradiction Register'!BC91&lt;&gt;"",COUNTIF('Validation Lists'!$G$5:$G$8,'Contradiction Register'!BC91)=0),AND('Contradiction Register'!BD91&lt;&gt;"",COUNTIF('Validation Lists'!$H$5:$H$7,'Contradiction Register'!BD91)=0),AND('Contradiction Register'!BE91&lt;&gt;"",COUNTIF('Validation Lists'!$A$5:$A$6,'Contradiction Register'!BE91)=0),AND('Contradiction Register'!BF91&lt;&gt;"",COUNTIF('Validation Lists'!$I$5:$I$8,'Contradiction Register'!BF91)=0),AND('Contradiction Register'!BG91&lt;&gt;"",COUNTIF('Validation Lists'!$H$5:$H$7,'Contradiction Register'!BG91)=0),AND('Contradiction Register'!BH91&lt;&gt;"",COUNTIF('Validation Lists'!$H$5:$H$7,'Contradiction Register'!BH91)=0),AND('Contradiction Register'!BI91&lt;&gt;"",COUNTIF('Validation Lists'!$H$5:$H$7,'Contradiction Register'!BI91)=0),AND('Contradiction Register'!BJ91&lt;&gt;"",COUNTIF('Validation Lists'!$H$5:$H$7,'Contradiction Register'!BJ91)=0),AND('Contradiction Register'!BK91&lt;&gt;"",COUNTIF('Validation Lists'!$A$5:$A$6,'Contradiction Register'!BK91)=0),AND('Contradiction Register'!BL91&lt;&gt;"",COUNTIF('Validation Lists'!$A$5:$A$6,'Contradiction Register'!BL91)=0),AND('Contradiction Register'!BM91&lt;&gt;"",COUNTIF('Validation Lists'!$J$5:$J$8,'Contradiction Register'!BM91)=0),AND('Contradiction Register'!BN91&lt;&gt;"",COUNTIF('Validation Lists'!$K$5:$K$7,'Contradiction Register'!BN91)=0),AND('Contradiction Register'!BO91&lt;&gt;"",COUNTIF('Validation Lists'!$L$5:$L$7,'Contradiction Register'!BO91)=0),AND('Contradiction Register'!BP91&lt;&gt;"",COUNTIF('Validation Lists'!$M$5:$M$7,'Contradiction Register'!BP91)=0))</x:f>
        <x:v>0</x:v>
      </x:c>
      <x:c r="U91" t="b">
        <x:f>OR('Contradiction Register'!B91="",'Contradiction Register'!C91="",'Contradiction Register'!D91="",'Contradiction Register'!E91="",'Contradiction Register'!F91="",'Contradiction Register'!G91="",'Contradiction Register'!H91="",'Contradiction Register'!I91="",'Contradiction Register'!J91="",'Contradiction Register'!K91="",'Contradiction Register'!L91="",'Contradiction Register'!M91="",'Contradiction Register'!N91="",'Contradiction Register'!O91="",'Contradiction Register'!P91="",'Contradiction Register'!Q91="",'Contradiction Register'!R91="",'Contradiction Register'!S91="",'Contradiction Register'!T91="",'Contradiction Register'!U91="",'Contradiction Register'!V91="",'Contradiction Register'!W91="",'Contradiction Register'!X91="",'Contradiction Register'!Y91="",'Contradiction Register'!Z91="",'Contradiction Register'!AA91="",'Contradiction Register'!AB91="",'Contradiction Register'!AC91="",'Contradiction Register'!AD91="",'Contradiction Register'!AE91="",'Contradiction Register'!AF91="",'Contradiction Register'!AG91="",'Contradiction Register'!AH91="",'Contradiction Register'!AI91="",'Contradiction Register'!AJ91="",'Contradiction Register'!AK91="",'Contradiction Register'!AL91="",'Contradiction Register'!AM91="",'Contradiction Register'!AN91="",'Contradiction Register'!AO91="",'Contradiction Register'!AP91="",'Contradiction Register'!AQ91="",'Contradiction Register'!AR91="",'Contradiction Register'!AS91="",'Contradiction Register'!AT91="",'Contradiction Register'!AU91="",'Contradiction Register'!AV91="",'Contradiction Register'!AW91="",'Contradiction Register'!AX91="",'Contradiction Register'!AY91="",'Contradiction Register'!AZ91="",'Contradiction Register'!BA91="",'Contradiction Register'!BB91="",'Contradiction Register'!BC91="",'Contradiction Register'!BD91="",'Contradiction Register'!BE91="",'Contradiction Register'!BF91="",'Contradiction Register'!BG91="",'Contradiction Register'!BH91="",'Contradiction Register'!BI91="",'Contradiction Register'!BJ91="",'Contradiction Register'!BK91="",'Contradiction Register'!BL91="",'Contradiction Register'!BM91="",'Contradiction Register'!BN91="",'Contradiction Register'!BO91="",'Contradiction Register'!BP91="",'Contradiction Register'!BQ91="",'Contradiction Register'!BR91="")</x:f>
        <x:v>1</x:v>
      </x:c>
      <x:c r="V91" t="str">
        <x:f>IF(OR(T91,U91),"Undetermined",'Contradiction Register'!BN91)</x:f>
        <x:v>Undetermined</x:v>
      </x:c>
      <x:c r="W91" t="b">
        <x:f>AND(OR('Contradiction Register'!E91="Yes",'Contradiction Register'!F91="High",'Contradiction Register'!G91="Hard",'Contradiction Register'!BO91&lt;&gt;"None",BH91="Preserve unresolved — decision-blocking",BH91="Refuse the claim",BH91="Collect defined additional evidence"),OR('Contradiction Register'!BS91="",'Contradiction Register'!BS91="None"))</x:f>
        <x:v>1</x:v>
      </x:c>
      <x:c r="X91" t="b">
        <x:f>AND(OR(BH91="Prefer one record with explicit reasons",BH91="Preserve unresolved — non-blocking",BH91="Preserve unresolved — decision-blocking",BH91="Refuse the claim",BH91="Collect defined additional evidence",'Contradiction Register'!AY91="Different",'Contradiction Register'!AX91="Different"),OR('Contradiction Register'!BT91="",'Contradiction Register'!BT91="None",'Contradiction Register'!BT91="Not applicable"))</x:f>
        <x:v>1</x:v>
      </x:c>
      <x:c r="Y91" t="b">
        <x:f>AND(BH91="Collect defined additional evidence",OR('Contradiction Register'!BR91="",'Contradiction Register'!BR91="None",'Contradiction Register'!BR91="Not applicable"))</x:f>
        <x:v>0</x:v>
      </x:c>
      <x:c r="Z91" t="str">
        <x:f>IF(AND('Contradiction Register'!BK91="Yes",'Contradiction Register'!BL91="Yes",'Contradiction Register'!BM91&lt;&gt;"Yes"),"Missing-evidence confusion","")</x:f>
      </x:c>
      <x:c r="AA91" t="str">
        <x:f>IF(Z91&lt;&gt;"",Z91,IF('Contradiction Register'!AT91="Different","Entity mismatch",""))</x:f>
      </x:c>
      <x:c r="AB91" t="str">
        <x:f>IF(AA91&lt;&gt;"",AA91,IF('Contradiction Register'!AV91="Different","Geography or market mismatch",""))</x:f>
      </x:c>
      <x:c r="AC91" t="str">
        <x:f>IF(AB91&lt;&gt;"",AB91,IF('Contradiction Register'!AU91="Different","Geography or market mismatch",""))</x:f>
      </x:c>
      <x:c r="AD91" t="str">
        <x:f>IF(AC91&lt;&gt;"",AC91,IF('Contradiction Register'!AW91="Different","Customer-segment mismatch",""))</x:f>
      </x:c>
      <x:c r="AE91" t="str">
        <x:f>IF(AD91&lt;&gt;"",AD91,IF('Contradiction Register'!AX91="Different","Product-tier mismatch",""))</x:f>
      </x:c>
      <x:c r="AF91" t="str">
        <x:f>IF(AE91&lt;&gt;"",AE91,IF('Contradiction Register'!AY91="Different","Time conflict",""))</x:f>
      </x:c>
      <x:c r="AG91" t="str">
        <x:f>IF(AF91&lt;&gt;"",AF91,IF('Contradiction Register'!AZ91="Different","Definition conflict",""))</x:f>
      </x:c>
      <x:c r="AH91" t="str">
        <x:f>IF(AG91&lt;&gt;"",AG91,IF('Contradiction Register'!BA91="Different","Metric conflict",""))</x:f>
      </x:c>
      <x:c r="AI91" t="str">
        <x:f>IF(AH91&lt;&gt;"",AH91,IF('Contradiction Register'!BB91="Different","Method conflict",""))</x:f>
      </x:c>
      <x:c r="AJ91" t="str">
        <x:f>IF(AI91&lt;&gt;"",AI91,IF('Contradiction Register'!BC91="Different","Evidence-state conflict",""))</x:f>
      </x:c>
      <x:c r="AK91" t="str">
        <x:f>IF(AJ91&lt;&gt;"",AJ91,IF(OR('Contradiction Register'!BG91="Yes",'Contradiction Register'!BH91="Yes",'Contradiction Register'!BI91="Yes",'Contradiction Register'!BJ91&lt;&gt;"Yes"),"Provenance or source conflict",""))</x:f>
        <x:v>Provenance or source conflict</x:v>
      </x:c>
      <x:c r="AL91" t="str">
        <x:f>IF(AK91&lt;&gt;"",AK91,IF('Contradiction Register'!BD91="No","No true contradiction","Genuine factual contradiction"))</x:f>
        <x:v>Provenance or source conflict</x:v>
      </x:c>
      <x:c r="AM91" t="str">
        <x:f>IF(AL91="Missing-evidence confusion","Missing","")</x:f>
      </x:c>
      <x:c r="AN91" t="str">
        <x:f>IF(AM91&lt;&gt;"",AM91,IF(AL91="Entity mismatch","Entity",""))</x:f>
      </x:c>
      <x:c r="AO91" t="str">
        <x:f>IF(AN91&lt;&gt;"",AN91,IF(AL91="Geography or market mismatch",IF('Contradiction Register'!AV91="Different","GeoMarket|Market","GeoMarket|Geography"),""))</x:f>
      </x:c>
      <x:c r="AP91" t="str">
        <x:f>IF(AO91&lt;&gt;"",AO91,IF(AL91="Customer-segment mismatch","Segment",""))</x:f>
      </x:c>
      <x:c r="AQ91" t="str">
        <x:f>IF(AP91&lt;&gt;"",AP91,IF(AL91="Product-tier mismatch",IF('Contradiction Register'!BE91="Yes","Tier|Narrowed","Tier|Default"),""))</x:f>
      </x:c>
      <x:c r="AR91" t="str">
        <x:f>IF(AQ91&lt;&gt;"",AQ91,IF(AL91="Time conflict",IF('Contradiction Register'!BO91&lt;&gt;"None","Time|Preferred","Time|Sequence"),""))</x:f>
      </x:c>
      <x:c r="AS91" t="str">
        <x:f>IF(AR91&lt;&gt;"",AR91,IF(AL91="Definition conflict",IF('Contradiction Register'!W91='Contradiction Register'!AP91,"Definition|SameLabel","Definition|DifferentLabel"),""))</x:f>
      </x:c>
      <x:c r="AT91" t="str">
        <x:f>IF(AS91&lt;&gt;"",AS91,IF(AL91="Metric conflict","Metric",""))</x:f>
      </x:c>
      <x:c r="AU91" t="str">
        <x:f>IF(AT91&lt;&gt;"",AT91,IF(AL91="Method conflict",IF('Contradiction Register'!BN91="Material","Method|Material",IF('Contradiction Register'!BN91="Non-material","Method|NonMaterial","Method|Undetermined")),""))</x:f>
      </x:c>
      <x:c r="AV91" t="str">
        <x:f>IF(AU91&lt;&gt;"",AU91,IF(AL91="Evidence-state conflict","EvidenceState",""))</x:f>
      </x:c>
      <x:c r="AW91" t="str">
        <x:f>IF(AV91&lt;&gt;"",AV91,IF(AL91="Provenance or source conflict",IF(AND('Contradiction Register'!BH91="Yes",'Contradiction Register'!BN91="Material"),"Provenance|SharedProviderMaterial",IF(AND('Contradiction Register'!BN91="Material",'Contradiction Register'!BJ91="Unknown"),"Provenance|TraceRequired","Provenance|Dependent")),""))</x:f>
        <x:v>Provenance|Dependent</x:v>
      </x:c>
      <x:c r="AX91" t="str">
        <x:f>IF(AW91&lt;&gt;"",AW91,IF(AL91="No true contradiction",IF('Contradiction Register'!BE91="Yes","NoTrue|Narrowed","NoTrue|Compatible"),""))</x:f>
        <x:v>Provenance|Dependent</x:v>
      </x:c>
      <x:c r="AY91" t="str">
        <x:f>IF(AX91&lt;&gt;"",AX91,IF('Contradiction Register'!BO91&lt;&gt;"None","Genuine|Preferred",IF('Contradiction Register'!BP91="No","Genuine|Refuse",IF('Contradiction Register'!BN91="Non-material","Genuine|NonMaterial","Genuine|Material"))))</x:f>
        <x:v>Provenance|Dependent</x:v>
      </x:c>
      <x:c r="BH91" t="str">
        <x:f>VLOOKUP(AY91,$AZ$5:$BG$29,2,FALSE)</x:f>
        <x:v>Preserve unresolved — non-blocking</x:v>
      </x:c>
      <x:c r="BI91" t="str">
        <x:f>VLOOKUP(AY91,$AZ$5:$BG$29,3,FALSE)</x:f>
        <x:v>Reduced</x:v>
      </x:c>
      <x:c r="BJ91" t="str">
        <x:f>IF(AY91="Genuine|Preferred",'Contradiction Register'!BO91&amp;" is preferred for named directness, currency and decision-fit reasons; "&amp;IF('Contradiction Register'!BO91="Record A","Record B","Record A")&amp;" remains preserved.",VLOOKUP(AY91,$AZ$5:$BG$29,4,FALSE))</x:f>
        <x:v>The records form one evidence family and must not be counted as independent corroboration.</x:v>
      </x:c>
      <x:c r="BK91" t="str">
        <x:f>IF(AY91="Genuine|Preferred",'Contradiction Register'!BO91&amp;" is unquestionably true.",VLOOKUP(AY91,$AZ$5:$BG$29,5,FALSE))</x:f>
        <x:v>The records independently confirm the claim or are compatible because they share an origin.</x:v>
      </x:c>
      <x:c r="BL91" t="str">
        <x:f>VLOOKUP(AY91,$AZ$5:$BG$29,6,FALSE)</x:f>
        <x:v>Retain them as dependent records, inspect derivation differences and proceed only with the dependence stated.</x:v>
      </x:c>
      <x:c r="BM91" t="str">
        <x:f>VLOOKUP(AY91,$AZ$5:$BG$29,7,FALSE)</x:f>
        <x:v>Required if public.</x:v>
      </x:c>
      <x:c r="BN91" t="str">
        <x:f>VLOOKUP(AY91,$AZ$5:$BG$29,8,FALSE)</x:f>
        <x:v>Reopen if independent collection is found or the derivation changes the meaning.</x:v>
      </x:c>
    </x:row>
    <x:row r="92">
      <x:c r="S92" t="n">
        <x:f>6</x:f>
        <x:v>6</x:v>
      </x:c>
      <x:c r="T92" t="b">
        <x:f>OR(AND('Contradiction Register'!E92&lt;&gt;"",COUNTIF('Validation Lists'!$A$5:$A$6,'Contradiction Register'!E92)=0),AND('Contradiction Register'!F92&lt;&gt;"",COUNTIF('Validation Lists'!$B$5:$B$7,'Contradiction Register'!F92)=0),AND('Contradiction Register'!G92&lt;&gt;"",COUNTIF('Validation Lists'!$C$5:$C$7,'Contradiction Register'!G92)=0),AND('Contradiction Register'!J92&lt;&gt;"",COUNTIF('Validation Lists'!$D$5:$D$11,'Contradiction Register'!J92)=0),AND('Contradiction Register'!K92&lt;&gt;"",COUNTIF('Validation Lists'!$E$5:$E$9,'Contradiction Register'!K92)=0),AND('Contradiction Register'!L92&lt;&gt;"",COUNTIF('Validation Lists'!$F$5:$F$7,'Contradiction Register'!L92)=0),AND('Contradiction Register'!AC92&lt;&gt;"",COUNTIF('Validation Lists'!$D$5:$D$11,'Contradiction Register'!AC92)=0),AND('Contradiction Register'!AD92&lt;&gt;"",COUNTIF('Validation Lists'!$E$5:$E$9,'Contradiction Register'!AD92)=0),AND('Contradiction Register'!AE92&lt;&gt;"",COUNTIF('Validation Lists'!$F$5:$F$7,'Contradiction Register'!AE92)=0),AND('Contradiction Register'!AT92&lt;&gt;"",COUNTIF('Validation Lists'!$G$5:$G$8,'Contradiction Register'!AT92)=0),AND('Contradiction Register'!AU92&lt;&gt;"",COUNTIF('Validation Lists'!$G$5:$G$8,'Contradiction Register'!AU92)=0),AND('Contradiction Register'!AV92&lt;&gt;"",COUNTIF('Validation Lists'!$G$5:$G$8,'Contradiction Register'!AV92)=0),AND('Contradiction Register'!AW92&lt;&gt;"",COUNTIF('Validation Lists'!$G$5:$G$8,'Contradiction Register'!AW92)=0),AND('Contradiction Register'!AX92&lt;&gt;"",COUNTIF('Validation Lists'!$G$5:$G$8,'Contradiction Register'!AX92)=0),AND('Contradiction Register'!AY92&lt;&gt;"",COUNTIF('Validation Lists'!$G$5:$G$8,'Contradiction Register'!AY92)=0),AND('Contradiction Register'!AZ92&lt;&gt;"",COUNTIF('Validation Lists'!$G$5:$G$8,'Contradiction Register'!AZ92)=0),AND('Contradiction Register'!BA92&lt;&gt;"",COUNTIF('Validation Lists'!$G$5:$G$8,'Contradiction Register'!BA92)=0),AND('Contradiction Register'!BB92&lt;&gt;"",COUNTIF('Validation Lists'!$G$5:$G$8,'Contradiction Register'!BB92)=0),AND('Contradiction Register'!BC92&lt;&gt;"",COUNTIF('Validation Lists'!$G$5:$G$8,'Contradiction Register'!BC92)=0),AND('Contradiction Register'!BD92&lt;&gt;"",COUNTIF('Validation Lists'!$H$5:$H$7,'Contradiction Register'!BD92)=0),AND('Contradiction Register'!BE92&lt;&gt;"",COUNTIF('Validation Lists'!$A$5:$A$6,'Contradiction Register'!BE92)=0),AND('Contradiction Register'!BF92&lt;&gt;"",COUNTIF('Validation Lists'!$I$5:$I$8,'Contradiction Register'!BF92)=0),AND('Contradiction Register'!BG92&lt;&gt;"",COUNTIF('Validation Lists'!$H$5:$H$7,'Contradiction Register'!BG92)=0),AND('Contradiction Register'!BH92&lt;&gt;"",COUNTIF('Validation Lists'!$H$5:$H$7,'Contradiction Register'!BH92)=0),AND('Contradiction Register'!BI92&lt;&gt;"",COUNTIF('Validation Lists'!$H$5:$H$7,'Contradiction Register'!BI92)=0),AND('Contradiction Register'!BJ92&lt;&gt;"",COUNTIF('Validation Lists'!$H$5:$H$7,'Contradiction Register'!BJ92)=0),AND('Contradiction Register'!BK92&lt;&gt;"",COUNTIF('Validation Lists'!$A$5:$A$6,'Contradiction Register'!BK92)=0),AND('Contradiction Register'!BL92&lt;&gt;"",COUNTIF('Validation Lists'!$A$5:$A$6,'Contradiction Register'!BL92)=0),AND('Contradiction Register'!BM92&lt;&gt;"",COUNTIF('Validation Lists'!$J$5:$J$8,'Contradiction Register'!BM92)=0),AND('Contradiction Register'!BN92&lt;&gt;"",COUNTIF('Validation Lists'!$K$5:$K$7,'Contradiction Register'!BN92)=0),AND('Contradiction Register'!BO92&lt;&gt;"",COUNTIF('Validation Lists'!$L$5:$L$7,'Contradiction Register'!BO92)=0),AND('Contradiction Register'!BP92&lt;&gt;"",COUNTIF('Validation Lists'!$M$5:$M$7,'Contradiction Register'!BP92)=0))</x:f>
        <x:v>0</x:v>
      </x:c>
      <x:c r="U92" t="b">
        <x:f>OR('Contradiction Register'!B92="",'Contradiction Register'!C92="",'Contradiction Register'!D92="",'Contradiction Register'!E92="",'Contradiction Register'!F92="",'Contradiction Register'!G92="",'Contradiction Register'!H92="",'Contradiction Register'!I92="",'Contradiction Register'!J92="",'Contradiction Register'!K92="",'Contradiction Register'!L92="",'Contradiction Register'!M92="",'Contradiction Register'!N92="",'Contradiction Register'!O92="",'Contradiction Register'!P92="",'Contradiction Register'!Q92="",'Contradiction Register'!R92="",'Contradiction Register'!S92="",'Contradiction Register'!T92="",'Contradiction Register'!U92="",'Contradiction Register'!V92="",'Contradiction Register'!W92="",'Contradiction Register'!X92="",'Contradiction Register'!Y92="",'Contradiction Register'!Z92="",'Contradiction Register'!AA92="",'Contradiction Register'!AB92="",'Contradiction Register'!AC92="",'Contradiction Register'!AD92="",'Contradiction Register'!AE92="",'Contradiction Register'!AF92="",'Contradiction Register'!AG92="",'Contradiction Register'!AH92="",'Contradiction Register'!AI92="",'Contradiction Register'!AJ92="",'Contradiction Register'!AK92="",'Contradiction Register'!AL92="",'Contradiction Register'!AM92="",'Contradiction Register'!AN92="",'Contradiction Register'!AO92="",'Contradiction Register'!AP92="",'Contradiction Register'!AQ92="",'Contradiction Register'!AR92="",'Contradiction Register'!AS92="",'Contradiction Register'!AT92="",'Contradiction Register'!AU92="",'Contradiction Register'!AV92="",'Contradiction Register'!AW92="",'Contradiction Register'!AX92="",'Contradiction Register'!AY92="",'Contradiction Register'!AZ92="",'Contradiction Register'!BA92="",'Contradiction Register'!BB92="",'Contradiction Register'!BC92="",'Contradiction Register'!BD92="",'Contradiction Register'!BE92="",'Contradiction Register'!BF92="",'Contradiction Register'!BG92="",'Contradiction Register'!BH92="",'Contradiction Register'!BI92="",'Contradiction Register'!BJ92="",'Contradiction Register'!BK92="",'Contradiction Register'!BL92="",'Contradiction Register'!BM92="",'Contradiction Register'!BN92="",'Contradiction Register'!BO92="",'Contradiction Register'!BP92="",'Contradiction Register'!BQ92="",'Contradiction Register'!BR92="")</x:f>
        <x:v>1</x:v>
      </x:c>
      <x:c r="V92" t="str">
        <x:f>IF(OR(T92,U92),"Undetermined",'Contradiction Register'!BN92)</x:f>
        <x:v>Undetermined</x:v>
      </x:c>
      <x:c r="W92" t="b">
        <x:f>AND(OR('Contradiction Register'!E92="Yes",'Contradiction Register'!F92="High",'Contradiction Register'!G92="Hard",'Contradiction Register'!BO92&lt;&gt;"None",BH92="Preserve unresolved — decision-blocking",BH92="Refuse the claim",BH92="Collect defined additional evidence"),OR('Contradiction Register'!BS92="",'Contradiction Register'!BS92="None"))</x:f>
        <x:v>1</x:v>
      </x:c>
      <x:c r="X92" t="b">
        <x:f>AND(OR(BH92="Prefer one record with explicit reasons",BH92="Preserve unresolved — non-blocking",BH92="Preserve unresolved — decision-blocking",BH92="Refuse the claim",BH92="Collect defined additional evidence",'Contradiction Register'!AY92="Different",'Contradiction Register'!AX92="Different"),OR('Contradiction Register'!BT92="",'Contradiction Register'!BT92="None",'Contradiction Register'!BT92="Not applicable"))</x:f>
        <x:v>1</x:v>
      </x:c>
      <x:c r="Y92" t="b">
        <x:f>AND(BH92="Collect defined additional evidence",OR('Contradiction Register'!BR92="",'Contradiction Register'!BR92="None",'Contradiction Register'!BR92="Not applicable"))</x:f>
        <x:v>0</x:v>
      </x:c>
      <x:c r="Z92" t="str">
        <x:f>IF(AND('Contradiction Register'!BK92="Yes",'Contradiction Register'!BL92="Yes",'Contradiction Register'!BM92&lt;&gt;"Yes"),"Missing-evidence confusion","")</x:f>
      </x:c>
      <x:c r="AA92" t="str">
        <x:f>IF(Z92&lt;&gt;"",Z92,IF('Contradiction Register'!AT92="Different","Entity mismatch",""))</x:f>
      </x:c>
      <x:c r="AB92" t="str">
        <x:f>IF(AA92&lt;&gt;"",AA92,IF('Contradiction Register'!AV92="Different","Geography or market mismatch",""))</x:f>
      </x:c>
      <x:c r="AC92" t="str">
        <x:f>IF(AB92&lt;&gt;"",AB92,IF('Contradiction Register'!AU92="Different","Geography or market mismatch",""))</x:f>
      </x:c>
      <x:c r="AD92" t="str">
        <x:f>IF(AC92&lt;&gt;"",AC92,IF('Contradiction Register'!AW92="Different","Customer-segment mismatch",""))</x:f>
      </x:c>
      <x:c r="AE92" t="str">
        <x:f>IF(AD92&lt;&gt;"",AD92,IF('Contradiction Register'!AX92="Different","Product-tier mismatch",""))</x:f>
      </x:c>
      <x:c r="AF92" t="str">
        <x:f>IF(AE92&lt;&gt;"",AE92,IF('Contradiction Register'!AY92="Different","Time conflict",""))</x:f>
      </x:c>
      <x:c r="AG92" t="str">
        <x:f>IF(AF92&lt;&gt;"",AF92,IF('Contradiction Register'!AZ92="Different","Definition conflict",""))</x:f>
      </x:c>
      <x:c r="AH92" t="str">
        <x:f>IF(AG92&lt;&gt;"",AG92,IF('Contradiction Register'!BA92="Different","Metric conflict",""))</x:f>
      </x:c>
      <x:c r="AI92" t="str">
        <x:f>IF(AH92&lt;&gt;"",AH92,IF('Contradiction Register'!BB92="Different","Method conflict",""))</x:f>
      </x:c>
      <x:c r="AJ92" t="str">
        <x:f>IF(AI92&lt;&gt;"",AI92,IF('Contradiction Register'!BC92="Different","Evidence-state conflict",""))</x:f>
      </x:c>
      <x:c r="AK92" t="str">
        <x:f>IF(AJ92&lt;&gt;"",AJ92,IF(OR('Contradiction Register'!BG92="Yes",'Contradiction Register'!BH92="Yes",'Contradiction Register'!BI92="Yes",'Contradiction Register'!BJ92&lt;&gt;"Yes"),"Provenance or source conflict",""))</x:f>
        <x:v>Provenance or source conflict</x:v>
      </x:c>
      <x:c r="AL92" t="str">
        <x:f>IF(AK92&lt;&gt;"",AK92,IF('Contradiction Register'!BD92="No","No true contradiction","Genuine factual contradiction"))</x:f>
        <x:v>Provenance or source conflict</x:v>
      </x:c>
      <x:c r="AM92" t="str">
        <x:f>IF(AL92="Missing-evidence confusion","Missing","")</x:f>
      </x:c>
      <x:c r="AN92" t="str">
        <x:f>IF(AM92&lt;&gt;"",AM92,IF(AL92="Entity mismatch","Entity",""))</x:f>
      </x:c>
      <x:c r="AO92" t="str">
        <x:f>IF(AN92&lt;&gt;"",AN92,IF(AL92="Geography or market mismatch",IF('Contradiction Register'!AV92="Different","GeoMarket|Market","GeoMarket|Geography"),""))</x:f>
      </x:c>
      <x:c r="AP92" t="str">
        <x:f>IF(AO92&lt;&gt;"",AO92,IF(AL92="Customer-segment mismatch","Segment",""))</x:f>
      </x:c>
      <x:c r="AQ92" t="str">
        <x:f>IF(AP92&lt;&gt;"",AP92,IF(AL92="Product-tier mismatch",IF('Contradiction Register'!BE92="Yes","Tier|Narrowed","Tier|Default"),""))</x:f>
      </x:c>
      <x:c r="AR92" t="str">
        <x:f>IF(AQ92&lt;&gt;"",AQ92,IF(AL92="Time conflict",IF('Contradiction Register'!BO92&lt;&gt;"None","Time|Preferred","Time|Sequence"),""))</x:f>
      </x:c>
      <x:c r="AS92" t="str">
        <x:f>IF(AR92&lt;&gt;"",AR92,IF(AL92="Definition conflict",IF('Contradiction Register'!W92='Contradiction Register'!AP92,"Definition|SameLabel","Definition|DifferentLabel"),""))</x:f>
      </x:c>
      <x:c r="AT92" t="str">
        <x:f>IF(AS92&lt;&gt;"",AS92,IF(AL92="Metric conflict","Metric",""))</x:f>
      </x:c>
      <x:c r="AU92" t="str">
        <x:f>IF(AT92&lt;&gt;"",AT92,IF(AL92="Method conflict",IF('Contradiction Register'!BN92="Material","Method|Material",IF('Contradiction Register'!BN92="Non-material","Method|NonMaterial","Method|Undetermined")),""))</x:f>
      </x:c>
      <x:c r="AV92" t="str">
        <x:f>IF(AU92&lt;&gt;"",AU92,IF(AL92="Evidence-state conflict","EvidenceState",""))</x:f>
      </x:c>
      <x:c r="AW92" t="str">
        <x:f>IF(AV92&lt;&gt;"",AV92,IF(AL92="Provenance or source conflict",IF(AND('Contradiction Register'!BH92="Yes",'Contradiction Register'!BN92="Material"),"Provenance|SharedProviderMaterial",IF(AND('Contradiction Register'!BN92="Material",'Contradiction Register'!BJ92="Unknown"),"Provenance|TraceRequired","Provenance|Dependent")),""))</x:f>
        <x:v>Provenance|Dependent</x:v>
      </x:c>
      <x:c r="AX92" t="str">
        <x:f>IF(AW92&lt;&gt;"",AW92,IF(AL92="No true contradiction",IF('Contradiction Register'!BE92="Yes","NoTrue|Narrowed","NoTrue|Compatible"),""))</x:f>
        <x:v>Provenance|Dependent</x:v>
      </x:c>
      <x:c r="AY92" t="str">
        <x:f>IF(AX92&lt;&gt;"",AX92,IF('Contradiction Register'!BO92&lt;&gt;"None","Genuine|Preferred",IF('Contradiction Register'!BP92="No","Genuine|Refuse",IF('Contradiction Register'!BN92="Non-material","Genuine|NonMaterial","Genuine|Material"))))</x:f>
        <x:v>Provenance|Dependent</x:v>
      </x:c>
      <x:c r="BH92" t="str">
        <x:f>VLOOKUP(AY92,$AZ$5:$BG$29,2,FALSE)</x:f>
        <x:v>Preserve unresolved — non-blocking</x:v>
      </x:c>
      <x:c r="BI92" t="str">
        <x:f>VLOOKUP(AY92,$AZ$5:$BG$29,3,FALSE)</x:f>
        <x:v>Reduced</x:v>
      </x:c>
      <x:c r="BJ92" t="str">
        <x:f>IF(AY92="Genuine|Preferred",'Contradiction Register'!BO92&amp;" is preferred for named directness, currency and decision-fit reasons; "&amp;IF('Contradiction Register'!BO92="Record A","Record B","Record A")&amp;" remains preserved.",VLOOKUP(AY92,$AZ$5:$BG$29,4,FALSE))</x:f>
        <x:v>The records form one evidence family and must not be counted as independent corroboration.</x:v>
      </x:c>
      <x:c r="BK92" t="str">
        <x:f>IF(AY92="Genuine|Preferred",'Contradiction Register'!BO92&amp;" is unquestionably true.",VLOOKUP(AY92,$AZ$5:$BG$29,5,FALSE))</x:f>
        <x:v>The records independently confirm the claim or are compatible because they share an origin.</x:v>
      </x:c>
      <x:c r="BL92" t="str">
        <x:f>VLOOKUP(AY92,$AZ$5:$BG$29,6,FALSE)</x:f>
        <x:v>Retain them as dependent records, inspect derivation differences and proceed only with the dependence stated.</x:v>
      </x:c>
      <x:c r="BM92" t="str">
        <x:f>VLOOKUP(AY92,$AZ$5:$BG$29,7,FALSE)</x:f>
        <x:v>Required if public.</x:v>
      </x:c>
      <x:c r="BN92" t="str">
        <x:f>VLOOKUP(AY92,$AZ$5:$BG$29,8,FALSE)</x:f>
        <x:v>Reopen if independent collection is found or the derivation changes the meaning.</x:v>
      </x:c>
    </x:row>
    <x:row r="93">
      <x:c r="S93" t="n">
        <x:f>6</x:f>
        <x:v>6</x:v>
      </x:c>
      <x:c r="T93" t="b">
        <x:f>OR(AND('Contradiction Register'!E93&lt;&gt;"",COUNTIF('Validation Lists'!$A$5:$A$6,'Contradiction Register'!E93)=0),AND('Contradiction Register'!F93&lt;&gt;"",COUNTIF('Validation Lists'!$B$5:$B$7,'Contradiction Register'!F93)=0),AND('Contradiction Register'!G93&lt;&gt;"",COUNTIF('Validation Lists'!$C$5:$C$7,'Contradiction Register'!G93)=0),AND('Contradiction Register'!J93&lt;&gt;"",COUNTIF('Validation Lists'!$D$5:$D$11,'Contradiction Register'!J93)=0),AND('Contradiction Register'!K93&lt;&gt;"",COUNTIF('Validation Lists'!$E$5:$E$9,'Contradiction Register'!K93)=0),AND('Contradiction Register'!L93&lt;&gt;"",COUNTIF('Validation Lists'!$F$5:$F$7,'Contradiction Register'!L93)=0),AND('Contradiction Register'!AC93&lt;&gt;"",COUNTIF('Validation Lists'!$D$5:$D$11,'Contradiction Register'!AC93)=0),AND('Contradiction Register'!AD93&lt;&gt;"",COUNTIF('Validation Lists'!$E$5:$E$9,'Contradiction Register'!AD93)=0),AND('Contradiction Register'!AE93&lt;&gt;"",COUNTIF('Validation Lists'!$F$5:$F$7,'Contradiction Register'!AE93)=0),AND('Contradiction Register'!AT93&lt;&gt;"",COUNTIF('Validation Lists'!$G$5:$G$8,'Contradiction Register'!AT93)=0),AND('Contradiction Register'!AU93&lt;&gt;"",COUNTIF('Validation Lists'!$G$5:$G$8,'Contradiction Register'!AU93)=0),AND('Contradiction Register'!AV93&lt;&gt;"",COUNTIF('Validation Lists'!$G$5:$G$8,'Contradiction Register'!AV93)=0),AND('Contradiction Register'!AW93&lt;&gt;"",COUNTIF('Validation Lists'!$G$5:$G$8,'Contradiction Register'!AW93)=0),AND('Contradiction Register'!AX93&lt;&gt;"",COUNTIF('Validation Lists'!$G$5:$G$8,'Contradiction Register'!AX93)=0),AND('Contradiction Register'!AY93&lt;&gt;"",COUNTIF('Validation Lists'!$G$5:$G$8,'Contradiction Register'!AY93)=0),AND('Contradiction Register'!AZ93&lt;&gt;"",COUNTIF('Validation Lists'!$G$5:$G$8,'Contradiction Register'!AZ93)=0),AND('Contradiction Register'!BA93&lt;&gt;"",COUNTIF('Validation Lists'!$G$5:$G$8,'Contradiction Register'!BA93)=0),AND('Contradiction Register'!BB93&lt;&gt;"",COUNTIF('Validation Lists'!$G$5:$G$8,'Contradiction Register'!BB93)=0),AND('Contradiction Register'!BC93&lt;&gt;"",COUNTIF('Validation Lists'!$G$5:$G$8,'Contradiction Register'!BC93)=0),AND('Contradiction Register'!BD93&lt;&gt;"",COUNTIF('Validation Lists'!$H$5:$H$7,'Contradiction Register'!BD93)=0),AND('Contradiction Register'!BE93&lt;&gt;"",COUNTIF('Validation Lists'!$A$5:$A$6,'Contradiction Register'!BE93)=0),AND('Contradiction Register'!BF93&lt;&gt;"",COUNTIF('Validation Lists'!$I$5:$I$8,'Contradiction Register'!BF93)=0),AND('Contradiction Register'!BG93&lt;&gt;"",COUNTIF('Validation Lists'!$H$5:$H$7,'Contradiction Register'!BG93)=0),AND('Contradiction Register'!BH93&lt;&gt;"",COUNTIF('Validation Lists'!$H$5:$H$7,'Contradiction Register'!BH93)=0),AND('Contradiction Register'!BI93&lt;&gt;"",COUNTIF('Validation Lists'!$H$5:$H$7,'Contradiction Register'!BI93)=0),AND('Contradiction Register'!BJ93&lt;&gt;"",COUNTIF('Validation Lists'!$H$5:$H$7,'Contradiction Register'!BJ93)=0),AND('Contradiction Register'!BK93&lt;&gt;"",COUNTIF('Validation Lists'!$A$5:$A$6,'Contradiction Register'!BK93)=0),AND('Contradiction Register'!BL93&lt;&gt;"",COUNTIF('Validation Lists'!$A$5:$A$6,'Contradiction Register'!BL93)=0),AND('Contradiction Register'!BM93&lt;&gt;"",COUNTIF('Validation Lists'!$J$5:$J$8,'Contradiction Register'!BM93)=0),AND('Contradiction Register'!BN93&lt;&gt;"",COUNTIF('Validation Lists'!$K$5:$K$7,'Contradiction Register'!BN93)=0),AND('Contradiction Register'!BO93&lt;&gt;"",COUNTIF('Validation Lists'!$L$5:$L$7,'Contradiction Register'!BO93)=0),AND('Contradiction Register'!BP93&lt;&gt;"",COUNTIF('Validation Lists'!$M$5:$M$7,'Contradiction Register'!BP93)=0))</x:f>
        <x:v>0</x:v>
      </x:c>
      <x:c r="U93" t="b">
        <x:f>OR('Contradiction Register'!B93="",'Contradiction Register'!C93="",'Contradiction Register'!D93="",'Contradiction Register'!E93="",'Contradiction Register'!F93="",'Contradiction Register'!G93="",'Contradiction Register'!H93="",'Contradiction Register'!I93="",'Contradiction Register'!J93="",'Contradiction Register'!K93="",'Contradiction Register'!L93="",'Contradiction Register'!M93="",'Contradiction Register'!N93="",'Contradiction Register'!O93="",'Contradiction Register'!P93="",'Contradiction Register'!Q93="",'Contradiction Register'!R93="",'Contradiction Register'!S93="",'Contradiction Register'!T93="",'Contradiction Register'!U93="",'Contradiction Register'!V93="",'Contradiction Register'!W93="",'Contradiction Register'!X93="",'Contradiction Register'!Y93="",'Contradiction Register'!Z93="",'Contradiction Register'!AA93="",'Contradiction Register'!AB93="",'Contradiction Register'!AC93="",'Contradiction Register'!AD93="",'Contradiction Register'!AE93="",'Contradiction Register'!AF93="",'Contradiction Register'!AG93="",'Contradiction Register'!AH93="",'Contradiction Register'!AI93="",'Contradiction Register'!AJ93="",'Contradiction Register'!AK93="",'Contradiction Register'!AL93="",'Contradiction Register'!AM93="",'Contradiction Register'!AN93="",'Contradiction Register'!AO93="",'Contradiction Register'!AP93="",'Contradiction Register'!AQ93="",'Contradiction Register'!AR93="",'Contradiction Register'!AS93="",'Contradiction Register'!AT93="",'Contradiction Register'!AU93="",'Contradiction Register'!AV93="",'Contradiction Register'!AW93="",'Contradiction Register'!AX93="",'Contradiction Register'!AY93="",'Contradiction Register'!AZ93="",'Contradiction Register'!BA93="",'Contradiction Register'!BB93="",'Contradiction Register'!BC93="",'Contradiction Register'!BD93="",'Contradiction Register'!BE93="",'Contradiction Register'!BF93="",'Contradiction Register'!BG93="",'Contradiction Register'!BH93="",'Contradiction Register'!BI93="",'Contradiction Register'!BJ93="",'Contradiction Register'!BK93="",'Contradiction Register'!BL93="",'Contradiction Register'!BM93="",'Contradiction Register'!BN93="",'Contradiction Register'!BO93="",'Contradiction Register'!BP93="",'Contradiction Register'!BQ93="",'Contradiction Register'!BR93="")</x:f>
        <x:v>1</x:v>
      </x:c>
      <x:c r="V93" t="str">
        <x:f>IF(OR(T93,U93),"Undetermined",'Contradiction Register'!BN93)</x:f>
        <x:v>Undetermined</x:v>
      </x:c>
      <x:c r="W93" t="b">
        <x:f>AND(OR('Contradiction Register'!E93="Yes",'Contradiction Register'!F93="High",'Contradiction Register'!G93="Hard",'Contradiction Register'!BO93&lt;&gt;"None",BH93="Preserve unresolved — decision-blocking",BH93="Refuse the claim",BH93="Collect defined additional evidence"),OR('Contradiction Register'!BS93="",'Contradiction Register'!BS93="None"))</x:f>
        <x:v>1</x:v>
      </x:c>
      <x:c r="X93" t="b">
        <x:f>AND(OR(BH93="Prefer one record with explicit reasons",BH93="Preserve unresolved — non-blocking",BH93="Preserve unresolved — decision-blocking",BH93="Refuse the claim",BH93="Collect defined additional evidence",'Contradiction Register'!AY93="Different",'Contradiction Register'!AX93="Different"),OR('Contradiction Register'!BT93="",'Contradiction Register'!BT93="None",'Contradiction Register'!BT93="Not applicable"))</x:f>
        <x:v>1</x:v>
      </x:c>
      <x:c r="Y93" t="b">
        <x:f>AND(BH93="Collect defined additional evidence",OR('Contradiction Register'!BR93="",'Contradiction Register'!BR93="None",'Contradiction Register'!BR93="Not applicable"))</x:f>
        <x:v>0</x:v>
      </x:c>
      <x:c r="Z93" t="str">
        <x:f>IF(AND('Contradiction Register'!BK93="Yes",'Contradiction Register'!BL93="Yes",'Contradiction Register'!BM93&lt;&gt;"Yes"),"Missing-evidence confusion","")</x:f>
      </x:c>
      <x:c r="AA93" t="str">
        <x:f>IF(Z93&lt;&gt;"",Z93,IF('Contradiction Register'!AT93="Different","Entity mismatch",""))</x:f>
      </x:c>
      <x:c r="AB93" t="str">
        <x:f>IF(AA93&lt;&gt;"",AA93,IF('Contradiction Register'!AV93="Different","Geography or market mismatch",""))</x:f>
      </x:c>
      <x:c r="AC93" t="str">
        <x:f>IF(AB93&lt;&gt;"",AB93,IF('Contradiction Register'!AU93="Different","Geography or market mismatch",""))</x:f>
      </x:c>
      <x:c r="AD93" t="str">
        <x:f>IF(AC93&lt;&gt;"",AC93,IF('Contradiction Register'!AW93="Different","Customer-segment mismatch",""))</x:f>
      </x:c>
      <x:c r="AE93" t="str">
        <x:f>IF(AD93&lt;&gt;"",AD93,IF('Contradiction Register'!AX93="Different","Product-tier mismatch",""))</x:f>
      </x:c>
      <x:c r="AF93" t="str">
        <x:f>IF(AE93&lt;&gt;"",AE93,IF('Contradiction Register'!AY93="Different","Time conflict",""))</x:f>
      </x:c>
      <x:c r="AG93" t="str">
        <x:f>IF(AF93&lt;&gt;"",AF93,IF('Contradiction Register'!AZ93="Different","Definition conflict",""))</x:f>
      </x:c>
      <x:c r="AH93" t="str">
        <x:f>IF(AG93&lt;&gt;"",AG93,IF('Contradiction Register'!BA93="Different","Metric conflict",""))</x:f>
      </x:c>
      <x:c r="AI93" t="str">
        <x:f>IF(AH93&lt;&gt;"",AH93,IF('Contradiction Register'!BB93="Different","Method conflict",""))</x:f>
      </x:c>
      <x:c r="AJ93" t="str">
        <x:f>IF(AI93&lt;&gt;"",AI93,IF('Contradiction Register'!BC93="Different","Evidence-state conflict",""))</x:f>
      </x:c>
      <x:c r="AK93" t="str">
        <x:f>IF(AJ93&lt;&gt;"",AJ93,IF(OR('Contradiction Register'!BG93="Yes",'Contradiction Register'!BH93="Yes",'Contradiction Register'!BI93="Yes",'Contradiction Register'!BJ93&lt;&gt;"Yes"),"Provenance or source conflict",""))</x:f>
        <x:v>Provenance or source conflict</x:v>
      </x:c>
      <x:c r="AL93" t="str">
        <x:f>IF(AK93&lt;&gt;"",AK93,IF('Contradiction Register'!BD93="No","No true contradiction","Genuine factual contradiction"))</x:f>
        <x:v>Provenance or source conflict</x:v>
      </x:c>
      <x:c r="AM93" t="str">
        <x:f>IF(AL93="Missing-evidence confusion","Missing","")</x:f>
      </x:c>
      <x:c r="AN93" t="str">
        <x:f>IF(AM93&lt;&gt;"",AM93,IF(AL93="Entity mismatch","Entity",""))</x:f>
      </x:c>
      <x:c r="AO93" t="str">
        <x:f>IF(AN93&lt;&gt;"",AN93,IF(AL93="Geography or market mismatch",IF('Contradiction Register'!AV93="Different","GeoMarket|Market","GeoMarket|Geography"),""))</x:f>
      </x:c>
      <x:c r="AP93" t="str">
        <x:f>IF(AO93&lt;&gt;"",AO93,IF(AL93="Customer-segment mismatch","Segment",""))</x:f>
      </x:c>
      <x:c r="AQ93" t="str">
        <x:f>IF(AP93&lt;&gt;"",AP93,IF(AL93="Product-tier mismatch",IF('Contradiction Register'!BE93="Yes","Tier|Narrowed","Tier|Default"),""))</x:f>
      </x:c>
      <x:c r="AR93" t="str">
        <x:f>IF(AQ93&lt;&gt;"",AQ93,IF(AL93="Time conflict",IF('Contradiction Register'!BO93&lt;&gt;"None","Time|Preferred","Time|Sequence"),""))</x:f>
      </x:c>
      <x:c r="AS93" t="str">
        <x:f>IF(AR93&lt;&gt;"",AR93,IF(AL93="Definition conflict",IF('Contradiction Register'!W93='Contradiction Register'!AP93,"Definition|SameLabel","Definition|DifferentLabel"),""))</x:f>
      </x:c>
      <x:c r="AT93" t="str">
        <x:f>IF(AS93&lt;&gt;"",AS93,IF(AL93="Metric conflict","Metric",""))</x:f>
      </x:c>
      <x:c r="AU93" t="str">
        <x:f>IF(AT93&lt;&gt;"",AT93,IF(AL93="Method conflict",IF('Contradiction Register'!BN93="Material","Method|Material",IF('Contradiction Register'!BN93="Non-material","Method|NonMaterial","Method|Undetermined")),""))</x:f>
      </x:c>
      <x:c r="AV93" t="str">
        <x:f>IF(AU93&lt;&gt;"",AU93,IF(AL93="Evidence-state conflict","EvidenceState",""))</x:f>
      </x:c>
      <x:c r="AW93" t="str">
        <x:f>IF(AV93&lt;&gt;"",AV93,IF(AL93="Provenance or source conflict",IF(AND('Contradiction Register'!BH93="Yes",'Contradiction Register'!BN93="Material"),"Provenance|SharedProviderMaterial",IF(AND('Contradiction Register'!BN93="Material",'Contradiction Register'!BJ93="Unknown"),"Provenance|TraceRequired","Provenance|Dependent")),""))</x:f>
        <x:v>Provenance|Dependent</x:v>
      </x:c>
      <x:c r="AX93" t="str">
        <x:f>IF(AW93&lt;&gt;"",AW93,IF(AL93="No true contradiction",IF('Contradiction Register'!BE93="Yes","NoTrue|Narrowed","NoTrue|Compatible"),""))</x:f>
        <x:v>Provenance|Dependent</x:v>
      </x:c>
      <x:c r="AY93" t="str">
        <x:f>IF(AX93&lt;&gt;"",AX93,IF('Contradiction Register'!BO93&lt;&gt;"None","Genuine|Preferred",IF('Contradiction Register'!BP93="No","Genuine|Refuse",IF('Contradiction Register'!BN93="Non-material","Genuine|NonMaterial","Genuine|Material"))))</x:f>
        <x:v>Provenance|Dependent</x:v>
      </x:c>
      <x:c r="BH93" t="str">
        <x:f>VLOOKUP(AY93,$AZ$5:$BG$29,2,FALSE)</x:f>
        <x:v>Preserve unresolved — non-blocking</x:v>
      </x:c>
      <x:c r="BI93" t="str">
        <x:f>VLOOKUP(AY93,$AZ$5:$BG$29,3,FALSE)</x:f>
        <x:v>Reduced</x:v>
      </x:c>
      <x:c r="BJ93" t="str">
        <x:f>IF(AY93="Genuine|Preferred",'Contradiction Register'!BO93&amp;" is preferred for named directness, currency and decision-fit reasons; "&amp;IF('Contradiction Register'!BO93="Record A","Record B","Record A")&amp;" remains preserved.",VLOOKUP(AY93,$AZ$5:$BG$29,4,FALSE))</x:f>
        <x:v>The records form one evidence family and must not be counted as independent corroboration.</x:v>
      </x:c>
      <x:c r="BK93" t="str">
        <x:f>IF(AY93="Genuine|Preferred",'Contradiction Register'!BO93&amp;" is unquestionably true.",VLOOKUP(AY93,$AZ$5:$BG$29,5,FALSE))</x:f>
        <x:v>The records independently confirm the claim or are compatible because they share an origin.</x:v>
      </x:c>
      <x:c r="BL93" t="str">
        <x:f>VLOOKUP(AY93,$AZ$5:$BG$29,6,FALSE)</x:f>
        <x:v>Retain them as dependent records, inspect derivation differences and proceed only with the dependence stated.</x:v>
      </x:c>
      <x:c r="BM93" t="str">
        <x:f>VLOOKUP(AY93,$AZ$5:$BG$29,7,FALSE)</x:f>
        <x:v>Required if public.</x:v>
      </x:c>
      <x:c r="BN93" t="str">
        <x:f>VLOOKUP(AY93,$AZ$5:$BG$29,8,FALSE)</x:f>
        <x:v>Reopen if independent collection is found or the derivation changes the meaning.</x:v>
      </x:c>
    </x:row>
    <x:row r="94">
      <x:c r="S94" t="n">
        <x:f>6</x:f>
        <x:v>6</x:v>
      </x:c>
      <x:c r="T94" t="b">
        <x:f>OR(AND('Contradiction Register'!E94&lt;&gt;"",COUNTIF('Validation Lists'!$A$5:$A$6,'Contradiction Register'!E94)=0),AND('Contradiction Register'!F94&lt;&gt;"",COUNTIF('Validation Lists'!$B$5:$B$7,'Contradiction Register'!F94)=0),AND('Contradiction Register'!G94&lt;&gt;"",COUNTIF('Validation Lists'!$C$5:$C$7,'Contradiction Register'!G94)=0),AND('Contradiction Register'!J94&lt;&gt;"",COUNTIF('Validation Lists'!$D$5:$D$11,'Contradiction Register'!J94)=0),AND('Contradiction Register'!K94&lt;&gt;"",COUNTIF('Validation Lists'!$E$5:$E$9,'Contradiction Register'!K94)=0),AND('Contradiction Register'!L94&lt;&gt;"",COUNTIF('Validation Lists'!$F$5:$F$7,'Contradiction Register'!L94)=0),AND('Contradiction Register'!AC94&lt;&gt;"",COUNTIF('Validation Lists'!$D$5:$D$11,'Contradiction Register'!AC94)=0),AND('Contradiction Register'!AD94&lt;&gt;"",COUNTIF('Validation Lists'!$E$5:$E$9,'Contradiction Register'!AD94)=0),AND('Contradiction Register'!AE94&lt;&gt;"",COUNTIF('Validation Lists'!$F$5:$F$7,'Contradiction Register'!AE94)=0),AND('Contradiction Register'!AT94&lt;&gt;"",COUNTIF('Validation Lists'!$G$5:$G$8,'Contradiction Register'!AT94)=0),AND('Contradiction Register'!AU94&lt;&gt;"",COUNTIF('Validation Lists'!$G$5:$G$8,'Contradiction Register'!AU94)=0),AND('Contradiction Register'!AV94&lt;&gt;"",COUNTIF('Validation Lists'!$G$5:$G$8,'Contradiction Register'!AV94)=0),AND('Contradiction Register'!AW94&lt;&gt;"",COUNTIF('Validation Lists'!$G$5:$G$8,'Contradiction Register'!AW94)=0),AND('Contradiction Register'!AX94&lt;&gt;"",COUNTIF('Validation Lists'!$G$5:$G$8,'Contradiction Register'!AX94)=0),AND('Contradiction Register'!AY94&lt;&gt;"",COUNTIF('Validation Lists'!$G$5:$G$8,'Contradiction Register'!AY94)=0),AND('Contradiction Register'!AZ94&lt;&gt;"",COUNTIF('Validation Lists'!$G$5:$G$8,'Contradiction Register'!AZ94)=0),AND('Contradiction Register'!BA94&lt;&gt;"",COUNTIF('Validation Lists'!$G$5:$G$8,'Contradiction Register'!BA94)=0),AND('Contradiction Register'!BB94&lt;&gt;"",COUNTIF('Validation Lists'!$G$5:$G$8,'Contradiction Register'!BB94)=0),AND('Contradiction Register'!BC94&lt;&gt;"",COUNTIF('Validation Lists'!$G$5:$G$8,'Contradiction Register'!BC94)=0),AND('Contradiction Register'!BD94&lt;&gt;"",COUNTIF('Validation Lists'!$H$5:$H$7,'Contradiction Register'!BD94)=0),AND('Contradiction Register'!BE94&lt;&gt;"",COUNTIF('Validation Lists'!$A$5:$A$6,'Contradiction Register'!BE94)=0),AND('Contradiction Register'!BF94&lt;&gt;"",COUNTIF('Validation Lists'!$I$5:$I$8,'Contradiction Register'!BF94)=0),AND('Contradiction Register'!BG94&lt;&gt;"",COUNTIF('Validation Lists'!$H$5:$H$7,'Contradiction Register'!BG94)=0),AND('Contradiction Register'!BH94&lt;&gt;"",COUNTIF('Validation Lists'!$H$5:$H$7,'Contradiction Register'!BH94)=0),AND('Contradiction Register'!BI94&lt;&gt;"",COUNTIF('Validation Lists'!$H$5:$H$7,'Contradiction Register'!BI94)=0),AND('Contradiction Register'!BJ94&lt;&gt;"",COUNTIF('Validation Lists'!$H$5:$H$7,'Contradiction Register'!BJ94)=0),AND('Contradiction Register'!BK94&lt;&gt;"",COUNTIF('Validation Lists'!$A$5:$A$6,'Contradiction Register'!BK94)=0),AND('Contradiction Register'!BL94&lt;&gt;"",COUNTIF('Validation Lists'!$A$5:$A$6,'Contradiction Register'!BL94)=0),AND('Contradiction Register'!BM94&lt;&gt;"",COUNTIF('Validation Lists'!$J$5:$J$8,'Contradiction Register'!BM94)=0),AND('Contradiction Register'!BN94&lt;&gt;"",COUNTIF('Validation Lists'!$K$5:$K$7,'Contradiction Register'!BN94)=0),AND('Contradiction Register'!BO94&lt;&gt;"",COUNTIF('Validation Lists'!$L$5:$L$7,'Contradiction Register'!BO94)=0),AND('Contradiction Register'!BP94&lt;&gt;"",COUNTIF('Validation Lists'!$M$5:$M$7,'Contradiction Register'!BP94)=0))</x:f>
        <x:v>0</x:v>
      </x:c>
      <x:c r="U94" t="b">
        <x:f>OR('Contradiction Register'!B94="",'Contradiction Register'!C94="",'Contradiction Register'!D94="",'Contradiction Register'!E94="",'Contradiction Register'!F94="",'Contradiction Register'!G94="",'Contradiction Register'!H94="",'Contradiction Register'!I94="",'Contradiction Register'!J94="",'Contradiction Register'!K94="",'Contradiction Register'!L94="",'Contradiction Register'!M94="",'Contradiction Register'!N94="",'Contradiction Register'!O94="",'Contradiction Register'!P94="",'Contradiction Register'!Q94="",'Contradiction Register'!R94="",'Contradiction Register'!S94="",'Contradiction Register'!T94="",'Contradiction Register'!U94="",'Contradiction Register'!V94="",'Contradiction Register'!W94="",'Contradiction Register'!X94="",'Contradiction Register'!Y94="",'Contradiction Register'!Z94="",'Contradiction Register'!AA94="",'Contradiction Register'!AB94="",'Contradiction Register'!AC94="",'Contradiction Register'!AD94="",'Contradiction Register'!AE94="",'Contradiction Register'!AF94="",'Contradiction Register'!AG94="",'Contradiction Register'!AH94="",'Contradiction Register'!AI94="",'Contradiction Register'!AJ94="",'Contradiction Register'!AK94="",'Contradiction Register'!AL94="",'Contradiction Register'!AM94="",'Contradiction Register'!AN94="",'Contradiction Register'!AO94="",'Contradiction Register'!AP94="",'Contradiction Register'!AQ94="",'Contradiction Register'!AR94="",'Contradiction Register'!AS94="",'Contradiction Register'!AT94="",'Contradiction Register'!AU94="",'Contradiction Register'!AV94="",'Contradiction Register'!AW94="",'Contradiction Register'!AX94="",'Contradiction Register'!AY94="",'Contradiction Register'!AZ94="",'Contradiction Register'!BA94="",'Contradiction Register'!BB94="",'Contradiction Register'!BC94="",'Contradiction Register'!BD94="",'Contradiction Register'!BE94="",'Contradiction Register'!BF94="",'Contradiction Register'!BG94="",'Contradiction Register'!BH94="",'Contradiction Register'!BI94="",'Contradiction Register'!BJ94="",'Contradiction Register'!BK94="",'Contradiction Register'!BL94="",'Contradiction Register'!BM94="",'Contradiction Register'!BN94="",'Contradiction Register'!BO94="",'Contradiction Register'!BP94="",'Contradiction Register'!BQ94="",'Contradiction Register'!BR94="")</x:f>
        <x:v>1</x:v>
      </x:c>
      <x:c r="V94" t="str">
        <x:f>IF(OR(T94,U94),"Undetermined",'Contradiction Register'!BN94)</x:f>
        <x:v>Undetermined</x:v>
      </x:c>
      <x:c r="W94" t="b">
        <x:f>AND(OR('Contradiction Register'!E94="Yes",'Contradiction Register'!F94="High",'Contradiction Register'!G94="Hard",'Contradiction Register'!BO94&lt;&gt;"None",BH94="Preserve unresolved — decision-blocking",BH94="Refuse the claim",BH94="Collect defined additional evidence"),OR('Contradiction Register'!BS94="",'Contradiction Register'!BS94="None"))</x:f>
        <x:v>1</x:v>
      </x:c>
      <x:c r="X94" t="b">
        <x:f>AND(OR(BH94="Prefer one record with explicit reasons",BH94="Preserve unresolved — non-blocking",BH94="Preserve unresolved — decision-blocking",BH94="Refuse the claim",BH94="Collect defined additional evidence",'Contradiction Register'!AY94="Different",'Contradiction Register'!AX94="Different"),OR('Contradiction Register'!BT94="",'Contradiction Register'!BT94="None",'Contradiction Register'!BT94="Not applicable"))</x:f>
        <x:v>1</x:v>
      </x:c>
      <x:c r="Y94" t="b">
        <x:f>AND(BH94="Collect defined additional evidence",OR('Contradiction Register'!BR94="",'Contradiction Register'!BR94="None",'Contradiction Register'!BR94="Not applicable"))</x:f>
        <x:v>0</x:v>
      </x:c>
      <x:c r="Z94" t="str">
        <x:f>IF(AND('Contradiction Register'!BK94="Yes",'Contradiction Register'!BL94="Yes",'Contradiction Register'!BM94&lt;&gt;"Yes"),"Missing-evidence confusion","")</x:f>
      </x:c>
      <x:c r="AA94" t="str">
        <x:f>IF(Z94&lt;&gt;"",Z94,IF('Contradiction Register'!AT94="Different","Entity mismatch",""))</x:f>
      </x:c>
      <x:c r="AB94" t="str">
        <x:f>IF(AA94&lt;&gt;"",AA94,IF('Contradiction Register'!AV94="Different","Geography or market mismatch",""))</x:f>
      </x:c>
      <x:c r="AC94" t="str">
        <x:f>IF(AB94&lt;&gt;"",AB94,IF('Contradiction Register'!AU94="Different","Geography or market mismatch",""))</x:f>
      </x:c>
      <x:c r="AD94" t="str">
        <x:f>IF(AC94&lt;&gt;"",AC94,IF('Contradiction Register'!AW94="Different","Customer-segment mismatch",""))</x:f>
      </x:c>
      <x:c r="AE94" t="str">
        <x:f>IF(AD94&lt;&gt;"",AD94,IF('Contradiction Register'!AX94="Different","Product-tier mismatch",""))</x:f>
      </x:c>
      <x:c r="AF94" t="str">
        <x:f>IF(AE94&lt;&gt;"",AE94,IF('Contradiction Register'!AY94="Different","Time conflict",""))</x:f>
      </x:c>
      <x:c r="AG94" t="str">
        <x:f>IF(AF94&lt;&gt;"",AF94,IF('Contradiction Register'!AZ94="Different","Definition conflict",""))</x:f>
      </x:c>
      <x:c r="AH94" t="str">
        <x:f>IF(AG94&lt;&gt;"",AG94,IF('Contradiction Register'!BA94="Different","Metric conflict",""))</x:f>
      </x:c>
      <x:c r="AI94" t="str">
        <x:f>IF(AH94&lt;&gt;"",AH94,IF('Contradiction Register'!BB94="Different","Method conflict",""))</x:f>
      </x:c>
      <x:c r="AJ94" t="str">
        <x:f>IF(AI94&lt;&gt;"",AI94,IF('Contradiction Register'!BC94="Different","Evidence-state conflict",""))</x:f>
      </x:c>
      <x:c r="AK94" t="str">
        <x:f>IF(AJ94&lt;&gt;"",AJ94,IF(OR('Contradiction Register'!BG94="Yes",'Contradiction Register'!BH94="Yes",'Contradiction Register'!BI94="Yes",'Contradiction Register'!BJ94&lt;&gt;"Yes"),"Provenance or source conflict",""))</x:f>
        <x:v>Provenance or source conflict</x:v>
      </x:c>
      <x:c r="AL94" t="str">
        <x:f>IF(AK94&lt;&gt;"",AK94,IF('Contradiction Register'!BD94="No","No true contradiction","Genuine factual contradiction"))</x:f>
        <x:v>Provenance or source conflict</x:v>
      </x:c>
      <x:c r="AM94" t="str">
        <x:f>IF(AL94="Missing-evidence confusion","Missing","")</x:f>
      </x:c>
      <x:c r="AN94" t="str">
        <x:f>IF(AM94&lt;&gt;"",AM94,IF(AL94="Entity mismatch","Entity",""))</x:f>
      </x:c>
      <x:c r="AO94" t="str">
        <x:f>IF(AN94&lt;&gt;"",AN94,IF(AL94="Geography or market mismatch",IF('Contradiction Register'!AV94="Different","GeoMarket|Market","GeoMarket|Geography"),""))</x:f>
      </x:c>
      <x:c r="AP94" t="str">
        <x:f>IF(AO94&lt;&gt;"",AO94,IF(AL94="Customer-segment mismatch","Segment",""))</x:f>
      </x:c>
      <x:c r="AQ94" t="str">
        <x:f>IF(AP94&lt;&gt;"",AP94,IF(AL94="Product-tier mismatch",IF('Contradiction Register'!BE94="Yes","Tier|Narrowed","Tier|Default"),""))</x:f>
      </x:c>
      <x:c r="AR94" t="str">
        <x:f>IF(AQ94&lt;&gt;"",AQ94,IF(AL94="Time conflict",IF('Contradiction Register'!BO94&lt;&gt;"None","Time|Preferred","Time|Sequence"),""))</x:f>
      </x:c>
      <x:c r="AS94" t="str">
        <x:f>IF(AR94&lt;&gt;"",AR94,IF(AL94="Definition conflict",IF('Contradiction Register'!W94='Contradiction Register'!AP94,"Definition|SameLabel","Definition|DifferentLabel"),""))</x:f>
      </x:c>
      <x:c r="AT94" t="str">
        <x:f>IF(AS94&lt;&gt;"",AS94,IF(AL94="Metric conflict","Metric",""))</x:f>
      </x:c>
      <x:c r="AU94" t="str">
        <x:f>IF(AT94&lt;&gt;"",AT94,IF(AL94="Method conflict",IF('Contradiction Register'!BN94="Material","Method|Material",IF('Contradiction Register'!BN94="Non-material","Method|NonMaterial","Method|Undetermined")),""))</x:f>
      </x:c>
      <x:c r="AV94" t="str">
        <x:f>IF(AU94&lt;&gt;"",AU94,IF(AL94="Evidence-state conflict","EvidenceState",""))</x:f>
      </x:c>
      <x:c r="AW94" t="str">
        <x:f>IF(AV94&lt;&gt;"",AV94,IF(AL94="Provenance or source conflict",IF(AND('Contradiction Register'!BH94="Yes",'Contradiction Register'!BN94="Material"),"Provenance|SharedProviderMaterial",IF(AND('Contradiction Register'!BN94="Material",'Contradiction Register'!BJ94="Unknown"),"Provenance|TraceRequired","Provenance|Dependent")),""))</x:f>
        <x:v>Provenance|Dependent</x:v>
      </x:c>
      <x:c r="AX94" t="str">
        <x:f>IF(AW94&lt;&gt;"",AW94,IF(AL94="No true contradiction",IF('Contradiction Register'!BE94="Yes","NoTrue|Narrowed","NoTrue|Compatible"),""))</x:f>
        <x:v>Provenance|Dependent</x:v>
      </x:c>
      <x:c r="AY94" t="str">
        <x:f>IF(AX94&lt;&gt;"",AX94,IF('Contradiction Register'!BO94&lt;&gt;"None","Genuine|Preferred",IF('Contradiction Register'!BP94="No","Genuine|Refuse",IF('Contradiction Register'!BN94="Non-material","Genuine|NonMaterial","Genuine|Material"))))</x:f>
        <x:v>Provenance|Dependent</x:v>
      </x:c>
      <x:c r="BH94" t="str">
        <x:f>VLOOKUP(AY94,$AZ$5:$BG$29,2,FALSE)</x:f>
        <x:v>Preserve unresolved — non-blocking</x:v>
      </x:c>
      <x:c r="BI94" t="str">
        <x:f>VLOOKUP(AY94,$AZ$5:$BG$29,3,FALSE)</x:f>
        <x:v>Reduced</x:v>
      </x:c>
      <x:c r="BJ94" t="str">
        <x:f>IF(AY94="Genuine|Preferred",'Contradiction Register'!BO94&amp;" is preferred for named directness, currency and decision-fit reasons; "&amp;IF('Contradiction Register'!BO94="Record A","Record B","Record A")&amp;" remains preserved.",VLOOKUP(AY94,$AZ$5:$BG$29,4,FALSE))</x:f>
        <x:v>The records form one evidence family and must not be counted as independent corroboration.</x:v>
      </x:c>
      <x:c r="BK94" t="str">
        <x:f>IF(AY94="Genuine|Preferred",'Contradiction Register'!BO94&amp;" is unquestionably true.",VLOOKUP(AY94,$AZ$5:$BG$29,5,FALSE))</x:f>
        <x:v>The records independently confirm the claim or are compatible because they share an origin.</x:v>
      </x:c>
      <x:c r="BL94" t="str">
        <x:f>VLOOKUP(AY94,$AZ$5:$BG$29,6,FALSE)</x:f>
        <x:v>Retain them as dependent records, inspect derivation differences and proceed only with the dependence stated.</x:v>
      </x:c>
      <x:c r="BM94" t="str">
        <x:f>VLOOKUP(AY94,$AZ$5:$BG$29,7,FALSE)</x:f>
        <x:v>Required if public.</x:v>
      </x:c>
      <x:c r="BN94" t="str">
        <x:f>VLOOKUP(AY94,$AZ$5:$BG$29,8,FALSE)</x:f>
        <x:v>Reopen if independent collection is found or the derivation changes the meaning.</x:v>
      </x:c>
    </x:row>
    <x:row r="95">
      <x:c r="S95" t="n">
        <x:f>6</x:f>
        <x:v>6</x:v>
      </x:c>
      <x:c r="T95" t="b">
        <x:f>OR(AND('Contradiction Register'!E95&lt;&gt;"",COUNTIF('Validation Lists'!$A$5:$A$6,'Contradiction Register'!E95)=0),AND('Contradiction Register'!F95&lt;&gt;"",COUNTIF('Validation Lists'!$B$5:$B$7,'Contradiction Register'!F95)=0),AND('Contradiction Register'!G95&lt;&gt;"",COUNTIF('Validation Lists'!$C$5:$C$7,'Contradiction Register'!G95)=0),AND('Contradiction Register'!J95&lt;&gt;"",COUNTIF('Validation Lists'!$D$5:$D$11,'Contradiction Register'!J95)=0),AND('Contradiction Register'!K95&lt;&gt;"",COUNTIF('Validation Lists'!$E$5:$E$9,'Contradiction Register'!K95)=0),AND('Contradiction Register'!L95&lt;&gt;"",COUNTIF('Validation Lists'!$F$5:$F$7,'Contradiction Register'!L95)=0),AND('Contradiction Register'!AC95&lt;&gt;"",COUNTIF('Validation Lists'!$D$5:$D$11,'Contradiction Register'!AC95)=0),AND('Contradiction Register'!AD95&lt;&gt;"",COUNTIF('Validation Lists'!$E$5:$E$9,'Contradiction Register'!AD95)=0),AND('Contradiction Register'!AE95&lt;&gt;"",COUNTIF('Validation Lists'!$F$5:$F$7,'Contradiction Register'!AE95)=0),AND('Contradiction Register'!AT95&lt;&gt;"",COUNTIF('Validation Lists'!$G$5:$G$8,'Contradiction Register'!AT95)=0),AND('Contradiction Register'!AU95&lt;&gt;"",COUNTIF('Validation Lists'!$G$5:$G$8,'Contradiction Register'!AU95)=0),AND('Contradiction Register'!AV95&lt;&gt;"",COUNTIF('Validation Lists'!$G$5:$G$8,'Contradiction Register'!AV95)=0),AND('Contradiction Register'!AW95&lt;&gt;"",COUNTIF('Validation Lists'!$G$5:$G$8,'Contradiction Register'!AW95)=0),AND('Contradiction Register'!AX95&lt;&gt;"",COUNTIF('Validation Lists'!$G$5:$G$8,'Contradiction Register'!AX95)=0),AND('Contradiction Register'!AY95&lt;&gt;"",COUNTIF('Validation Lists'!$G$5:$G$8,'Contradiction Register'!AY95)=0),AND('Contradiction Register'!AZ95&lt;&gt;"",COUNTIF('Validation Lists'!$G$5:$G$8,'Contradiction Register'!AZ95)=0),AND('Contradiction Register'!BA95&lt;&gt;"",COUNTIF('Validation Lists'!$G$5:$G$8,'Contradiction Register'!BA95)=0),AND('Contradiction Register'!BB95&lt;&gt;"",COUNTIF('Validation Lists'!$G$5:$G$8,'Contradiction Register'!BB95)=0),AND('Contradiction Register'!BC95&lt;&gt;"",COUNTIF('Validation Lists'!$G$5:$G$8,'Contradiction Register'!BC95)=0),AND('Contradiction Register'!BD95&lt;&gt;"",COUNTIF('Validation Lists'!$H$5:$H$7,'Contradiction Register'!BD95)=0),AND('Contradiction Register'!BE95&lt;&gt;"",COUNTIF('Validation Lists'!$A$5:$A$6,'Contradiction Register'!BE95)=0),AND('Contradiction Register'!BF95&lt;&gt;"",COUNTIF('Validation Lists'!$I$5:$I$8,'Contradiction Register'!BF95)=0),AND('Contradiction Register'!BG95&lt;&gt;"",COUNTIF('Validation Lists'!$H$5:$H$7,'Contradiction Register'!BG95)=0),AND('Contradiction Register'!BH95&lt;&gt;"",COUNTIF('Validation Lists'!$H$5:$H$7,'Contradiction Register'!BH95)=0),AND('Contradiction Register'!BI95&lt;&gt;"",COUNTIF('Validation Lists'!$H$5:$H$7,'Contradiction Register'!BI95)=0),AND('Contradiction Register'!BJ95&lt;&gt;"",COUNTIF('Validation Lists'!$H$5:$H$7,'Contradiction Register'!BJ95)=0),AND('Contradiction Register'!BK95&lt;&gt;"",COUNTIF('Validation Lists'!$A$5:$A$6,'Contradiction Register'!BK95)=0),AND('Contradiction Register'!BL95&lt;&gt;"",COUNTIF('Validation Lists'!$A$5:$A$6,'Contradiction Register'!BL95)=0),AND('Contradiction Register'!BM95&lt;&gt;"",COUNTIF('Validation Lists'!$J$5:$J$8,'Contradiction Register'!BM95)=0),AND('Contradiction Register'!BN95&lt;&gt;"",COUNTIF('Validation Lists'!$K$5:$K$7,'Contradiction Register'!BN95)=0),AND('Contradiction Register'!BO95&lt;&gt;"",COUNTIF('Validation Lists'!$L$5:$L$7,'Contradiction Register'!BO95)=0),AND('Contradiction Register'!BP95&lt;&gt;"",COUNTIF('Validation Lists'!$M$5:$M$7,'Contradiction Register'!BP95)=0))</x:f>
        <x:v>0</x:v>
      </x:c>
      <x:c r="U95" t="b">
        <x:f>OR('Contradiction Register'!B95="",'Contradiction Register'!C95="",'Contradiction Register'!D95="",'Contradiction Register'!E95="",'Contradiction Register'!F95="",'Contradiction Register'!G95="",'Contradiction Register'!H95="",'Contradiction Register'!I95="",'Contradiction Register'!J95="",'Contradiction Register'!K95="",'Contradiction Register'!L95="",'Contradiction Register'!M95="",'Contradiction Register'!N95="",'Contradiction Register'!O95="",'Contradiction Register'!P95="",'Contradiction Register'!Q95="",'Contradiction Register'!R95="",'Contradiction Register'!S95="",'Contradiction Register'!T95="",'Contradiction Register'!U95="",'Contradiction Register'!V95="",'Contradiction Register'!W95="",'Contradiction Register'!X95="",'Contradiction Register'!Y95="",'Contradiction Register'!Z95="",'Contradiction Register'!AA95="",'Contradiction Register'!AB95="",'Contradiction Register'!AC95="",'Contradiction Register'!AD95="",'Contradiction Register'!AE95="",'Contradiction Register'!AF95="",'Contradiction Register'!AG95="",'Contradiction Register'!AH95="",'Contradiction Register'!AI95="",'Contradiction Register'!AJ95="",'Contradiction Register'!AK95="",'Contradiction Register'!AL95="",'Contradiction Register'!AM95="",'Contradiction Register'!AN95="",'Contradiction Register'!AO95="",'Contradiction Register'!AP95="",'Contradiction Register'!AQ95="",'Contradiction Register'!AR95="",'Contradiction Register'!AS95="",'Contradiction Register'!AT95="",'Contradiction Register'!AU95="",'Contradiction Register'!AV95="",'Contradiction Register'!AW95="",'Contradiction Register'!AX95="",'Contradiction Register'!AY95="",'Contradiction Register'!AZ95="",'Contradiction Register'!BA95="",'Contradiction Register'!BB95="",'Contradiction Register'!BC95="",'Contradiction Register'!BD95="",'Contradiction Register'!BE95="",'Contradiction Register'!BF95="",'Contradiction Register'!BG95="",'Contradiction Register'!BH95="",'Contradiction Register'!BI95="",'Contradiction Register'!BJ95="",'Contradiction Register'!BK95="",'Contradiction Register'!BL95="",'Contradiction Register'!BM95="",'Contradiction Register'!BN95="",'Contradiction Register'!BO95="",'Contradiction Register'!BP95="",'Contradiction Register'!BQ95="",'Contradiction Register'!BR95="")</x:f>
        <x:v>1</x:v>
      </x:c>
      <x:c r="V95" t="str">
        <x:f>IF(OR(T95,U95),"Undetermined",'Contradiction Register'!BN95)</x:f>
        <x:v>Undetermined</x:v>
      </x:c>
      <x:c r="W95" t="b">
        <x:f>AND(OR('Contradiction Register'!E95="Yes",'Contradiction Register'!F95="High",'Contradiction Register'!G95="Hard",'Contradiction Register'!BO95&lt;&gt;"None",BH95="Preserve unresolved — decision-blocking",BH95="Refuse the claim",BH95="Collect defined additional evidence"),OR('Contradiction Register'!BS95="",'Contradiction Register'!BS95="None"))</x:f>
        <x:v>1</x:v>
      </x:c>
      <x:c r="X95" t="b">
        <x:f>AND(OR(BH95="Prefer one record with explicit reasons",BH95="Preserve unresolved — non-blocking",BH95="Preserve unresolved — decision-blocking",BH95="Refuse the claim",BH95="Collect defined additional evidence",'Contradiction Register'!AY95="Different",'Contradiction Register'!AX95="Different"),OR('Contradiction Register'!BT95="",'Contradiction Register'!BT95="None",'Contradiction Register'!BT95="Not applicable"))</x:f>
        <x:v>1</x:v>
      </x:c>
      <x:c r="Y95" t="b">
        <x:f>AND(BH95="Collect defined additional evidence",OR('Contradiction Register'!BR95="",'Contradiction Register'!BR95="None",'Contradiction Register'!BR95="Not applicable"))</x:f>
        <x:v>0</x:v>
      </x:c>
      <x:c r="Z95" t="str">
        <x:f>IF(AND('Contradiction Register'!BK95="Yes",'Contradiction Register'!BL95="Yes",'Contradiction Register'!BM95&lt;&gt;"Yes"),"Missing-evidence confusion","")</x:f>
      </x:c>
      <x:c r="AA95" t="str">
        <x:f>IF(Z95&lt;&gt;"",Z95,IF('Contradiction Register'!AT95="Different","Entity mismatch",""))</x:f>
      </x:c>
      <x:c r="AB95" t="str">
        <x:f>IF(AA95&lt;&gt;"",AA95,IF('Contradiction Register'!AV95="Different","Geography or market mismatch",""))</x:f>
      </x:c>
      <x:c r="AC95" t="str">
        <x:f>IF(AB95&lt;&gt;"",AB95,IF('Contradiction Register'!AU95="Different","Geography or market mismatch",""))</x:f>
      </x:c>
      <x:c r="AD95" t="str">
        <x:f>IF(AC95&lt;&gt;"",AC95,IF('Contradiction Register'!AW95="Different","Customer-segment mismatch",""))</x:f>
      </x:c>
      <x:c r="AE95" t="str">
        <x:f>IF(AD95&lt;&gt;"",AD95,IF('Contradiction Register'!AX95="Different","Product-tier mismatch",""))</x:f>
      </x:c>
      <x:c r="AF95" t="str">
        <x:f>IF(AE95&lt;&gt;"",AE95,IF('Contradiction Register'!AY95="Different","Time conflict",""))</x:f>
      </x:c>
      <x:c r="AG95" t="str">
        <x:f>IF(AF95&lt;&gt;"",AF95,IF('Contradiction Register'!AZ95="Different","Definition conflict",""))</x:f>
      </x:c>
      <x:c r="AH95" t="str">
        <x:f>IF(AG95&lt;&gt;"",AG95,IF('Contradiction Register'!BA95="Different","Metric conflict",""))</x:f>
      </x:c>
      <x:c r="AI95" t="str">
        <x:f>IF(AH95&lt;&gt;"",AH95,IF('Contradiction Register'!BB95="Different","Method conflict",""))</x:f>
      </x:c>
      <x:c r="AJ95" t="str">
        <x:f>IF(AI95&lt;&gt;"",AI95,IF('Contradiction Register'!BC95="Different","Evidence-state conflict",""))</x:f>
      </x:c>
      <x:c r="AK95" t="str">
        <x:f>IF(AJ95&lt;&gt;"",AJ95,IF(OR('Contradiction Register'!BG95="Yes",'Contradiction Register'!BH95="Yes",'Contradiction Register'!BI95="Yes",'Contradiction Register'!BJ95&lt;&gt;"Yes"),"Provenance or source conflict",""))</x:f>
        <x:v>Provenance or source conflict</x:v>
      </x:c>
      <x:c r="AL95" t="str">
        <x:f>IF(AK95&lt;&gt;"",AK95,IF('Contradiction Register'!BD95="No","No true contradiction","Genuine factual contradiction"))</x:f>
        <x:v>Provenance or source conflict</x:v>
      </x:c>
      <x:c r="AM95" t="str">
        <x:f>IF(AL95="Missing-evidence confusion","Missing","")</x:f>
      </x:c>
      <x:c r="AN95" t="str">
        <x:f>IF(AM95&lt;&gt;"",AM95,IF(AL95="Entity mismatch","Entity",""))</x:f>
      </x:c>
      <x:c r="AO95" t="str">
        <x:f>IF(AN95&lt;&gt;"",AN95,IF(AL95="Geography or market mismatch",IF('Contradiction Register'!AV95="Different","GeoMarket|Market","GeoMarket|Geography"),""))</x:f>
      </x:c>
      <x:c r="AP95" t="str">
        <x:f>IF(AO95&lt;&gt;"",AO95,IF(AL95="Customer-segment mismatch","Segment",""))</x:f>
      </x:c>
      <x:c r="AQ95" t="str">
        <x:f>IF(AP95&lt;&gt;"",AP95,IF(AL95="Product-tier mismatch",IF('Contradiction Register'!BE95="Yes","Tier|Narrowed","Tier|Default"),""))</x:f>
      </x:c>
      <x:c r="AR95" t="str">
        <x:f>IF(AQ95&lt;&gt;"",AQ95,IF(AL95="Time conflict",IF('Contradiction Register'!BO95&lt;&gt;"None","Time|Preferred","Time|Sequence"),""))</x:f>
      </x:c>
      <x:c r="AS95" t="str">
        <x:f>IF(AR95&lt;&gt;"",AR95,IF(AL95="Definition conflict",IF('Contradiction Register'!W95='Contradiction Register'!AP95,"Definition|SameLabel","Definition|DifferentLabel"),""))</x:f>
      </x:c>
      <x:c r="AT95" t="str">
        <x:f>IF(AS95&lt;&gt;"",AS95,IF(AL95="Metric conflict","Metric",""))</x:f>
      </x:c>
      <x:c r="AU95" t="str">
        <x:f>IF(AT95&lt;&gt;"",AT95,IF(AL95="Method conflict",IF('Contradiction Register'!BN95="Material","Method|Material",IF('Contradiction Register'!BN95="Non-material","Method|NonMaterial","Method|Undetermined")),""))</x:f>
      </x:c>
      <x:c r="AV95" t="str">
        <x:f>IF(AU95&lt;&gt;"",AU95,IF(AL95="Evidence-state conflict","EvidenceState",""))</x:f>
      </x:c>
      <x:c r="AW95" t="str">
        <x:f>IF(AV95&lt;&gt;"",AV95,IF(AL95="Provenance or source conflict",IF(AND('Contradiction Register'!BH95="Yes",'Contradiction Register'!BN95="Material"),"Provenance|SharedProviderMaterial",IF(AND('Contradiction Register'!BN95="Material",'Contradiction Register'!BJ95="Unknown"),"Provenance|TraceRequired","Provenance|Dependent")),""))</x:f>
        <x:v>Provenance|Dependent</x:v>
      </x:c>
      <x:c r="AX95" t="str">
        <x:f>IF(AW95&lt;&gt;"",AW95,IF(AL95="No true contradiction",IF('Contradiction Register'!BE95="Yes","NoTrue|Narrowed","NoTrue|Compatible"),""))</x:f>
        <x:v>Provenance|Dependent</x:v>
      </x:c>
      <x:c r="AY95" t="str">
        <x:f>IF(AX95&lt;&gt;"",AX95,IF('Contradiction Register'!BO95&lt;&gt;"None","Genuine|Preferred",IF('Contradiction Register'!BP95="No","Genuine|Refuse",IF('Contradiction Register'!BN95="Non-material","Genuine|NonMaterial","Genuine|Material"))))</x:f>
        <x:v>Provenance|Dependent</x:v>
      </x:c>
      <x:c r="BH95" t="str">
        <x:f>VLOOKUP(AY95,$AZ$5:$BG$29,2,FALSE)</x:f>
        <x:v>Preserve unresolved — non-blocking</x:v>
      </x:c>
      <x:c r="BI95" t="str">
        <x:f>VLOOKUP(AY95,$AZ$5:$BG$29,3,FALSE)</x:f>
        <x:v>Reduced</x:v>
      </x:c>
      <x:c r="BJ95" t="str">
        <x:f>IF(AY95="Genuine|Preferred",'Contradiction Register'!BO95&amp;" is preferred for named directness, currency and decision-fit reasons; "&amp;IF('Contradiction Register'!BO95="Record A","Record B","Record A")&amp;" remains preserved.",VLOOKUP(AY95,$AZ$5:$BG$29,4,FALSE))</x:f>
        <x:v>The records form one evidence family and must not be counted as independent corroboration.</x:v>
      </x:c>
      <x:c r="BK95" t="str">
        <x:f>IF(AY95="Genuine|Preferred",'Contradiction Register'!BO95&amp;" is unquestionably true.",VLOOKUP(AY95,$AZ$5:$BG$29,5,FALSE))</x:f>
        <x:v>The records independently confirm the claim or are compatible because they share an origin.</x:v>
      </x:c>
      <x:c r="BL95" t="str">
        <x:f>VLOOKUP(AY95,$AZ$5:$BG$29,6,FALSE)</x:f>
        <x:v>Retain them as dependent records, inspect derivation differences and proceed only with the dependence stated.</x:v>
      </x:c>
      <x:c r="BM95" t="str">
        <x:f>VLOOKUP(AY95,$AZ$5:$BG$29,7,FALSE)</x:f>
        <x:v>Required if public.</x:v>
      </x:c>
      <x:c r="BN95" t="str">
        <x:f>VLOOKUP(AY95,$AZ$5:$BG$29,8,FALSE)</x:f>
        <x:v>Reopen if independent collection is found or the derivation changes the meaning.</x:v>
      </x:c>
    </x:row>
    <x:row r="96">
      <x:c r="S96" t="n">
        <x:f>6</x:f>
        <x:v>6</x:v>
      </x:c>
      <x:c r="T96" t="b">
        <x:f>OR(AND('Contradiction Register'!E96&lt;&gt;"",COUNTIF('Validation Lists'!$A$5:$A$6,'Contradiction Register'!E96)=0),AND('Contradiction Register'!F96&lt;&gt;"",COUNTIF('Validation Lists'!$B$5:$B$7,'Contradiction Register'!F96)=0),AND('Contradiction Register'!G96&lt;&gt;"",COUNTIF('Validation Lists'!$C$5:$C$7,'Contradiction Register'!G96)=0),AND('Contradiction Register'!J96&lt;&gt;"",COUNTIF('Validation Lists'!$D$5:$D$11,'Contradiction Register'!J96)=0),AND('Contradiction Register'!K96&lt;&gt;"",COUNTIF('Validation Lists'!$E$5:$E$9,'Contradiction Register'!K96)=0),AND('Contradiction Register'!L96&lt;&gt;"",COUNTIF('Validation Lists'!$F$5:$F$7,'Contradiction Register'!L96)=0),AND('Contradiction Register'!AC96&lt;&gt;"",COUNTIF('Validation Lists'!$D$5:$D$11,'Contradiction Register'!AC96)=0),AND('Contradiction Register'!AD96&lt;&gt;"",COUNTIF('Validation Lists'!$E$5:$E$9,'Contradiction Register'!AD96)=0),AND('Contradiction Register'!AE96&lt;&gt;"",COUNTIF('Validation Lists'!$F$5:$F$7,'Contradiction Register'!AE96)=0),AND('Contradiction Register'!AT96&lt;&gt;"",COUNTIF('Validation Lists'!$G$5:$G$8,'Contradiction Register'!AT96)=0),AND('Contradiction Register'!AU96&lt;&gt;"",COUNTIF('Validation Lists'!$G$5:$G$8,'Contradiction Register'!AU96)=0),AND('Contradiction Register'!AV96&lt;&gt;"",COUNTIF('Validation Lists'!$G$5:$G$8,'Contradiction Register'!AV96)=0),AND('Contradiction Register'!AW96&lt;&gt;"",COUNTIF('Validation Lists'!$G$5:$G$8,'Contradiction Register'!AW96)=0),AND('Contradiction Register'!AX96&lt;&gt;"",COUNTIF('Validation Lists'!$G$5:$G$8,'Contradiction Register'!AX96)=0),AND('Contradiction Register'!AY96&lt;&gt;"",COUNTIF('Validation Lists'!$G$5:$G$8,'Contradiction Register'!AY96)=0),AND('Contradiction Register'!AZ96&lt;&gt;"",COUNTIF('Validation Lists'!$G$5:$G$8,'Contradiction Register'!AZ96)=0),AND('Contradiction Register'!BA96&lt;&gt;"",COUNTIF('Validation Lists'!$G$5:$G$8,'Contradiction Register'!BA96)=0),AND('Contradiction Register'!BB96&lt;&gt;"",COUNTIF('Validation Lists'!$G$5:$G$8,'Contradiction Register'!BB96)=0),AND('Contradiction Register'!BC96&lt;&gt;"",COUNTIF('Validation Lists'!$G$5:$G$8,'Contradiction Register'!BC96)=0),AND('Contradiction Register'!BD96&lt;&gt;"",COUNTIF('Validation Lists'!$H$5:$H$7,'Contradiction Register'!BD96)=0),AND('Contradiction Register'!BE96&lt;&gt;"",COUNTIF('Validation Lists'!$A$5:$A$6,'Contradiction Register'!BE96)=0),AND('Contradiction Register'!BF96&lt;&gt;"",COUNTIF('Validation Lists'!$I$5:$I$8,'Contradiction Register'!BF96)=0),AND('Contradiction Register'!BG96&lt;&gt;"",COUNTIF('Validation Lists'!$H$5:$H$7,'Contradiction Register'!BG96)=0),AND('Contradiction Register'!BH96&lt;&gt;"",COUNTIF('Validation Lists'!$H$5:$H$7,'Contradiction Register'!BH96)=0),AND('Contradiction Register'!BI96&lt;&gt;"",COUNTIF('Validation Lists'!$H$5:$H$7,'Contradiction Register'!BI96)=0),AND('Contradiction Register'!BJ96&lt;&gt;"",COUNTIF('Validation Lists'!$H$5:$H$7,'Contradiction Register'!BJ96)=0),AND('Contradiction Register'!BK96&lt;&gt;"",COUNTIF('Validation Lists'!$A$5:$A$6,'Contradiction Register'!BK96)=0),AND('Contradiction Register'!BL96&lt;&gt;"",COUNTIF('Validation Lists'!$A$5:$A$6,'Contradiction Register'!BL96)=0),AND('Contradiction Register'!BM96&lt;&gt;"",COUNTIF('Validation Lists'!$J$5:$J$8,'Contradiction Register'!BM96)=0),AND('Contradiction Register'!BN96&lt;&gt;"",COUNTIF('Validation Lists'!$K$5:$K$7,'Contradiction Register'!BN96)=0),AND('Contradiction Register'!BO96&lt;&gt;"",COUNTIF('Validation Lists'!$L$5:$L$7,'Contradiction Register'!BO96)=0),AND('Contradiction Register'!BP96&lt;&gt;"",COUNTIF('Validation Lists'!$M$5:$M$7,'Contradiction Register'!BP96)=0))</x:f>
        <x:v>0</x:v>
      </x:c>
      <x:c r="U96" t="b">
        <x:f>OR('Contradiction Register'!B96="",'Contradiction Register'!C96="",'Contradiction Register'!D96="",'Contradiction Register'!E96="",'Contradiction Register'!F96="",'Contradiction Register'!G96="",'Contradiction Register'!H96="",'Contradiction Register'!I96="",'Contradiction Register'!J96="",'Contradiction Register'!K96="",'Contradiction Register'!L96="",'Contradiction Register'!M96="",'Contradiction Register'!N96="",'Contradiction Register'!O96="",'Contradiction Register'!P96="",'Contradiction Register'!Q96="",'Contradiction Register'!R96="",'Contradiction Register'!S96="",'Contradiction Register'!T96="",'Contradiction Register'!U96="",'Contradiction Register'!V96="",'Contradiction Register'!W96="",'Contradiction Register'!X96="",'Contradiction Register'!Y96="",'Contradiction Register'!Z96="",'Contradiction Register'!AA96="",'Contradiction Register'!AB96="",'Contradiction Register'!AC96="",'Contradiction Register'!AD96="",'Contradiction Register'!AE96="",'Contradiction Register'!AF96="",'Contradiction Register'!AG96="",'Contradiction Register'!AH96="",'Contradiction Register'!AI96="",'Contradiction Register'!AJ96="",'Contradiction Register'!AK96="",'Contradiction Register'!AL96="",'Contradiction Register'!AM96="",'Contradiction Register'!AN96="",'Contradiction Register'!AO96="",'Contradiction Register'!AP96="",'Contradiction Register'!AQ96="",'Contradiction Register'!AR96="",'Contradiction Register'!AS96="",'Contradiction Register'!AT96="",'Contradiction Register'!AU96="",'Contradiction Register'!AV96="",'Contradiction Register'!AW96="",'Contradiction Register'!AX96="",'Contradiction Register'!AY96="",'Contradiction Register'!AZ96="",'Contradiction Register'!BA96="",'Contradiction Register'!BB96="",'Contradiction Register'!BC96="",'Contradiction Register'!BD96="",'Contradiction Register'!BE96="",'Contradiction Register'!BF96="",'Contradiction Register'!BG96="",'Contradiction Register'!BH96="",'Contradiction Register'!BI96="",'Contradiction Register'!BJ96="",'Contradiction Register'!BK96="",'Contradiction Register'!BL96="",'Contradiction Register'!BM96="",'Contradiction Register'!BN96="",'Contradiction Register'!BO96="",'Contradiction Register'!BP96="",'Contradiction Register'!BQ96="",'Contradiction Register'!BR96="")</x:f>
        <x:v>1</x:v>
      </x:c>
      <x:c r="V96" t="str">
        <x:f>IF(OR(T96,U96),"Undetermined",'Contradiction Register'!BN96)</x:f>
        <x:v>Undetermined</x:v>
      </x:c>
      <x:c r="W96" t="b">
        <x:f>AND(OR('Contradiction Register'!E96="Yes",'Contradiction Register'!F96="High",'Contradiction Register'!G96="Hard",'Contradiction Register'!BO96&lt;&gt;"None",BH96="Preserve unresolved — decision-blocking",BH96="Refuse the claim",BH96="Collect defined additional evidence"),OR('Contradiction Register'!BS96="",'Contradiction Register'!BS96="None"))</x:f>
        <x:v>1</x:v>
      </x:c>
      <x:c r="X96" t="b">
        <x:f>AND(OR(BH96="Prefer one record with explicit reasons",BH96="Preserve unresolved — non-blocking",BH96="Preserve unresolved — decision-blocking",BH96="Refuse the claim",BH96="Collect defined additional evidence",'Contradiction Register'!AY96="Different",'Contradiction Register'!AX96="Different"),OR('Contradiction Register'!BT96="",'Contradiction Register'!BT96="None",'Contradiction Register'!BT96="Not applicable"))</x:f>
        <x:v>1</x:v>
      </x:c>
      <x:c r="Y96" t="b">
        <x:f>AND(BH96="Collect defined additional evidence",OR('Contradiction Register'!BR96="",'Contradiction Register'!BR96="None",'Contradiction Register'!BR96="Not applicable"))</x:f>
        <x:v>0</x:v>
      </x:c>
      <x:c r="Z96" t="str">
        <x:f>IF(AND('Contradiction Register'!BK96="Yes",'Contradiction Register'!BL96="Yes",'Contradiction Register'!BM96&lt;&gt;"Yes"),"Missing-evidence confusion","")</x:f>
      </x:c>
      <x:c r="AA96" t="str">
        <x:f>IF(Z96&lt;&gt;"",Z96,IF('Contradiction Register'!AT96="Different","Entity mismatch",""))</x:f>
      </x:c>
      <x:c r="AB96" t="str">
        <x:f>IF(AA96&lt;&gt;"",AA96,IF('Contradiction Register'!AV96="Different","Geography or market mismatch",""))</x:f>
      </x:c>
      <x:c r="AC96" t="str">
        <x:f>IF(AB96&lt;&gt;"",AB96,IF('Contradiction Register'!AU96="Different","Geography or market mismatch",""))</x:f>
      </x:c>
      <x:c r="AD96" t="str">
        <x:f>IF(AC96&lt;&gt;"",AC96,IF('Contradiction Register'!AW96="Different","Customer-segment mismatch",""))</x:f>
      </x:c>
      <x:c r="AE96" t="str">
        <x:f>IF(AD96&lt;&gt;"",AD96,IF('Contradiction Register'!AX96="Different","Product-tier mismatch",""))</x:f>
      </x:c>
      <x:c r="AF96" t="str">
        <x:f>IF(AE96&lt;&gt;"",AE96,IF('Contradiction Register'!AY96="Different","Time conflict",""))</x:f>
      </x:c>
      <x:c r="AG96" t="str">
        <x:f>IF(AF96&lt;&gt;"",AF96,IF('Contradiction Register'!AZ96="Different","Definition conflict",""))</x:f>
      </x:c>
      <x:c r="AH96" t="str">
        <x:f>IF(AG96&lt;&gt;"",AG96,IF('Contradiction Register'!BA96="Different","Metric conflict",""))</x:f>
      </x:c>
      <x:c r="AI96" t="str">
        <x:f>IF(AH96&lt;&gt;"",AH96,IF('Contradiction Register'!BB96="Different","Method conflict",""))</x:f>
      </x:c>
      <x:c r="AJ96" t="str">
        <x:f>IF(AI96&lt;&gt;"",AI96,IF('Contradiction Register'!BC96="Different","Evidence-state conflict",""))</x:f>
      </x:c>
      <x:c r="AK96" t="str">
        <x:f>IF(AJ96&lt;&gt;"",AJ96,IF(OR('Contradiction Register'!BG96="Yes",'Contradiction Register'!BH96="Yes",'Contradiction Register'!BI96="Yes",'Contradiction Register'!BJ96&lt;&gt;"Yes"),"Provenance or source conflict",""))</x:f>
        <x:v>Provenance or source conflict</x:v>
      </x:c>
      <x:c r="AL96" t="str">
        <x:f>IF(AK96&lt;&gt;"",AK96,IF('Contradiction Register'!BD96="No","No true contradiction","Genuine factual contradiction"))</x:f>
        <x:v>Provenance or source conflict</x:v>
      </x:c>
      <x:c r="AM96" t="str">
        <x:f>IF(AL96="Missing-evidence confusion","Missing","")</x:f>
      </x:c>
      <x:c r="AN96" t="str">
        <x:f>IF(AM96&lt;&gt;"",AM96,IF(AL96="Entity mismatch","Entity",""))</x:f>
      </x:c>
      <x:c r="AO96" t="str">
        <x:f>IF(AN96&lt;&gt;"",AN96,IF(AL96="Geography or market mismatch",IF('Contradiction Register'!AV96="Different","GeoMarket|Market","GeoMarket|Geography"),""))</x:f>
      </x:c>
      <x:c r="AP96" t="str">
        <x:f>IF(AO96&lt;&gt;"",AO96,IF(AL96="Customer-segment mismatch","Segment",""))</x:f>
      </x:c>
      <x:c r="AQ96" t="str">
        <x:f>IF(AP96&lt;&gt;"",AP96,IF(AL96="Product-tier mismatch",IF('Contradiction Register'!BE96="Yes","Tier|Narrowed","Tier|Default"),""))</x:f>
      </x:c>
      <x:c r="AR96" t="str">
        <x:f>IF(AQ96&lt;&gt;"",AQ96,IF(AL96="Time conflict",IF('Contradiction Register'!BO96&lt;&gt;"None","Time|Preferred","Time|Sequence"),""))</x:f>
      </x:c>
      <x:c r="AS96" t="str">
        <x:f>IF(AR96&lt;&gt;"",AR96,IF(AL96="Definition conflict",IF('Contradiction Register'!W96='Contradiction Register'!AP96,"Definition|SameLabel","Definition|DifferentLabel"),""))</x:f>
      </x:c>
      <x:c r="AT96" t="str">
        <x:f>IF(AS96&lt;&gt;"",AS96,IF(AL96="Metric conflict","Metric",""))</x:f>
      </x:c>
      <x:c r="AU96" t="str">
        <x:f>IF(AT96&lt;&gt;"",AT96,IF(AL96="Method conflict",IF('Contradiction Register'!BN96="Material","Method|Material",IF('Contradiction Register'!BN96="Non-material","Method|NonMaterial","Method|Undetermined")),""))</x:f>
      </x:c>
      <x:c r="AV96" t="str">
        <x:f>IF(AU96&lt;&gt;"",AU96,IF(AL96="Evidence-state conflict","EvidenceState",""))</x:f>
      </x:c>
      <x:c r="AW96" t="str">
        <x:f>IF(AV96&lt;&gt;"",AV96,IF(AL96="Provenance or source conflict",IF(AND('Contradiction Register'!BH96="Yes",'Contradiction Register'!BN96="Material"),"Provenance|SharedProviderMaterial",IF(AND('Contradiction Register'!BN96="Material",'Contradiction Register'!BJ96="Unknown"),"Provenance|TraceRequired","Provenance|Dependent")),""))</x:f>
        <x:v>Provenance|Dependent</x:v>
      </x:c>
      <x:c r="AX96" t="str">
        <x:f>IF(AW96&lt;&gt;"",AW96,IF(AL96="No true contradiction",IF('Contradiction Register'!BE96="Yes","NoTrue|Narrowed","NoTrue|Compatible"),""))</x:f>
        <x:v>Provenance|Dependent</x:v>
      </x:c>
      <x:c r="AY96" t="str">
        <x:f>IF(AX96&lt;&gt;"",AX96,IF('Contradiction Register'!BO96&lt;&gt;"None","Genuine|Preferred",IF('Contradiction Register'!BP96="No","Genuine|Refuse",IF('Contradiction Register'!BN96="Non-material","Genuine|NonMaterial","Genuine|Material"))))</x:f>
        <x:v>Provenance|Dependent</x:v>
      </x:c>
      <x:c r="BH96" t="str">
        <x:f>VLOOKUP(AY96,$AZ$5:$BG$29,2,FALSE)</x:f>
        <x:v>Preserve unresolved — non-blocking</x:v>
      </x:c>
      <x:c r="BI96" t="str">
        <x:f>VLOOKUP(AY96,$AZ$5:$BG$29,3,FALSE)</x:f>
        <x:v>Reduced</x:v>
      </x:c>
      <x:c r="BJ96" t="str">
        <x:f>IF(AY96="Genuine|Preferred",'Contradiction Register'!BO96&amp;" is preferred for named directness, currency and decision-fit reasons; "&amp;IF('Contradiction Register'!BO96="Record A","Record B","Record A")&amp;" remains preserved.",VLOOKUP(AY96,$AZ$5:$BG$29,4,FALSE))</x:f>
        <x:v>The records form one evidence family and must not be counted as independent corroboration.</x:v>
      </x:c>
      <x:c r="BK96" t="str">
        <x:f>IF(AY96="Genuine|Preferred",'Contradiction Register'!BO96&amp;" is unquestionably true.",VLOOKUP(AY96,$AZ$5:$BG$29,5,FALSE))</x:f>
        <x:v>The records independently confirm the claim or are compatible because they share an origin.</x:v>
      </x:c>
      <x:c r="BL96" t="str">
        <x:f>VLOOKUP(AY96,$AZ$5:$BG$29,6,FALSE)</x:f>
        <x:v>Retain them as dependent records, inspect derivation differences and proceed only with the dependence stated.</x:v>
      </x:c>
      <x:c r="BM96" t="str">
        <x:f>VLOOKUP(AY96,$AZ$5:$BG$29,7,FALSE)</x:f>
        <x:v>Required if public.</x:v>
      </x:c>
      <x:c r="BN96" t="str">
        <x:f>VLOOKUP(AY96,$AZ$5:$BG$29,8,FALSE)</x:f>
        <x:v>Reopen if independent collection is found or the derivation changes the meaning.</x:v>
      </x:c>
    </x:row>
    <x:row r="97">
      <x:c r="S97" t="n">
        <x:f>6</x:f>
        <x:v>6</x:v>
      </x:c>
      <x:c r="T97" t="b">
        <x:f>OR(AND('Contradiction Register'!E97&lt;&gt;"",COUNTIF('Validation Lists'!$A$5:$A$6,'Contradiction Register'!E97)=0),AND('Contradiction Register'!F97&lt;&gt;"",COUNTIF('Validation Lists'!$B$5:$B$7,'Contradiction Register'!F97)=0),AND('Contradiction Register'!G97&lt;&gt;"",COUNTIF('Validation Lists'!$C$5:$C$7,'Contradiction Register'!G97)=0),AND('Contradiction Register'!J97&lt;&gt;"",COUNTIF('Validation Lists'!$D$5:$D$11,'Contradiction Register'!J97)=0),AND('Contradiction Register'!K97&lt;&gt;"",COUNTIF('Validation Lists'!$E$5:$E$9,'Contradiction Register'!K97)=0),AND('Contradiction Register'!L97&lt;&gt;"",COUNTIF('Validation Lists'!$F$5:$F$7,'Contradiction Register'!L97)=0),AND('Contradiction Register'!AC97&lt;&gt;"",COUNTIF('Validation Lists'!$D$5:$D$11,'Contradiction Register'!AC97)=0),AND('Contradiction Register'!AD97&lt;&gt;"",COUNTIF('Validation Lists'!$E$5:$E$9,'Contradiction Register'!AD97)=0),AND('Contradiction Register'!AE97&lt;&gt;"",COUNTIF('Validation Lists'!$F$5:$F$7,'Contradiction Register'!AE97)=0),AND('Contradiction Register'!AT97&lt;&gt;"",COUNTIF('Validation Lists'!$G$5:$G$8,'Contradiction Register'!AT97)=0),AND('Contradiction Register'!AU97&lt;&gt;"",COUNTIF('Validation Lists'!$G$5:$G$8,'Contradiction Register'!AU97)=0),AND('Contradiction Register'!AV97&lt;&gt;"",COUNTIF('Validation Lists'!$G$5:$G$8,'Contradiction Register'!AV97)=0),AND('Contradiction Register'!AW97&lt;&gt;"",COUNTIF('Validation Lists'!$G$5:$G$8,'Contradiction Register'!AW97)=0),AND('Contradiction Register'!AX97&lt;&gt;"",COUNTIF('Validation Lists'!$G$5:$G$8,'Contradiction Register'!AX97)=0),AND('Contradiction Register'!AY97&lt;&gt;"",COUNTIF('Validation Lists'!$G$5:$G$8,'Contradiction Register'!AY97)=0),AND('Contradiction Register'!AZ97&lt;&gt;"",COUNTIF('Validation Lists'!$G$5:$G$8,'Contradiction Register'!AZ97)=0),AND('Contradiction Register'!BA97&lt;&gt;"",COUNTIF('Validation Lists'!$G$5:$G$8,'Contradiction Register'!BA97)=0),AND('Contradiction Register'!BB97&lt;&gt;"",COUNTIF('Validation Lists'!$G$5:$G$8,'Contradiction Register'!BB97)=0),AND('Contradiction Register'!BC97&lt;&gt;"",COUNTIF('Validation Lists'!$G$5:$G$8,'Contradiction Register'!BC97)=0),AND('Contradiction Register'!BD97&lt;&gt;"",COUNTIF('Validation Lists'!$H$5:$H$7,'Contradiction Register'!BD97)=0),AND('Contradiction Register'!BE97&lt;&gt;"",COUNTIF('Validation Lists'!$A$5:$A$6,'Contradiction Register'!BE97)=0),AND('Contradiction Register'!BF97&lt;&gt;"",COUNTIF('Validation Lists'!$I$5:$I$8,'Contradiction Register'!BF97)=0),AND('Contradiction Register'!BG97&lt;&gt;"",COUNTIF('Validation Lists'!$H$5:$H$7,'Contradiction Register'!BG97)=0),AND('Contradiction Register'!BH97&lt;&gt;"",COUNTIF('Validation Lists'!$H$5:$H$7,'Contradiction Register'!BH97)=0),AND('Contradiction Register'!BI97&lt;&gt;"",COUNTIF('Validation Lists'!$H$5:$H$7,'Contradiction Register'!BI97)=0),AND('Contradiction Register'!BJ97&lt;&gt;"",COUNTIF('Validation Lists'!$H$5:$H$7,'Contradiction Register'!BJ97)=0),AND('Contradiction Register'!BK97&lt;&gt;"",COUNTIF('Validation Lists'!$A$5:$A$6,'Contradiction Register'!BK97)=0),AND('Contradiction Register'!BL97&lt;&gt;"",COUNTIF('Validation Lists'!$A$5:$A$6,'Contradiction Register'!BL97)=0),AND('Contradiction Register'!BM97&lt;&gt;"",COUNTIF('Validation Lists'!$J$5:$J$8,'Contradiction Register'!BM97)=0),AND('Contradiction Register'!BN97&lt;&gt;"",COUNTIF('Validation Lists'!$K$5:$K$7,'Contradiction Register'!BN97)=0),AND('Contradiction Register'!BO97&lt;&gt;"",COUNTIF('Validation Lists'!$L$5:$L$7,'Contradiction Register'!BO97)=0),AND('Contradiction Register'!BP97&lt;&gt;"",COUNTIF('Validation Lists'!$M$5:$M$7,'Contradiction Register'!BP97)=0))</x:f>
        <x:v>0</x:v>
      </x:c>
      <x:c r="U97" t="b">
        <x:f>OR('Contradiction Register'!B97="",'Contradiction Register'!C97="",'Contradiction Register'!D97="",'Contradiction Register'!E97="",'Contradiction Register'!F97="",'Contradiction Register'!G97="",'Contradiction Register'!H97="",'Contradiction Register'!I97="",'Contradiction Register'!J97="",'Contradiction Register'!K97="",'Contradiction Register'!L97="",'Contradiction Register'!M97="",'Contradiction Register'!N97="",'Contradiction Register'!O97="",'Contradiction Register'!P97="",'Contradiction Register'!Q97="",'Contradiction Register'!R97="",'Contradiction Register'!S97="",'Contradiction Register'!T97="",'Contradiction Register'!U97="",'Contradiction Register'!V97="",'Contradiction Register'!W97="",'Contradiction Register'!X97="",'Contradiction Register'!Y97="",'Contradiction Register'!Z97="",'Contradiction Register'!AA97="",'Contradiction Register'!AB97="",'Contradiction Register'!AC97="",'Contradiction Register'!AD97="",'Contradiction Register'!AE97="",'Contradiction Register'!AF97="",'Contradiction Register'!AG97="",'Contradiction Register'!AH97="",'Contradiction Register'!AI97="",'Contradiction Register'!AJ97="",'Contradiction Register'!AK97="",'Contradiction Register'!AL97="",'Contradiction Register'!AM97="",'Contradiction Register'!AN97="",'Contradiction Register'!AO97="",'Contradiction Register'!AP97="",'Contradiction Register'!AQ97="",'Contradiction Register'!AR97="",'Contradiction Register'!AS97="",'Contradiction Register'!AT97="",'Contradiction Register'!AU97="",'Contradiction Register'!AV97="",'Contradiction Register'!AW97="",'Contradiction Register'!AX97="",'Contradiction Register'!AY97="",'Contradiction Register'!AZ97="",'Contradiction Register'!BA97="",'Contradiction Register'!BB97="",'Contradiction Register'!BC97="",'Contradiction Register'!BD97="",'Contradiction Register'!BE97="",'Contradiction Register'!BF97="",'Contradiction Register'!BG97="",'Contradiction Register'!BH97="",'Contradiction Register'!BI97="",'Contradiction Register'!BJ97="",'Contradiction Register'!BK97="",'Contradiction Register'!BL97="",'Contradiction Register'!BM97="",'Contradiction Register'!BN97="",'Contradiction Register'!BO97="",'Contradiction Register'!BP97="",'Contradiction Register'!BQ97="",'Contradiction Register'!BR97="")</x:f>
        <x:v>1</x:v>
      </x:c>
      <x:c r="V97" t="str">
        <x:f>IF(OR(T97,U97),"Undetermined",'Contradiction Register'!BN97)</x:f>
        <x:v>Undetermined</x:v>
      </x:c>
      <x:c r="W97" t="b">
        <x:f>AND(OR('Contradiction Register'!E97="Yes",'Contradiction Register'!F97="High",'Contradiction Register'!G97="Hard",'Contradiction Register'!BO97&lt;&gt;"None",BH97="Preserve unresolved — decision-blocking",BH97="Refuse the claim",BH97="Collect defined additional evidence"),OR('Contradiction Register'!BS97="",'Contradiction Register'!BS97="None"))</x:f>
        <x:v>1</x:v>
      </x:c>
      <x:c r="X97" t="b">
        <x:f>AND(OR(BH97="Prefer one record with explicit reasons",BH97="Preserve unresolved — non-blocking",BH97="Preserve unresolved — decision-blocking",BH97="Refuse the claim",BH97="Collect defined additional evidence",'Contradiction Register'!AY97="Different",'Contradiction Register'!AX97="Different"),OR('Contradiction Register'!BT97="",'Contradiction Register'!BT97="None",'Contradiction Register'!BT97="Not applicable"))</x:f>
        <x:v>1</x:v>
      </x:c>
      <x:c r="Y97" t="b">
        <x:f>AND(BH97="Collect defined additional evidence",OR('Contradiction Register'!BR97="",'Contradiction Register'!BR97="None",'Contradiction Register'!BR97="Not applicable"))</x:f>
        <x:v>0</x:v>
      </x:c>
      <x:c r="Z97" t="str">
        <x:f>IF(AND('Contradiction Register'!BK97="Yes",'Contradiction Register'!BL97="Yes",'Contradiction Register'!BM97&lt;&gt;"Yes"),"Missing-evidence confusion","")</x:f>
      </x:c>
      <x:c r="AA97" t="str">
        <x:f>IF(Z97&lt;&gt;"",Z97,IF('Contradiction Register'!AT97="Different","Entity mismatch",""))</x:f>
      </x:c>
      <x:c r="AB97" t="str">
        <x:f>IF(AA97&lt;&gt;"",AA97,IF('Contradiction Register'!AV97="Different","Geography or market mismatch",""))</x:f>
      </x:c>
      <x:c r="AC97" t="str">
        <x:f>IF(AB97&lt;&gt;"",AB97,IF('Contradiction Register'!AU97="Different","Geography or market mismatch",""))</x:f>
      </x:c>
      <x:c r="AD97" t="str">
        <x:f>IF(AC97&lt;&gt;"",AC97,IF('Contradiction Register'!AW97="Different","Customer-segment mismatch",""))</x:f>
      </x:c>
      <x:c r="AE97" t="str">
        <x:f>IF(AD97&lt;&gt;"",AD97,IF('Contradiction Register'!AX97="Different","Product-tier mismatch",""))</x:f>
      </x:c>
      <x:c r="AF97" t="str">
        <x:f>IF(AE97&lt;&gt;"",AE97,IF('Contradiction Register'!AY97="Different","Time conflict",""))</x:f>
      </x:c>
      <x:c r="AG97" t="str">
        <x:f>IF(AF97&lt;&gt;"",AF97,IF('Contradiction Register'!AZ97="Different","Definition conflict",""))</x:f>
      </x:c>
      <x:c r="AH97" t="str">
        <x:f>IF(AG97&lt;&gt;"",AG97,IF('Contradiction Register'!BA97="Different","Metric conflict",""))</x:f>
      </x:c>
      <x:c r="AI97" t="str">
        <x:f>IF(AH97&lt;&gt;"",AH97,IF('Contradiction Register'!BB97="Different","Method conflict",""))</x:f>
      </x:c>
      <x:c r="AJ97" t="str">
        <x:f>IF(AI97&lt;&gt;"",AI97,IF('Contradiction Register'!BC97="Different","Evidence-state conflict",""))</x:f>
      </x:c>
      <x:c r="AK97" t="str">
        <x:f>IF(AJ97&lt;&gt;"",AJ97,IF(OR('Contradiction Register'!BG97="Yes",'Contradiction Register'!BH97="Yes",'Contradiction Register'!BI97="Yes",'Contradiction Register'!BJ97&lt;&gt;"Yes"),"Provenance or source conflict",""))</x:f>
        <x:v>Provenance or source conflict</x:v>
      </x:c>
      <x:c r="AL97" t="str">
        <x:f>IF(AK97&lt;&gt;"",AK97,IF('Contradiction Register'!BD97="No","No true contradiction","Genuine factual contradiction"))</x:f>
        <x:v>Provenance or source conflict</x:v>
      </x:c>
      <x:c r="AM97" t="str">
        <x:f>IF(AL97="Missing-evidence confusion","Missing","")</x:f>
      </x:c>
      <x:c r="AN97" t="str">
        <x:f>IF(AM97&lt;&gt;"",AM97,IF(AL97="Entity mismatch","Entity",""))</x:f>
      </x:c>
      <x:c r="AO97" t="str">
        <x:f>IF(AN97&lt;&gt;"",AN97,IF(AL97="Geography or market mismatch",IF('Contradiction Register'!AV97="Different","GeoMarket|Market","GeoMarket|Geography"),""))</x:f>
      </x:c>
      <x:c r="AP97" t="str">
        <x:f>IF(AO97&lt;&gt;"",AO97,IF(AL97="Customer-segment mismatch","Segment",""))</x:f>
      </x:c>
      <x:c r="AQ97" t="str">
        <x:f>IF(AP97&lt;&gt;"",AP97,IF(AL97="Product-tier mismatch",IF('Contradiction Register'!BE97="Yes","Tier|Narrowed","Tier|Default"),""))</x:f>
      </x:c>
      <x:c r="AR97" t="str">
        <x:f>IF(AQ97&lt;&gt;"",AQ97,IF(AL97="Time conflict",IF('Contradiction Register'!BO97&lt;&gt;"None","Time|Preferred","Time|Sequence"),""))</x:f>
      </x:c>
      <x:c r="AS97" t="str">
        <x:f>IF(AR97&lt;&gt;"",AR97,IF(AL97="Definition conflict",IF('Contradiction Register'!W97='Contradiction Register'!AP97,"Definition|SameLabel","Definition|DifferentLabel"),""))</x:f>
      </x:c>
      <x:c r="AT97" t="str">
        <x:f>IF(AS97&lt;&gt;"",AS97,IF(AL97="Metric conflict","Metric",""))</x:f>
      </x:c>
      <x:c r="AU97" t="str">
        <x:f>IF(AT97&lt;&gt;"",AT97,IF(AL97="Method conflict",IF('Contradiction Register'!BN97="Material","Method|Material",IF('Contradiction Register'!BN97="Non-material","Method|NonMaterial","Method|Undetermined")),""))</x:f>
      </x:c>
      <x:c r="AV97" t="str">
        <x:f>IF(AU97&lt;&gt;"",AU97,IF(AL97="Evidence-state conflict","EvidenceState",""))</x:f>
      </x:c>
      <x:c r="AW97" t="str">
        <x:f>IF(AV97&lt;&gt;"",AV97,IF(AL97="Provenance or source conflict",IF(AND('Contradiction Register'!BH97="Yes",'Contradiction Register'!BN97="Material"),"Provenance|SharedProviderMaterial",IF(AND('Contradiction Register'!BN97="Material",'Contradiction Register'!BJ97="Unknown"),"Provenance|TraceRequired","Provenance|Dependent")),""))</x:f>
        <x:v>Provenance|Dependent</x:v>
      </x:c>
      <x:c r="AX97" t="str">
        <x:f>IF(AW97&lt;&gt;"",AW97,IF(AL97="No true contradiction",IF('Contradiction Register'!BE97="Yes","NoTrue|Narrowed","NoTrue|Compatible"),""))</x:f>
        <x:v>Provenance|Dependent</x:v>
      </x:c>
      <x:c r="AY97" t="str">
        <x:f>IF(AX97&lt;&gt;"",AX97,IF('Contradiction Register'!BO97&lt;&gt;"None","Genuine|Preferred",IF('Contradiction Register'!BP97="No","Genuine|Refuse",IF('Contradiction Register'!BN97="Non-material","Genuine|NonMaterial","Genuine|Material"))))</x:f>
        <x:v>Provenance|Dependent</x:v>
      </x:c>
      <x:c r="BH97" t="str">
        <x:f>VLOOKUP(AY97,$AZ$5:$BG$29,2,FALSE)</x:f>
        <x:v>Preserve unresolved — non-blocking</x:v>
      </x:c>
      <x:c r="BI97" t="str">
        <x:f>VLOOKUP(AY97,$AZ$5:$BG$29,3,FALSE)</x:f>
        <x:v>Reduced</x:v>
      </x:c>
      <x:c r="BJ97" t="str">
        <x:f>IF(AY97="Genuine|Preferred",'Contradiction Register'!BO97&amp;" is preferred for named directness, currency and decision-fit reasons; "&amp;IF('Contradiction Register'!BO97="Record A","Record B","Record A")&amp;" remains preserved.",VLOOKUP(AY97,$AZ$5:$BG$29,4,FALSE))</x:f>
        <x:v>The records form one evidence family and must not be counted as independent corroboration.</x:v>
      </x:c>
      <x:c r="BK97" t="str">
        <x:f>IF(AY97="Genuine|Preferred",'Contradiction Register'!BO97&amp;" is unquestionably true.",VLOOKUP(AY97,$AZ$5:$BG$29,5,FALSE))</x:f>
        <x:v>The records independently confirm the claim or are compatible because they share an origin.</x:v>
      </x:c>
      <x:c r="BL97" t="str">
        <x:f>VLOOKUP(AY97,$AZ$5:$BG$29,6,FALSE)</x:f>
        <x:v>Retain them as dependent records, inspect derivation differences and proceed only with the dependence stated.</x:v>
      </x:c>
      <x:c r="BM97" t="str">
        <x:f>VLOOKUP(AY97,$AZ$5:$BG$29,7,FALSE)</x:f>
        <x:v>Required if public.</x:v>
      </x:c>
      <x:c r="BN97" t="str">
        <x:f>VLOOKUP(AY97,$AZ$5:$BG$29,8,FALSE)</x:f>
        <x:v>Reopen if independent collection is found or the derivation changes the meaning.</x:v>
      </x:c>
    </x:row>
    <x:row r="98">
      <x:c r="S98" t="n">
        <x:f>6</x:f>
        <x:v>6</x:v>
      </x:c>
      <x:c r="T98" t="b">
        <x:f>OR(AND('Contradiction Register'!E98&lt;&gt;"",COUNTIF('Validation Lists'!$A$5:$A$6,'Contradiction Register'!E98)=0),AND('Contradiction Register'!F98&lt;&gt;"",COUNTIF('Validation Lists'!$B$5:$B$7,'Contradiction Register'!F98)=0),AND('Contradiction Register'!G98&lt;&gt;"",COUNTIF('Validation Lists'!$C$5:$C$7,'Contradiction Register'!G98)=0),AND('Contradiction Register'!J98&lt;&gt;"",COUNTIF('Validation Lists'!$D$5:$D$11,'Contradiction Register'!J98)=0),AND('Contradiction Register'!K98&lt;&gt;"",COUNTIF('Validation Lists'!$E$5:$E$9,'Contradiction Register'!K98)=0),AND('Contradiction Register'!L98&lt;&gt;"",COUNTIF('Validation Lists'!$F$5:$F$7,'Contradiction Register'!L98)=0),AND('Contradiction Register'!AC98&lt;&gt;"",COUNTIF('Validation Lists'!$D$5:$D$11,'Contradiction Register'!AC98)=0),AND('Contradiction Register'!AD98&lt;&gt;"",COUNTIF('Validation Lists'!$E$5:$E$9,'Contradiction Register'!AD98)=0),AND('Contradiction Register'!AE98&lt;&gt;"",COUNTIF('Validation Lists'!$F$5:$F$7,'Contradiction Register'!AE98)=0),AND('Contradiction Register'!AT98&lt;&gt;"",COUNTIF('Validation Lists'!$G$5:$G$8,'Contradiction Register'!AT98)=0),AND('Contradiction Register'!AU98&lt;&gt;"",COUNTIF('Validation Lists'!$G$5:$G$8,'Contradiction Register'!AU98)=0),AND('Contradiction Register'!AV98&lt;&gt;"",COUNTIF('Validation Lists'!$G$5:$G$8,'Contradiction Register'!AV98)=0),AND('Contradiction Register'!AW98&lt;&gt;"",COUNTIF('Validation Lists'!$G$5:$G$8,'Contradiction Register'!AW98)=0),AND('Contradiction Register'!AX98&lt;&gt;"",COUNTIF('Validation Lists'!$G$5:$G$8,'Contradiction Register'!AX98)=0),AND('Contradiction Register'!AY98&lt;&gt;"",COUNTIF('Validation Lists'!$G$5:$G$8,'Contradiction Register'!AY98)=0),AND('Contradiction Register'!AZ98&lt;&gt;"",COUNTIF('Validation Lists'!$G$5:$G$8,'Contradiction Register'!AZ98)=0),AND('Contradiction Register'!BA98&lt;&gt;"",COUNTIF('Validation Lists'!$G$5:$G$8,'Contradiction Register'!BA98)=0),AND('Contradiction Register'!BB98&lt;&gt;"",COUNTIF('Validation Lists'!$G$5:$G$8,'Contradiction Register'!BB98)=0),AND('Contradiction Register'!BC98&lt;&gt;"",COUNTIF('Validation Lists'!$G$5:$G$8,'Contradiction Register'!BC98)=0),AND('Contradiction Register'!BD98&lt;&gt;"",COUNTIF('Validation Lists'!$H$5:$H$7,'Contradiction Register'!BD98)=0),AND('Contradiction Register'!BE98&lt;&gt;"",COUNTIF('Validation Lists'!$A$5:$A$6,'Contradiction Register'!BE98)=0),AND('Contradiction Register'!BF98&lt;&gt;"",COUNTIF('Validation Lists'!$I$5:$I$8,'Contradiction Register'!BF98)=0),AND('Contradiction Register'!BG98&lt;&gt;"",COUNTIF('Validation Lists'!$H$5:$H$7,'Contradiction Register'!BG98)=0),AND('Contradiction Register'!BH98&lt;&gt;"",COUNTIF('Validation Lists'!$H$5:$H$7,'Contradiction Register'!BH98)=0),AND('Contradiction Register'!BI98&lt;&gt;"",COUNTIF('Validation Lists'!$H$5:$H$7,'Contradiction Register'!BI98)=0),AND('Contradiction Register'!BJ98&lt;&gt;"",COUNTIF('Validation Lists'!$H$5:$H$7,'Contradiction Register'!BJ98)=0),AND('Contradiction Register'!BK98&lt;&gt;"",COUNTIF('Validation Lists'!$A$5:$A$6,'Contradiction Register'!BK98)=0),AND('Contradiction Register'!BL98&lt;&gt;"",COUNTIF('Validation Lists'!$A$5:$A$6,'Contradiction Register'!BL98)=0),AND('Contradiction Register'!BM98&lt;&gt;"",COUNTIF('Validation Lists'!$J$5:$J$8,'Contradiction Register'!BM98)=0),AND('Contradiction Register'!BN98&lt;&gt;"",COUNTIF('Validation Lists'!$K$5:$K$7,'Contradiction Register'!BN98)=0),AND('Contradiction Register'!BO98&lt;&gt;"",COUNTIF('Validation Lists'!$L$5:$L$7,'Contradiction Register'!BO98)=0),AND('Contradiction Register'!BP98&lt;&gt;"",COUNTIF('Validation Lists'!$M$5:$M$7,'Contradiction Register'!BP98)=0))</x:f>
        <x:v>0</x:v>
      </x:c>
      <x:c r="U98" t="b">
        <x:f>OR('Contradiction Register'!B98="",'Contradiction Register'!C98="",'Contradiction Register'!D98="",'Contradiction Register'!E98="",'Contradiction Register'!F98="",'Contradiction Register'!G98="",'Contradiction Register'!H98="",'Contradiction Register'!I98="",'Contradiction Register'!J98="",'Contradiction Register'!K98="",'Contradiction Register'!L98="",'Contradiction Register'!M98="",'Contradiction Register'!N98="",'Contradiction Register'!O98="",'Contradiction Register'!P98="",'Contradiction Register'!Q98="",'Contradiction Register'!R98="",'Contradiction Register'!S98="",'Contradiction Register'!T98="",'Contradiction Register'!U98="",'Contradiction Register'!V98="",'Contradiction Register'!W98="",'Contradiction Register'!X98="",'Contradiction Register'!Y98="",'Contradiction Register'!Z98="",'Contradiction Register'!AA98="",'Contradiction Register'!AB98="",'Contradiction Register'!AC98="",'Contradiction Register'!AD98="",'Contradiction Register'!AE98="",'Contradiction Register'!AF98="",'Contradiction Register'!AG98="",'Contradiction Register'!AH98="",'Contradiction Register'!AI98="",'Contradiction Register'!AJ98="",'Contradiction Register'!AK98="",'Contradiction Register'!AL98="",'Contradiction Register'!AM98="",'Contradiction Register'!AN98="",'Contradiction Register'!AO98="",'Contradiction Register'!AP98="",'Contradiction Register'!AQ98="",'Contradiction Register'!AR98="",'Contradiction Register'!AS98="",'Contradiction Register'!AT98="",'Contradiction Register'!AU98="",'Contradiction Register'!AV98="",'Contradiction Register'!AW98="",'Contradiction Register'!AX98="",'Contradiction Register'!AY98="",'Contradiction Register'!AZ98="",'Contradiction Register'!BA98="",'Contradiction Register'!BB98="",'Contradiction Register'!BC98="",'Contradiction Register'!BD98="",'Contradiction Register'!BE98="",'Contradiction Register'!BF98="",'Contradiction Register'!BG98="",'Contradiction Register'!BH98="",'Contradiction Register'!BI98="",'Contradiction Register'!BJ98="",'Contradiction Register'!BK98="",'Contradiction Register'!BL98="",'Contradiction Register'!BM98="",'Contradiction Register'!BN98="",'Contradiction Register'!BO98="",'Contradiction Register'!BP98="",'Contradiction Register'!BQ98="",'Contradiction Register'!BR98="")</x:f>
        <x:v>1</x:v>
      </x:c>
      <x:c r="V98" t="str">
        <x:f>IF(OR(T98,U98),"Undetermined",'Contradiction Register'!BN98)</x:f>
        <x:v>Undetermined</x:v>
      </x:c>
      <x:c r="W98" t="b">
        <x:f>AND(OR('Contradiction Register'!E98="Yes",'Contradiction Register'!F98="High",'Contradiction Register'!G98="Hard",'Contradiction Register'!BO98&lt;&gt;"None",BH98="Preserve unresolved — decision-blocking",BH98="Refuse the claim",BH98="Collect defined additional evidence"),OR('Contradiction Register'!BS98="",'Contradiction Register'!BS98="None"))</x:f>
        <x:v>1</x:v>
      </x:c>
      <x:c r="X98" t="b">
        <x:f>AND(OR(BH98="Prefer one record with explicit reasons",BH98="Preserve unresolved — non-blocking",BH98="Preserve unresolved — decision-blocking",BH98="Refuse the claim",BH98="Collect defined additional evidence",'Contradiction Register'!AY98="Different",'Contradiction Register'!AX98="Different"),OR('Contradiction Register'!BT98="",'Contradiction Register'!BT98="None",'Contradiction Register'!BT98="Not applicable"))</x:f>
        <x:v>1</x:v>
      </x:c>
      <x:c r="Y98" t="b">
        <x:f>AND(BH98="Collect defined additional evidence",OR('Contradiction Register'!BR98="",'Contradiction Register'!BR98="None",'Contradiction Register'!BR98="Not applicable"))</x:f>
        <x:v>0</x:v>
      </x:c>
      <x:c r="Z98" t="str">
        <x:f>IF(AND('Contradiction Register'!BK98="Yes",'Contradiction Register'!BL98="Yes",'Contradiction Register'!BM98&lt;&gt;"Yes"),"Missing-evidence confusion","")</x:f>
      </x:c>
      <x:c r="AA98" t="str">
        <x:f>IF(Z98&lt;&gt;"",Z98,IF('Contradiction Register'!AT98="Different","Entity mismatch",""))</x:f>
      </x:c>
      <x:c r="AB98" t="str">
        <x:f>IF(AA98&lt;&gt;"",AA98,IF('Contradiction Register'!AV98="Different","Geography or market mismatch",""))</x:f>
      </x:c>
      <x:c r="AC98" t="str">
        <x:f>IF(AB98&lt;&gt;"",AB98,IF('Contradiction Register'!AU98="Different","Geography or market mismatch",""))</x:f>
      </x:c>
      <x:c r="AD98" t="str">
        <x:f>IF(AC98&lt;&gt;"",AC98,IF('Contradiction Register'!AW98="Different","Customer-segment mismatch",""))</x:f>
      </x:c>
      <x:c r="AE98" t="str">
        <x:f>IF(AD98&lt;&gt;"",AD98,IF('Contradiction Register'!AX98="Different","Product-tier mismatch",""))</x:f>
      </x:c>
      <x:c r="AF98" t="str">
        <x:f>IF(AE98&lt;&gt;"",AE98,IF('Contradiction Register'!AY98="Different","Time conflict",""))</x:f>
      </x:c>
      <x:c r="AG98" t="str">
        <x:f>IF(AF98&lt;&gt;"",AF98,IF('Contradiction Register'!AZ98="Different","Definition conflict",""))</x:f>
      </x:c>
      <x:c r="AH98" t="str">
        <x:f>IF(AG98&lt;&gt;"",AG98,IF('Contradiction Register'!BA98="Different","Metric conflict",""))</x:f>
      </x:c>
      <x:c r="AI98" t="str">
        <x:f>IF(AH98&lt;&gt;"",AH98,IF('Contradiction Register'!BB98="Different","Method conflict",""))</x:f>
      </x:c>
      <x:c r="AJ98" t="str">
        <x:f>IF(AI98&lt;&gt;"",AI98,IF('Contradiction Register'!BC98="Different","Evidence-state conflict",""))</x:f>
      </x:c>
      <x:c r="AK98" t="str">
        <x:f>IF(AJ98&lt;&gt;"",AJ98,IF(OR('Contradiction Register'!BG98="Yes",'Contradiction Register'!BH98="Yes",'Contradiction Register'!BI98="Yes",'Contradiction Register'!BJ98&lt;&gt;"Yes"),"Provenance or source conflict",""))</x:f>
        <x:v>Provenance or source conflict</x:v>
      </x:c>
      <x:c r="AL98" t="str">
        <x:f>IF(AK98&lt;&gt;"",AK98,IF('Contradiction Register'!BD98="No","No true contradiction","Genuine factual contradiction"))</x:f>
        <x:v>Provenance or source conflict</x:v>
      </x:c>
      <x:c r="AM98" t="str">
        <x:f>IF(AL98="Missing-evidence confusion","Missing","")</x:f>
      </x:c>
      <x:c r="AN98" t="str">
        <x:f>IF(AM98&lt;&gt;"",AM98,IF(AL98="Entity mismatch","Entity",""))</x:f>
      </x:c>
      <x:c r="AO98" t="str">
        <x:f>IF(AN98&lt;&gt;"",AN98,IF(AL98="Geography or market mismatch",IF('Contradiction Register'!AV98="Different","GeoMarket|Market","GeoMarket|Geography"),""))</x:f>
      </x:c>
      <x:c r="AP98" t="str">
        <x:f>IF(AO98&lt;&gt;"",AO98,IF(AL98="Customer-segment mismatch","Segment",""))</x:f>
      </x:c>
      <x:c r="AQ98" t="str">
        <x:f>IF(AP98&lt;&gt;"",AP98,IF(AL98="Product-tier mismatch",IF('Contradiction Register'!BE98="Yes","Tier|Narrowed","Tier|Default"),""))</x:f>
      </x:c>
      <x:c r="AR98" t="str">
        <x:f>IF(AQ98&lt;&gt;"",AQ98,IF(AL98="Time conflict",IF('Contradiction Register'!BO98&lt;&gt;"None","Time|Preferred","Time|Sequence"),""))</x:f>
      </x:c>
      <x:c r="AS98" t="str">
        <x:f>IF(AR98&lt;&gt;"",AR98,IF(AL98="Definition conflict",IF('Contradiction Register'!W98='Contradiction Register'!AP98,"Definition|SameLabel","Definition|DifferentLabel"),""))</x:f>
      </x:c>
      <x:c r="AT98" t="str">
        <x:f>IF(AS98&lt;&gt;"",AS98,IF(AL98="Metric conflict","Metric",""))</x:f>
      </x:c>
      <x:c r="AU98" t="str">
        <x:f>IF(AT98&lt;&gt;"",AT98,IF(AL98="Method conflict",IF('Contradiction Register'!BN98="Material","Method|Material",IF('Contradiction Register'!BN98="Non-material","Method|NonMaterial","Method|Undetermined")),""))</x:f>
      </x:c>
      <x:c r="AV98" t="str">
        <x:f>IF(AU98&lt;&gt;"",AU98,IF(AL98="Evidence-state conflict","EvidenceState",""))</x:f>
      </x:c>
      <x:c r="AW98" t="str">
        <x:f>IF(AV98&lt;&gt;"",AV98,IF(AL98="Provenance or source conflict",IF(AND('Contradiction Register'!BH98="Yes",'Contradiction Register'!BN98="Material"),"Provenance|SharedProviderMaterial",IF(AND('Contradiction Register'!BN98="Material",'Contradiction Register'!BJ98="Unknown"),"Provenance|TraceRequired","Provenance|Dependent")),""))</x:f>
        <x:v>Provenance|Dependent</x:v>
      </x:c>
      <x:c r="AX98" t="str">
        <x:f>IF(AW98&lt;&gt;"",AW98,IF(AL98="No true contradiction",IF('Contradiction Register'!BE98="Yes","NoTrue|Narrowed","NoTrue|Compatible"),""))</x:f>
        <x:v>Provenance|Dependent</x:v>
      </x:c>
      <x:c r="AY98" t="str">
        <x:f>IF(AX98&lt;&gt;"",AX98,IF('Contradiction Register'!BO98&lt;&gt;"None","Genuine|Preferred",IF('Contradiction Register'!BP98="No","Genuine|Refuse",IF('Contradiction Register'!BN98="Non-material","Genuine|NonMaterial","Genuine|Material"))))</x:f>
        <x:v>Provenance|Dependent</x:v>
      </x:c>
      <x:c r="BH98" t="str">
        <x:f>VLOOKUP(AY98,$AZ$5:$BG$29,2,FALSE)</x:f>
        <x:v>Preserve unresolved — non-blocking</x:v>
      </x:c>
      <x:c r="BI98" t="str">
        <x:f>VLOOKUP(AY98,$AZ$5:$BG$29,3,FALSE)</x:f>
        <x:v>Reduced</x:v>
      </x:c>
      <x:c r="BJ98" t="str">
        <x:f>IF(AY98="Genuine|Preferred",'Contradiction Register'!BO98&amp;" is preferred for named directness, currency and decision-fit reasons; "&amp;IF('Contradiction Register'!BO98="Record A","Record B","Record A")&amp;" remains preserved.",VLOOKUP(AY98,$AZ$5:$BG$29,4,FALSE))</x:f>
        <x:v>The records form one evidence family and must not be counted as independent corroboration.</x:v>
      </x:c>
      <x:c r="BK98" t="str">
        <x:f>IF(AY98="Genuine|Preferred",'Contradiction Register'!BO98&amp;" is unquestionably true.",VLOOKUP(AY98,$AZ$5:$BG$29,5,FALSE))</x:f>
        <x:v>The records independently confirm the claim or are compatible because they share an origin.</x:v>
      </x:c>
      <x:c r="BL98" t="str">
        <x:f>VLOOKUP(AY98,$AZ$5:$BG$29,6,FALSE)</x:f>
        <x:v>Retain them as dependent records, inspect derivation differences and proceed only with the dependence stated.</x:v>
      </x:c>
      <x:c r="BM98" t="str">
        <x:f>VLOOKUP(AY98,$AZ$5:$BG$29,7,FALSE)</x:f>
        <x:v>Required if public.</x:v>
      </x:c>
      <x:c r="BN98" t="str">
        <x:f>VLOOKUP(AY98,$AZ$5:$BG$29,8,FALSE)</x:f>
        <x:v>Reopen if independent collection is found or the derivation changes the meaning.</x:v>
      </x:c>
    </x:row>
    <x:row r="99">
      <x:c r="S99" t="n">
        <x:f>6</x:f>
        <x:v>6</x:v>
      </x:c>
      <x:c r="T99" t="b">
        <x:f>OR(AND('Contradiction Register'!E99&lt;&gt;"",COUNTIF('Validation Lists'!$A$5:$A$6,'Contradiction Register'!E99)=0),AND('Contradiction Register'!F99&lt;&gt;"",COUNTIF('Validation Lists'!$B$5:$B$7,'Contradiction Register'!F99)=0),AND('Contradiction Register'!G99&lt;&gt;"",COUNTIF('Validation Lists'!$C$5:$C$7,'Contradiction Register'!G99)=0),AND('Contradiction Register'!J99&lt;&gt;"",COUNTIF('Validation Lists'!$D$5:$D$11,'Contradiction Register'!J99)=0),AND('Contradiction Register'!K99&lt;&gt;"",COUNTIF('Validation Lists'!$E$5:$E$9,'Contradiction Register'!K99)=0),AND('Contradiction Register'!L99&lt;&gt;"",COUNTIF('Validation Lists'!$F$5:$F$7,'Contradiction Register'!L99)=0),AND('Contradiction Register'!AC99&lt;&gt;"",COUNTIF('Validation Lists'!$D$5:$D$11,'Contradiction Register'!AC99)=0),AND('Contradiction Register'!AD99&lt;&gt;"",COUNTIF('Validation Lists'!$E$5:$E$9,'Contradiction Register'!AD99)=0),AND('Contradiction Register'!AE99&lt;&gt;"",COUNTIF('Validation Lists'!$F$5:$F$7,'Contradiction Register'!AE99)=0),AND('Contradiction Register'!AT99&lt;&gt;"",COUNTIF('Validation Lists'!$G$5:$G$8,'Contradiction Register'!AT99)=0),AND('Contradiction Register'!AU99&lt;&gt;"",COUNTIF('Validation Lists'!$G$5:$G$8,'Contradiction Register'!AU99)=0),AND('Contradiction Register'!AV99&lt;&gt;"",COUNTIF('Validation Lists'!$G$5:$G$8,'Contradiction Register'!AV99)=0),AND('Contradiction Register'!AW99&lt;&gt;"",COUNTIF('Validation Lists'!$G$5:$G$8,'Contradiction Register'!AW99)=0),AND('Contradiction Register'!AX99&lt;&gt;"",COUNTIF('Validation Lists'!$G$5:$G$8,'Contradiction Register'!AX99)=0),AND('Contradiction Register'!AY99&lt;&gt;"",COUNTIF('Validation Lists'!$G$5:$G$8,'Contradiction Register'!AY99)=0),AND('Contradiction Register'!AZ99&lt;&gt;"",COUNTIF('Validation Lists'!$G$5:$G$8,'Contradiction Register'!AZ99)=0),AND('Contradiction Register'!BA99&lt;&gt;"",COUNTIF('Validation Lists'!$G$5:$G$8,'Contradiction Register'!BA99)=0),AND('Contradiction Register'!BB99&lt;&gt;"",COUNTIF('Validation Lists'!$G$5:$G$8,'Contradiction Register'!BB99)=0),AND('Contradiction Register'!BC99&lt;&gt;"",COUNTIF('Validation Lists'!$G$5:$G$8,'Contradiction Register'!BC99)=0),AND('Contradiction Register'!BD99&lt;&gt;"",COUNTIF('Validation Lists'!$H$5:$H$7,'Contradiction Register'!BD99)=0),AND('Contradiction Register'!BE99&lt;&gt;"",COUNTIF('Validation Lists'!$A$5:$A$6,'Contradiction Register'!BE99)=0),AND('Contradiction Register'!BF99&lt;&gt;"",COUNTIF('Validation Lists'!$I$5:$I$8,'Contradiction Register'!BF99)=0),AND('Contradiction Register'!BG99&lt;&gt;"",COUNTIF('Validation Lists'!$H$5:$H$7,'Contradiction Register'!BG99)=0),AND('Contradiction Register'!BH99&lt;&gt;"",COUNTIF('Validation Lists'!$H$5:$H$7,'Contradiction Register'!BH99)=0),AND('Contradiction Register'!BI99&lt;&gt;"",COUNTIF('Validation Lists'!$H$5:$H$7,'Contradiction Register'!BI99)=0),AND('Contradiction Register'!BJ99&lt;&gt;"",COUNTIF('Validation Lists'!$H$5:$H$7,'Contradiction Register'!BJ99)=0),AND('Contradiction Register'!BK99&lt;&gt;"",COUNTIF('Validation Lists'!$A$5:$A$6,'Contradiction Register'!BK99)=0),AND('Contradiction Register'!BL99&lt;&gt;"",COUNTIF('Validation Lists'!$A$5:$A$6,'Contradiction Register'!BL99)=0),AND('Contradiction Register'!BM99&lt;&gt;"",COUNTIF('Validation Lists'!$J$5:$J$8,'Contradiction Register'!BM99)=0),AND('Contradiction Register'!BN99&lt;&gt;"",COUNTIF('Validation Lists'!$K$5:$K$7,'Contradiction Register'!BN99)=0),AND('Contradiction Register'!BO99&lt;&gt;"",COUNTIF('Validation Lists'!$L$5:$L$7,'Contradiction Register'!BO99)=0),AND('Contradiction Register'!BP99&lt;&gt;"",COUNTIF('Validation Lists'!$M$5:$M$7,'Contradiction Register'!BP99)=0))</x:f>
        <x:v>0</x:v>
      </x:c>
      <x:c r="U99" t="b">
        <x:f>OR('Contradiction Register'!B99="",'Contradiction Register'!C99="",'Contradiction Register'!D99="",'Contradiction Register'!E99="",'Contradiction Register'!F99="",'Contradiction Register'!G99="",'Contradiction Register'!H99="",'Contradiction Register'!I99="",'Contradiction Register'!J99="",'Contradiction Register'!K99="",'Contradiction Register'!L99="",'Contradiction Register'!M99="",'Contradiction Register'!N99="",'Contradiction Register'!O99="",'Contradiction Register'!P99="",'Contradiction Register'!Q99="",'Contradiction Register'!R99="",'Contradiction Register'!S99="",'Contradiction Register'!T99="",'Contradiction Register'!U99="",'Contradiction Register'!V99="",'Contradiction Register'!W99="",'Contradiction Register'!X99="",'Contradiction Register'!Y99="",'Contradiction Register'!Z99="",'Contradiction Register'!AA99="",'Contradiction Register'!AB99="",'Contradiction Register'!AC99="",'Contradiction Register'!AD99="",'Contradiction Register'!AE99="",'Contradiction Register'!AF99="",'Contradiction Register'!AG99="",'Contradiction Register'!AH99="",'Contradiction Register'!AI99="",'Contradiction Register'!AJ99="",'Contradiction Register'!AK99="",'Contradiction Register'!AL99="",'Contradiction Register'!AM99="",'Contradiction Register'!AN99="",'Contradiction Register'!AO99="",'Contradiction Register'!AP99="",'Contradiction Register'!AQ99="",'Contradiction Register'!AR99="",'Contradiction Register'!AS99="",'Contradiction Register'!AT99="",'Contradiction Register'!AU99="",'Contradiction Register'!AV99="",'Contradiction Register'!AW99="",'Contradiction Register'!AX99="",'Contradiction Register'!AY99="",'Contradiction Register'!AZ99="",'Contradiction Register'!BA99="",'Contradiction Register'!BB99="",'Contradiction Register'!BC99="",'Contradiction Register'!BD99="",'Contradiction Register'!BE99="",'Contradiction Register'!BF99="",'Contradiction Register'!BG99="",'Contradiction Register'!BH99="",'Contradiction Register'!BI99="",'Contradiction Register'!BJ99="",'Contradiction Register'!BK99="",'Contradiction Register'!BL99="",'Contradiction Register'!BM99="",'Contradiction Register'!BN99="",'Contradiction Register'!BO99="",'Contradiction Register'!BP99="",'Contradiction Register'!BQ99="",'Contradiction Register'!BR99="")</x:f>
        <x:v>1</x:v>
      </x:c>
      <x:c r="V99" t="str">
        <x:f>IF(OR(T99,U99),"Undetermined",'Contradiction Register'!BN99)</x:f>
        <x:v>Undetermined</x:v>
      </x:c>
      <x:c r="W99" t="b">
        <x:f>AND(OR('Contradiction Register'!E99="Yes",'Contradiction Register'!F99="High",'Contradiction Register'!G99="Hard",'Contradiction Register'!BO99&lt;&gt;"None",BH99="Preserve unresolved — decision-blocking",BH99="Refuse the claim",BH99="Collect defined additional evidence"),OR('Contradiction Register'!BS99="",'Contradiction Register'!BS99="None"))</x:f>
        <x:v>1</x:v>
      </x:c>
      <x:c r="X99" t="b">
        <x:f>AND(OR(BH99="Prefer one record with explicit reasons",BH99="Preserve unresolved — non-blocking",BH99="Preserve unresolved — decision-blocking",BH99="Refuse the claim",BH99="Collect defined additional evidence",'Contradiction Register'!AY99="Different",'Contradiction Register'!AX99="Different"),OR('Contradiction Register'!BT99="",'Contradiction Register'!BT99="None",'Contradiction Register'!BT99="Not applicable"))</x:f>
        <x:v>1</x:v>
      </x:c>
      <x:c r="Y99" t="b">
        <x:f>AND(BH99="Collect defined additional evidence",OR('Contradiction Register'!BR99="",'Contradiction Register'!BR99="None",'Contradiction Register'!BR99="Not applicable"))</x:f>
        <x:v>0</x:v>
      </x:c>
      <x:c r="Z99" t="str">
        <x:f>IF(AND('Contradiction Register'!BK99="Yes",'Contradiction Register'!BL99="Yes",'Contradiction Register'!BM99&lt;&gt;"Yes"),"Missing-evidence confusion","")</x:f>
      </x:c>
      <x:c r="AA99" t="str">
        <x:f>IF(Z99&lt;&gt;"",Z99,IF('Contradiction Register'!AT99="Different","Entity mismatch",""))</x:f>
      </x:c>
      <x:c r="AB99" t="str">
        <x:f>IF(AA99&lt;&gt;"",AA99,IF('Contradiction Register'!AV99="Different","Geography or market mismatch",""))</x:f>
      </x:c>
      <x:c r="AC99" t="str">
        <x:f>IF(AB99&lt;&gt;"",AB99,IF('Contradiction Register'!AU99="Different","Geography or market mismatch",""))</x:f>
      </x:c>
      <x:c r="AD99" t="str">
        <x:f>IF(AC99&lt;&gt;"",AC99,IF('Contradiction Register'!AW99="Different","Customer-segment mismatch",""))</x:f>
      </x:c>
      <x:c r="AE99" t="str">
        <x:f>IF(AD99&lt;&gt;"",AD99,IF('Contradiction Register'!AX99="Different","Product-tier mismatch",""))</x:f>
      </x:c>
      <x:c r="AF99" t="str">
        <x:f>IF(AE99&lt;&gt;"",AE99,IF('Contradiction Register'!AY99="Different","Time conflict",""))</x:f>
      </x:c>
      <x:c r="AG99" t="str">
        <x:f>IF(AF99&lt;&gt;"",AF99,IF('Contradiction Register'!AZ99="Different","Definition conflict",""))</x:f>
      </x:c>
      <x:c r="AH99" t="str">
        <x:f>IF(AG99&lt;&gt;"",AG99,IF('Contradiction Register'!BA99="Different","Metric conflict",""))</x:f>
      </x:c>
      <x:c r="AI99" t="str">
        <x:f>IF(AH99&lt;&gt;"",AH99,IF('Contradiction Register'!BB99="Different","Method conflict",""))</x:f>
      </x:c>
      <x:c r="AJ99" t="str">
        <x:f>IF(AI99&lt;&gt;"",AI99,IF('Contradiction Register'!BC99="Different","Evidence-state conflict",""))</x:f>
      </x:c>
      <x:c r="AK99" t="str">
        <x:f>IF(AJ99&lt;&gt;"",AJ99,IF(OR('Contradiction Register'!BG99="Yes",'Contradiction Register'!BH99="Yes",'Contradiction Register'!BI99="Yes",'Contradiction Register'!BJ99&lt;&gt;"Yes"),"Provenance or source conflict",""))</x:f>
        <x:v>Provenance or source conflict</x:v>
      </x:c>
      <x:c r="AL99" t="str">
        <x:f>IF(AK99&lt;&gt;"",AK99,IF('Contradiction Register'!BD99="No","No true contradiction","Genuine factual contradiction"))</x:f>
        <x:v>Provenance or source conflict</x:v>
      </x:c>
      <x:c r="AM99" t="str">
        <x:f>IF(AL99="Missing-evidence confusion","Missing","")</x:f>
      </x:c>
      <x:c r="AN99" t="str">
        <x:f>IF(AM99&lt;&gt;"",AM99,IF(AL99="Entity mismatch","Entity",""))</x:f>
      </x:c>
      <x:c r="AO99" t="str">
        <x:f>IF(AN99&lt;&gt;"",AN99,IF(AL99="Geography or market mismatch",IF('Contradiction Register'!AV99="Different","GeoMarket|Market","GeoMarket|Geography"),""))</x:f>
      </x:c>
      <x:c r="AP99" t="str">
        <x:f>IF(AO99&lt;&gt;"",AO99,IF(AL99="Customer-segment mismatch","Segment",""))</x:f>
      </x:c>
      <x:c r="AQ99" t="str">
        <x:f>IF(AP99&lt;&gt;"",AP99,IF(AL99="Product-tier mismatch",IF('Contradiction Register'!BE99="Yes","Tier|Narrowed","Tier|Default"),""))</x:f>
      </x:c>
      <x:c r="AR99" t="str">
        <x:f>IF(AQ99&lt;&gt;"",AQ99,IF(AL99="Time conflict",IF('Contradiction Register'!BO99&lt;&gt;"None","Time|Preferred","Time|Sequence"),""))</x:f>
      </x:c>
      <x:c r="AS99" t="str">
        <x:f>IF(AR99&lt;&gt;"",AR99,IF(AL99="Definition conflict",IF('Contradiction Register'!W99='Contradiction Register'!AP99,"Definition|SameLabel","Definition|DifferentLabel"),""))</x:f>
      </x:c>
      <x:c r="AT99" t="str">
        <x:f>IF(AS99&lt;&gt;"",AS99,IF(AL99="Metric conflict","Metric",""))</x:f>
      </x:c>
      <x:c r="AU99" t="str">
        <x:f>IF(AT99&lt;&gt;"",AT99,IF(AL99="Method conflict",IF('Contradiction Register'!BN99="Material","Method|Material",IF('Contradiction Register'!BN99="Non-material","Method|NonMaterial","Method|Undetermined")),""))</x:f>
      </x:c>
      <x:c r="AV99" t="str">
        <x:f>IF(AU99&lt;&gt;"",AU99,IF(AL99="Evidence-state conflict","EvidenceState",""))</x:f>
      </x:c>
      <x:c r="AW99" t="str">
        <x:f>IF(AV99&lt;&gt;"",AV99,IF(AL99="Provenance or source conflict",IF(AND('Contradiction Register'!BH99="Yes",'Contradiction Register'!BN99="Material"),"Provenance|SharedProviderMaterial",IF(AND('Contradiction Register'!BN99="Material",'Contradiction Register'!BJ99="Unknown"),"Provenance|TraceRequired","Provenance|Dependent")),""))</x:f>
        <x:v>Provenance|Dependent</x:v>
      </x:c>
      <x:c r="AX99" t="str">
        <x:f>IF(AW99&lt;&gt;"",AW99,IF(AL99="No true contradiction",IF('Contradiction Register'!BE99="Yes","NoTrue|Narrowed","NoTrue|Compatible"),""))</x:f>
        <x:v>Provenance|Dependent</x:v>
      </x:c>
      <x:c r="AY99" t="str">
        <x:f>IF(AX99&lt;&gt;"",AX99,IF('Contradiction Register'!BO99&lt;&gt;"None","Genuine|Preferred",IF('Contradiction Register'!BP99="No","Genuine|Refuse",IF('Contradiction Register'!BN99="Non-material","Genuine|NonMaterial","Genuine|Material"))))</x:f>
        <x:v>Provenance|Dependent</x:v>
      </x:c>
      <x:c r="BH99" t="str">
        <x:f>VLOOKUP(AY99,$AZ$5:$BG$29,2,FALSE)</x:f>
        <x:v>Preserve unresolved — non-blocking</x:v>
      </x:c>
      <x:c r="BI99" t="str">
        <x:f>VLOOKUP(AY99,$AZ$5:$BG$29,3,FALSE)</x:f>
        <x:v>Reduced</x:v>
      </x:c>
      <x:c r="BJ99" t="str">
        <x:f>IF(AY99="Genuine|Preferred",'Contradiction Register'!BO99&amp;" is preferred for named directness, currency and decision-fit reasons; "&amp;IF('Contradiction Register'!BO99="Record A","Record B","Record A")&amp;" remains preserved.",VLOOKUP(AY99,$AZ$5:$BG$29,4,FALSE))</x:f>
        <x:v>The records form one evidence family and must not be counted as independent corroboration.</x:v>
      </x:c>
      <x:c r="BK99" t="str">
        <x:f>IF(AY99="Genuine|Preferred",'Contradiction Register'!BO99&amp;" is unquestionably true.",VLOOKUP(AY99,$AZ$5:$BG$29,5,FALSE))</x:f>
        <x:v>The records independently confirm the claim or are compatible because they share an origin.</x:v>
      </x:c>
      <x:c r="BL99" t="str">
        <x:f>VLOOKUP(AY99,$AZ$5:$BG$29,6,FALSE)</x:f>
        <x:v>Retain them as dependent records, inspect derivation differences and proceed only with the dependence stated.</x:v>
      </x:c>
      <x:c r="BM99" t="str">
        <x:f>VLOOKUP(AY99,$AZ$5:$BG$29,7,FALSE)</x:f>
        <x:v>Required if public.</x:v>
      </x:c>
      <x:c r="BN99" t="str">
        <x:f>VLOOKUP(AY99,$AZ$5:$BG$29,8,FALSE)</x:f>
        <x:v>Reopen if independent collection is found or the derivation changes the meaning.</x:v>
      </x:c>
    </x:row>
    <x:row r="100">
      <x:c r="S100" t="n">
        <x:f>6</x:f>
        <x:v>6</x:v>
      </x:c>
      <x:c r="T100" t="b">
        <x:f>OR(AND('Contradiction Register'!E100&lt;&gt;"",COUNTIF('Validation Lists'!$A$5:$A$6,'Contradiction Register'!E100)=0),AND('Contradiction Register'!F100&lt;&gt;"",COUNTIF('Validation Lists'!$B$5:$B$7,'Contradiction Register'!F100)=0),AND('Contradiction Register'!G100&lt;&gt;"",COUNTIF('Validation Lists'!$C$5:$C$7,'Contradiction Register'!G100)=0),AND('Contradiction Register'!J100&lt;&gt;"",COUNTIF('Validation Lists'!$D$5:$D$11,'Contradiction Register'!J100)=0),AND('Contradiction Register'!K100&lt;&gt;"",COUNTIF('Validation Lists'!$E$5:$E$9,'Contradiction Register'!K100)=0),AND('Contradiction Register'!L100&lt;&gt;"",COUNTIF('Validation Lists'!$F$5:$F$7,'Contradiction Register'!L100)=0),AND('Contradiction Register'!AC100&lt;&gt;"",COUNTIF('Validation Lists'!$D$5:$D$11,'Contradiction Register'!AC100)=0),AND('Contradiction Register'!AD100&lt;&gt;"",COUNTIF('Validation Lists'!$E$5:$E$9,'Contradiction Register'!AD100)=0),AND('Contradiction Register'!AE100&lt;&gt;"",COUNTIF('Validation Lists'!$F$5:$F$7,'Contradiction Register'!AE100)=0),AND('Contradiction Register'!AT100&lt;&gt;"",COUNTIF('Validation Lists'!$G$5:$G$8,'Contradiction Register'!AT100)=0),AND('Contradiction Register'!AU100&lt;&gt;"",COUNTIF('Validation Lists'!$G$5:$G$8,'Contradiction Register'!AU100)=0),AND('Contradiction Register'!AV100&lt;&gt;"",COUNTIF('Validation Lists'!$G$5:$G$8,'Contradiction Register'!AV100)=0),AND('Contradiction Register'!AW100&lt;&gt;"",COUNTIF('Validation Lists'!$G$5:$G$8,'Contradiction Register'!AW100)=0),AND('Contradiction Register'!AX100&lt;&gt;"",COUNTIF('Validation Lists'!$G$5:$G$8,'Contradiction Register'!AX100)=0),AND('Contradiction Register'!AY100&lt;&gt;"",COUNTIF('Validation Lists'!$G$5:$G$8,'Contradiction Register'!AY100)=0),AND('Contradiction Register'!AZ100&lt;&gt;"",COUNTIF('Validation Lists'!$G$5:$G$8,'Contradiction Register'!AZ100)=0),AND('Contradiction Register'!BA100&lt;&gt;"",COUNTIF('Validation Lists'!$G$5:$G$8,'Contradiction Register'!BA100)=0),AND('Contradiction Register'!BB100&lt;&gt;"",COUNTIF('Validation Lists'!$G$5:$G$8,'Contradiction Register'!BB100)=0),AND('Contradiction Register'!BC100&lt;&gt;"",COUNTIF('Validation Lists'!$G$5:$G$8,'Contradiction Register'!BC100)=0),AND('Contradiction Register'!BD100&lt;&gt;"",COUNTIF('Validation Lists'!$H$5:$H$7,'Contradiction Register'!BD100)=0),AND('Contradiction Register'!BE100&lt;&gt;"",COUNTIF('Validation Lists'!$A$5:$A$6,'Contradiction Register'!BE100)=0),AND('Contradiction Register'!BF100&lt;&gt;"",COUNTIF('Validation Lists'!$I$5:$I$8,'Contradiction Register'!BF100)=0),AND('Contradiction Register'!BG100&lt;&gt;"",COUNTIF('Validation Lists'!$H$5:$H$7,'Contradiction Register'!BG100)=0),AND('Contradiction Register'!BH100&lt;&gt;"",COUNTIF('Validation Lists'!$H$5:$H$7,'Contradiction Register'!BH100)=0),AND('Contradiction Register'!BI100&lt;&gt;"",COUNTIF('Validation Lists'!$H$5:$H$7,'Contradiction Register'!BI100)=0),AND('Contradiction Register'!BJ100&lt;&gt;"",COUNTIF('Validation Lists'!$H$5:$H$7,'Contradiction Register'!BJ100)=0),AND('Contradiction Register'!BK100&lt;&gt;"",COUNTIF('Validation Lists'!$A$5:$A$6,'Contradiction Register'!BK100)=0),AND('Contradiction Register'!BL100&lt;&gt;"",COUNTIF('Validation Lists'!$A$5:$A$6,'Contradiction Register'!BL100)=0),AND('Contradiction Register'!BM100&lt;&gt;"",COUNTIF('Validation Lists'!$J$5:$J$8,'Contradiction Register'!BM100)=0),AND('Contradiction Register'!BN100&lt;&gt;"",COUNTIF('Validation Lists'!$K$5:$K$7,'Contradiction Register'!BN100)=0),AND('Contradiction Register'!BO100&lt;&gt;"",COUNTIF('Validation Lists'!$L$5:$L$7,'Contradiction Register'!BO100)=0),AND('Contradiction Register'!BP100&lt;&gt;"",COUNTIF('Validation Lists'!$M$5:$M$7,'Contradiction Register'!BP100)=0))</x:f>
        <x:v>0</x:v>
      </x:c>
      <x:c r="U100" t="b">
        <x:f>OR('Contradiction Register'!B100="",'Contradiction Register'!C100="",'Contradiction Register'!D100="",'Contradiction Register'!E100="",'Contradiction Register'!F100="",'Contradiction Register'!G100="",'Contradiction Register'!H100="",'Contradiction Register'!I100="",'Contradiction Register'!J100="",'Contradiction Register'!K100="",'Contradiction Register'!L100="",'Contradiction Register'!M100="",'Contradiction Register'!N100="",'Contradiction Register'!O100="",'Contradiction Register'!P100="",'Contradiction Register'!Q100="",'Contradiction Register'!R100="",'Contradiction Register'!S100="",'Contradiction Register'!T100="",'Contradiction Register'!U100="",'Contradiction Register'!V100="",'Contradiction Register'!W100="",'Contradiction Register'!X100="",'Contradiction Register'!Y100="",'Contradiction Register'!Z100="",'Contradiction Register'!AA100="",'Contradiction Register'!AB100="",'Contradiction Register'!AC100="",'Contradiction Register'!AD100="",'Contradiction Register'!AE100="",'Contradiction Register'!AF100="",'Contradiction Register'!AG100="",'Contradiction Register'!AH100="",'Contradiction Register'!AI100="",'Contradiction Register'!AJ100="",'Contradiction Register'!AK100="",'Contradiction Register'!AL100="",'Contradiction Register'!AM100="",'Contradiction Register'!AN100="",'Contradiction Register'!AO100="",'Contradiction Register'!AP100="",'Contradiction Register'!AQ100="",'Contradiction Register'!AR100="",'Contradiction Register'!AS100="",'Contradiction Register'!AT100="",'Contradiction Register'!AU100="",'Contradiction Register'!AV100="",'Contradiction Register'!AW100="",'Contradiction Register'!AX100="",'Contradiction Register'!AY100="",'Contradiction Register'!AZ100="",'Contradiction Register'!BA100="",'Contradiction Register'!BB100="",'Contradiction Register'!BC100="",'Contradiction Register'!BD100="",'Contradiction Register'!BE100="",'Contradiction Register'!BF100="",'Contradiction Register'!BG100="",'Contradiction Register'!BH100="",'Contradiction Register'!BI100="",'Contradiction Register'!BJ100="",'Contradiction Register'!BK100="",'Contradiction Register'!BL100="",'Contradiction Register'!BM100="",'Contradiction Register'!BN100="",'Contradiction Register'!BO100="",'Contradiction Register'!BP100="",'Contradiction Register'!BQ100="",'Contradiction Register'!BR100="")</x:f>
        <x:v>1</x:v>
      </x:c>
      <x:c r="V100" t="str">
        <x:f>IF(OR(T100,U100),"Undetermined",'Contradiction Register'!BN100)</x:f>
        <x:v>Undetermined</x:v>
      </x:c>
      <x:c r="W100" t="b">
        <x:f>AND(OR('Contradiction Register'!E100="Yes",'Contradiction Register'!F100="High",'Contradiction Register'!G100="Hard",'Contradiction Register'!BO100&lt;&gt;"None",BH100="Preserve unresolved — decision-blocking",BH100="Refuse the claim",BH100="Collect defined additional evidence"),OR('Contradiction Register'!BS100="",'Contradiction Register'!BS100="None"))</x:f>
        <x:v>1</x:v>
      </x:c>
      <x:c r="X100" t="b">
        <x:f>AND(OR(BH100="Prefer one record with explicit reasons",BH100="Preserve unresolved — non-blocking",BH100="Preserve unresolved — decision-blocking",BH100="Refuse the claim",BH100="Collect defined additional evidence",'Contradiction Register'!AY100="Different",'Contradiction Register'!AX100="Different"),OR('Contradiction Register'!BT100="",'Contradiction Register'!BT100="None",'Contradiction Register'!BT100="Not applicable"))</x:f>
        <x:v>1</x:v>
      </x:c>
      <x:c r="Y100" t="b">
        <x:f>AND(BH100="Collect defined additional evidence",OR('Contradiction Register'!BR100="",'Contradiction Register'!BR100="None",'Contradiction Register'!BR100="Not applicable"))</x:f>
        <x:v>0</x:v>
      </x:c>
      <x:c r="Z100" t="str">
        <x:f>IF(AND('Contradiction Register'!BK100="Yes",'Contradiction Register'!BL100="Yes",'Contradiction Register'!BM100&lt;&gt;"Yes"),"Missing-evidence confusion","")</x:f>
      </x:c>
      <x:c r="AA100" t="str">
        <x:f>IF(Z100&lt;&gt;"",Z100,IF('Contradiction Register'!AT100="Different","Entity mismatch",""))</x:f>
      </x:c>
      <x:c r="AB100" t="str">
        <x:f>IF(AA100&lt;&gt;"",AA100,IF('Contradiction Register'!AV100="Different","Geography or market mismatch",""))</x:f>
      </x:c>
      <x:c r="AC100" t="str">
        <x:f>IF(AB100&lt;&gt;"",AB100,IF('Contradiction Register'!AU100="Different","Geography or market mismatch",""))</x:f>
      </x:c>
      <x:c r="AD100" t="str">
        <x:f>IF(AC100&lt;&gt;"",AC100,IF('Contradiction Register'!AW100="Different","Customer-segment mismatch",""))</x:f>
      </x:c>
      <x:c r="AE100" t="str">
        <x:f>IF(AD100&lt;&gt;"",AD100,IF('Contradiction Register'!AX100="Different","Product-tier mismatch",""))</x:f>
      </x:c>
      <x:c r="AF100" t="str">
        <x:f>IF(AE100&lt;&gt;"",AE100,IF('Contradiction Register'!AY100="Different","Time conflict",""))</x:f>
      </x:c>
      <x:c r="AG100" t="str">
        <x:f>IF(AF100&lt;&gt;"",AF100,IF('Contradiction Register'!AZ100="Different","Definition conflict",""))</x:f>
      </x:c>
      <x:c r="AH100" t="str">
        <x:f>IF(AG100&lt;&gt;"",AG100,IF('Contradiction Register'!BA100="Different","Metric conflict",""))</x:f>
      </x:c>
      <x:c r="AI100" t="str">
        <x:f>IF(AH100&lt;&gt;"",AH100,IF('Contradiction Register'!BB100="Different","Method conflict",""))</x:f>
      </x:c>
      <x:c r="AJ100" t="str">
        <x:f>IF(AI100&lt;&gt;"",AI100,IF('Contradiction Register'!BC100="Different","Evidence-state conflict",""))</x:f>
      </x:c>
      <x:c r="AK100" t="str">
        <x:f>IF(AJ100&lt;&gt;"",AJ100,IF(OR('Contradiction Register'!BG100="Yes",'Contradiction Register'!BH100="Yes",'Contradiction Register'!BI100="Yes",'Contradiction Register'!BJ100&lt;&gt;"Yes"),"Provenance or source conflict",""))</x:f>
        <x:v>Provenance or source conflict</x:v>
      </x:c>
      <x:c r="AL100" t="str">
        <x:f>IF(AK100&lt;&gt;"",AK100,IF('Contradiction Register'!BD100="No","No true contradiction","Genuine factual contradiction"))</x:f>
        <x:v>Provenance or source conflict</x:v>
      </x:c>
      <x:c r="AM100" t="str">
        <x:f>IF(AL100="Missing-evidence confusion","Missing","")</x:f>
      </x:c>
      <x:c r="AN100" t="str">
        <x:f>IF(AM100&lt;&gt;"",AM100,IF(AL100="Entity mismatch","Entity",""))</x:f>
      </x:c>
      <x:c r="AO100" t="str">
        <x:f>IF(AN100&lt;&gt;"",AN100,IF(AL100="Geography or market mismatch",IF('Contradiction Register'!AV100="Different","GeoMarket|Market","GeoMarket|Geography"),""))</x:f>
      </x:c>
      <x:c r="AP100" t="str">
        <x:f>IF(AO100&lt;&gt;"",AO100,IF(AL100="Customer-segment mismatch","Segment",""))</x:f>
      </x:c>
      <x:c r="AQ100" t="str">
        <x:f>IF(AP100&lt;&gt;"",AP100,IF(AL100="Product-tier mismatch",IF('Contradiction Register'!BE100="Yes","Tier|Narrowed","Tier|Default"),""))</x:f>
      </x:c>
      <x:c r="AR100" t="str">
        <x:f>IF(AQ100&lt;&gt;"",AQ100,IF(AL100="Time conflict",IF('Contradiction Register'!BO100&lt;&gt;"None","Time|Preferred","Time|Sequence"),""))</x:f>
      </x:c>
      <x:c r="AS100" t="str">
        <x:f>IF(AR100&lt;&gt;"",AR100,IF(AL100="Definition conflict",IF('Contradiction Register'!W100='Contradiction Register'!AP100,"Definition|SameLabel","Definition|DifferentLabel"),""))</x:f>
      </x:c>
      <x:c r="AT100" t="str">
        <x:f>IF(AS100&lt;&gt;"",AS100,IF(AL100="Metric conflict","Metric",""))</x:f>
      </x:c>
      <x:c r="AU100" t="str">
        <x:f>IF(AT100&lt;&gt;"",AT100,IF(AL100="Method conflict",IF('Contradiction Register'!BN100="Material","Method|Material",IF('Contradiction Register'!BN100="Non-material","Method|NonMaterial","Method|Undetermined")),""))</x:f>
      </x:c>
      <x:c r="AV100" t="str">
        <x:f>IF(AU100&lt;&gt;"",AU100,IF(AL100="Evidence-state conflict","EvidenceState",""))</x:f>
      </x:c>
      <x:c r="AW100" t="str">
        <x:f>IF(AV100&lt;&gt;"",AV100,IF(AL100="Provenance or source conflict",IF(AND('Contradiction Register'!BH100="Yes",'Contradiction Register'!BN100="Material"),"Provenance|SharedProviderMaterial",IF(AND('Contradiction Register'!BN100="Material",'Contradiction Register'!BJ100="Unknown"),"Provenance|TraceRequired","Provenance|Dependent")),""))</x:f>
        <x:v>Provenance|Dependent</x:v>
      </x:c>
      <x:c r="AX100" t="str">
        <x:f>IF(AW100&lt;&gt;"",AW100,IF(AL100="No true contradiction",IF('Contradiction Register'!BE100="Yes","NoTrue|Narrowed","NoTrue|Compatible"),""))</x:f>
        <x:v>Provenance|Dependent</x:v>
      </x:c>
      <x:c r="AY100" t="str">
        <x:f>IF(AX100&lt;&gt;"",AX100,IF('Contradiction Register'!BO100&lt;&gt;"None","Genuine|Preferred",IF('Contradiction Register'!BP100="No","Genuine|Refuse",IF('Contradiction Register'!BN100="Non-material","Genuine|NonMaterial","Genuine|Material"))))</x:f>
        <x:v>Provenance|Dependent</x:v>
      </x:c>
      <x:c r="BH100" t="str">
        <x:f>VLOOKUP(AY100,$AZ$5:$BG$29,2,FALSE)</x:f>
        <x:v>Preserve unresolved — non-blocking</x:v>
      </x:c>
      <x:c r="BI100" t="str">
        <x:f>VLOOKUP(AY100,$AZ$5:$BG$29,3,FALSE)</x:f>
        <x:v>Reduced</x:v>
      </x:c>
      <x:c r="BJ100" t="str">
        <x:f>IF(AY100="Genuine|Preferred",'Contradiction Register'!BO100&amp;" is preferred for named directness, currency and decision-fit reasons; "&amp;IF('Contradiction Register'!BO100="Record A","Record B","Record A")&amp;" remains preserved.",VLOOKUP(AY100,$AZ$5:$BG$29,4,FALSE))</x:f>
        <x:v>The records form one evidence family and must not be counted as independent corroboration.</x:v>
      </x:c>
      <x:c r="BK100" t="str">
        <x:f>IF(AY100="Genuine|Preferred",'Contradiction Register'!BO100&amp;" is unquestionably true.",VLOOKUP(AY100,$AZ$5:$BG$29,5,FALSE))</x:f>
        <x:v>The records independently confirm the claim or are compatible because they share an origin.</x:v>
      </x:c>
      <x:c r="BL100" t="str">
        <x:f>VLOOKUP(AY100,$AZ$5:$BG$29,6,FALSE)</x:f>
        <x:v>Retain them as dependent records, inspect derivation differences and proceed only with the dependence stated.</x:v>
      </x:c>
      <x:c r="BM100" t="str">
        <x:f>VLOOKUP(AY100,$AZ$5:$BG$29,7,FALSE)</x:f>
        <x:v>Required if public.</x:v>
      </x:c>
      <x:c r="BN100" t="str">
        <x:f>VLOOKUP(AY100,$AZ$5:$BG$29,8,FALSE)</x:f>
        <x:v>Reopen if independent collection is found or the derivation changes the meaning.</x:v>
      </x:c>
    </x:row>
    <x:row r="101">
      <x:c r="S101" t="n">
        <x:f>6</x:f>
        <x:v>6</x:v>
      </x:c>
      <x:c r="T101" t="b">
        <x:f>OR(AND('Contradiction Register'!E101&lt;&gt;"",COUNTIF('Validation Lists'!$A$5:$A$6,'Contradiction Register'!E101)=0),AND('Contradiction Register'!F101&lt;&gt;"",COUNTIF('Validation Lists'!$B$5:$B$7,'Contradiction Register'!F101)=0),AND('Contradiction Register'!G101&lt;&gt;"",COUNTIF('Validation Lists'!$C$5:$C$7,'Contradiction Register'!G101)=0),AND('Contradiction Register'!J101&lt;&gt;"",COUNTIF('Validation Lists'!$D$5:$D$11,'Contradiction Register'!J101)=0),AND('Contradiction Register'!K101&lt;&gt;"",COUNTIF('Validation Lists'!$E$5:$E$9,'Contradiction Register'!K101)=0),AND('Contradiction Register'!L101&lt;&gt;"",COUNTIF('Validation Lists'!$F$5:$F$7,'Contradiction Register'!L101)=0),AND('Contradiction Register'!AC101&lt;&gt;"",COUNTIF('Validation Lists'!$D$5:$D$11,'Contradiction Register'!AC101)=0),AND('Contradiction Register'!AD101&lt;&gt;"",COUNTIF('Validation Lists'!$E$5:$E$9,'Contradiction Register'!AD101)=0),AND('Contradiction Register'!AE101&lt;&gt;"",COUNTIF('Validation Lists'!$F$5:$F$7,'Contradiction Register'!AE101)=0),AND('Contradiction Register'!AT101&lt;&gt;"",COUNTIF('Validation Lists'!$G$5:$G$8,'Contradiction Register'!AT101)=0),AND('Contradiction Register'!AU101&lt;&gt;"",COUNTIF('Validation Lists'!$G$5:$G$8,'Contradiction Register'!AU101)=0),AND('Contradiction Register'!AV101&lt;&gt;"",COUNTIF('Validation Lists'!$G$5:$G$8,'Contradiction Register'!AV101)=0),AND('Contradiction Register'!AW101&lt;&gt;"",COUNTIF('Validation Lists'!$G$5:$G$8,'Contradiction Register'!AW101)=0),AND('Contradiction Register'!AX101&lt;&gt;"",COUNTIF('Validation Lists'!$G$5:$G$8,'Contradiction Register'!AX101)=0),AND('Contradiction Register'!AY101&lt;&gt;"",COUNTIF('Validation Lists'!$G$5:$G$8,'Contradiction Register'!AY101)=0),AND('Contradiction Register'!AZ101&lt;&gt;"",COUNTIF('Validation Lists'!$G$5:$G$8,'Contradiction Register'!AZ101)=0),AND('Contradiction Register'!BA101&lt;&gt;"",COUNTIF('Validation Lists'!$G$5:$G$8,'Contradiction Register'!BA101)=0),AND('Contradiction Register'!BB101&lt;&gt;"",COUNTIF('Validation Lists'!$G$5:$G$8,'Contradiction Register'!BB101)=0),AND('Contradiction Register'!BC101&lt;&gt;"",COUNTIF('Validation Lists'!$G$5:$G$8,'Contradiction Register'!BC101)=0),AND('Contradiction Register'!BD101&lt;&gt;"",COUNTIF('Validation Lists'!$H$5:$H$7,'Contradiction Register'!BD101)=0),AND('Contradiction Register'!BE101&lt;&gt;"",COUNTIF('Validation Lists'!$A$5:$A$6,'Contradiction Register'!BE101)=0),AND('Contradiction Register'!BF101&lt;&gt;"",COUNTIF('Validation Lists'!$I$5:$I$8,'Contradiction Register'!BF101)=0),AND('Contradiction Register'!BG101&lt;&gt;"",COUNTIF('Validation Lists'!$H$5:$H$7,'Contradiction Register'!BG101)=0),AND('Contradiction Register'!BH101&lt;&gt;"",COUNTIF('Validation Lists'!$H$5:$H$7,'Contradiction Register'!BH101)=0),AND('Contradiction Register'!BI101&lt;&gt;"",COUNTIF('Validation Lists'!$H$5:$H$7,'Contradiction Register'!BI101)=0),AND('Contradiction Register'!BJ101&lt;&gt;"",COUNTIF('Validation Lists'!$H$5:$H$7,'Contradiction Register'!BJ101)=0),AND('Contradiction Register'!BK101&lt;&gt;"",COUNTIF('Validation Lists'!$A$5:$A$6,'Contradiction Register'!BK101)=0),AND('Contradiction Register'!BL101&lt;&gt;"",COUNTIF('Validation Lists'!$A$5:$A$6,'Contradiction Register'!BL101)=0),AND('Contradiction Register'!BM101&lt;&gt;"",COUNTIF('Validation Lists'!$J$5:$J$8,'Contradiction Register'!BM101)=0),AND('Contradiction Register'!BN101&lt;&gt;"",COUNTIF('Validation Lists'!$K$5:$K$7,'Contradiction Register'!BN101)=0),AND('Contradiction Register'!BO101&lt;&gt;"",COUNTIF('Validation Lists'!$L$5:$L$7,'Contradiction Register'!BO101)=0),AND('Contradiction Register'!BP101&lt;&gt;"",COUNTIF('Validation Lists'!$M$5:$M$7,'Contradiction Register'!BP101)=0))</x:f>
        <x:v>0</x:v>
      </x:c>
      <x:c r="U101" t="b">
        <x:f>OR('Contradiction Register'!B101="",'Contradiction Register'!C101="",'Contradiction Register'!D101="",'Contradiction Register'!E101="",'Contradiction Register'!F101="",'Contradiction Register'!G101="",'Contradiction Register'!H101="",'Contradiction Register'!I101="",'Contradiction Register'!J101="",'Contradiction Register'!K101="",'Contradiction Register'!L101="",'Contradiction Register'!M101="",'Contradiction Register'!N101="",'Contradiction Register'!O101="",'Contradiction Register'!P101="",'Contradiction Register'!Q101="",'Contradiction Register'!R101="",'Contradiction Register'!S101="",'Contradiction Register'!T101="",'Contradiction Register'!U101="",'Contradiction Register'!V101="",'Contradiction Register'!W101="",'Contradiction Register'!X101="",'Contradiction Register'!Y101="",'Contradiction Register'!Z101="",'Contradiction Register'!AA101="",'Contradiction Register'!AB101="",'Contradiction Register'!AC101="",'Contradiction Register'!AD101="",'Contradiction Register'!AE101="",'Contradiction Register'!AF101="",'Contradiction Register'!AG101="",'Contradiction Register'!AH101="",'Contradiction Register'!AI101="",'Contradiction Register'!AJ101="",'Contradiction Register'!AK101="",'Contradiction Register'!AL101="",'Contradiction Register'!AM101="",'Contradiction Register'!AN101="",'Contradiction Register'!AO101="",'Contradiction Register'!AP101="",'Contradiction Register'!AQ101="",'Contradiction Register'!AR101="",'Contradiction Register'!AS101="",'Contradiction Register'!AT101="",'Contradiction Register'!AU101="",'Contradiction Register'!AV101="",'Contradiction Register'!AW101="",'Contradiction Register'!AX101="",'Contradiction Register'!AY101="",'Contradiction Register'!AZ101="",'Contradiction Register'!BA101="",'Contradiction Register'!BB101="",'Contradiction Register'!BC101="",'Contradiction Register'!BD101="",'Contradiction Register'!BE101="",'Contradiction Register'!BF101="",'Contradiction Register'!BG101="",'Contradiction Register'!BH101="",'Contradiction Register'!BI101="",'Contradiction Register'!BJ101="",'Contradiction Register'!BK101="",'Contradiction Register'!BL101="",'Contradiction Register'!BM101="",'Contradiction Register'!BN101="",'Contradiction Register'!BO101="",'Contradiction Register'!BP101="",'Contradiction Register'!BQ101="",'Contradiction Register'!BR101="")</x:f>
        <x:v>1</x:v>
      </x:c>
      <x:c r="V101" t="str">
        <x:f>IF(OR(T101,U101),"Undetermined",'Contradiction Register'!BN101)</x:f>
        <x:v>Undetermined</x:v>
      </x:c>
      <x:c r="W101" t="b">
        <x:f>AND(OR('Contradiction Register'!E101="Yes",'Contradiction Register'!F101="High",'Contradiction Register'!G101="Hard",'Contradiction Register'!BO101&lt;&gt;"None",BH101="Preserve unresolved — decision-blocking",BH101="Refuse the claim",BH101="Collect defined additional evidence"),OR('Contradiction Register'!BS101="",'Contradiction Register'!BS101="None"))</x:f>
        <x:v>1</x:v>
      </x:c>
      <x:c r="X101" t="b">
        <x:f>AND(OR(BH101="Prefer one record with explicit reasons",BH101="Preserve unresolved — non-blocking",BH101="Preserve unresolved — decision-blocking",BH101="Refuse the claim",BH101="Collect defined additional evidence",'Contradiction Register'!AY101="Different",'Contradiction Register'!AX101="Different"),OR('Contradiction Register'!BT101="",'Contradiction Register'!BT101="None",'Contradiction Register'!BT101="Not applicable"))</x:f>
        <x:v>1</x:v>
      </x:c>
      <x:c r="Y101" t="b">
        <x:f>AND(BH101="Collect defined additional evidence",OR('Contradiction Register'!BR101="",'Contradiction Register'!BR101="None",'Contradiction Register'!BR101="Not applicable"))</x:f>
        <x:v>0</x:v>
      </x:c>
      <x:c r="Z101" t="str">
        <x:f>IF(AND('Contradiction Register'!BK101="Yes",'Contradiction Register'!BL101="Yes",'Contradiction Register'!BM101&lt;&gt;"Yes"),"Missing-evidence confusion","")</x:f>
      </x:c>
      <x:c r="AA101" t="str">
        <x:f>IF(Z101&lt;&gt;"",Z101,IF('Contradiction Register'!AT101="Different","Entity mismatch",""))</x:f>
      </x:c>
      <x:c r="AB101" t="str">
        <x:f>IF(AA101&lt;&gt;"",AA101,IF('Contradiction Register'!AV101="Different","Geography or market mismatch",""))</x:f>
      </x:c>
      <x:c r="AC101" t="str">
        <x:f>IF(AB101&lt;&gt;"",AB101,IF('Contradiction Register'!AU101="Different","Geography or market mismatch",""))</x:f>
      </x:c>
      <x:c r="AD101" t="str">
        <x:f>IF(AC101&lt;&gt;"",AC101,IF('Contradiction Register'!AW101="Different","Customer-segment mismatch",""))</x:f>
      </x:c>
      <x:c r="AE101" t="str">
        <x:f>IF(AD101&lt;&gt;"",AD101,IF('Contradiction Register'!AX101="Different","Product-tier mismatch",""))</x:f>
      </x:c>
      <x:c r="AF101" t="str">
        <x:f>IF(AE101&lt;&gt;"",AE101,IF('Contradiction Register'!AY101="Different","Time conflict",""))</x:f>
      </x:c>
      <x:c r="AG101" t="str">
        <x:f>IF(AF101&lt;&gt;"",AF101,IF('Contradiction Register'!AZ101="Different","Definition conflict",""))</x:f>
      </x:c>
      <x:c r="AH101" t="str">
        <x:f>IF(AG101&lt;&gt;"",AG101,IF('Contradiction Register'!BA101="Different","Metric conflict",""))</x:f>
      </x:c>
      <x:c r="AI101" t="str">
        <x:f>IF(AH101&lt;&gt;"",AH101,IF('Contradiction Register'!BB101="Different","Method conflict",""))</x:f>
      </x:c>
      <x:c r="AJ101" t="str">
        <x:f>IF(AI101&lt;&gt;"",AI101,IF('Contradiction Register'!BC101="Different","Evidence-state conflict",""))</x:f>
      </x:c>
      <x:c r="AK101" t="str">
        <x:f>IF(AJ101&lt;&gt;"",AJ101,IF(OR('Contradiction Register'!BG101="Yes",'Contradiction Register'!BH101="Yes",'Contradiction Register'!BI101="Yes",'Contradiction Register'!BJ101&lt;&gt;"Yes"),"Provenance or source conflict",""))</x:f>
        <x:v>Provenance or source conflict</x:v>
      </x:c>
      <x:c r="AL101" t="str">
        <x:f>IF(AK101&lt;&gt;"",AK101,IF('Contradiction Register'!BD101="No","No true contradiction","Genuine factual contradiction"))</x:f>
        <x:v>Provenance or source conflict</x:v>
      </x:c>
      <x:c r="AM101" t="str">
        <x:f>IF(AL101="Missing-evidence confusion","Missing","")</x:f>
      </x:c>
      <x:c r="AN101" t="str">
        <x:f>IF(AM101&lt;&gt;"",AM101,IF(AL101="Entity mismatch","Entity",""))</x:f>
      </x:c>
      <x:c r="AO101" t="str">
        <x:f>IF(AN101&lt;&gt;"",AN101,IF(AL101="Geography or market mismatch",IF('Contradiction Register'!AV101="Different","GeoMarket|Market","GeoMarket|Geography"),""))</x:f>
      </x:c>
      <x:c r="AP101" t="str">
        <x:f>IF(AO101&lt;&gt;"",AO101,IF(AL101="Customer-segment mismatch","Segment",""))</x:f>
      </x:c>
      <x:c r="AQ101" t="str">
        <x:f>IF(AP101&lt;&gt;"",AP101,IF(AL101="Product-tier mismatch",IF('Contradiction Register'!BE101="Yes","Tier|Narrowed","Tier|Default"),""))</x:f>
      </x:c>
      <x:c r="AR101" t="str">
        <x:f>IF(AQ101&lt;&gt;"",AQ101,IF(AL101="Time conflict",IF('Contradiction Register'!BO101&lt;&gt;"None","Time|Preferred","Time|Sequence"),""))</x:f>
      </x:c>
      <x:c r="AS101" t="str">
        <x:f>IF(AR101&lt;&gt;"",AR101,IF(AL101="Definition conflict",IF('Contradiction Register'!W101='Contradiction Register'!AP101,"Definition|SameLabel","Definition|DifferentLabel"),""))</x:f>
      </x:c>
      <x:c r="AT101" t="str">
        <x:f>IF(AS101&lt;&gt;"",AS101,IF(AL101="Metric conflict","Metric",""))</x:f>
      </x:c>
      <x:c r="AU101" t="str">
        <x:f>IF(AT101&lt;&gt;"",AT101,IF(AL101="Method conflict",IF('Contradiction Register'!BN101="Material","Method|Material",IF('Contradiction Register'!BN101="Non-material","Method|NonMaterial","Method|Undetermined")),""))</x:f>
      </x:c>
      <x:c r="AV101" t="str">
        <x:f>IF(AU101&lt;&gt;"",AU101,IF(AL101="Evidence-state conflict","EvidenceState",""))</x:f>
      </x:c>
      <x:c r="AW101" t="str">
        <x:f>IF(AV101&lt;&gt;"",AV101,IF(AL101="Provenance or source conflict",IF(AND('Contradiction Register'!BH101="Yes",'Contradiction Register'!BN101="Material"),"Provenance|SharedProviderMaterial",IF(AND('Contradiction Register'!BN101="Material",'Contradiction Register'!BJ101="Unknown"),"Provenance|TraceRequired","Provenance|Dependent")),""))</x:f>
        <x:v>Provenance|Dependent</x:v>
      </x:c>
      <x:c r="AX101" t="str">
        <x:f>IF(AW101&lt;&gt;"",AW101,IF(AL101="No true contradiction",IF('Contradiction Register'!BE101="Yes","NoTrue|Narrowed","NoTrue|Compatible"),""))</x:f>
        <x:v>Provenance|Dependent</x:v>
      </x:c>
      <x:c r="AY101" t="str">
        <x:f>IF(AX101&lt;&gt;"",AX101,IF('Contradiction Register'!BO101&lt;&gt;"None","Genuine|Preferred",IF('Contradiction Register'!BP101="No","Genuine|Refuse",IF('Contradiction Register'!BN101="Non-material","Genuine|NonMaterial","Genuine|Material"))))</x:f>
        <x:v>Provenance|Dependent</x:v>
      </x:c>
      <x:c r="BH101" t="str">
        <x:f>VLOOKUP(AY101,$AZ$5:$BG$29,2,FALSE)</x:f>
        <x:v>Preserve unresolved — non-blocking</x:v>
      </x:c>
      <x:c r="BI101" t="str">
        <x:f>VLOOKUP(AY101,$AZ$5:$BG$29,3,FALSE)</x:f>
        <x:v>Reduced</x:v>
      </x:c>
      <x:c r="BJ101" t="str">
        <x:f>IF(AY101="Genuine|Preferred",'Contradiction Register'!BO101&amp;" is preferred for named directness, currency and decision-fit reasons; "&amp;IF('Contradiction Register'!BO101="Record A","Record B","Record A")&amp;" remains preserved.",VLOOKUP(AY101,$AZ$5:$BG$29,4,FALSE))</x:f>
        <x:v>The records form one evidence family and must not be counted as independent corroboration.</x:v>
      </x:c>
      <x:c r="BK101" t="str">
        <x:f>IF(AY101="Genuine|Preferred",'Contradiction Register'!BO101&amp;" is unquestionably true.",VLOOKUP(AY101,$AZ$5:$BG$29,5,FALSE))</x:f>
        <x:v>The records independently confirm the claim or are compatible because they share an origin.</x:v>
      </x:c>
      <x:c r="BL101" t="str">
        <x:f>VLOOKUP(AY101,$AZ$5:$BG$29,6,FALSE)</x:f>
        <x:v>Retain them as dependent records, inspect derivation differences and proceed only with the dependence stated.</x:v>
      </x:c>
      <x:c r="BM101" t="str">
        <x:f>VLOOKUP(AY101,$AZ$5:$BG$29,7,FALSE)</x:f>
        <x:v>Required if public.</x:v>
      </x:c>
      <x:c r="BN101" t="str">
        <x:f>VLOOKUP(AY101,$AZ$5:$BG$29,8,FALSE)</x:f>
        <x:v>Reopen if independent collection is found or the derivation changes the meaning.</x:v>
      </x:c>
    </x:row>
    <x:row r="102">
      <x:c r="S102" t="n">
        <x:f>6</x:f>
        <x:v>6</x:v>
      </x:c>
      <x:c r="T102" t="b">
        <x:f>OR(AND('Contradiction Register'!E102&lt;&gt;"",COUNTIF('Validation Lists'!$A$5:$A$6,'Contradiction Register'!E102)=0),AND('Contradiction Register'!F102&lt;&gt;"",COUNTIF('Validation Lists'!$B$5:$B$7,'Contradiction Register'!F102)=0),AND('Contradiction Register'!G102&lt;&gt;"",COUNTIF('Validation Lists'!$C$5:$C$7,'Contradiction Register'!G102)=0),AND('Contradiction Register'!J102&lt;&gt;"",COUNTIF('Validation Lists'!$D$5:$D$11,'Contradiction Register'!J102)=0),AND('Contradiction Register'!K102&lt;&gt;"",COUNTIF('Validation Lists'!$E$5:$E$9,'Contradiction Register'!K102)=0),AND('Contradiction Register'!L102&lt;&gt;"",COUNTIF('Validation Lists'!$F$5:$F$7,'Contradiction Register'!L102)=0),AND('Contradiction Register'!AC102&lt;&gt;"",COUNTIF('Validation Lists'!$D$5:$D$11,'Contradiction Register'!AC102)=0),AND('Contradiction Register'!AD102&lt;&gt;"",COUNTIF('Validation Lists'!$E$5:$E$9,'Contradiction Register'!AD102)=0),AND('Contradiction Register'!AE102&lt;&gt;"",COUNTIF('Validation Lists'!$F$5:$F$7,'Contradiction Register'!AE102)=0),AND('Contradiction Register'!AT102&lt;&gt;"",COUNTIF('Validation Lists'!$G$5:$G$8,'Contradiction Register'!AT102)=0),AND('Contradiction Register'!AU102&lt;&gt;"",COUNTIF('Validation Lists'!$G$5:$G$8,'Contradiction Register'!AU102)=0),AND('Contradiction Register'!AV102&lt;&gt;"",COUNTIF('Validation Lists'!$G$5:$G$8,'Contradiction Register'!AV102)=0),AND('Contradiction Register'!AW102&lt;&gt;"",COUNTIF('Validation Lists'!$G$5:$G$8,'Contradiction Register'!AW102)=0),AND('Contradiction Register'!AX102&lt;&gt;"",COUNTIF('Validation Lists'!$G$5:$G$8,'Contradiction Register'!AX102)=0),AND('Contradiction Register'!AY102&lt;&gt;"",COUNTIF('Validation Lists'!$G$5:$G$8,'Contradiction Register'!AY102)=0),AND('Contradiction Register'!AZ102&lt;&gt;"",COUNTIF('Validation Lists'!$G$5:$G$8,'Contradiction Register'!AZ102)=0),AND('Contradiction Register'!BA102&lt;&gt;"",COUNTIF('Validation Lists'!$G$5:$G$8,'Contradiction Register'!BA102)=0),AND('Contradiction Register'!BB102&lt;&gt;"",COUNTIF('Validation Lists'!$G$5:$G$8,'Contradiction Register'!BB102)=0),AND('Contradiction Register'!BC102&lt;&gt;"",COUNTIF('Validation Lists'!$G$5:$G$8,'Contradiction Register'!BC102)=0),AND('Contradiction Register'!BD102&lt;&gt;"",COUNTIF('Validation Lists'!$H$5:$H$7,'Contradiction Register'!BD102)=0),AND('Contradiction Register'!BE102&lt;&gt;"",COUNTIF('Validation Lists'!$A$5:$A$6,'Contradiction Register'!BE102)=0),AND('Contradiction Register'!BF102&lt;&gt;"",COUNTIF('Validation Lists'!$I$5:$I$8,'Contradiction Register'!BF102)=0),AND('Contradiction Register'!BG102&lt;&gt;"",COUNTIF('Validation Lists'!$H$5:$H$7,'Contradiction Register'!BG102)=0),AND('Contradiction Register'!BH102&lt;&gt;"",COUNTIF('Validation Lists'!$H$5:$H$7,'Contradiction Register'!BH102)=0),AND('Contradiction Register'!BI102&lt;&gt;"",COUNTIF('Validation Lists'!$H$5:$H$7,'Contradiction Register'!BI102)=0),AND('Contradiction Register'!BJ102&lt;&gt;"",COUNTIF('Validation Lists'!$H$5:$H$7,'Contradiction Register'!BJ102)=0),AND('Contradiction Register'!BK102&lt;&gt;"",COUNTIF('Validation Lists'!$A$5:$A$6,'Contradiction Register'!BK102)=0),AND('Contradiction Register'!BL102&lt;&gt;"",COUNTIF('Validation Lists'!$A$5:$A$6,'Contradiction Register'!BL102)=0),AND('Contradiction Register'!BM102&lt;&gt;"",COUNTIF('Validation Lists'!$J$5:$J$8,'Contradiction Register'!BM102)=0),AND('Contradiction Register'!BN102&lt;&gt;"",COUNTIF('Validation Lists'!$K$5:$K$7,'Contradiction Register'!BN102)=0),AND('Contradiction Register'!BO102&lt;&gt;"",COUNTIF('Validation Lists'!$L$5:$L$7,'Contradiction Register'!BO102)=0),AND('Contradiction Register'!BP102&lt;&gt;"",COUNTIF('Validation Lists'!$M$5:$M$7,'Contradiction Register'!BP102)=0))</x:f>
        <x:v>0</x:v>
      </x:c>
      <x:c r="U102" t="b">
        <x:f>OR('Contradiction Register'!B102="",'Contradiction Register'!C102="",'Contradiction Register'!D102="",'Contradiction Register'!E102="",'Contradiction Register'!F102="",'Contradiction Register'!G102="",'Contradiction Register'!H102="",'Contradiction Register'!I102="",'Contradiction Register'!J102="",'Contradiction Register'!K102="",'Contradiction Register'!L102="",'Contradiction Register'!M102="",'Contradiction Register'!N102="",'Contradiction Register'!O102="",'Contradiction Register'!P102="",'Contradiction Register'!Q102="",'Contradiction Register'!R102="",'Contradiction Register'!S102="",'Contradiction Register'!T102="",'Contradiction Register'!U102="",'Contradiction Register'!V102="",'Contradiction Register'!W102="",'Contradiction Register'!X102="",'Contradiction Register'!Y102="",'Contradiction Register'!Z102="",'Contradiction Register'!AA102="",'Contradiction Register'!AB102="",'Contradiction Register'!AC102="",'Contradiction Register'!AD102="",'Contradiction Register'!AE102="",'Contradiction Register'!AF102="",'Contradiction Register'!AG102="",'Contradiction Register'!AH102="",'Contradiction Register'!AI102="",'Contradiction Register'!AJ102="",'Contradiction Register'!AK102="",'Contradiction Register'!AL102="",'Contradiction Register'!AM102="",'Contradiction Register'!AN102="",'Contradiction Register'!AO102="",'Contradiction Register'!AP102="",'Contradiction Register'!AQ102="",'Contradiction Register'!AR102="",'Contradiction Register'!AS102="",'Contradiction Register'!AT102="",'Contradiction Register'!AU102="",'Contradiction Register'!AV102="",'Contradiction Register'!AW102="",'Contradiction Register'!AX102="",'Contradiction Register'!AY102="",'Contradiction Register'!AZ102="",'Contradiction Register'!BA102="",'Contradiction Register'!BB102="",'Contradiction Register'!BC102="",'Contradiction Register'!BD102="",'Contradiction Register'!BE102="",'Contradiction Register'!BF102="",'Contradiction Register'!BG102="",'Contradiction Register'!BH102="",'Contradiction Register'!BI102="",'Contradiction Register'!BJ102="",'Contradiction Register'!BK102="",'Contradiction Register'!BL102="",'Contradiction Register'!BM102="",'Contradiction Register'!BN102="",'Contradiction Register'!BO102="",'Contradiction Register'!BP102="",'Contradiction Register'!BQ102="",'Contradiction Register'!BR102="")</x:f>
        <x:v>1</x:v>
      </x:c>
      <x:c r="V102" t="str">
        <x:f>IF(OR(T102,U102),"Undetermined",'Contradiction Register'!BN102)</x:f>
        <x:v>Undetermined</x:v>
      </x:c>
      <x:c r="W102" t="b">
        <x:f>AND(OR('Contradiction Register'!E102="Yes",'Contradiction Register'!F102="High",'Contradiction Register'!G102="Hard",'Contradiction Register'!BO102&lt;&gt;"None",BH102="Preserve unresolved — decision-blocking",BH102="Refuse the claim",BH102="Collect defined additional evidence"),OR('Contradiction Register'!BS102="",'Contradiction Register'!BS102="None"))</x:f>
        <x:v>1</x:v>
      </x:c>
      <x:c r="X102" t="b">
        <x:f>AND(OR(BH102="Prefer one record with explicit reasons",BH102="Preserve unresolved — non-blocking",BH102="Preserve unresolved — decision-blocking",BH102="Refuse the claim",BH102="Collect defined additional evidence",'Contradiction Register'!AY102="Different",'Contradiction Register'!AX102="Different"),OR('Contradiction Register'!BT102="",'Contradiction Register'!BT102="None",'Contradiction Register'!BT102="Not applicable"))</x:f>
        <x:v>1</x:v>
      </x:c>
      <x:c r="Y102" t="b">
        <x:f>AND(BH102="Collect defined additional evidence",OR('Contradiction Register'!BR102="",'Contradiction Register'!BR102="None",'Contradiction Register'!BR102="Not applicable"))</x:f>
        <x:v>0</x:v>
      </x:c>
      <x:c r="Z102" t="str">
        <x:f>IF(AND('Contradiction Register'!BK102="Yes",'Contradiction Register'!BL102="Yes",'Contradiction Register'!BM102&lt;&gt;"Yes"),"Missing-evidence confusion","")</x:f>
      </x:c>
      <x:c r="AA102" t="str">
        <x:f>IF(Z102&lt;&gt;"",Z102,IF('Contradiction Register'!AT102="Different","Entity mismatch",""))</x:f>
      </x:c>
      <x:c r="AB102" t="str">
        <x:f>IF(AA102&lt;&gt;"",AA102,IF('Contradiction Register'!AV102="Different","Geography or market mismatch",""))</x:f>
      </x:c>
      <x:c r="AC102" t="str">
        <x:f>IF(AB102&lt;&gt;"",AB102,IF('Contradiction Register'!AU102="Different","Geography or market mismatch",""))</x:f>
      </x:c>
      <x:c r="AD102" t="str">
        <x:f>IF(AC102&lt;&gt;"",AC102,IF('Contradiction Register'!AW102="Different","Customer-segment mismatch",""))</x:f>
      </x:c>
      <x:c r="AE102" t="str">
        <x:f>IF(AD102&lt;&gt;"",AD102,IF('Contradiction Register'!AX102="Different","Product-tier mismatch",""))</x:f>
      </x:c>
      <x:c r="AF102" t="str">
        <x:f>IF(AE102&lt;&gt;"",AE102,IF('Contradiction Register'!AY102="Different","Time conflict",""))</x:f>
      </x:c>
      <x:c r="AG102" t="str">
        <x:f>IF(AF102&lt;&gt;"",AF102,IF('Contradiction Register'!AZ102="Different","Definition conflict",""))</x:f>
      </x:c>
      <x:c r="AH102" t="str">
        <x:f>IF(AG102&lt;&gt;"",AG102,IF('Contradiction Register'!BA102="Different","Metric conflict",""))</x:f>
      </x:c>
      <x:c r="AI102" t="str">
        <x:f>IF(AH102&lt;&gt;"",AH102,IF('Contradiction Register'!BB102="Different","Method conflict",""))</x:f>
      </x:c>
      <x:c r="AJ102" t="str">
        <x:f>IF(AI102&lt;&gt;"",AI102,IF('Contradiction Register'!BC102="Different","Evidence-state conflict",""))</x:f>
      </x:c>
      <x:c r="AK102" t="str">
        <x:f>IF(AJ102&lt;&gt;"",AJ102,IF(OR('Contradiction Register'!BG102="Yes",'Contradiction Register'!BH102="Yes",'Contradiction Register'!BI102="Yes",'Contradiction Register'!BJ102&lt;&gt;"Yes"),"Provenance or source conflict",""))</x:f>
        <x:v>Provenance or source conflict</x:v>
      </x:c>
      <x:c r="AL102" t="str">
        <x:f>IF(AK102&lt;&gt;"",AK102,IF('Contradiction Register'!BD102="No","No true contradiction","Genuine factual contradiction"))</x:f>
        <x:v>Provenance or source conflict</x:v>
      </x:c>
      <x:c r="AM102" t="str">
        <x:f>IF(AL102="Missing-evidence confusion","Missing","")</x:f>
      </x:c>
      <x:c r="AN102" t="str">
        <x:f>IF(AM102&lt;&gt;"",AM102,IF(AL102="Entity mismatch","Entity",""))</x:f>
      </x:c>
      <x:c r="AO102" t="str">
        <x:f>IF(AN102&lt;&gt;"",AN102,IF(AL102="Geography or market mismatch",IF('Contradiction Register'!AV102="Different","GeoMarket|Market","GeoMarket|Geography"),""))</x:f>
      </x:c>
      <x:c r="AP102" t="str">
        <x:f>IF(AO102&lt;&gt;"",AO102,IF(AL102="Customer-segment mismatch","Segment",""))</x:f>
      </x:c>
      <x:c r="AQ102" t="str">
        <x:f>IF(AP102&lt;&gt;"",AP102,IF(AL102="Product-tier mismatch",IF('Contradiction Register'!BE102="Yes","Tier|Narrowed","Tier|Default"),""))</x:f>
      </x:c>
      <x:c r="AR102" t="str">
        <x:f>IF(AQ102&lt;&gt;"",AQ102,IF(AL102="Time conflict",IF('Contradiction Register'!BO102&lt;&gt;"None","Time|Preferred","Time|Sequence"),""))</x:f>
      </x:c>
      <x:c r="AS102" t="str">
        <x:f>IF(AR102&lt;&gt;"",AR102,IF(AL102="Definition conflict",IF('Contradiction Register'!W102='Contradiction Register'!AP102,"Definition|SameLabel","Definition|DifferentLabel"),""))</x:f>
      </x:c>
      <x:c r="AT102" t="str">
        <x:f>IF(AS102&lt;&gt;"",AS102,IF(AL102="Metric conflict","Metric",""))</x:f>
      </x:c>
      <x:c r="AU102" t="str">
        <x:f>IF(AT102&lt;&gt;"",AT102,IF(AL102="Method conflict",IF('Contradiction Register'!BN102="Material","Method|Material",IF('Contradiction Register'!BN102="Non-material","Method|NonMaterial","Method|Undetermined")),""))</x:f>
      </x:c>
      <x:c r="AV102" t="str">
        <x:f>IF(AU102&lt;&gt;"",AU102,IF(AL102="Evidence-state conflict","EvidenceState",""))</x:f>
      </x:c>
      <x:c r="AW102" t="str">
        <x:f>IF(AV102&lt;&gt;"",AV102,IF(AL102="Provenance or source conflict",IF(AND('Contradiction Register'!BH102="Yes",'Contradiction Register'!BN102="Material"),"Provenance|SharedProviderMaterial",IF(AND('Contradiction Register'!BN102="Material",'Contradiction Register'!BJ102="Unknown"),"Provenance|TraceRequired","Provenance|Dependent")),""))</x:f>
        <x:v>Provenance|Dependent</x:v>
      </x:c>
      <x:c r="AX102" t="str">
        <x:f>IF(AW102&lt;&gt;"",AW102,IF(AL102="No true contradiction",IF('Contradiction Register'!BE102="Yes","NoTrue|Narrowed","NoTrue|Compatible"),""))</x:f>
        <x:v>Provenance|Dependent</x:v>
      </x:c>
      <x:c r="AY102" t="str">
        <x:f>IF(AX102&lt;&gt;"",AX102,IF('Contradiction Register'!BO102&lt;&gt;"None","Genuine|Preferred",IF('Contradiction Register'!BP102="No","Genuine|Refuse",IF('Contradiction Register'!BN102="Non-material","Genuine|NonMaterial","Genuine|Material"))))</x:f>
        <x:v>Provenance|Dependent</x:v>
      </x:c>
      <x:c r="BH102" t="str">
        <x:f>VLOOKUP(AY102,$AZ$5:$BG$29,2,FALSE)</x:f>
        <x:v>Preserve unresolved — non-blocking</x:v>
      </x:c>
      <x:c r="BI102" t="str">
        <x:f>VLOOKUP(AY102,$AZ$5:$BG$29,3,FALSE)</x:f>
        <x:v>Reduced</x:v>
      </x:c>
      <x:c r="BJ102" t="str">
        <x:f>IF(AY102="Genuine|Preferred",'Contradiction Register'!BO102&amp;" is preferred for named directness, currency and decision-fit reasons; "&amp;IF('Contradiction Register'!BO102="Record A","Record B","Record A")&amp;" remains preserved.",VLOOKUP(AY102,$AZ$5:$BG$29,4,FALSE))</x:f>
        <x:v>The records form one evidence family and must not be counted as independent corroboration.</x:v>
      </x:c>
      <x:c r="BK102" t="str">
        <x:f>IF(AY102="Genuine|Preferred",'Contradiction Register'!BO102&amp;" is unquestionably true.",VLOOKUP(AY102,$AZ$5:$BG$29,5,FALSE))</x:f>
        <x:v>The records independently confirm the claim or are compatible because they share an origin.</x:v>
      </x:c>
      <x:c r="BL102" t="str">
        <x:f>VLOOKUP(AY102,$AZ$5:$BG$29,6,FALSE)</x:f>
        <x:v>Retain them as dependent records, inspect derivation differences and proceed only with the dependence stated.</x:v>
      </x:c>
      <x:c r="BM102" t="str">
        <x:f>VLOOKUP(AY102,$AZ$5:$BG$29,7,FALSE)</x:f>
        <x:v>Required if public.</x:v>
      </x:c>
      <x:c r="BN102" t="str">
        <x:f>VLOOKUP(AY102,$AZ$5:$BG$29,8,FALSE)</x:f>
        <x:v>Reopen if independent collection is found or the derivation changes the meaning.</x:v>
      </x:c>
    </x:row>
    <x:row r="103">
      <x:c r="S103" t="n">
        <x:f>6</x:f>
        <x:v>6</x:v>
      </x:c>
      <x:c r="T103" t="b">
        <x:f>OR(AND('Contradiction Register'!E103&lt;&gt;"",COUNTIF('Validation Lists'!$A$5:$A$6,'Contradiction Register'!E103)=0),AND('Contradiction Register'!F103&lt;&gt;"",COUNTIF('Validation Lists'!$B$5:$B$7,'Contradiction Register'!F103)=0),AND('Contradiction Register'!G103&lt;&gt;"",COUNTIF('Validation Lists'!$C$5:$C$7,'Contradiction Register'!G103)=0),AND('Contradiction Register'!J103&lt;&gt;"",COUNTIF('Validation Lists'!$D$5:$D$11,'Contradiction Register'!J103)=0),AND('Contradiction Register'!K103&lt;&gt;"",COUNTIF('Validation Lists'!$E$5:$E$9,'Contradiction Register'!K103)=0),AND('Contradiction Register'!L103&lt;&gt;"",COUNTIF('Validation Lists'!$F$5:$F$7,'Contradiction Register'!L103)=0),AND('Contradiction Register'!AC103&lt;&gt;"",COUNTIF('Validation Lists'!$D$5:$D$11,'Contradiction Register'!AC103)=0),AND('Contradiction Register'!AD103&lt;&gt;"",COUNTIF('Validation Lists'!$E$5:$E$9,'Contradiction Register'!AD103)=0),AND('Contradiction Register'!AE103&lt;&gt;"",COUNTIF('Validation Lists'!$F$5:$F$7,'Contradiction Register'!AE103)=0),AND('Contradiction Register'!AT103&lt;&gt;"",COUNTIF('Validation Lists'!$G$5:$G$8,'Contradiction Register'!AT103)=0),AND('Contradiction Register'!AU103&lt;&gt;"",COUNTIF('Validation Lists'!$G$5:$G$8,'Contradiction Register'!AU103)=0),AND('Contradiction Register'!AV103&lt;&gt;"",COUNTIF('Validation Lists'!$G$5:$G$8,'Contradiction Register'!AV103)=0),AND('Contradiction Register'!AW103&lt;&gt;"",COUNTIF('Validation Lists'!$G$5:$G$8,'Contradiction Register'!AW103)=0),AND('Contradiction Register'!AX103&lt;&gt;"",COUNTIF('Validation Lists'!$G$5:$G$8,'Contradiction Register'!AX103)=0),AND('Contradiction Register'!AY103&lt;&gt;"",COUNTIF('Validation Lists'!$G$5:$G$8,'Contradiction Register'!AY103)=0),AND('Contradiction Register'!AZ103&lt;&gt;"",COUNTIF('Validation Lists'!$G$5:$G$8,'Contradiction Register'!AZ103)=0),AND('Contradiction Register'!BA103&lt;&gt;"",COUNTIF('Validation Lists'!$G$5:$G$8,'Contradiction Register'!BA103)=0),AND('Contradiction Register'!BB103&lt;&gt;"",COUNTIF('Validation Lists'!$G$5:$G$8,'Contradiction Register'!BB103)=0),AND('Contradiction Register'!BC103&lt;&gt;"",COUNTIF('Validation Lists'!$G$5:$G$8,'Contradiction Register'!BC103)=0),AND('Contradiction Register'!BD103&lt;&gt;"",COUNTIF('Validation Lists'!$H$5:$H$7,'Contradiction Register'!BD103)=0),AND('Contradiction Register'!BE103&lt;&gt;"",COUNTIF('Validation Lists'!$A$5:$A$6,'Contradiction Register'!BE103)=0),AND('Contradiction Register'!BF103&lt;&gt;"",COUNTIF('Validation Lists'!$I$5:$I$8,'Contradiction Register'!BF103)=0),AND('Contradiction Register'!BG103&lt;&gt;"",COUNTIF('Validation Lists'!$H$5:$H$7,'Contradiction Register'!BG103)=0),AND('Contradiction Register'!BH103&lt;&gt;"",COUNTIF('Validation Lists'!$H$5:$H$7,'Contradiction Register'!BH103)=0),AND('Contradiction Register'!BI103&lt;&gt;"",COUNTIF('Validation Lists'!$H$5:$H$7,'Contradiction Register'!BI103)=0),AND('Contradiction Register'!BJ103&lt;&gt;"",COUNTIF('Validation Lists'!$H$5:$H$7,'Contradiction Register'!BJ103)=0),AND('Contradiction Register'!BK103&lt;&gt;"",COUNTIF('Validation Lists'!$A$5:$A$6,'Contradiction Register'!BK103)=0),AND('Contradiction Register'!BL103&lt;&gt;"",COUNTIF('Validation Lists'!$A$5:$A$6,'Contradiction Register'!BL103)=0),AND('Contradiction Register'!BM103&lt;&gt;"",COUNTIF('Validation Lists'!$J$5:$J$8,'Contradiction Register'!BM103)=0),AND('Contradiction Register'!BN103&lt;&gt;"",COUNTIF('Validation Lists'!$K$5:$K$7,'Contradiction Register'!BN103)=0),AND('Contradiction Register'!BO103&lt;&gt;"",COUNTIF('Validation Lists'!$L$5:$L$7,'Contradiction Register'!BO103)=0),AND('Contradiction Register'!BP103&lt;&gt;"",COUNTIF('Validation Lists'!$M$5:$M$7,'Contradiction Register'!BP103)=0))</x:f>
        <x:v>0</x:v>
      </x:c>
      <x:c r="U103" t="b">
        <x:f>OR('Contradiction Register'!B103="",'Contradiction Register'!C103="",'Contradiction Register'!D103="",'Contradiction Register'!E103="",'Contradiction Register'!F103="",'Contradiction Register'!G103="",'Contradiction Register'!H103="",'Contradiction Register'!I103="",'Contradiction Register'!J103="",'Contradiction Register'!K103="",'Contradiction Register'!L103="",'Contradiction Register'!M103="",'Contradiction Register'!N103="",'Contradiction Register'!O103="",'Contradiction Register'!P103="",'Contradiction Register'!Q103="",'Contradiction Register'!R103="",'Contradiction Register'!S103="",'Contradiction Register'!T103="",'Contradiction Register'!U103="",'Contradiction Register'!V103="",'Contradiction Register'!W103="",'Contradiction Register'!X103="",'Contradiction Register'!Y103="",'Contradiction Register'!Z103="",'Contradiction Register'!AA103="",'Contradiction Register'!AB103="",'Contradiction Register'!AC103="",'Contradiction Register'!AD103="",'Contradiction Register'!AE103="",'Contradiction Register'!AF103="",'Contradiction Register'!AG103="",'Contradiction Register'!AH103="",'Contradiction Register'!AI103="",'Contradiction Register'!AJ103="",'Contradiction Register'!AK103="",'Contradiction Register'!AL103="",'Contradiction Register'!AM103="",'Contradiction Register'!AN103="",'Contradiction Register'!AO103="",'Contradiction Register'!AP103="",'Contradiction Register'!AQ103="",'Contradiction Register'!AR103="",'Contradiction Register'!AS103="",'Contradiction Register'!AT103="",'Contradiction Register'!AU103="",'Contradiction Register'!AV103="",'Contradiction Register'!AW103="",'Contradiction Register'!AX103="",'Contradiction Register'!AY103="",'Contradiction Register'!AZ103="",'Contradiction Register'!BA103="",'Contradiction Register'!BB103="",'Contradiction Register'!BC103="",'Contradiction Register'!BD103="",'Contradiction Register'!BE103="",'Contradiction Register'!BF103="",'Contradiction Register'!BG103="",'Contradiction Register'!BH103="",'Contradiction Register'!BI103="",'Contradiction Register'!BJ103="",'Contradiction Register'!BK103="",'Contradiction Register'!BL103="",'Contradiction Register'!BM103="",'Contradiction Register'!BN103="",'Contradiction Register'!BO103="",'Contradiction Register'!BP103="",'Contradiction Register'!BQ103="",'Contradiction Register'!BR103="")</x:f>
        <x:v>1</x:v>
      </x:c>
      <x:c r="V103" t="str">
        <x:f>IF(OR(T103,U103),"Undetermined",'Contradiction Register'!BN103)</x:f>
        <x:v>Undetermined</x:v>
      </x:c>
      <x:c r="W103" t="b">
        <x:f>AND(OR('Contradiction Register'!E103="Yes",'Contradiction Register'!F103="High",'Contradiction Register'!G103="Hard",'Contradiction Register'!BO103&lt;&gt;"None",BH103="Preserve unresolved — decision-blocking",BH103="Refuse the claim",BH103="Collect defined additional evidence"),OR('Contradiction Register'!BS103="",'Contradiction Register'!BS103="None"))</x:f>
        <x:v>1</x:v>
      </x:c>
      <x:c r="X103" t="b">
        <x:f>AND(OR(BH103="Prefer one record with explicit reasons",BH103="Preserve unresolved — non-blocking",BH103="Preserve unresolved — decision-blocking",BH103="Refuse the claim",BH103="Collect defined additional evidence",'Contradiction Register'!AY103="Different",'Contradiction Register'!AX103="Different"),OR('Contradiction Register'!BT103="",'Contradiction Register'!BT103="None",'Contradiction Register'!BT103="Not applicable"))</x:f>
        <x:v>1</x:v>
      </x:c>
      <x:c r="Y103" t="b">
        <x:f>AND(BH103="Collect defined additional evidence",OR('Contradiction Register'!BR103="",'Contradiction Register'!BR103="None",'Contradiction Register'!BR103="Not applicable"))</x:f>
        <x:v>0</x:v>
      </x:c>
      <x:c r="Z103" t="str">
        <x:f>IF(AND('Contradiction Register'!BK103="Yes",'Contradiction Register'!BL103="Yes",'Contradiction Register'!BM103&lt;&gt;"Yes"),"Missing-evidence confusion","")</x:f>
      </x:c>
      <x:c r="AA103" t="str">
        <x:f>IF(Z103&lt;&gt;"",Z103,IF('Contradiction Register'!AT103="Different","Entity mismatch",""))</x:f>
      </x:c>
      <x:c r="AB103" t="str">
        <x:f>IF(AA103&lt;&gt;"",AA103,IF('Contradiction Register'!AV103="Different","Geography or market mismatch",""))</x:f>
      </x:c>
      <x:c r="AC103" t="str">
        <x:f>IF(AB103&lt;&gt;"",AB103,IF('Contradiction Register'!AU103="Different","Geography or market mismatch",""))</x:f>
      </x:c>
      <x:c r="AD103" t="str">
        <x:f>IF(AC103&lt;&gt;"",AC103,IF('Contradiction Register'!AW103="Different","Customer-segment mismatch",""))</x:f>
      </x:c>
      <x:c r="AE103" t="str">
        <x:f>IF(AD103&lt;&gt;"",AD103,IF('Contradiction Register'!AX103="Different","Product-tier mismatch",""))</x:f>
      </x:c>
      <x:c r="AF103" t="str">
        <x:f>IF(AE103&lt;&gt;"",AE103,IF('Contradiction Register'!AY103="Different","Time conflict",""))</x:f>
      </x:c>
      <x:c r="AG103" t="str">
        <x:f>IF(AF103&lt;&gt;"",AF103,IF('Contradiction Register'!AZ103="Different","Definition conflict",""))</x:f>
      </x:c>
      <x:c r="AH103" t="str">
        <x:f>IF(AG103&lt;&gt;"",AG103,IF('Contradiction Register'!BA103="Different","Metric conflict",""))</x:f>
      </x:c>
      <x:c r="AI103" t="str">
        <x:f>IF(AH103&lt;&gt;"",AH103,IF('Contradiction Register'!BB103="Different","Method conflict",""))</x:f>
      </x:c>
      <x:c r="AJ103" t="str">
        <x:f>IF(AI103&lt;&gt;"",AI103,IF('Contradiction Register'!BC103="Different","Evidence-state conflict",""))</x:f>
      </x:c>
      <x:c r="AK103" t="str">
        <x:f>IF(AJ103&lt;&gt;"",AJ103,IF(OR('Contradiction Register'!BG103="Yes",'Contradiction Register'!BH103="Yes",'Contradiction Register'!BI103="Yes",'Contradiction Register'!BJ103&lt;&gt;"Yes"),"Provenance or source conflict",""))</x:f>
        <x:v>Provenance or source conflict</x:v>
      </x:c>
      <x:c r="AL103" t="str">
        <x:f>IF(AK103&lt;&gt;"",AK103,IF('Contradiction Register'!BD103="No","No true contradiction","Genuine factual contradiction"))</x:f>
        <x:v>Provenance or source conflict</x:v>
      </x:c>
      <x:c r="AM103" t="str">
        <x:f>IF(AL103="Missing-evidence confusion","Missing","")</x:f>
      </x:c>
      <x:c r="AN103" t="str">
        <x:f>IF(AM103&lt;&gt;"",AM103,IF(AL103="Entity mismatch","Entity",""))</x:f>
      </x:c>
      <x:c r="AO103" t="str">
        <x:f>IF(AN103&lt;&gt;"",AN103,IF(AL103="Geography or market mismatch",IF('Contradiction Register'!AV103="Different","GeoMarket|Market","GeoMarket|Geography"),""))</x:f>
      </x:c>
      <x:c r="AP103" t="str">
        <x:f>IF(AO103&lt;&gt;"",AO103,IF(AL103="Customer-segment mismatch","Segment",""))</x:f>
      </x:c>
      <x:c r="AQ103" t="str">
        <x:f>IF(AP103&lt;&gt;"",AP103,IF(AL103="Product-tier mismatch",IF('Contradiction Register'!BE103="Yes","Tier|Narrowed","Tier|Default"),""))</x:f>
      </x:c>
      <x:c r="AR103" t="str">
        <x:f>IF(AQ103&lt;&gt;"",AQ103,IF(AL103="Time conflict",IF('Contradiction Register'!BO103&lt;&gt;"None","Time|Preferred","Time|Sequence"),""))</x:f>
      </x:c>
      <x:c r="AS103" t="str">
        <x:f>IF(AR103&lt;&gt;"",AR103,IF(AL103="Definition conflict",IF('Contradiction Register'!W103='Contradiction Register'!AP103,"Definition|SameLabel","Definition|DifferentLabel"),""))</x:f>
      </x:c>
      <x:c r="AT103" t="str">
        <x:f>IF(AS103&lt;&gt;"",AS103,IF(AL103="Metric conflict","Metric",""))</x:f>
      </x:c>
      <x:c r="AU103" t="str">
        <x:f>IF(AT103&lt;&gt;"",AT103,IF(AL103="Method conflict",IF('Contradiction Register'!BN103="Material","Method|Material",IF('Contradiction Register'!BN103="Non-material","Method|NonMaterial","Method|Undetermined")),""))</x:f>
      </x:c>
      <x:c r="AV103" t="str">
        <x:f>IF(AU103&lt;&gt;"",AU103,IF(AL103="Evidence-state conflict","EvidenceState",""))</x:f>
      </x:c>
      <x:c r="AW103" t="str">
        <x:f>IF(AV103&lt;&gt;"",AV103,IF(AL103="Provenance or source conflict",IF(AND('Contradiction Register'!BH103="Yes",'Contradiction Register'!BN103="Material"),"Provenance|SharedProviderMaterial",IF(AND('Contradiction Register'!BN103="Material",'Contradiction Register'!BJ103="Unknown"),"Provenance|TraceRequired","Provenance|Dependent")),""))</x:f>
        <x:v>Provenance|Dependent</x:v>
      </x:c>
      <x:c r="AX103" t="str">
        <x:f>IF(AW103&lt;&gt;"",AW103,IF(AL103="No true contradiction",IF('Contradiction Register'!BE103="Yes","NoTrue|Narrowed","NoTrue|Compatible"),""))</x:f>
        <x:v>Provenance|Dependent</x:v>
      </x:c>
      <x:c r="AY103" t="str">
        <x:f>IF(AX103&lt;&gt;"",AX103,IF('Contradiction Register'!BO103&lt;&gt;"None","Genuine|Preferred",IF('Contradiction Register'!BP103="No","Genuine|Refuse",IF('Contradiction Register'!BN103="Non-material","Genuine|NonMaterial","Genuine|Material"))))</x:f>
        <x:v>Provenance|Dependent</x:v>
      </x:c>
      <x:c r="BH103" t="str">
        <x:f>VLOOKUP(AY103,$AZ$5:$BG$29,2,FALSE)</x:f>
        <x:v>Preserve unresolved — non-blocking</x:v>
      </x:c>
      <x:c r="BI103" t="str">
        <x:f>VLOOKUP(AY103,$AZ$5:$BG$29,3,FALSE)</x:f>
        <x:v>Reduced</x:v>
      </x:c>
      <x:c r="BJ103" t="str">
        <x:f>IF(AY103="Genuine|Preferred",'Contradiction Register'!BO103&amp;" is preferred for named directness, currency and decision-fit reasons; "&amp;IF('Contradiction Register'!BO103="Record A","Record B","Record A")&amp;" remains preserved.",VLOOKUP(AY103,$AZ$5:$BG$29,4,FALSE))</x:f>
        <x:v>The records form one evidence family and must not be counted as independent corroboration.</x:v>
      </x:c>
      <x:c r="BK103" t="str">
        <x:f>IF(AY103="Genuine|Preferred",'Contradiction Register'!BO103&amp;" is unquestionably true.",VLOOKUP(AY103,$AZ$5:$BG$29,5,FALSE))</x:f>
        <x:v>The records independently confirm the claim or are compatible because they share an origin.</x:v>
      </x:c>
      <x:c r="BL103" t="str">
        <x:f>VLOOKUP(AY103,$AZ$5:$BG$29,6,FALSE)</x:f>
        <x:v>Retain them as dependent records, inspect derivation differences and proceed only with the dependence stated.</x:v>
      </x:c>
      <x:c r="BM103" t="str">
        <x:f>VLOOKUP(AY103,$AZ$5:$BG$29,7,FALSE)</x:f>
        <x:v>Required if public.</x:v>
      </x:c>
      <x:c r="BN103" t="str">
        <x:f>VLOOKUP(AY103,$AZ$5:$BG$29,8,FALSE)</x:f>
        <x:v>Reopen if independent collection is found or the derivation changes the meaning.</x:v>
      </x:c>
    </x:row>
    <x:row r="104">
      <x:c r="S104" t="n">
        <x:f>6</x:f>
        <x:v>6</x:v>
      </x:c>
      <x:c r="T104" t="b">
        <x:f>OR(AND('Contradiction Register'!E104&lt;&gt;"",COUNTIF('Validation Lists'!$A$5:$A$6,'Contradiction Register'!E104)=0),AND('Contradiction Register'!F104&lt;&gt;"",COUNTIF('Validation Lists'!$B$5:$B$7,'Contradiction Register'!F104)=0),AND('Contradiction Register'!G104&lt;&gt;"",COUNTIF('Validation Lists'!$C$5:$C$7,'Contradiction Register'!G104)=0),AND('Contradiction Register'!J104&lt;&gt;"",COUNTIF('Validation Lists'!$D$5:$D$11,'Contradiction Register'!J104)=0),AND('Contradiction Register'!K104&lt;&gt;"",COUNTIF('Validation Lists'!$E$5:$E$9,'Contradiction Register'!K104)=0),AND('Contradiction Register'!L104&lt;&gt;"",COUNTIF('Validation Lists'!$F$5:$F$7,'Contradiction Register'!L104)=0),AND('Contradiction Register'!AC104&lt;&gt;"",COUNTIF('Validation Lists'!$D$5:$D$11,'Contradiction Register'!AC104)=0),AND('Contradiction Register'!AD104&lt;&gt;"",COUNTIF('Validation Lists'!$E$5:$E$9,'Contradiction Register'!AD104)=0),AND('Contradiction Register'!AE104&lt;&gt;"",COUNTIF('Validation Lists'!$F$5:$F$7,'Contradiction Register'!AE104)=0),AND('Contradiction Register'!AT104&lt;&gt;"",COUNTIF('Validation Lists'!$G$5:$G$8,'Contradiction Register'!AT104)=0),AND('Contradiction Register'!AU104&lt;&gt;"",COUNTIF('Validation Lists'!$G$5:$G$8,'Contradiction Register'!AU104)=0),AND('Contradiction Register'!AV104&lt;&gt;"",COUNTIF('Validation Lists'!$G$5:$G$8,'Contradiction Register'!AV104)=0),AND('Contradiction Register'!AW104&lt;&gt;"",COUNTIF('Validation Lists'!$G$5:$G$8,'Contradiction Register'!AW104)=0),AND('Contradiction Register'!AX104&lt;&gt;"",COUNTIF('Validation Lists'!$G$5:$G$8,'Contradiction Register'!AX104)=0),AND('Contradiction Register'!AY104&lt;&gt;"",COUNTIF('Validation Lists'!$G$5:$G$8,'Contradiction Register'!AY104)=0),AND('Contradiction Register'!AZ104&lt;&gt;"",COUNTIF('Validation Lists'!$G$5:$G$8,'Contradiction Register'!AZ104)=0),AND('Contradiction Register'!BA104&lt;&gt;"",COUNTIF('Validation Lists'!$G$5:$G$8,'Contradiction Register'!BA104)=0),AND('Contradiction Register'!BB104&lt;&gt;"",COUNTIF('Validation Lists'!$G$5:$G$8,'Contradiction Register'!BB104)=0),AND('Contradiction Register'!BC104&lt;&gt;"",COUNTIF('Validation Lists'!$G$5:$G$8,'Contradiction Register'!BC104)=0),AND('Contradiction Register'!BD104&lt;&gt;"",COUNTIF('Validation Lists'!$H$5:$H$7,'Contradiction Register'!BD104)=0),AND('Contradiction Register'!BE104&lt;&gt;"",COUNTIF('Validation Lists'!$A$5:$A$6,'Contradiction Register'!BE104)=0),AND('Contradiction Register'!BF104&lt;&gt;"",COUNTIF('Validation Lists'!$I$5:$I$8,'Contradiction Register'!BF104)=0),AND('Contradiction Register'!BG104&lt;&gt;"",COUNTIF('Validation Lists'!$H$5:$H$7,'Contradiction Register'!BG104)=0),AND('Contradiction Register'!BH104&lt;&gt;"",COUNTIF('Validation Lists'!$H$5:$H$7,'Contradiction Register'!BH104)=0),AND('Contradiction Register'!BI104&lt;&gt;"",COUNTIF('Validation Lists'!$H$5:$H$7,'Contradiction Register'!BI104)=0),AND('Contradiction Register'!BJ104&lt;&gt;"",COUNTIF('Validation Lists'!$H$5:$H$7,'Contradiction Register'!BJ104)=0),AND('Contradiction Register'!BK104&lt;&gt;"",COUNTIF('Validation Lists'!$A$5:$A$6,'Contradiction Register'!BK104)=0),AND('Contradiction Register'!BL104&lt;&gt;"",COUNTIF('Validation Lists'!$A$5:$A$6,'Contradiction Register'!BL104)=0),AND('Contradiction Register'!BM104&lt;&gt;"",COUNTIF('Validation Lists'!$J$5:$J$8,'Contradiction Register'!BM104)=0),AND('Contradiction Register'!BN104&lt;&gt;"",COUNTIF('Validation Lists'!$K$5:$K$7,'Contradiction Register'!BN104)=0),AND('Contradiction Register'!BO104&lt;&gt;"",COUNTIF('Validation Lists'!$L$5:$L$7,'Contradiction Register'!BO104)=0),AND('Contradiction Register'!BP104&lt;&gt;"",COUNTIF('Validation Lists'!$M$5:$M$7,'Contradiction Register'!BP104)=0))</x:f>
        <x:v>0</x:v>
      </x:c>
      <x:c r="U104" t="b">
        <x:f>OR('Contradiction Register'!B104="",'Contradiction Register'!C104="",'Contradiction Register'!D104="",'Contradiction Register'!E104="",'Contradiction Register'!F104="",'Contradiction Register'!G104="",'Contradiction Register'!H104="",'Contradiction Register'!I104="",'Contradiction Register'!J104="",'Contradiction Register'!K104="",'Contradiction Register'!L104="",'Contradiction Register'!M104="",'Contradiction Register'!N104="",'Contradiction Register'!O104="",'Contradiction Register'!P104="",'Contradiction Register'!Q104="",'Contradiction Register'!R104="",'Contradiction Register'!S104="",'Contradiction Register'!T104="",'Contradiction Register'!U104="",'Contradiction Register'!V104="",'Contradiction Register'!W104="",'Contradiction Register'!X104="",'Contradiction Register'!Y104="",'Contradiction Register'!Z104="",'Contradiction Register'!AA104="",'Contradiction Register'!AB104="",'Contradiction Register'!AC104="",'Contradiction Register'!AD104="",'Contradiction Register'!AE104="",'Contradiction Register'!AF104="",'Contradiction Register'!AG104="",'Contradiction Register'!AH104="",'Contradiction Register'!AI104="",'Contradiction Register'!AJ104="",'Contradiction Register'!AK104="",'Contradiction Register'!AL104="",'Contradiction Register'!AM104="",'Contradiction Register'!AN104="",'Contradiction Register'!AO104="",'Contradiction Register'!AP104="",'Contradiction Register'!AQ104="",'Contradiction Register'!AR104="",'Contradiction Register'!AS104="",'Contradiction Register'!AT104="",'Contradiction Register'!AU104="",'Contradiction Register'!AV104="",'Contradiction Register'!AW104="",'Contradiction Register'!AX104="",'Contradiction Register'!AY104="",'Contradiction Register'!AZ104="",'Contradiction Register'!BA104="",'Contradiction Register'!BB104="",'Contradiction Register'!BC104="",'Contradiction Register'!BD104="",'Contradiction Register'!BE104="",'Contradiction Register'!BF104="",'Contradiction Register'!BG104="",'Contradiction Register'!BH104="",'Contradiction Register'!BI104="",'Contradiction Register'!BJ104="",'Contradiction Register'!BK104="",'Contradiction Register'!BL104="",'Contradiction Register'!BM104="",'Contradiction Register'!BN104="",'Contradiction Register'!BO104="",'Contradiction Register'!BP104="",'Contradiction Register'!BQ104="",'Contradiction Register'!BR104="")</x:f>
        <x:v>1</x:v>
      </x:c>
      <x:c r="V104" t="str">
        <x:f>IF(OR(T104,U104),"Undetermined",'Contradiction Register'!BN104)</x:f>
        <x:v>Undetermined</x:v>
      </x:c>
      <x:c r="W104" t="b">
        <x:f>AND(OR('Contradiction Register'!E104="Yes",'Contradiction Register'!F104="High",'Contradiction Register'!G104="Hard",'Contradiction Register'!BO104&lt;&gt;"None",BH104="Preserve unresolved — decision-blocking",BH104="Refuse the claim",BH104="Collect defined additional evidence"),OR('Contradiction Register'!BS104="",'Contradiction Register'!BS104="None"))</x:f>
        <x:v>1</x:v>
      </x:c>
      <x:c r="X104" t="b">
        <x:f>AND(OR(BH104="Prefer one record with explicit reasons",BH104="Preserve unresolved — non-blocking",BH104="Preserve unresolved — decision-blocking",BH104="Refuse the claim",BH104="Collect defined additional evidence",'Contradiction Register'!AY104="Different",'Contradiction Register'!AX104="Different"),OR('Contradiction Register'!BT104="",'Contradiction Register'!BT104="None",'Contradiction Register'!BT104="Not applicable"))</x:f>
        <x:v>1</x:v>
      </x:c>
      <x:c r="Y104" t="b">
        <x:f>AND(BH104="Collect defined additional evidence",OR('Contradiction Register'!BR104="",'Contradiction Register'!BR104="None",'Contradiction Register'!BR104="Not applicable"))</x:f>
        <x:v>0</x:v>
      </x:c>
      <x:c r="Z104" t="str">
        <x:f>IF(AND('Contradiction Register'!BK104="Yes",'Contradiction Register'!BL104="Yes",'Contradiction Register'!BM104&lt;&gt;"Yes"),"Missing-evidence confusion","")</x:f>
      </x:c>
      <x:c r="AA104" t="str">
        <x:f>IF(Z104&lt;&gt;"",Z104,IF('Contradiction Register'!AT104="Different","Entity mismatch",""))</x:f>
      </x:c>
      <x:c r="AB104" t="str">
        <x:f>IF(AA104&lt;&gt;"",AA104,IF('Contradiction Register'!AV104="Different","Geography or market mismatch",""))</x:f>
      </x:c>
      <x:c r="AC104" t="str">
        <x:f>IF(AB104&lt;&gt;"",AB104,IF('Contradiction Register'!AU104="Different","Geography or market mismatch",""))</x:f>
      </x:c>
      <x:c r="AD104" t="str">
        <x:f>IF(AC104&lt;&gt;"",AC104,IF('Contradiction Register'!AW104="Different","Customer-segment mismatch",""))</x:f>
      </x:c>
      <x:c r="AE104" t="str">
        <x:f>IF(AD104&lt;&gt;"",AD104,IF('Contradiction Register'!AX104="Different","Product-tier mismatch",""))</x:f>
      </x:c>
      <x:c r="AF104" t="str">
        <x:f>IF(AE104&lt;&gt;"",AE104,IF('Contradiction Register'!AY104="Different","Time conflict",""))</x:f>
      </x:c>
      <x:c r="AG104" t="str">
        <x:f>IF(AF104&lt;&gt;"",AF104,IF('Contradiction Register'!AZ104="Different","Definition conflict",""))</x:f>
      </x:c>
      <x:c r="AH104" t="str">
        <x:f>IF(AG104&lt;&gt;"",AG104,IF('Contradiction Register'!BA104="Different","Metric conflict",""))</x:f>
      </x:c>
      <x:c r="AI104" t="str">
        <x:f>IF(AH104&lt;&gt;"",AH104,IF('Contradiction Register'!BB104="Different","Method conflict",""))</x:f>
      </x:c>
      <x:c r="AJ104" t="str">
        <x:f>IF(AI104&lt;&gt;"",AI104,IF('Contradiction Register'!BC104="Different","Evidence-state conflict",""))</x:f>
      </x:c>
      <x:c r="AK104" t="str">
        <x:f>IF(AJ104&lt;&gt;"",AJ104,IF(OR('Contradiction Register'!BG104="Yes",'Contradiction Register'!BH104="Yes",'Contradiction Register'!BI104="Yes",'Contradiction Register'!BJ104&lt;&gt;"Yes"),"Provenance or source conflict",""))</x:f>
        <x:v>Provenance or source conflict</x:v>
      </x:c>
      <x:c r="AL104" t="str">
        <x:f>IF(AK104&lt;&gt;"",AK104,IF('Contradiction Register'!BD104="No","No true contradiction","Genuine factual contradiction"))</x:f>
        <x:v>Provenance or source conflict</x:v>
      </x:c>
      <x:c r="AM104" t="str">
        <x:f>IF(AL104="Missing-evidence confusion","Missing","")</x:f>
      </x:c>
      <x:c r="AN104" t="str">
        <x:f>IF(AM104&lt;&gt;"",AM104,IF(AL104="Entity mismatch","Entity",""))</x:f>
      </x:c>
      <x:c r="AO104" t="str">
        <x:f>IF(AN104&lt;&gt;"",AN104,IF(AL104="Geography or market mismatch",IF('Contradiction Register'!AV104="Different","GeoMarket|Market","GeoMarket|Geography"),""))</x:f>
      </x:c>
      <x:c r="AP104" t="str">
        <x:f>IF(AO104&lt;&gt;"",AO104,IF(AL104="Customer-segment mismatch","Segment",""))</x:f>
      </x:c>
      <x:c r="AQ104" t="str">
        <x:f>IF(AP104&lt;&gt;"",AP104,IF(AL104="Product-tier mismatch",IF('Contradiction Register'!BE104="Yes","Tier|Narrowed","Tier|Default"),""))</x:f>
      </x:c>
      <x:c r="AR104" t="str">
        <x:f>IF(AQ104&lt;&gt;"",AQ104,IF(AL104="Time conflict",IF('Contradiction Register'!BO104&lt;&gt;"None","Time|Preferred","Time|Sequence"),""))</x:f>
      </x:c>
      <x:c r="AS104" t="str">
        <x:f>IF(AR104&lt;&gt;"",AR104,IF(AL104="Definition conflict",IF('Contradiction Register'!W104='Contradiction Register'!AP104,"Definition|SameLabel","Definition|DifferentLabel"),""))</x:f>
      </x:c>
      <x:c r="AT104" t="str">
        <x:f>IF(AS104&lt;&gt;"",AS104,IF(AL104="Metric conflict","Metric",""))</x:f>
      </x:c>
      <x:c r="AU104" t="str">
        <x:f>IF(AT104&lt;&gt;"",AT104,IF(AL104="Method conflict",IF('Contradiction Register'!BN104="Material","Method|Material",IF('Contradiction Register'!BN104="Non-material","Method|NonMaterial","Method|Undetermined")),""))</x:f>
      </x:c>
      <x:c r="AV104" t="str">
        <x:f>IF(AU104&lt;&gt;"",AU104,IF(AL104="Evidence-state conflict","EvidenceState",""))</x:f>
      </x:c>
      <x:c r="AW104" t="str">
        <x:f>IF(AV104&lt;&gt;"",AV104,IF(AL104="Provenance or source conflict",IF(AND('Contradiction Register'!BH104="Yes",'Contradiction Register'!BN104="Material"),"Provenance|SharedProviderMaterial",IF(AND('Contradiction Register'!BN104="Material",'Contradiction Register'!BJ104="Unknown"),"Provenance|TraceRequired","Provenance|Dependent")),""))</x:f>
        <x:v>Provenance|Dependent</x:v>
      </x:c>
      <x:c r="AX104" t="str">
        <x:f>IF(AW104&lt;&gt;"",AW104,IF(AL104="No true contradiction",IF('Contradiction Register'!BE104="Yes","NoTrue|Narrowed","NoTrue|Compatible"),""))</x:f>
        <x:v>Provenance|Dependent</x:v>
      </x:c>
      <x:c r="AY104" t="str">
        <x:f>IF(AX104&lt;&gt;"",AX104,IF('Contradiction Register'!BO104&lt;&gt;"None","Genuine|Preferred",IF('Contradiction Register'!BP104="No","Genuine|Refuse",IF('Contradiction Register'!BN104="Non-material","Genuine|NonMaterial","Genuine|Material"))))</x:f>
        <x:v>Provenance|Dependent</x:v>
      </x:c>
      <x:c r="BH104" t="str">
        <x:f>VLOOKUP(AY104,$AZ$5:$BG$29,2,FALSE)</x:f>
        <x:v>Preserve unresolved — non-blocking</x:v>
      </x:c>
      <x:c r="BI104" t="str">
        <x:f>VLOOKUP(AY104,$AZ$5:$BG$29,3,FALSE)</x:f>
        <x:v>Reduced</x:v>
      </x:c>
      <x:c r="BJ104" t="str">
        <x:f>IF(AY104="Genuine|Preferred",'Contradiction Register'!BO104&amp;" is preferred for named directness, currency and decision-fit reasons; "&amp;IF('Contradiction Register'!BO104="Record A","Record B","Record A")&amp;" remains preserved.",VLOOKUP(AY104,$AZ$5:$BG$29,4,FALSE))</x:f>
        <x:v>The records form one evidence family and must not be counted as independent corroboration.</x:v>
      </x:c>
      <x:c r="BK104" t="str">
        <x:f>IF(AY104="Genuine|Preferred",'Contradiction Register'!BO104&amp;" is unquestionably true.",VLOOKUP(AY104,$AZ$5:$BG$29,5,FALSE))</x:f>
        <x:v>The records independently confirm the claim or are compatible because they share an origin.</x:v>
      </x:c>
      <x:c r="BL104" t="str">
        <x:f>VLOOKUP(AY104,$AZ$5:$BG$29,6,FALSE)</x:f>
        <x:v>Retain them as dependent records, inspect derivation differences and proceed only with the dependence stated.</x:v>
      </x:c>
      <x:c r="BM104" t="str">
        <x:f>VLOOKUP(AY104,$AZ$5:$BG$29,7,FALSE)</x:f>
        <x:v>Required if public.</x:v>
      </x:c>
      <x:c r="BN104" t="str">
        <x:f>VLOOKUP(AY104,$AZ$5:$BG$29,8,FALSE)</x:f>
        <x:v>Reopen if independent collection is found or the derivation changes the meaning.</x:v>
      </x:c>
    </x:row>
    <x:row r="105">
      <x:c r="S105" t="n">
        <x:f>6</x:f>
        <x:v>6</x:v>
      </x:c>
      <x:c r="T105" t="b">
        <x:f>OR(AND('Contradiction Register'!E105&lt;&gt;"",COUNTIF('Validation Lists'!$A$5:$A$6,'Contradiction Register'!E105)=0),AND('Contradiction Register'!F105&lt;&gt;"",COUNTIF('Validation Lists'!$B$5:$B$7,'Contradiction Register'!F105)=0),AND('Contradiction Register'!G105&lt;&gt;"",COUNTIF('Validation Lists'!$C$5:$C$7,'Contradiction Register'!G105)=0),AND('Contradiction Register'!J105&lt;&gt;"",COUNTIF('Validation Lists'!$D$5:$D$11,'Contradiction Register'!J105)=0),AND('Contradiction Register'!K105&lt;&gt;"",COUNTIF('Validation Lists'!$E$5:$E$9,'Contradiction Register'!K105)=0),AND('Contradiction Register'!L105&lt;&gt;"",COUNTIF('Validation Lists'!$F$5:$F$7,'Contradiction Register'!L105)=0),AND('Contradiction Register'!AC105&lt;&gt;"",COUNTIF('Validation Lists'!$D$5:$D$11,'Contradiction Register'!AC105)=0),AND('Contradiction Register'!AD105&lt;&gt;"",COUNTIF('Validation Lists'!$E$5:$E$9,'Contradiction Register'!AD105)=0),AND('Contradiction Register'!AE105&lt;&gt;"",COUNTIF('Validation Lists'!$F$5:$F$7,'Contradiction Register'!AE105)=0),AND('Contradiction Register'!AT105&lt;&gt;"",COUNTIF('Validation Lists'!$G$5:$G$8,'Contradiction Register'!AT105)=0),AND('Contradiction Register'!AU105&lt;&gt;"",COUNTIF('Validation Lists'!$G$5:$G$8,'Contradiction Register'!AU105)=0),AND('Contradiction Register'!AV105&lt;&gt;"",COUNTIF('Validation Lists'!$G$5:$G$8,'Contradiction Register'!AV105)=0),AND('Contradiction Register'!AW105&lt;&gt;"",COUNTIF('Validation Lists'!$G$5:$G$8,'Contradiction Register'!AW105)=0),AND('Contradiction Register'!AX105&lt;&gt;"",COUNTIF('Validation Lists'!$G$5:$G$8,'Contradiction Register'!AX105)=0),AND('Contradiction Register'!AY105&lt;&gt;"",COUNTIF('Validation Lists'!$G$5:$G$8,'Contradiction Register'!AY105)=0),AND('Contradiction Register'!AZ105&lt;&gt;"",COUNTIF('Validation Lists'!$G$5:$G$8,'Contradiction Register'!AZ105)=0),AND('Contradiction Register'!BA105&lt;&gt;"",COUNTIF('Validation Lists'!$G$5:$G$8,'Contradiction Register'!BA105)=0),AND('Contradiction Register'!BB105&lt;&gt;"",COUNTIF('Validation Lists'!$G$5:$G$8,'Contradiction Register'!BB105)=0),AND('Contradiction Register'!BC105&lt;&gt;"",COUNTIF('Validation Lists'!$G$5:$G$8,'Contradiction Register'!BC105)=0),AND('Contradiction Register'!BD105&lt;&gt;"",COUNTIF('Validation Lists'!$H$5:$H$7,'Contradiction Register'!BD105)=0),AND('Contradiction Register'!BE105&lt;&gt;"",COUNTIF('Validation Lists'!$A$5:$A$6,'Contradiction Register'!BE105)=0),AND('Contradiction Register'!BF105&lt;&gt;"",COUNTIF('Validation Lists'!$I$5:$I$8,'Contradiction Register'!BF105)=0),AND('Contradiction Register'!BG105&lt;&gt;"",COUNTIF('Validation Lists'!$H$5:$H$7,'Contradiction Register'!BG105)=0),AND('Contradiction Register'!BH105&lt;&gt;"",COUNTIF('Validation Lists'!$H$5:$H$7,'Contradiction Register'!BH105)=0),AND('Contradiction Register'!BI105&lt;&gt;"",COUNTIF('Validation Lists'!$H$5:$H$7,'Contradiction Register'!BI105)=0),AND('Contradiction Register'!BJ105&lt;&gt;"",COUNTIF('Validation Lists'!$H$5:$H$7,'Contradiction Register'!BJ105)=0),AND('Contradiction Register'!BK105&lt;&gt;"",COUNTIF('Validation Lists'!$A$5:$A$6,'Contradiction Register'!BK105)=0),AND('Contradiction Register'!BL105&lt;&gt;"",COUNTIF('Validation Lists'!$A$5:$A$6,'Contradiction Register'!BL105)=0),AND('Contradiction Register'!BM105&lt;&gt;"",COUNTIF('Validation Lists'!$J$5:$J$8,'Contradiction Register'!BM105)=0),AND('Contradiction Register'!BN105&lt;&gt;"",COUNTIF('Validation Lists'!$K$5:$K$7,'Contradiction Register'!BN105)=0),AND('Contradiction Register'!BO105&lt;&gt;"",COUNTIF('Validation Lists'!$L$5:$L$7,'Contradiction Register'!BO105)=0),AND('Contradiction Register'!BP105&lt;&gt;"",COUNTIF('Validation Lists'!$M$5:$M$7,'Contradiction Register'!BP105)=0))</x:f>
        <x:v>0</x:v>
      </x:c>
      <x:c r="U105" t="b">
        <x:f>OR('Contradiction Register'!B105="",'Contradiction Register'!C105="",'Contradiction Register'!D105="",'Contradiction Register'!E105="",'Contradiction Register'!F105="",'Contradiction Register'!G105="",'Contradiction Register'!H105="",'Contradiction Register'!I105="",'Contradiction Register'!J105="",'Contradiction Register'!K105="",'Contradiction Register'!L105="",'Contradiction Register'!M105="",'Contradiction Register'!N105="",'Contradiction Register'!O105="",'Contradiction Register'!P105="",'Contradiction Register'!Q105="",'Contradiction Register'!R105="",'Contradiction Register'!S105="",'Contradiction Register'!T105="",'Contradiction Register'!U105="",'Contradiction Register'!V105="",'Contradiction Register'!W105="",'Contradiction Register'!X105="",'Contradiction Register'!Y105="",'Contradiction Register'!Z105="",'Contradiction Register'!AA105="",'Contradiction Register'!AB105="",'Contradiction Register'!AC105="",'Contradiction Register'!AD105="",'Contradiction Register'!AE105="",'Contradiction Register'!AF105="",'Contradiction Register'!AG105="",'Contradiction Register'!AH105="",'Contradiction Register'!AI105="",'Contradiction Register'!AJ105="",'Contradiction Register'!AK105="",'Contradiction Register'!AL105="",'Contradiction Register'!AM105="",'Contradiction Register'!AN105="",'Contradiction Register'!AO105="",'Contradiction Register'!AP105="",'Contradiction Register'!AQ105="",'Contradiction Register'!AR105="",'Contradiction Register'!AS105="",'Contradiction Register'!AT105="",'Contradiction Register'!AU105="",'Contradiction Register'!AV105="",'Contradiction Register'!AW105="",'Contradiction Register'!AX105="",'Contradiction Register'!AY105="",'Contradiction Register'!AZ105="",'Contradiction Register'!BA105="",'Contradiction Register'!BB105="",'Contradiction Register'!BC105="",'Contradiction Register'!BD105="",'Contradiction Register'!BE105="",'Contradiction Register'!BF105="",'Contradiction Register'!BG105="",'Contradiction Register'!BH105="",'Contradiction Register'!BI105="",'Contradiction Register'!BJ105="",'Contradiction Register'!BK105="",'Contradiction Register'!BL105="",'Contradiction Register'!BM105="",'Contradiction Register'!BN105="",'Contradiction Register'!BO105="",'Contradiction Register'!BP105="",'Contradiction Register'!BQ105="",'Contradiction Register'!BR105="")</x:f>
        <x:v>1</x:v>
      </x:c>
      <x:c r="V105" t="str">
        <x:f>IF(OR(T105,U105),"Undetermined",'Contradiction Register'!BN105)</x:f>
        <x:v>Undetermined</x:v>
      </x:c>
      <x:c r="W105" t="b">
        <x:f>AND(OR('Contradiction Register'!E105="Yes",'Contradiction Register'!F105="High",'Contradiction Register'!G105="Hard",'Contradiction Register'!BO105&lt;&gt;"None",BH105="Preserve unresolved — decision-blocking",BH105="Refuse the claim",BH105="Collect defined additional evidence"),OR('Contradiction Register'!BS105="",'Contradiction Register'!BS105="None"))</x:f>
        <x:v>1</x:v>
      </x:c>
      <x:c r="X105" t="b">
        <x:f>AND(OR(BH105="Prefer one record with explicit reasons",BH105="Preserve unresolved — non-blocking",BH105="Preserve unresolved — decision-blocking",BH105="Refuse the claim",BH105="Collect defined additional evidence",'Contradiction Register'!AY105="Different",'Contradiction Register'!AX105="Different"),OR('Contradiction Register'!BT105="",'Contradiction Register'!BT105="None",'Contradiction Register'!BT105="Not applicable"))</x:f>
        <x:v>1</x:v>
      </x:c>
      <x:c r="Y105" t="b">
        <x:f>AND(BH105="Collect defined additional evidence",OR('Contradiction Register'!BR105="",'Contradiction Register'!BR105="None",'Contradiction Register'!BR105="Not applicable"))</x:f>
        <x:v>0</x:v>
      </x:c>
      <x:c r="Z105" t="str">
        <x:f>IF(AND('Contradiction Register'!BK105="Yes",'Contradiction Register'!BL105="Yes",'Contradiction Register'!BM105&lt;&gt;"Yes"),"Missing-evidence confusion","")</x:f>
      </x:c>
      <x:c r="AA105" t="str">
        <x:f>IF(Z105&lt;&gt;"",Z105,IF('Contradiction Register'!AT105="Different","Entity mismatch",""))</x:f>
      </x:c>
      <x:c r="AB105" t="str">
        <x:f>IF(AA105&lt;&gt;"",AA105,IF('Contradiction Register'!AV105="Different","Geography or market mismatch",""))</x:f>
      </x:c>
      <x:c r="AC105" t="str">
        <x:f>IF(AB105&lt;&gt;"",AB105,IF('Contradiction Register'!AU105="Different","Geography or market mismatch",""))</x:f>
      </x:c>
      <x:c r="AD105" t="str">
        <x:f>IF(AC105&lt;&gt;"",AC105,IF('Contradiction Register'!AW105="Different","Customer-segment mismatch",""))</x:f>
      </x:c>
      <x:c r="AE105" t="str">
        <x:f>IF(AD105&lt;&gt;"",AD105,IF('Contradiction Register'!AX105="Different","Product-tier mismatch",""))</x:f>
      </x:c>
      <x:c r="AF105" t="str">
        <x:f>IF(AE105&lt;&gt;"",AE105,IF('Contradiction Register'!AY105="Different","Time conflict",""))</x:f>
      </x:c>
      <x:c r="AG105" t="str">
        <x:f>IF(AF105&lt;&gt;"",AF105,IF('Contradiction Register'!AZ105="Different","Definition conflict",""))</x:f>
      </x:c>
      <x:c r="AH105" t="str">
        <x:f>IF(AG105&lt;&gt;"",AG105,IF('Contradiction Register'!BA105="Different","Metric conflict",""))</x:f>
      </x:c>
      <x:c r="AI105" t="str">
        <x:f>IF(AH105&lt;&gt;"",AH105,IF('Contradiction Register'!BB105="Different","Method conflict",""))</x:f>
      </x:c>
      <x:c r="AJ105" t="str">
        <x:f>IF(AI105&lt;&gt;"",AI105,IF('Contradiction Register'!BC105="Different","Evidence-state conflict",""))</x:f>
      </x:c>
      <x:c r="AK105" t="str">
        <x:f>IF(AJ105&lt;&gt;"",AJ105,IF(OR('Contradiction Register'!BG105="Yes",'Contradiction Register'!BH105="Yes",'Contradiction Register'!BI105="Yes",'Contradiction Register'!BJ105&lt;&gt;"Yes"),"Provenance or source conflict",""))</x:f>
        <x:v>Provenance or source conflict</x:v>
      </x:c>
      <x:c r="AL105" t="str">
        <x:f>IF(AK105&lt;&gt;"",AK105,IF('Contradiction Register'!BD105="No","No true contradiction","Genuine factual contradiction"))</x:f>
        <x:v>Provenance or source conflict</x:v>
      </x:c>
      <x:c r="AM105" t="str">
        <x:f>IF(AL105="Missing-evidence confusion","Missing","")</x:f>
      </x:c>
      <x:c r="AN105" t="str">
        <x:f>IF(AM105&lt;&gt;"",AM105,IF(AL105="Entity mismatch","Entity",""))</x:f>
      </x:c>
      <x:c r="AO105" t="str">
        <x:f>IF(AN105&lt;&gt;"",AN105,IF(AL105="Geography or market mismatch",IF('Contradiction Register'!AV105="Different","GeoMarket|Market","GeoMarket|Geography"),""))</x:f>
      </x:c>
      <x:c r="AP105" t="str">
        <x:f>IF(AO105&lt;&gt;"",AO105,IF(AL105="Customer-segment mismatch","Segment",""))</x:f>
      </x:c>
      <x:c r="AQ105" t="str">
        <x:f>IF(AP105&lt;&gt;"",AP105,IF(AL105="Product-tier mismatch",IF('Contradiction Register'!BE105="Yes","Tier|Narrowed","Tier|Default"),""))</x:f>
      </x:c>
      <x:c r="AR105" t="str">
        <x:f>IF(AQ105&lt;&gt;"",AQ105,IF(AL105="Time conflict",IF('Contradiction Register'!BO105&lt;&gt;"None","Time|Preferred","Time|Sequence"),""))</x:f>
      </x:c>
      <x:c r="AS105" t="str">
        <x:f>IF(AR105&lt;&gt;"",AR105,IF(AL105="Definition conflict",IF('Contradiction Register'!W105='Contradiction Register'!AP105,"Definition|SameLabel","Definition|DifferentLabel"),""))</x:f>
      </x:c>
      <x:c r="AT105" t="str">
        <x:f>IF(AS105&lt;&gt;"",AS105,IF(AL105="Metric conflict","Metric",""))</x:f>
      </x:c>
      <x:c r="AU105" t="str">
        <x:f>IF(AT105&lt;&gt;"",AT105,IF(AL105="Method conflict",IF('Contradiction Register'!BN105="Material","Method|Material",IF('Contradiction Register'!BN105="Non-material","Method|NonMaterial","Method|Undetermined")),""))</x:f>
      </x:c>
      <x:c r="AV105" t="str">
        <x:f>IF(AU105&lt;&gt;"",AU105,IF(AL105="Evidence-state conflict","EvidenceState",""))</x:f>
      </x:c>
      <x:c r="AW105" t="str">
        <x:f>IF(AV105&lt;&gt;"",AV105,IF(AL105="Provenance or source conflict",IF(AND('Contradiction Register'!BH105="Yes",'Contradiction Register'!BN105="Material"),"Provenance|SharedProviderMaterial",IF(AND('Contradiction Register'!BN105="Material",'Contradiction Register'!BJ105="Unknown"),"Provenance|TraceRequired","Provenance|Dependent")),""))</x:f>
        <x:v>Provenance|Dependent</x:v>
      </x:c>
      <x:c r="AX105" t="str">
        <x:f>IF(AW105&lt;&gt;"",AW105,IF(AL105="No true contradiction",IF('Contradiction Register'!BE105="Yes","NoTrue|Narrowed","NoTrue|Compatible"),""))</x:f>
        <x:v>Provenance|Dependent</x:v>
      </x:c>
      <x:c r="AY105" t="str">
        <x:f>IF(AX105&lt;&gt;"",AX105,IF('Contradiction Register'!BO105&lt;&gt;"None","Genuine|Preferred",IF('Contradiction Register'!BP105="No","Genuine|Refuse",IF('Contradiction Register'!BN105="Non-material","Genuine|NonMaterial","Genuine|Material"))))</x:f>
        <x:v>Provenance|Dependent</x:v>
      </x:c>
      <x:c r="BH105" t="str">
        <x:f>VLOOKUP(AY105,$AZ$5:$BG$29,2,FALSE)</x:f>
        <x:v>Preserve unresolved — non-blocking</x:v>
      </x:c>
      <x:c r="BI105" t="str">
        <x:f>VLOOKUP(AY105,$AZ$5:$BG$29,3,FALSE)</x:f>
        <x:v>Reduced</x:v>
      </x:c>
      <x:c r="BJ105" t="str">
        <x:f>IF(AY105="Genuine|Preferred",'Contradiction Register'!BO105&amp;" is preferred for named directness, currency and decision-fit reasons; "&amp;IF('Contradiction Register'!BO105="Record A","Record B","Record A")&amp;" remains preserved.",VLOOKUP(AY105,$AZ$5:$BG$29,4,FALSE))</x:f>
        <x:v>The records form one evidence family and must not be counted as independent corroboration.</x:v>
      </x:c>
      <x:c r="BK105" t="str">
        <x:f>IF(AY105="Genuine|Preferred",'Contradiction Register'!BO105&amp;" is unquestionably true.",VLOOKUP(AY105,$AZ$5:$BG$29,5,FALSE))</x:f>
        <x:v>The records independently confirm the claim or are compatible because they share an origin.</x:v>
      </x:c>
      <x:c r="BL105" t="str">
        <x:f>VLOOKUP(AY105,$AZ$5:$BG$29,6,FALSE)</x:f>
        <x:v>Retain them as dependent records, inspect derivation differences and proceed only with the dependence stated.</x:v>
      </x:c>
      <x:c r="BM105" t="str">
        <x:f>VLOOKUP(AY105,$AZ$5:$BG$29,7,FALSE)</x:f>
        <x:v>Required if public.</x:v>
      </x:c>
      <x:c r="BN105" t="str">
        <x:f>VLOOKUP(AY105,$AZ$5:$BG$29,8,FALSE)</x:f>
        <x:v>Reopen if independent collection is found or the derivation changes the meaning.</x:v>
      </x:c>
    </x:row>
  </x:sheetData>
  <x:mergeCells>
    <x:mergeCell ref="A1:N2"/>
  </x:mergeCells>
  <x:pageMargins left="0.7" right="0.7" top="0.75" bottom="0.75" header="0.3" footer="0.3"/>
</x:worksheet>
</file>