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0636fb5dc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fd4b7c7612af4e3b"/>
    <x:sheet xmlns:r="http://schemas.openxmlformats.org/officeDocument/2006/relationships" name="DECISION_CONTEXT" sheetId="2" r:id="Rcd9774ee2afb4291"/>
    <x:sheet xmlns:r="http://schemas.openxmlformats.org/officeDocument/2006/relationships" name="MEMO_REGISTER" sheetId="3" r:id="R0d06d2c015f84abe"/>
    <x:sheet xmlns:r="http://schemas.openxmlformats.org/officeDocument/2006/relationships" name="EVIDENCE_LINKS" sheetId="4" r:id="Rac5f91f164b34e33"/>
    <x:sheet xmlns:r="http://schemas.openxmlformats.org/officeDocument/2006/relationships" name="ALTERNATIVES" sheetId="5" r:id="R03f5b7237f884a98"/>
    <x:sheet xmlns:r="http://schemas.openxmlformats.org/officeDocument/2006/relationships" name="MEMO_BUILD" sheetId="6" r:id="R74d4f7b5c91c4f4d"/>
    <x:sheet xmlns:r="http://schemas.openxmlformats.org/officeDocument/2006/relationships" name="EXECUTIVE_MEMO" sheetId="7" r:id="R6fb1edea08ce4ee1"/>
    <x:sheet xmlns:r="http://schemas.openxmlformats.org/officeDocument/2006/relationships" name="HANDOFF" sheetId="8" r:id="Rc2835e7147634f18"/>
    <x:sheet xmlns:r="http://schemas.openxmlformats.org/officeDocument/2006/relationships" name="EXAMPLE" sheetId="9" r:id="R084153907dbf41ae"/>
    <x:sheet xmlns:r="http://schemas.openxmlformats.org/officeDocument/2006/relationships" name="SOURCE_GUIDE" sheetId="10" r:id="R196f2d0c769144fe"/>
    <x:sheet xmlns:r="http://schemas.openxmlformats.org/officeDocument/2006/relationships" name="CHANGE_LOG" sheetId="11" r:id="Raa556d571ed740a9"/>
    <x:sheet xmlns:r="http://schemas.openxmlformats.org/officeDocument/2006/relationships" name="LISTS" sheetId="12" r:id="R07e3f3f78f354462"/>
    <x:sheet xmlns:r="http://schemas.openxmlformats.org/officeDocument/2006/relationships" name="UPSTREAM_EVIDENCE" sheetId="13" r:id="R3fdba07be2cf4bc0"/>
    <x:sheet xmlns:r="http://schemas.openxmlformats.org/officeDocument/2006/relationships" name="UPSTREAM_ALTERNATIVES" sheetId="14" r:id="R952f296af8ce46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1"/>
      <x:color rgb="FFFFFFFF"/>
      <x:name val="Carlito"/>
    </x:font>
    <x:font>
      <x:i/>
      <x:sz val="11"/>
      <x:color rgb="FF44515C"/>
      <x:name val="Carlito"/>
    </x:font>
    <x:font>
      <x:b/>
      <x:sz val="11"/>
      <x:color rgb="FF0B2136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2136"/>
      </x:patternFill>
    </x:fill>
    <x:fill>
      <x:patternFill patternType="solid">
        <x:fgColor rgb="FFF6F8FA"/>
      </x:patternFill>
    </x:fill>
    <x:fill>
      <x:patternFill patternType="solid">
        <x:fgColor rgb="FFDCEAF4"/>
      </x:patternFill>
    </x:fill>
    <x:fill>
      <x:patternFill patternType="solid">
        <x:fgColor rgb="FFFFF7E6"/>
      </x:patternFill>
    </x:fill>
    <x:fill>
      <x:patternFill patternType="solid">
        <x:fgColor rgb="FFEEF5F9"/>
      </x:patternFill>
    </x:fill>
    <x:fill>
      <x:patternFill patternType="solid">
        <x:fgColor rgb="FFE9F6EC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vertical="top" wrapText="1"/>
    </x:xf>
    <x:xf numFmtId="200" fontId="0" fillId="5" borderId="0" xfId="0" applyNumberFormat="1" applyFont="1" applyFill="1" applyBorder="1" applyAlignment="1">
      <x:alignment vertical="top" wrapText="1"/>
    </x:xf>
    <x:xf numFmtId="200" fontId="0" fillId="5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0" fontId="0" fillId="7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vertical="top" wrapText="1"/>
    </x:xf>
    <x:xf numFmtId="200" fontId="0" fillId="7" borderId="0" xfId="0" applyNumberFormat="1" applyFont="1" applyFill="1" applyBorder="1" applyAlignment="1">
      <x:alignment vertical="top" wrapText="1"/>
    </x:xf>
    <x:xf numFmtId="200" fontId="0" fillId="7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31908606647fb" /><Relationship Type="http://schemas.openxmlformats.org/officeDocument/2006/relationships/theme" Target="/xl/theme/theme1.xml" Id="Rd41a555ff76e4686" /><Relationship Type="http://schemas.openxmlformats.org/officeDocument/2006/relationships/sharedStrings" Target="/xl/sharedStrings.xml" Id="R613e62cf795547af" /><Relationship Type="http://schemas.openxmlformats.org/officeDocument/2006/relationships/worksheet" Target="/xl/worksheets/sheet1.xml" Id="Rfd4b7c7612af4e3b" /><Relationship Type="http://schemas.openxmlformats.org/officeDocument/2006/relationships/worksheet" Target="/xl/worksheets/sheet2.xml" Id="Rcd9774ee2afb4291" /><Relationship Type="http://schemas.openxmlformats.org/officeDocument/2006/relationships/worksheet" Target="/xl/worksheets/sheet3.xml" Id="R0d06d2c015f84abe" /><Relationship Type="http://schemas.openxmlformats.org/officeDocument/2006/relationships/worksheet" Target="/xl/worksheets/sheet4.xml" Id="Rac5f91f164b34e33" /><Relationship Type="http://schemas.openxmlformats.org/officeDocument/2006/relationships/worksheet" Target="/xl/worksheets/sheet5.xml" Id="R03f5b7237f884a98" /><Relationship Type="http://schemas.openxmlformats.org/officeDocument/2006/relationships/worksheet" Target="/xl/worksheets/sheet6.xml" Id="R74d4f7b5c91c4f4d" /><Relationship Type="http://schemas.openxmlformats.org/officeDocument/2006/relationships/worksheet" Target="/xl/worksheets/sheet7.xml" Id="R6fb1edea08ce4ee1" /><Relationship Type="http://schemas.openxmlformats.org/officeDocument/2006/relationships/worksheet" Target="/xl/worksheets/sheet8.xml" Id="Rc2835e7147634f18" /><Relationship Type="http://schemas.openxmlformats.org/officeDocument/2006/relationships/worksheet" Target="/xl/worksheets/sheet9.xml" Id="R084153907dbf41ae" /><Relationship Type="http://schemas.openxmlformats.org/officeDocument/2006/relationships/worksheet" Target="/xl/worksheets/sheet10.xml" Id="R196f2d0c769144fe" /><Relationship Type="http://schemas.openxmlformats.org/officeDocument/2006/relationships/worksheet" Target="/xl/worksheets/sheet11.xml" Id="Raa556d571ed740a9" /><Relationship Type="http://schemas.openxmlformats.org/officeDocument/2006/relationships/worksheet" Target="/xl/worksheets/sheet12.xml" Id="R07e3f3f78f354462" /><Relationship Type="http://schemas.openxmlformats.org/officeDocument/2006/relationships/worksheet" Target="/xl/worksheets/sheet13.xml" Id="R3fdba07be2cf4bc0" /><Relationship Type="http://schemas.openxmlformats.org/officeDocument/2006/relationships/worksheet" Target="/xl/worksheets/sheet14.xml" Id="R952f296af8ce46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64" hidden="0" customWidth="1"/>
    <x:col min="4" max="4" width="45" hidden="0" customWidth="1"/>
  </x:cols>
  <x:sheetData>
    <x:row r="1">
      <x:c r="A1" s="5" t="str">
        <x:v>SERPIFAI Executive Decision Memo Workbook - V1.0.2 PRE_NATIVE</x:v>
      </x:c>
      <x:c r="B1" s="5"/>
      <x:c r="C1" s="5"/>
      <x:c r="D1" s="5"/>
      <x:c r="E1" s="5"/>
      <x:c r="F1" s="5"/>
      <x:c r="G1" s="5"/>
      <x:c r="H1" s="5"/>
    </x:row>
    <x:row r="3">
      <x:c r="A3" s="12" t="str">
        <x:v>Use after decision definition and evidence audit. This workbook does not invent a decision, upgrade evidence, or treat readiness for review as approval.</x:v>
      </x:c>
      <x:c r="B3" s="12"/>
      <x:c r="C3" s="12"/>
      <x:c r="D3" s="12"/>
      <x:c r="E3" s="12"/>
      <x:c r="F3" s="12"/>
      <x:c r="G3" s="12"/>
      <x:c r="H3" s="12"/>
    </x:row>
    <x:row r="5">
      <x:c r="A5" s="5" t="str">
        <x:v>1</x:v>
      </x:c>
      <x:c r="B5" s="5" t="str">
        <x:v>DECISION_CONTEXT</x:v>
      </x:c>
      <x:c r="C5" s="5" t="str">
        <x:v>Copy the frozen Decision ID, owner, action boundary and reopen trigger.</x:v>
      </x:c>
      <x:c r="D5" s="5" t="str">
        <x:v>If the decision changed, return to Decision Definition.</x:v>
      </x:c>
    </x:row>
    <x:row r="6">
      <x:c r="A6" t="str">
        <x:v>2</x:v>
      </x:c>
      <x:c r="B6" t="str">
        <x:v>MEMO_REGISTER</x:v>
      </x:c>
      <x:c r="C6" t="str">
        <x:v>Create one Memo ID per executive handoff.</x:v>
      </x:c>
      <x:c r="D6" t="str">
        <x:v>Memo owns request, recommendation, challenge, execution and reopen language.</x:v>
      </x:c>
    </x:row>
    <x:row r="7">
      <x:c r="A7" t="str">
        <x:v>3</x:v>
      </x:c>
      <x:c r="B7" t="str">
        <x:v>EVIDENCE_LINKS</x:v>
      </x:c>
      <x:c r="C7" t="str">
        <x:v>Link governed Evidence IDs under the same Decision ID, then select exactly 2-4 valid decision-bearing Evidence IDs in MEMO_REGISTER.</x:v>
      </x:c>
      <x:c r="D7" t="str">
        <x:v>Role, permitted wording, limitation and source/location travel into the frozen handoff.</x:v>
      </x:c>
    </x:row>
    <x:row r="8">
      <x:c r="A8" t="str">
        <x:v>4</x:v>
      </x:c>
      <x:c r="B8" t="str">
        <x:v>ALTERNATIVES</x:v>
      </x:c>
      <x:c r="C8" t="str">
        <x:v>Record the strongest serious alternative and why it lost.</x:v>
      </x:c>
      <x:c r="D8" t="str">
        <x:v>No straw-man comparison.</x:v>
      </x:c>
    </x:row>
    <x:row r="9">
      <x:c r="A9" t="str">
        <x:v>5</x:v>
      </x:c>
      <x:c r="B9" t="str">
        <x:v>MEMO_BUILD</x:v>
      </x:c>
      <x:c r="C9" t="str">
        <x:v>Review the live governed memo record.</x:v>
      </x:c>
      <x:c r="D9" t="str">
        <x:v>This is a working view, not a frozen handoff.</x:v>
      </x:c>
    </x:row>
    <x:row r="10">
      <x:c r="A10" t="str">
        <x:v>6</x:v>
      </x:c>
      <x:c r="B10" t="str">
        <x:v>EXECUTIVE_MEMO</x:v>
      </x:c>
      <x:c r="C10" t="str">
        <x:v>Read the compact executive surface.</x:v>
      </x:c>
      <x:c r="D10" t="str">
        <x:v>Ready for review never means approved.</x:v>
      </x:c>
    </x:row>
    <x:row r="11">
      <x:c r="A11" t="str">
        <x:v>7</x:v>
      </x:c>
      <x:c r="B11" t="str">
        <x:v>HANDOFF</x:v>
      </x:c>
      <x:c r="C11" t="str">
        <x:v>Freeze values separately from live formulas.</x:v>
      </x:c>
      <x:c r="D11" t="str">
        <x:v>Later drift makes the share state NOT READY.</x:v>
      </x:c>
    </x:row>
    <x:row r="12">
      <x:c r="A12" t="str">
        <x:v>8</x:v>
      </x:c>
      <x:c r="B12" t="str">
        <x:v>CHANGE_LOG</x:v>
      </x:c>
      <x:c r="C12" t="str">
        <x:v>Preserve material changes and supersession.</x:v>
      </x:c>
      <x:c r="D12" t="str">
        <x:v>Do not overwrite history.</x:v>
      </x:c>
    </x:row>
    <x:row r="14">
      <x:c r="A14" s="18" t="str">
        <x:v>V1.0.2 final reconciliation</x:v>
      </x:c>
      <x:c r="B14" s="18" t="str">
        <x:v>Canonical evidence cardinality is exactly 2-4; Executive Memo and HANDOFF support four evidence records and freeze role + source/location. Numeric row lookup removes the stale Evidence 2 cache path.</x:v>
      </x:c>
      <x:c r="C14" s="18" t="str">
        <x:v>Native Excel acceptance still required.</x:v>
      </x:c>
      <x:c r="D14" s="18" t="str">
        <x:v>READY FOR EXECUTIVE REVIEW is not approval.</x:v>
      </x:c>
      <x:c r="E14" s="18"/>
      <x:c r="F14" s="18"/>
      <x:c r="G14" s="18"/>
      <x:c r="H14" s="18"/>
    </x:row>
  </x:sheetData>
  <x:mergeCells>
    <x:mergeCell ref="A1:H1"/>
    <x:mergeCell ref="A3:H3"/>
    <x:mergeCell ref="A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24" hidden="0" customWidth="1"/>
    <x:col min="3" max="3" width="14" hidden="0" customWidth="1"/>
    <x:col min="4" max="4" width="28" hidden="0" customWidth="1"/>
    <x:col min="5" max="5" width="58" hidden="0" customWidth="1"/>
    <x:col min="6" max="6" width="55" hidden="0" customWidth="1"/>
    <x:col min="7" max="7" width="50" hidden="0" customWidth="1"/>
    <x:col min="8" max="8" width="52" hidden="0" customWidth="1"/>
    <x:col min="9" max="9" width="27" hidden="0" customWidth="1"/>
    <x:col min="10" max="10" width="27" hidden="0" customWidth="1"/>
  </x:cols>
  <x:sheetData>
    <x:row r="1">
      <x:c r="A1" s="5" t="str">
        <x:v>Decision ID</x:v>
      </x:c>
      <x:c r="B1" s="5" t="str">
        <x:v>Decision owner</x:v>
      </x:c>
      <x:c r="C1" s="5" t="str">
        <x:v>Decision date</x:v>
      </x:c>
      <x:c r="D1" s="5" t="str">
        <x:v>Decision Contract state</x:v>
      </x:c>
      <x:c r="E1" s="5" t="str">
        <x:v>Action under decision</x:v>
      </x:c>
      <x:c r="F1" s="5" t="str">
        <x:v>Authority boundary</x:v>
      </x:c>
      <x:c r="G1" s="5" t="str">
        <x:v>Decision criteria / constraints</x:v>
      </x:c>
      <x:c r="H1" s="5" t="str">
        <x:v>Reopen trigger</x:v>
      </x:c>
      <x:c r="I1" s="5" t="str">
        <x:v>ID control</x:v>
      </x:c>
      <x:c r="J1" s="5" t="str">
        <x:v>Token control</x:v>
      </x:c>
      <x:c r="K1" s="51" t="str">
        <x:v>Permitted decision request</x:v>
      </x:c>
    </x:row>
    <x:row r="2">
      <x:c r="K2" s="51"/>
    </x:row>
    <x:row r="3">
      <x:c r="K3" s="51"/>
    </x:row>
    <x:row r="4">
      <x:c r="K4" s="51"/>
    </x:row>
    <x:row r="5">
      <x:c r="K5" s="51"/>
    </x:row>
    <x:row r="6">
      <x:c r="A6" s="24" t="str">
        <x:v>DDC-FICTIONAL-001</x:v>
      </x:c>
      <x:c r="B6" s="24" t="str">
        <x:v>VP Marketing</x:v>
      </x:c>
      <x:c r="C6" s="34" t="n">
        <x:v>46255</x:v>
      </x:c>
      <x:c r="D6" s="24" t="str">
        <x:v>FROZEN DECISION CONTRACT</x:v>
      </x:c>
      <x:c r="E6" s="24" t="str">
        <x:v>fund, defer or narrow an integration-territory pilot</x:v>
      </x:c>
      <x:c r="F6" s="24" t="str">
        <x:v>may approve a six-week pilot and named owner; full-programme funding is outside this request</x:v>
      </x:c>
      <x:c r="G6" s="24" t="str">
        <x:v>buyer relevance, implementation readiness, authority burden and time-to-evidence</x:v>
      </x:c>
      <x:c r="H6" s="24" t="str">
        <x:v>reopen if buyer, offer, scope, implementation dependency or material evidence changes</x:v>
      </x:c>
      <x:c r="I6" s="30" t="str">
        <x:f>IF(A6="","",IF(COUNTIF($A$6:$A$205,A6)=1,"VALID","INVALID - DUPLICATE / CASE-COLLIDING DECISION ID"))</x:f>
        <x:v>VALID</x:v>
      </x:c>
      <x:c r="J6" s="30" t="str">
        <x:f>IF(A6="","",IF(OR(EXACT(D6,"FROZEN DECISION CONTRACT"),EXACT(D6,"REOPEN REQUIRED")),"VALID","INVALID - DECISION STATE TOKEN"))</x:f>
        <x:v>VALID</x:v>
      </x:c>
      <x:c r="K6" s="51" t="str">
        <x:v>Approve a six-week integration-territory pilot and its named owner; do not approve the full programme yet.</x:v>
      </x:c>
    </x:row>
    <x:row r="7">
      <x:c r="A7" s="24"/>
      <x:c r="B7" s="24"/>
      <x:c r="C7" s="34"/>
      <x:c r="D7" s="24"/>
      <x:c r="E7" s="24"/>
      <x:c r="F7" s="24"/>
      <x:c r="G7" s="24"/>
      <x:c r="H7" s="24"/>
      <x:c r="I7" s="30" t="str">
        <x:f>IF(A7="","",IF(COUNTIF($A$6:$A$205,A7)=1,"VALID","INVALID - DUPLICATE / CASE-COLLIDING DECISION ID"))</x:f>
      </x:c>
      <x:c r="J7" s="30" t="str">
        <x:f>IF(A7="","",IF(OR(EXACT(D7,"FROZEN DECISION CONTRACT"),EXACT(D7,"REOPEN REQUIRED")),"VALID","INVALID - DECISION STATE TOKEN"))</x:f>
      </x:c>
      <x:c r="K7" s="51"/>
    </x:row>
    <x:row r="8">
      <x:c r="A8" s="24"/>
      <x:c r="B8" s="24"/>
      <x:c r="C8" s="34"/>
      <x:c r="D8" s="24"/>
      <x:c r="E8" s="24"/>
      <x:c r="F8" s="24"/>
      <x:c r="G8" s="24"/>
      <x:c r="H8" s="24"/>
      <x:c r="I8" s="30" t="str">
        <x:f>IF(A8="","",IF(COUNTIF($A$6:$A$205,A8)=1,"VALID","INVALID - DUPLICATE / CASE-COLLIDING DECISION ID"))</x:f>
      </x:c>
      <x:c r="J8" s="30" t="str">
        <x:f>IF(A8="","",IF(OR(EXACT(D8,"FROZEN DECISION CONTRACT"),EXACT(D8,"REOPEN REQUIRED")),"VALID","INVALID - DECISION STATE TOKEN"))</x:f>
      </x:c>
      <x:c r="K8" s="51"/>
    </x:row>
    <x:row r="9">
      <x:c r="A9" s="24"/>
      <x:c r="B9" s="24"/>
      <x:c r="C9" s="34"/>
      <x:c r="D9" s="24"/>
      <x:c r="E9" s="24"/>
      <x:c r="F9" s="24"/>
      <x:c r="G9" s="24"/>
      <x:c r="H9" s="24"/>
      <x:c r="I9" s="30" t="str">
        <x:f>IF(A9="","",IF(COUNTIF($A$6:$A$205,A9)=1,"VALID","INVALID - DUPLICATE / CASE-COLLIDING DECISION ID"))</x:f>
      </x:c>
      <x:c r="J9" s="30" t="str">
        <x:f>IF(A9="","",IF(OR(EXACT(D9,"FROZEN DECISION CONTRACT"),EXACT(D9,"REOPEN REQUIRED")),"VALID","INVALID - DECISION STATE TOKEN"))</x:f>
      </x:c>
      <x:c r="K9" s="51"/>
    </x:row>
    <x:row r="10">
      <x:c r="A10" s="24"/>
      <x:c r="B10" s="24"/>
      <x:c r="C10" s="34"/>
      <x:c r="D10" s="24"/>
      <x:c r="E10" s="24"/>
      <x:c r="F10" s="24"/>
      <x:c r="G10" s="24"/>
      <x:c r="H10" s="24"/>
      <x:c r="I10" s="30" t="str">
        <x:f>IF(A10="","",IF(COUNTIF($A$6:$A$205,A10)=1,"VALID","INVALID - DUPLICATE / CASE-COLLIDING DECISION ID"))</x:f>
      </x:c>
      <x:c r="J10" s="30" t="str">
        <x:f>IF(A10="","",IF(OR(EXACT(D10,"FROZEN DECISION CONTRACT"),EXACT(D10,"REOPEN REQUIRED")),"VALID","INVALID - DECISION STATE TOKEN"))</x:f>
      </x:c>
      <x:c r="K10" s="51"/>
    </x:row>
    <x:row r="11">
      <x:c r="A11" s="24"/>
      <x:c r="B11" s="24"/>
      <x:c r="C11" s="34"/>
      <x:c r="D11" s="24"/>
      <x:c r="E11" s="24"/>
      <x:c r="F11" s="24"/>
      <x:c r="G11" s="24"/>
      <x:c r="H11" s="24"/>
      <x:c r="I11" s="30" t="str">
        <x:f>IF(A11="","",IF(COUNTIF($A$6:$A$205,A11)=1,"VALID","INVALID - DUPLICATE / CASE-COLLIDING DECISION ID"))</x:f>
      </x:c>
      <x:c r="J11" s="30" t="str">
        <x:f>IF(A11="","",IF(OR(EXACT(D11,"FROZEN DECISION CONTRACT"),EXACT(D11,"REOPEN REQUIRED")),"VALID","INVALID - DECISION STATE TOKEN"))</x:f>
      </x:c>
      <x:c r="K11" s="51"/>
    </x:row>
    <x:row r="12">
      <x:c r="A12" s="24"/>
      <x:c r="B12" s="24"/>
      <x:c r="C12" s="34"/>
      <x:c r="D12" s="24"/>
      <x:c r="E12" s="24"/>
      <x:c r="F12" s="24"/>
      <x:c r="G12" s="24"/>
      <x:c r="H12" s="24"/>
      <x:c r="I12" s="30" t="str">
        <x:f>IF(A12="","",IF(COUNTIF($A$6:$A$205,A12)=1,"VALID","INVALID - DUPLICATE / CASE-COLLIDING DECISION ID"))</x:f>
      </x:c>
      <x:c r="J12" s="30" t="str">
        <x:f>IF(A12="","",IF(OR(EXACT(D12,"FROZEN DECISION CONTRACT"),EXACT(D12,"REOPEN REQUIRED")),"VALID","INVALID - DECISION STATE TOKEN"))</x:f>
      </x:c>
      <x:c r="K12" s="51"/>
    </x:row>
    <x:row r="13">
      <x:c r="A13" s="24"/>
      <x:c r="B13" s="24"/>
      <x:c r="C13" s="34"/>
      <x:c r="D13" s="24"/>
      <x:c r="E13" s="24"/>
      <x:c r="F13" s="24"/>
      <x:c r="G13" s="24"/>
      <x:c r="H13" s="24"/>
      <x:c r="I13" s="30" t="str">
        <x:f>IF(A13="","",IF(COUNTIF($A$6:$A$205,A13)=1,"VALID","INVALID - DUPLICATE / CASE-COLLIDING DECISION ID"))</x:f>
      </x:c>
      <x:c r="J13" s="30" t="str">
        <x:f>IF(A13="","",IF(OR(EXACT(D13,"FROZEN DECISION CONTRACT"),EXACT(D13,"REOPEN REQUIRED")),"VALID","INVALID - DECISION STATE TOKEN"))</x:f>
      </x:c>
      <x:c r="K13" s="51"/>
    </x:row>
    <x:row r="14">
      <x:c r="A14" s="24"/>
      <x:c r="B14" s="24"/>
      <x:c r="C14" s="34"/>
      <x:c r="D14" s="24"/>
      <x:c r="E14" s="24"/>
      <x:c r="F14" s="24"/>
      <x:c r="G14" s="24"/>
      <x:c r="H14" s="24"/>
      <x:c r="I14" s="30" t="str">
        <x:f>IF(A14="","",IF(COUNTIF($A$6:$A$205,A14)=1,"VALID","INVALID - DUPLICATE / CASE-COLLIDING DECISION ID"))</x:f>
      </x:c>
      <x:c r="J14" s="30" t="str">
        <x:f>IF(A14="","",IF(OR(EXACT(D14,"FROZEN DECISION CONTRACT"),EXACT(D14,"REOPEN REQUIRED")),"VALID","INVALID - DECISION STATE TOKEN"))</x:f>
      </x:c>
      <x:c r="K14" s="51"/>
    </x:row>
    <x:row r="15">
      <x:c r="A15" s="24"/>
      <x:c r="B15" s="24"/>
      <x:c r="C15" s="34"/>
      <x:c r="D15" s="24"/>
      <x:c r="E15" s="24"/>
      <x:c r="F15" s="24"/>
      <x:c r="G15" s="24"/>
      <x:c r="H15" s="24"/>
      <x:c r="I15" s="30" t="str">
        <x:f>IF(A15="","",IF(COUNTIF($A$6:$A$205,A15)=1,"VALID","INVALID - DUPLICATE / CASE-COLLIDING DECISION ID"))</x:f>
      </x:c>
      <x:c r="J15" s="30" t="str">
        <x:f>IF(A15="","",IF(OR(EXACT(D15,"FROZEN DECISION CONTRACT"),EXACT(D15,"REOPEN REQUIRED")),"VALID","INVALID - DECISION STATE TOKEN"))</x:f>
      </x:c>
      <x:c r="K15" s="51"/>
    </x:row>
    <x:row r="16">
      <x:c r="A16" s="24"/>
      <x:c r="B16" s="24"/>
      <x:c r="C16" s="34"/>
      <x:c r="D16" s="24"/>
      <x:c r="E16" s="24"/>
      <x:c r="F16" s="24"/>
      <x:c r="G16" s="24"/>
      <x:c r="H16" s="24"/>
      <x:c r="I16" s="30" t="str">
        <x:f>IF(A16="","",IF(COUNTIF($A$6:$A$205,A16)=1,"VALID","INVALID - DUPLICATE / CASE-COLLIDING DECISION ID"))</x:f>
      </x:c>
      <x:c r="J16" s="30" t="str">
        <x:f>IF(A16="","",IF(OR(EXACT(D16,"FROZEN DECISION CONTRACT"),EXACT(D16,"REOPEN REQUIRED")),"VALID","INVALID - DECISION STATE TOKEN"))</x:f>
      </x:c>
      <x:c r="K16" s="51"/>
    </x:row>
    <x:row r="17">
      <x:c r="A17" s="24"/>
      <x:c r="B17" s="24"/>
      <x:c r="C17" s="34"/>
      <x:c r="D17" s="24"/>
      <x:c r="E17" s="24"/>
      <x:c r="F17" s="24"/>
      <x:c r="G17" s="24"/>
      <x:c r="H17" s="24"/>
      <x:c r="I17" s="30" t="str">
        <x:f>IF(A17="","",IF(COUNTIF($A$6:$A$205,A17)=1,"VALID","INVALID - DUPLICATE / CASE-COLLIDING DECISION ID"))</x:f>
      </x:c>
      <x:c r="J17" s="30" t="str">
        <x:f>IF(A17="","",IF(OR(EXACT(D17,"FROZEN DECISION CONTRACT"),EXACT(D17,"REOPEN REQUIRED")),"VALID","INVALID - DECISION STATE TOKEN"))</x:f>
      </x:c>
      <x:c r="K17" s="51"/>
    </x:row>
    <x:row r="18">
      <x:c r="A18" s="24"/>
      <x:c r="B18" s="24"/>
      <x:c r="C18" s="34"/>
      <x:c r="D18" s="24"/>
      <x:c r="E18" s="24"/>
      <x:c r="F18" s="24"/>
      <x:c r="G18" s="24"/>
      <x:c r="H18" s="24"/>
      <x:c r="I18" s="30" t="str">
        <x:f>IF(A18="","",IF(COUNTIF($A$6:$A$205,A18)=1,"VALID","INVALID - DUPLICATE / CASE-COLLIDING DECISION ID"))</x:f>
      </x:c>
      <x:c r="J18" s="30" t="str">
        <x:f>IF(A18="","",IF(OR(EXACT(D18,"FROZEN DECISION CONTRACT"),EXACT(D18,"REOPEN REQUIRED")),"VALID","INVALID - DECISION STATE TOKEN"))</x:f>
      </x:c>
      <x:c r="K18" s="51"/>
    </x:row>
    <x:row r="19">
      <x:c r="A19" s="24"/>
      <x:c r="B19" s="24"/>
      <x:c r="C19" s="34"/>
      <x:c r="D19" s="24"/>
      <x:c r="E19" s="24"/>
      <x:c r="F19" s="24"/>
      <x:c r="G19" s="24"/>
      <x:c r="H19" s="24"/>
      <x:c r="I19" s="30" t="str">
        <x:f>IF(A19="","",IF(COUNTIF($A$6:$A$205,A19)=1,"VALID","INVALID - DUPLICATE / CASE-COLLIDING DECISION ID"))</x:f>
      </x:c>
      <x:c r="J19" s="30" t="str">
        <x:f>IF(A19="","",IF(OR(EXACT(D19,"FROZEN DECISION CONTRACT"),EXACT(D19,"REOPEN REQUIRED")),"VALID","INVALID - DECISION STATE TOKEN"))</x:f>
      </x:c>
      <x:c r="K19" s="51"/>
    </x:row>
    <x:row r="20">
      <x:c r="A20" s="24"/>
      <x:c r="B20" s="24"/>
      <x:c r="C20" s="34"/>
      <x:c r="D20" s="24"/>
      <x:c r="E20" s="24"/>
      <x:c r="F20" s="24"/>
      <x:c r="G20" s="24"/>
      <x:c r="H20" s="24"/>
      <x:c r="I20" s="30" t="str">
        <x:f>IF(A20="","",IF(COUNTIF($A$6:$A$205,A20)=1,"VALID","INVALID - DUPLICATE / CASE-COLLIDING DECISION ID"))</x:f>
      </x:c>
      <x:c r="J20" s="30" t="str">
        <x:f>IF(A20="","",IF(OR(EXACT(D20,"FROZEN DECISION CONTRACT"),EXACT(D20,"REOPEN REQUIRED")),"VALID","INVALID - DECISION STATE TOKEN"))</x:f>
      </x:c>
      <x:c r="K20" s="51"/>
    </x:row>
    <x:row r="21">
      <x:c r="A21" s="24"/>
      <x:c r="B21" s="24"/>
      <x:c r="C21" s="34"/>
      <x:c r="D21" s="24"/>
      <x:c r="E21" s="24"/>
      <x:c r="F21" s="24"/>
      <x:c r="G21" s="24"/>
      <x:c r="H21" s="24"/>
      <x:c r="I21" s="30" t="str">
        <x:f>IF(A21="","",IF(COUNTIF($A$6:$A$205,A21)=1,"VALID","INVALID - DUPLICATE / CASE-COLLIDING DECISION ID"))</x:f>
      </x:c>
      <x:c r="J21" s="30" t="str">
        <x:f>IF(A21="","",IF(OR(EXACT(D21,"FROZEN DECISION CONTRACT"),EXACT(D21,"REOPEN REQUIRED")),"VALID","INVALID - DECISION STATE TOKEN"))</x:f>
      </x:c>
      <x:c r="K21" s="51"/>
    </x:row>
    <x:row r="22">
      <x:c r="A22" s="24"/>
      <x:c r="B22" s="24"/>
      <x:c r="C22" s="34"/>
      <x:c r="D22" s="24"/>
      <x:c r="E22" s="24"/>
      <x:c r="F22" s="24"/>
      <x:c r="G22" s="24"/>
      <x:c r="H22" s="24"/>
      <x:c r="I22" s="30" t="str">
        <x:f>IF(A22="","",IF(COUNTIF($A$6:$A$205,A22)=1,"VALID","INVALID - DUPLICATE / CASE-COLLIDING DECISION ID"))</x:f>
      </x:c>
      <x:c r="J22" s="30" t="str">
        <x:f>IF(A22="","",IF(OR(EXACT(D22,"FROZEN DECISION CONTRACT"),EXACT(D22,"REOPEN REQUIRED")),"VALID","INVALID - DECISION STATE TOKEN"))</x:f>
      </x:c>
      <x:c r="K22" s="51"/>
    </x:row>
    <x:row r="23">
      <x:c r="A23" s="24"/>
      <x:c r="B23" s="24"/>
      <x:c r="C23" s="34"/>
      <x:c r="D23" s="24"/>
      <x:c r="E23" s="24"/>
      <x:c r="F23" s="24"/>
      <x:c r="G23" s="24"/>
      <x:c r="H23" s="24"/>
      <x:c r="I23" s="30" t="str">
        <x:f>IF(A23="","",IF(COUNTIF($A$6:$A$205,A23)=1,"VALID","INVALID - DUPLICATE / CASE-COLLIDING DECISION ID"))</x:f>
      </x:c>
      <x:c r="J23" s="30" t="str">
        <x:f>IF(A23="","",IF(OR(EXACT(D23,"FROZEN DECISION CONTRACT"),EXACT(D23,"REOPEN REQUIRED")),"VALID","INVALID - DECISION STATE TOKEN"))</x:f>
      </x:c>
      <x:c r="K23" s="51"/>
    </x:row>
    <x:row r="24">
      <x:c r="A24" s="24"/>
      <x:c r="B24" s="24"/>
      <x:c r="C24" s="34"/>
      <x:c r="D24" s="24"/>
      <x:c r="E24" s="24"/>
      <x:c r="F24" s="24"/>
      <x:c r="G24" s="24"/>
      <x:c r="H24" s="24"/>
      <x:c r="I24" s="30" t="str">
        <x:f>IF(A24="","",IF(COUNTIF($A$6:$A$205,A24)=1,"VALID","INVALID - DUPLICATE / CASE-COLLIDING DECISION ID"))</x:f>
      </x:c>
      <x:c r="J24" s="30" t="str">
        <x:f>IF(A24="","",IF(OR(EXACT(D24,"FROZEN DECISION CONTRACT"),EXACT(D24,"REOPEN REQUIRED")),"VALID","INVALID - DECISION STATE TOKEN"))</x:f>
      </x:c>
      <x:c r="K24" s="51"/>
    </x:row>
    <x:row r="25">
      <x:c r="A25" s="24"/>
      <x:c r="B25" s="24"/>
      <x:c r="C25" s="34"/>
      <x:c r="D25" s="24"/>
      <x:c r="E25" s="24"/>
      <x:c r="F25" s="24"/>
      <x:c r="G25" s="24"/>
      <x:c r="H25" s="24"/>
      <x:c r="I25" s="30" t="str">
        <x:f>IF(A25="","",IF(COUNTIF($A$6:$A$205,A25)=1,"VALID","INVALID - DUPLICATE / CASE-COLLIDING DECISION ID"))</x:f>
      </x:c>
      <x:c r="J25" s="30" t="str">
        <x:f>IF(A25="","",IF(OR(EXACT(D25,"FROZEN DECISION CONTRACT"),EXACT(D25,"REOPEN REQUIRED")),"VALID","INVALID - DECISION STATE TOKEN"))</x:f>
      </x:c>
      <x:c r="K25" s="51"/>
    </x:row>
    <x:row r="26">
      <x:c r="A26" s="24"/>
      <x:c r="B26" s="24"/>
      <x:c r="C26" s="34"/>
      <x:c r="D26" s="24"/>
      <x:c r="E26" s="24"/>
      <x:c r="F26" s="24"/>
      <x:c r="G26" s="24"/>
      <x:c r="H26" s="24"/>
      <x:c r="I26" s="30" t="str">
        <x:f>IF(A26="","",IF(COUNTIF($A$6:$A$205,A26)=1,"VALID","INVALID - DUPLICATE / CASE-COLLIDING DECISION ID"))</x:f>
      </x:c>
      <x:c r="J26" s="30" t="str">
        <x:f>IF(A26="","",IF(OR(EXACT(D26,"FROZEN DECISION CONTRACT"),EXACT(D26,"REOPEN REQUIRED")),"VALID","INVALID - DECISION STATE TOKEN"))</x:f>
      </x:c>
      <x:c r="K26" s="51"/>
    </x:row>
    <x:row r="27">
      <x:c r="A27" s="24"/>
      <x:c r="B27" s="24"/>
      <x:c r="C27" s="34"/>
      <x:c r="D27" s="24"/>
      <x:c r="E27" s="24"/>
      <x:c r="F27" s="24"/>
      <x:c r="G27" s="24"/>
      <x:c r="H27" s="24"/>
      <x:c r="I27" s="30" t="str">
        <x:f>IF(A27="","",IF(COUNTIF($A$6:$A$205,A27)=1,"VALID","INVALID - DUPLICATE / CASE-COLLIDING DECISION ID"))</x:f>
      </x:c>
      <x:c r="J27" s="30" t="str">
        <x:f>IF(A27="","",IF(OR(EXACT(D27,"FROZEN DECISION CONTRACT"),EXACT(D27,"REOPEN REQUIRED")),"VALID","INVALID - DECISION STATE TOKEN"))</x:f>
      </x:c>
      <x:c r="K27" s="51"/>
    </x:row>
    <x:row r="28">
      <x:c r="A28" s="24"/>
      <x:c r="B28" s="24"/>
      <x:c r="C28" s="34"/>
      <x:c r="D28" s="24"/>
      <x:c r="E28" s="24"/>
      <x:c r="F28" s="24"/>
      <x:c r="G28" s="24"/>
      <x:c r="H28" s="24"/>
      <x:c r="I28" s="30" t="str">
        <x:f>IF(A28="","",IF(COUNTIF($A$6:$A$205,A28)=1,"VALID","INVALID - DUPLICATE / CASE-COLLIDING DECISION ID"))</x:f>
      </x:c>
      <x:c r="J28" s="30" t="str">
        <x:f>IF(A28="","",IF(OR(EXACT(D28,"FROZEN DECISION CONTRACT"),EXACT(D28,"REOPEN REQUIRED")),"VALID","INVALID - DECISION STATE TOKEN"))</x:f>
      </x:c>
      <x:c r="K28" s="51"/>
    </x:row>
    <x:row r="29">
      <x:c r="A29" s="24"/>
      <x:c r="B29" s="24"/>
      <x:c r="C29" s="34"/>
      <x:c r="D29" s="24"/>
      <x:c r="E29" s="24"/>
      <x:c r="F29" s="24"/>
      <x:c r="G29" s="24"/>
      <x:c r="H29" s="24"/>
      <x:c r="I29" s="30" t="str">
        <x:f>IF(A29="","",IF(COUNTIF($A$6:$A$205,A29)=1,"VALID","INVALID - DUPLICATE / CASE-COLLIDING DECISION ID"))</x:f>
      </x:c>
      <x:c r="J29" s="30" t="str">
        <x:f>IF(A29="","",IF(OR(EXACT(D29,"FROZEN DECISION CONTRACT"),EXACT(D29,"REOPEN REQUIRED")),"VALID","INVALID - DECISION STATE TOKEN"))</x:f>
      </x:c>
      <x:c r="K29" s="51"/>
    </x:row>
    <x:row r="30">
      <x:c r="A30" s="24"/>
      <x:c r="B30" s="24"/>
      <x:c r="C30" s="34"/>
      <x:c r="D30" s="24"/>
      <x:c r="E30" s="24"/>
      <x:c r="F30" s="24"/>
      <x:c r="G30" s="24"/>
      <x:c r="H30" s="24"/>
      <x:c r="I30" s="30" t="str">
        <x:f>IF(A30="","",IF(COUNTIF($A$6:$A$205,A30)=1,"VALID","INVALID - DUPLICATE / CASE-COLLIDING DECISION ID"))</x:f>
      </x:c>
      <x:c r="J30" s="30" t="str">
        <x:f>IF(A30="","",IF(OR(EXACT(D30,"FROZEN DECISION CONTRACT"),EXACT(D30,"REOPEN REQUIRED")),"VALID","INVALID - DECISION STATE TOKEN"))</x:f>
      </x:c>
      <x:c r="K30" s="51"/>
    </x:row>
    <x:row r="31">
      <x:c r="A31" s="24"/>
      <x:c r="B31" s="24"/>
      <x:c r="C31" s="34"/>
      <x:c r="D31" s="24"/>
      <x:c r="E31" s="24"/>
      <x:c r="F31" s="24"/>
      <x:c r="G31" s="24"/>
      <x:c r="H31" s="24"/>
      <x:c r="I31" s="30" t="str">
        <x:f>IF(A31="","",IF(COUNTIF($A$6:$A$205,A31)=1,"VALID","INVALID - DUPLICATE / CASE-COLLIDING DECISION ID"))</x:f>
      </x:c>
      <x:c r="J31" s="30" t="str">
        <x:f>IF(A31="","",IF(OR(EXACT(D31,"FROZEN DECISION CONTRACT"),EXACT(D31,"REOPEN REQUIRED")),"VALID","INVALID - DECISION STATE TOKEN"))</x:f>
      </x:c>
      <x:c r="K31" s="51"/>
    </x:row>
    <x:row r="32">
      <x:c r="A32" s="24"/>
      <x:c r="B32" s="24"/>
      <x:c r="C32" s="34"/>
      <x:c r="D32" s="24"/>
      <x:c r="E32" s="24"/>
      <x:c r="F32" s="24"/>
      <x:c r="G32" s="24"/>
      <x:c r="H32" s="24"/>
      <x:c r="I32" s="30" t="str">
        <x:f>IF(A32="","",IF(COUNTIF($A$6:$A$205,A32)=1,"VALID","INVALID - DUPLICATE / CASE-COLLIDING DECISION ID"))</x:f>
      </x:c>
      <x:c r="J32" s="30" t="str">
        <x:f>IF(A32="","",IF(OR(EXACT(D32,"FROZEN DECISION CONTRACT"),EXACT(D32,"REOPEN REQUIRED")),"VALID","INVALID - DECISION STATE TOKEN"))</x:f>
      </x:c>
      <x:c r="K32" s="51"/>
    </x:row>
    <x:row r="33">
      <x:c r="A33" s="24"/>
      <x:c r="B33" s="24"/>
      <x:c r="C33" s="34"/>
      <x:c r="D33" s="24"/>
      <x:c r="E33" s="24"/>
      <x:c r="F33" s="24"/>
      <x:c r="G33" s="24"/>
      <x:c r="H33" s="24"/>
      <x:c r="I33" s="30" t="str">
        <x:f>IF(A33="","",IF(COUNTIF($A$6:$A$205,A33)=1,"VALID","INVALID - DUPLICATE / CASE-COLLIDING DECISION ID"))</x:f>
      </x:c>
      <x:c r="J33" s="30" t="str">
        <x:f>IF(A33="","",IF(OR(EXACT(D33,"FROZEN DECISION CONTRACT"),EXACT(D33,"REOPEN REQUIRED")),"VALID","INVALID - DECISION STATE TOKEN"))</x:f>
      </x:c>
      <x:c r="K33" s="51"/>
    </x:row>
    <x:row r="34">
      <x:c r="A34" s="24"/>
      <x:c r="B34" s="24"/>
      <x:c r="C34" s="34"/>
      <x:c r="D34" s="24"/>
      <x:c r="E34" s="24"/>
      <x:c r="F34" s="24"/>
      <x:c r="G34" s="24"/>
      <x:c r="H34" s="24"/>
      <x:c r="I34" s="30" t="str">
        <x:f>IF(A34="","",IF(COUNTIF($A$6:$A$205,A34)=1,"VALID","INVALID - DUPLICATE / CASE-COLLIDING DECISION ID"))</x:f>
      </x:c>
      <x:c r="J34" s="30" t="str">
        <x:f>IF(A34="","",IF(OR(EXACT(D34,"FROZEN DECISION CONTRACT"),EXACT(D34,"REOPEN REQUIRED")),"VALID","INVALID - DECISION STATE TOKEN"))</x:f>
      </x:c>
      <x:c r="K34" s="51"/>
    </x:row>
    <x:row r="35">
      <x:c r="A35" s="24"/>
      <x:c r="B35" s="24"/>
      <x:c r="C35" s="34"/>
      <x:c r="D35" s="24"/>
      <x:c r="E35" s="24"/>
      <x:c r="F35" s="24"/>
      <x:c r="G35" s="24"/>
      <x:c r="H35" s="24"/>
      <x:c r="I35" s="30" t="str">
        <x:f>IF(A35="","",IF(COUNTIF($A$6:$A$205,A35)=1,"VALID","INVALID - DUPLICATE / CASE-COLLIDING DECISION ID"))</x:f>
      </x:c>
      <x:c r="J35" s="30" t="str">
        <x:f>IF(A35="","",IF(OR(EXACT(D35,"FROZEN DECISION CONTRACT"),EXACT(D35,"REOPEN REQUIRED")),"VALID","INVALID - DECISION STATE TOKEN"))</x:f>
      </x:c>
      <x:c r="K35" s="51"/>
    </x:row>
    <x:row r="36">
      <x:c r="A36" s="24"/>
      <x:c r="B36" s="24"/>
      <x:c r="C36" s="34"/>
      <x:c r="D36" s="24"/>
      <x:c r="E36" s="24"/>
      <x:c r="F36" s="24"/>
      <x:c r="G36" s="24"/>
      <x:c r="H36" s="24"/>
      <x:c r="I36" s="30" t="str">
        <x:f>IF(A36="","",IF(COUNTIF($A$6:$A$205,A36)=1,"VALID","INVALID - DUPLICATE / CASE-COLLIDING DECISION ID"))</x:f>
      </x:c>
      <x:c r="J36" s="30" t="str">
        <x:f>IF(A36="","",IF(OR(EXACT(D36,"FROZEN DECISION CONTRACT"),EXACT(D36,"REOPEN REQUIRED")),"VALID","INVALID - DECISION STATE TOKEN"))</x:f>
      </x:c>
      <x:c r="K36" s="51"/>
    </x:row>
    <x:row r="37">
      <x:c r="A37" s="24"/>
      <x:c r="B37" s="24"/>
      <x:c r="C37" s="34"/>
      <x:c r="D37" s="24"/>
      <x:c r="E37" s="24"/>
      <x:c r="F37" s="24"/>
      <x:c r="G37" s="24"/>
      <x:c r="H37" s="24"/>
      <x:c r="I37" s="30" t="str">
        <x:f>IF(A37="","",IF(COUNTIF($A$6:$A$205,A37)=1,"VALID","INVALID - DUPLICATE / CASE-COLLIDING DECISION ID"))</x:f>
      </x:c>
      <x:c r="J37" s="30" t="str">
        <x:f>IF(A37="","",IF(OR(EXACT(D37,"FROZEN DECISION CONTRACT"),EXACT(D37,"REOPEN REQUIRED")),"VALID","INVALID - DECISION STATE TOKEN"))</x:f>
      </x:c>
      <x:c r="K37" s="51"/>
    </x:row>
    <x:row r="38">
      <x:c r="A38" s="24"/>
      <x:c r="B38" s="24"/>
      <x:c r="C38" s="34"/>
      <x:c r="D38" s="24"/>
      <x:c r="E38" s="24"/>
      <x:c r="F38" s="24"/>
      <x:c r="G38" s="24"/>
      <x:c r="H38" s="24"/>
      <x:c r="I38" s="30" t="str">
        <x:f>IF(A38="","",IF(COUNTIF($A$6:$A$205,A38)=1,"VALID","INVALID - DUPLICATE / CASE-COLLIDING DECISION ID"))</x:f>
      </x:c>
      <x:c r="J38" s="30" t="str">
        <x:f>IF(A38="","",IF(OR(EXACT(D38,"FROZEN DECISION CONTRACT"),EXACT(D38,"REOPEN REQUIRED")),"VALID","INVALID - DECISION STATE TOKEN"))</x:f>
      </x:c>
      <x:c r="K38" s="51"/>
    </x:row>
    <x:row r="39">
      <x:c r="A39" s="24"/>
      <x:c r="B39" s="24"/>
      <x:c r="C39" s="34"/>
      <x:c r="D39" s="24"/>
      <x:c r="E39" s="24"/>
      <x:c r="F39" s="24"/>
      <x:c r="G39" s="24"/>
      <x:c r="H39" s="24"/>
      <x:c r="I39" s="30" t="str">
        <x:f>IF(A39="","",IF(COUNTIF($A$6:$A$205,A39)=1,"VALID","INVALID - DUPLICATE / CASE-COLLIDING DECISION ID"))</x:f>
      </x:c>
      <x:c r="J39" s="30" t="str">
        <x:f>IF(A39="","",IF(OR(EXACT(D39,"FROZEN DECISION CONTRACT"),EXACT(D39,"REOPEN REQUIRED")),"VALID","INVALID - DECISION STATE TOKEN"))</x:f>
      </x:c>
      <x:c r="K39" s="51"/>
    </x:row>
    <x:row r="40">
      <x:c r="A40" s="24"/>
      <x:c r="B40" s="24"/>
      <x:c r="C40" s="34"/>
      <x:c r="D40" s="24"/>
      <x:c r="E40" s="24"/>
      <x:c r="F40" s="24"/>
      <x:c r="G40" s="24"/>
      <x:c r="H40" s="24"/>
      <x:c r="I40" s="30" t="str">
        <x:f>IF(A40="","",IF(COUNTIF($A$6:$A$205,A40)=1,"VALID","INVALID - DUPLICATE / CASE-COLLIDING DECISION ID"))</x:f>
      </x:c>
      <x:c r="J40" s="30" t="str">
        <x:f>IF(A40="","",IF(OR(EXACT(D40,"FROZEN DECISION CONTRACT"),EXACT(D40,"REOPEN REQUIRED")),"VALID","INVALID - DECISION STATE TOKEN"))</x:f>
      </x:c>
      <x:c r="K40" s="51"/>
    </x:row>
    <x:row r="41">
      <x:c r="A41" s="24"/>
      <x:c r="B41" s="24"/>
      <x:c r="C41" s="34"/>
      <x:c r="D41" s="24"/>
      <x:c r="E41" s="24"/>
      <x:c r="F41" s="24"/>
      <x:c r="G41" s="24"/>
      <x:c r="H41" s="24"/>
      <x:c r="I41" s="30" t="str">
        <x:f>IF(A41="","",IF(COUNTIF($A$6:$A$205,A41)=1,"VALID","INVALID - DUPLICATE / CASE-COLLIDING DECISION ID"))</x:f>
      </x:c>
      <x:c r="J41" s="30" t="str">
        <x:f>IF(A41="","",IF(OR(EXACT(D41,"FROZEN DECISION CONTRACT"),EXACT(D41,"REOPEN REQUIRED")),"VALID","INVALID - DECISION STATE TOKEN"))</x:f>
      </x:c>
      <x:c r="K41" s="51"/>
    </x:row>
    <x:row r="42">
      <x:c r="A42" s="24"/>
      <x:c r="B42" s="24"/>
      <x:c r="C42" s="34"/>
      <x:c r="D42" s="24"/>
      <x:c r="E42" s="24"/>
      <x:c r="F42" s="24"/>
      <x:c r="G42" s="24"/>
      <x:c r="H42" s="24"/>
      <x:c r="I42" s="30" t="str">
        <x:f>IF(A42="","",IF(COUNTIF($A$6:$A$205,A42)=1,"VALID","INVALID - DUPLICATE / CASE-COLLIDING DECISION ID"))</x:f>
      </x:c>
      <x:c r="J42" s="30" t="str">
        <x:f>IF(A42="","",IF(OR(EXACT(D42,"FROZEN DECISION CONTRACT"),EXACT(D42,"REOPEN REQUIRED")),"VALID","INVALID - DECISION STATE TOKEN"))</x:f>
      </x:c>
      <x:c r="K42" s="51"/>
    </x:row>
    <x:row r="43">
      <x:c r="A43" s="24"/>
      <x:c r="B43" s="24"/>
      <x:c r="C43" s="34"/>
      <x:c r="D43" s="24"/>
      <x:c r="E43" s="24"/>
      <x:c r="F43" s="24"/>
      <x:c r="G43" s="24"/>
      <x:c r="H43" s="24"/>
      <x:c r="I43" s="30" t="str">
        <x:f>IF(A43="","",IF(COUNTIF($A$6:$A$205,A43)=1,"VALID","INVALID - DUPLICATE / CASE-COLLIDING DECISION ID"))</x:f>
      </x:c>
      <x:c r="J43" s="30" t="str">
        <x:f>IF(A43="","",IF(OR(EXACT(D43,"FROZEN DECISION CONTRACT"),EXACT(D43,"REOPEN REQUIRED")),"VALID","INVALID - DECISION STATE TOKEN"))</x:f>
      </x:c>
      <x:c r="K43" s="51"/>
    </x:row>
    <x:row r="44">
      <x:c r="A44" s="24"/>
      <x:c r="B44" s="24"/>
      <x:c r="C44" s="34"/>
      <x:c r="D44" s="24"/>
      <x:c r="E44" s="24"/>
      <x:c r="F44" s="24"/>
      <x:c r="G44" s="24"/>
      <x:c r="H44" s="24"/>
      <x:c r="I44" s="30" t="str">
        <x:f>IF(A44="","",IF(COUNTIF($A$6:$A$205,A44)=1,"VALID","INVALID - DUPLICATE / CASE-COLLIDING DECISION ID"))</x:f>
      </x:c>
      <x:c r="J44" s="30" t="str">
        <x:f>IF(A44="","",IF(OR(EXACT(D44,"FROZEN DECISION CONTRACT"),EXACT(D44,"REOPEN REQUIRED")),"VALID","INVALID - DECISION STATE TOKEN"))</x:f>
      </x:c>
      <x:c r="K44" s="51"/>
    </x:row>
    <x:row r="45">
      <x:c r="A45" s="24"/>
      <x:c r="B45" s="24"/>
      <x:c r="C45" s="34"/>
      <x:c r="D45" s="24"/>
      <x:c r="E45" s="24"/>
      <x:c r="F45" s="24"/>
      <x:c r="G45" s="24"/>
      <x:c r="H45" s="24"/>
      <x:c r="I45" s="30" t="str">
        <x:f>IF(A45="","",IF(COUNTIF($A$6:$A$205,A45)=1,"VALID","INVALID - DUPLICATE / CASE-COLLIDING DECISION ID"))</x:f>
      </x:c>
      <x:c r="J45" s="30" t="str">
        <x:f>IF(A45="","",IF(OR(EXACT(D45,"FROZEN DECISION CONTRACT"),EXACT(D45,"REOPEN REQUIRED")),"VALID","INVALID - DECISION STATE TOKEN"))</x:f>
      </x:c>
      <x:c r="K45" s="51"/>
    </x:row>
    <x:row r="46">
      <x:c r="A46" s="24"/>
      <x:c r="B46" s="24"/>
      <x:c r="C46" s="34"/>
      <x:c r="D46" s="24"/>
      <x:c r="E46" s="24"/>
      <x:c r="F46" s="24"/>
      <x:c r="G46" s="24"/>
      <x:c r="H46" s="24"/>
      <x:c r="I46" s="30" t="str">
        <x:f>IF(A46="","",IF(COUNTIF($A$6:$A$205,A46)=1,"VALID","INVALID - DUPLICATE / CASE-COLLIDING DECISION ID"))</x:f>
      </x:c>
      <x:c r="J46" s="30" t="str">
        <x:f>IF(A46="","",IF(OR(EXACT(D46,"FROZEN DECISION CONTRACT"),EXACT(D46,"REOPEN REQUIRED")),"VALID","INVALID - DECISION STATE TOKEN"))</x:f>
      </x:c>
      <x:c r="K46" s="51"/>
    </x:row>
    <x:row r="47">
      <x:c r="A47" s="24"/>
      <x:c r="B47" s="24"/>
      <x:c r="C47" s="34"/>
      <x:c r="D47" s="24"/>
      <x:c r="E47" s="24"/>
      <x:c r="F47" s="24"/>
      <x:c r="G47" s="24"/>
      <x:c r="H47" s="24"/>
      <x:c r="I47" s="30" t="str">
        <x:f>IF(A47="","",IF(COUNTIF($A$6:$A$205,A47)=1,"VALID","INVALID - DUPLICATE / CASE-COLLIDING DECISION ID"))</x:f>
      </x:c>
      <x:c r="J47" s="30" t="str">
        <x:f>IF(A47="","",IF(OR(EXACT(D47,"FROZEN DECISION CONTRACT"),EXACT(D47,"REOPEN REQUIRED")),"VALID","INVALID - DECISION STATE TOKEN"))</x:f>
      </x:c>
      <x:c r="K47" s="51"/>
    </x:row>
    <x:row r="48">
      <x:c r="A48" s="24"/>
      <x:c r="B48" s="24"/>
      <x:c r="C48" s="34"/>
      <x:c r="D48" s="24"/>
      <x:c r="E48" s="24"/>
      <x:c r="F48" s="24"/>
      <x:c r="G48" s="24"/>
      <x:c r="H48" s="24"/>
      <x:c r="I48" s="30" t="str">
        <x:f>IF(A48="","",IF(COUNTIF($A$6:$A$205,A48)=1,"VALID","INVALID - DUPLICATE / CASE-COLLIDING DECISION ID"))</x:f>
      </x:c>
      <x:c r="J48" s="30" t="str">
        <x:f>IF(A48="","",IF(OR(EXACT(D48,"FROZEN DECISION CONTRACT"),EXACT(D48,"REOPEN REQUIRED")),"VALID","INVALID - DECISION STATE TOKEN"))</x:f>
      </x:c>
      <x:c r="K48" s="51"/>
    </x:row>
    <x:row r="49">
      <x:c r="A49" s="24"/>
      <x:c r="B49" s="24"/>
      <x:c r="C49" s="34"/>
      <x:c r="D49" s="24"/>
      <x:c r="E49" s="24"/>
      <x:c r="F49" s="24"/>
      <x:c r="G49" s="24"/>
      <x:c r="H49" s="24"/>
      <x:c r="I49" s="30" t="str">
        <x:f>IF(A49="","",IF(COUNTIF($A$6:$A$205,A49)=1,"VALID","INVALID - DUPLICATE / CASE-COLLIDING DECISION ID"))</x:f>
      </x:c>
      <x:c r="J49" s="30" t="str">
        <x:f>IF(A49="","",IF(OR(EXACT(D49,"FROZEN DECISION CONTRACT"),EXACT(D49,"REOPEN REQUIRED")),"VALID","INVALID - DECISION STATE TOKEN"))</x:f>
      </x:c>
      <x:c r="K49" s="51"/>
    </x:row>
    <x:row r="50">
      <x:c r="A50" s="24"/>
      <x:c r="B50" s="24"/>
      <x:c r="C50" s="34"/>
      <x:c r="D50" s="24"/>
      <x:c r="E50" s="24"/>
      <x:c r="F50" s="24"/>
      <x:c r="G50" s="24"/>
      <x:c r="H50" s="24"/>
      <x:c r="I50" s="30" t="str">
        <x:f>IF(A50="","",IF(COUNTIF($A$6:$A$205,A50)=1,"VALID","INVALID - DUPLICATE / CASE-COLLIDING DECISION ID"))</x:f>
      </x:c>
      <x:c r="J50" s="30" t="str">
        <x:f>IF(A50="","",IF(OR(EXACT(D50,"FROZEN DECISION CONTRACT"),EXACT(D50,"REOPEN REQUIRED")),"VALID","INVALID - DECISION STATE TOKEN"))</x:f>
      </x:c>
      <x:c r="K50" s="51"/>
    </x:row>
    <x:row r="51">
      <x:c r="A51" s="24"/>
      <x:c r="B51" s="24"/>
      <x:c r="C51" s="34"/>
      <x:c r="D51" s="24"/>
      <x:c r="E51" s="24"/>
      <x:c r="F51" s="24"/>
      <x:c r="G51" s="24"/>
      <x:c r="H51" s="24"/>
      <x:c r="I51" s="30" t="str">
        <x:f>IF(A51="","",IF(COUNTIF($A$6:$A$205,A51)=1,"VALID","INVALID - DUPLICATE / CASE-COLLIDING DECISION ID"))</x:f>
      </x:c>
      <x:c r="J51" s="30" t="str">
        <x:f>IF(A51="","",IF(OR(EXACT(D51,"FROZEN DECISION CONTRACT"),EXACT(D51,"REOPEN REQUIRED")),"VALID","INVALID - DECISION STATE TOKEN"))</x:f>
      </x:c>
      <x:c r="K51" s="51"/>
    </x:row>
    <x:row r="52">
      <x:c r="A52" s="24"/>
      <x:c r="B52" s="24"/>
      <x:c r="C52" s="34"/>
      <x:c r="D52" s="24"/>
      <x:c r="E52" s="24"/>
      <x:c r="F52" s="24"/>
      <x:c r="G52" s="24"/>
      <x:c r="H52" s="24"/>
      <x:c r="I52" s="30" t="str">
        <x:f>IF(A52="","",IF(COUNTIF($A$6:$A$205,A52)=1,"VALID","INVALID - DUPLICATE / CASE-COLLIDING DECISION ID"))</x:f>
      </x:c>
      <x:c r="J52" s="30" t="str">
        <x:f>IF(A52="","",IF(OR(EXACT(D52,"FROZEN DECISION CONTRACT"),EXACT(D52,"REOPEN REQUIRED")),"VALID","INVALID - DECISION STATE TOKEN"))</x:f>
      </x:c>
      <x:c r="K52" s="51"/>
    </x:row>
    <x:row r="53">
      <x:c r="A53" s="24"/>
      <x:c r="B53" s="24"/>
      <x:c r="C53" s="34"/>
      <x:c r="D53" s="24"/>
      <x:c r="E53" s="24"/>
      <x:c r="F53" s="24"/>
      <x:c r="G53" s="24"/>
      <x:c r="H53" s="24"/>
      <x:c r="I53" s="30" t="str">
        <x:f>IF(A53="","",IF(COUNTIF($A$6:$A$205,A53)=1,"VALID","INVALID - DUPLICATE / CASE-COLLIDING DECISION ID"))</x:f>
      </x:c>
      <x:c r="J53" s="30" t="str">
        <x:f>IF(A53="","",IF(OR(EXACT(D53,"FROZEN DECISION CONTRACT"),EXACT(D53,"REOPEN REQUIRED")),"VALID","INVALID - DECISION STATE TOKEN"))</x:f>
      </x:c>
      <x:c r="K53" s="51"/>
    </x:row>
    <x:row r="54">
      <x:c r="A54" s="24"/>
      <x:c r="B54" s="24"/>
      <x:c r="C54" s="34"/>
      <x:c r="D54" s="24"/>
      <x:c r="E54" s="24"/>
      <x:c r="F54" s="24"/>
      <x:c r="G54" s="24"/>
      <x:c r="H54" s="24"/>
      <x:c r="I54" s="30" t="str">
        <x:f>IF(A54="","",IF(COUNTIF($A$6:$A$205,A54)=1,"VALID","INVALID - DUPLICATE / CASE-COLLIDING DECISION ID"))</x:f>
      </x:c>
      <x:c r="J54" s="30" t="str">
        <x:f>IF(A54="","",IF(OR(EXACT(D54,"FROZEN DECISION CONTRACT"),EXACT(D54,"REOPEN REQUIRED")),"VALID","INVALID - DECISION STATE TOKEN"))</x:f>
      </x:c>
      <x:c r="K54" s="51"/>
    </x:row>
    <x:row r="55">
      <x:c r="A55" s="24"/>
      <x:c r="B55" s="24"/>
      <x:c r="C55" s="34"/>
      <x:c r="D55" s="24"/>
      <x:c r="E55" s="24"/>
      <x:c r="F55" s="24"/>
      <x:c r="G55" s="24"/>
      <x:c r="H55" s="24"/>
      <x:c r="I55" s="30" t="str">
        <x:f>IF(A55="","",IF(COUNTIF($A$6:$A$205,A55)=1,"VALID","INVALID - DUPLICATE / CASE-COLLIDING DECISION ID"))</x:f>
      </x:c>
      <x:c r="J55" s="30" t="str">
        <x:f>IF(A55="","",IF(OR(EXACT(D55,"FROZEN DECISION CONTRACT"),EXACT(D55,"REOPEN REQUIRED")),"VALID","INVALID - DECISION STATE TOKEN"))</x:f>
      </x:c>
      <x:c r="K55" s="51"/>
    </x:row>
    <x:row r="56">
      <x:c r="A56" s="24"/>
      <x:c r="B56" s="24"/>
      <x:c r="C56" s="34"/>
      <x:c r="D56" s="24"/>
      <x:c r="E56" s="24"/>
      <x:c r="F56" s="24"/>
      <x:c r="G56" s="24"/>
      <x:c r="H56" s="24"/>
      <x:c r="I56" s="30" t="str">
        <x:f>IF(A56="","",IF(COUNTIF($A$6:$A$205,A56)=1,"VALID","INVALID - DUPLICATE / CASE-COLLIDING DECISION ID"))</x:f>
      </x:c>
      <x:c r="J56" s="30" t="str">
        <x:f>IF(A56="","",IF(OR(EXACT(D56,"FROZEN DECISION CONTRACT"),EXACT(D56,"REOPEN REQUIRED")),"VALID","INVALID - DECISION STATE TOKEN"))</x:f>
      </x:c>
      <x:c r="K56" s="51"/>
    </x:row>
    <x:row r="57">
      <x:c r="A57" s="24"/>
      <x:c r="B57" s="24"/>
      <x:c r="C57" s="34"/>
      <x:c r="D57" s="24"/>
      <x:c r="E57" s="24"/>
      <x:c r="F57" s="24"/>
      <x:c r="G57" s="24"/>
      <x:c r="H57" s="24"/>
      <x:c r="I57" s="30" t="str">
        <x:f>IF(A57="","",IF(COUNTIF($A$6:$A$205,A57)=1,"VALID","INVALID - DUPLICATE / CASE-COLLIDING DECISION ID"))</x:f>
      </x:c>
      <x:c r="J57" s="30" t="str">
        <x:f>IF(A57="","",IF(OR(EXACT(D57,"FROZEN DECISION CONTRACT"),EXACT(D57,"REOPEN REQUIRED")),"VALID","INVALID - DECISION STATE TOKEN"))</x:f>
      </x:c>
      <x:c r="K57" s="51"/>
    </x:row>
    <x:row r="58">
      <x:c r="A58" s="24"/>
      <x:c r="B58" s="24"/>
      <x:c r="C58" s="34"/>
      <x:c r="D58" s="24"/>
      <x:c r="E58" s="24"/>
      <x:c r="F58" s="24"/>
      <x:c r="G58" s="24"/>
      <x:c r="H58" s="24"/>
      <x:c r="I58" s="30" t="str">
        <x:f>IF(A58="","",IF(COUNTIF($A$6:$A$205,A58)=1,"VALID","INVALID - DUPLICATE / CASE-COLLIDING DECISION ID"))</x:f>
      </x:c>
      <x:c r="J58" s="30" t="str">
        <x:f>IF(A58="","",IF(OR(EXACT(D58,"FROZEN DECISION CONTRACT"),EXACT(D58,"REOPEN REQUIRED")),"VALID","INVALID - DECISION STATE TOKEN"))</x:f>
      </x:c>
      <x:c r="K58" s="51"/>
    </x:row>
    <x:row r="59">
      <x:c r="A59" s="24"/>
      <x:c r="B59" s="24"/>
      <x:c r="C59" s="34"/>
      <x:c r="D59" s="24"/>
      <x:c r="E59" s="24"/>
      <x:c r="F59" s="24"/>
      <x:c r="G59" s="24"/>
      <x:c r="H59" s="24"/>
      <x:c r="I59" s="30" t="str">
        <x:f>IF(A59="","",IF(COUNTIF($A$6:$A$205,A59)=1,"VALID","INVALID - DUPLICATE / CASE-COLLIDING DECISION ID"))</x:f>
      </x:c>
      <x:c r="J59" s="30" t="str">
        <x:f>IF(A59="","",IF(OR(EXACT(D59,"FROZEN DECISION CONTRACT"),EXACT(D59,"REOPEN REQUIRED")),"VALID","INVALID - DECISION STATE TOKEN"))</x:f>
      </x:c>
      <x:c r="K59" s="51"/>
    </x:row>
    <x:row r="60">
      <x:c r="A60" s="24"/>
      <x:c r="B60" s="24"/>
      <x:c r="C60" s="34"/>
      <x:c r="D60" s="24"/>
      <x:c r="E60" s="24"/>
      <x:c r="F60" s="24"/>
      <x:c r="G60" s="24"/>
      <x:c r="H60" s="24"/>
      <x:c r="I60" s="30" t="str">
        <x:f>IF(A60="","",IF(COUNTIF($A$6:$A$205,A60)=1,"VALID","INVALID - DUPLICATE / CASE-COLLIDING DECISION ID"))</x:f>
      </x:c>
      <x:c r="J60" s="30" t="str">
        <x:f>IF(A60="","",IF(OR(EXACT(D60,"FROZEN DECISION CONTRACT"),EXACT(D60,"REOPEN REQUIRED")),"VALID","INVALID - DECISION STATE TOKEN"))</x:f>
      </x:c>
      <x:c r="K60" s="51"/>
    </x:row>
    <x:row r="61">
      <x:c r="A61" s="24"/>
      <x:c r="B61" s="24"/>
      <x:c r="C61" s="34"/>
      <x:c r="D61" s="24"/>
      <x:c r="E61" s="24"/>
      <x:c r="F61" s="24"/>
      <x:c r="G61" s="24"/>
      <x:c r="H61" s="24"/>
      <x:c r="I61" s="30" t="str">
        <x:f>IF(A61="","",IF(COUNTIF($A$6:$A$205,A61)=1,"VALID","INVALID - DUPLICATE / CASE-COLLIDING DECISION ID"))</x:f>
      </x:c>
      <x:c r="J61" s="30" t="str">
        <x:f>IF(A61="","",IF(OR(EXACT(D61,"FROZEN DECISION CONTRACT"),EXACT(D61,"REOPEN REQUIRED")),"VALID","INVALID - DECISION STATE TOKEN"))</x:f>
      </x:c>
      <x:c r="K61" s="51"/>
    </x:row>
    <x:row r="62">
      <x:c r="A62" s="24"/>
      <x:c r="B62" s="24"/>
      <x:c r="C62" s="34"/>
      <x:c r="D62" s="24"/>
      <x:c r="E62" s="24"/>
      <x:c r="F62" s="24"/>
      <x:c r="G62" s="24"/>
      <x:c r="H62" s="24"/>
      <x:c r="I62" s="30" t="str">
        <x:f>IF(A62="","",IF(COUNTIF($A$6:$A$205,A62)=1,"VALID","INVALID - DUPLICATE / CASE-COLLIDING DECISION ID"))</x:f>
      </x:c>
      <x:c r="J62" s="30" t="str">
        <x:f>IF(A62="","",IF(OR(EXACT(D62,"FROZEN DECISION CONTRACT"),EXACT(D62,"REOPEN REQUIRED")),"VALID","INVALID - DECISION STATE TOKEN"))</x:f>
      </x:c>
      <x:c r="K62" s="51"/>
    </x:row>
    <x:row r="63">
      <x:c r="A63" s="24"/>
      <x:c r="B63" s="24"/>
      <x:c r="C63" s="34"/>
      <x:c r="D63" s="24"/>
      <x:c r="E63" s="24"/>
      <x:c r="F63" s="24"/>
      <x:c r="G63" s="24"/>
      <x:c r="H63" s="24"/>
      <x:c r="I63" s="30" t="str">
        <x:f>IF(A63="","",IF(COUNTIF($A$6:$A$205,A63)=1,"VALID","INVALID - DUPLICATE / CASE-COLLIDING DECISION ID"))</x:f>
      </x:c>
      <x:c r="J63" s="30" t="str">
        <x:f>IF(A63="","",IF(OR(EXACT(D63,"FROZEN DECISION CONTRACT"),EXACT(D63,"REOPEN REQUIRED")),"VALID","INVALID - DECISION STATE TOKEN"))</x:f>
      </x:c>
      <x:c r="K63" s="51"/>
    </x:row>
    <x:row r="64">
      <x:c r="A64" s="24"/>
      <x:c r="B64" s="24"/>
      <x:c r="C64" s="34"/>
      <x:c r="D64" s="24"/>
      <x:c r="E64" s="24"/>
      <x:c r="F64" s="24"/>
      <x:c r="G64" s="24"/>
      <x:c r="H64" s="24"/>
      <x:c r="I64" s="30" t="str">
        <x:f>IF(A64="","",IF(COUNTIF($A$6:$A$205,A64)=1,"VALID","INVALID - DUPLICATE / CASE-COLLIDING DECISION ID"))</x:f>
      </x:c>
      <x:c r="J64" s="30" t="str">
        <x:f>IF(A64="","",IF(OR(EXACT(D64,"FROZEN DECISION CONTRACT"),EXACT(D64,"REOPEN REQUIRED")),"VALID","INVALID - DECISION STATE TOKEN"))</x:f>
      </x:c>
      <x:c r="K64" s="51"/>
    </x:row>
    <x:row r="65">
      <x:c r="A65" s="24"/>
      <x:c r="B65" s="24"/>
      <x:c r="C65" s="34"/>
      <x:c r="D65" s="24"/>
      <x:c r="E65" s="24"/>
      <x:c r="F65" s="24"/>
      <x:c r="G65" s="24"/>
      <x:c r="H65" s="24"/>
      <x:c r="I65" s="30" t="str">
        <x:f>IF(A65="","",IF(COUNTIF($A$6:$A$205,A65)=1,"VALID","INVALID - DUPLICATE / CASE-COLLIDING DECISION ID"))</x:f>
      </x:c>
      <x:c r="J65" s="30" t="str">
        <x:f>IF(A65="","",IF(OR(EXACT(D65,"FROZEN DECISION CONTRACT"),EXACT(D65,"REOPEN REQUIRED")),"VALID","INVALID - DECISION STATE TOKEN"))</x:f>
      </x:c>
      <x:c r="K65" s="51"/>
    </x:row>
    <x:row r="66">
      <x:c r="A66" s="24"/>
      <x:c r="B66" s="24"/>
      <x:c r="C66" s="34"/>
      <x:c r="D66" s="24"/>
      <x:c r="E66" s="24"/>
      <x:c r="F66" s="24"/>
      <x:c r="G66" s="24"/>
      <x:c r="H66" s="24"/>
      <x:c r="I66" s="30" t="str">
        <x:f>IF(A66="","",IF(COUNTIF($A$6:$A$205,A66)=1,"VALID","INVALID - DUPLICATE / CASE-COLLIDING DECISION ID"))</x:f>
      </x:c>
      <x:c r="J66" s="30" t="str">
        <x:f>IF(A66="","",IF(OR(EXACT(D66,"FROZEN DECISION CONTRACT"),EXACT(D66,"REOPEN REQUIRED")),"VALID","INVALID - DECISION STATE TOKEN"))</x:f>
      </x:c>
      <x:c r="K66" s="51"/>
    </x:row>
    <x:row r="67">
      <x:c r="A67" s="24"/>
      <x:c r="B67" s="24"/>
      <x:c r="C67" s="34"/>
      <x:c r="D67" s="24"/>
      <x:c r="E67" s="24"/>
      <x:c r="F67" s="24"/>
      <x:c r="G67" s="24"/>
      <x:c r="H67" s="24"/>
      <x:c r="I67" s="30" t="str">
        <x:f>IF(A67="","",IF(COUNTIF($A$6:$A$205,A67)=1,"VALID","INVALID - DUPLICATE / CASE-COLLIDING DECISION ID"))</x:f>
      </x:c>
      <x:c r="J67" s="30" t="str">
        <x:f>IF(A67="","",IF(OR(EXACT(D67,"FROZEN DECISION CONTRACT"),EXACT(D67,"REOPEN REQUIRED")),"VALID","INVALID - DECISION STATE TOKEN"))</x:f>
      </x:c>
      <x:c r="K67" s="51"/>
    </x:row>
    <x:row r="68">
      <x:c r="A68" s="24"/>
      <x:c r="B68" s="24"/>
      <x:c r="C68" s="34"/>
      <x:c r="D68" s="24"/>
      <x:c r="E68" s="24"/>
      <x:c r="F68" s="24"/>
      <x:c r="G68" s="24"/>
      <x:c r="H68" s="24"/>
      <x:c r="I68" s="30" t="str">
        <x:f>IF(A68="","",IF(COUNTIF($A$6:$A$205,A68)=1,"VALID","INVALID - DUPLICATE / CASE-COLLIDING DECISION ID"))</x:f>
      </x:c>
      <x:c r="J68" s="30" t="str">
        <x:f>IF(A68="","",IF(OR(EXACT(D68,"FROZEN DECISION CONTRACT"),EXACT(D68,"REOPEN REQUIRED")),"VALID","INVALID - DECISION STATE TOKEN"))</x:f>
      </x:c>
      <x:c r="K68" s="51"/>
    </x:row>
    <x:row r="69">
      <x:c r="A69" s="24"/>
      <x:c r="B69" s="24"/>
      <x:c r="C69" s="34"/>
      <x:c r="D69" s="24"/>
      <x:c r="E69" s="24"/>
      <x:c r="F69" s="24"/>
      <x:c r="G69" s="24"/>
      <x:c r="H69" s="24"/>
      <x:c r="I69" s="30" t="str">
        <x:f>IF(A69="","",IF(COUNTIF($A$6:$A$205,A69)=1,"VALID","INVALID - DUPLICATE / CASE-COLLIDING DECISION ID"))</x:f>
      </x:c>
      <x:c r="J69" s="30" t="str">
        <x:f>IF(A69="","",IF(OR(EXACT(D69,"FROZEN DECISION CONTRACT"),EXACT(D69,"REOPEN REQUIRED")),"VALID","INVALID - DECISION STATE TOKEN"))</x:f>
      </x:c>
      <x:c r="K69" s="51"/>
    </x:row>
    <x:row r="70">
      <x:c r="A70" s="24"/>
      <x:c r="B70" s="24"/>
      <x:c r="C70" s="34"/>
      <x:c r="D70" s="24"/>
      <x:c r="E70" s="24"/>
      <x:c r="F70" s="24"/>
      <x:c r="G70" s="24"/>
      <x:c r="H70" s="24"/>
      <x:c r="I70" s="30" t="str">
        <x:f>IF(A70="","",IF(COUNTIF($A$6:$A$205,A70)=1,"VALID","INVALID - DUPLICATE / CASE-COLLIDING DECISION ID"))</x:f>
      </x:c>
      <x:c r="J70" s="30" t="str">
        <x:f>IF(A70="","",IF(OR(EXACT(D70,"FROZEN DECISION CONTRACT"),EXACT(D70,"REOPEN REQUIRED")),"VALID","INVALID - DECISION STATE TOKEN"))</x:f>
      </x:c>
      <x:c r="K70" s="51"/>
    </x:row>
    <x:row r="71">
      <x:c r="A71" s="24"/>
      <x:c r="B71" s="24"/>
      <x:c r="C71" s="34"/>
      <x:c r="D71" s="24"/>
      <x:c r="E71" s="24"/>
      <x:c r="F71" s="24"/>
      <x:c r="G71" s="24"/>
      <x:c r="H71" s="24"/>
      <x:c r="I71" s="30" t="str">
        <x:f>IF(A71="","",IF(COUNTIF($A$6:$A$205,A71)=1,"VALID","INVALID - DUPLICATE / CASE-COLLIDING DECISION ID"))</x:f>
      </x:c>
      <x:c r="J71" s="30" t="str">
        <x:f>IF(A71="","",IF(OR(EXACT(D71,"FROZEN DECISION CONTRACT"),EXACT(D71,"REOPEN REQUIRED")),"VALID","INVALID - DECISION STATE TOKEN"))</x:f>
      </x:c>
      <x:c r="K71" s="51"/>
    </x:row>
    <x:row r="72">
      <x:c r="A72" s="24"/>
      <x:c r="B72" s="24"/>
      <x:c r="C72" s="34"/>
      <x:c r="D72" s="24"/>
      <x:c r="E72" s="24"/>
      <x:c r="F72" s="24"/>
      <x:c r="G72" s="24"/>
      <x:c r="H72" s="24"/>
      <x:c r="I72" s="30" t="str">
        <x:f>IF(A72="","",IF(COUNTIF($A$6:$A$205,A72)=1,"VALID","INVALID - DUPLICATE / CASE-COLLIDING DECISION ID"))</x:f>
      </x:c>
      <x:c r="J72" s="30" t="str">
        <x:f>IF(A72="","",IF(OR(EXACT(D72,"FROZEN DECISION CONTRACT"),EXACT(D72,"REOPEN REQUIRED")),"VALID","INVALID - DECISION STATE TOKEN"))</x:f>
      </x:c>
      <x:c r="K72" s="51"/>
    </x:row>
    <x:row r="73">
      <x:c r="A73" s="24"/>
      <x:c r="B73" s="24"/>
      <x:c r="C73" s="34"/>
      <x:c r="D73" s="24"/>
      <x:c r="E73" s="24"/>
      <x:c r="F73" s="24"/>
      <x:c r="G73" s="24"/>
      <x:c r="H73" s="24"/>
      <x:c r="I73" s="30" t="str">
        <x:f>IF(A73="","",IF(COUNTIF($A$6:$A$205,A73)=1,"VALID","INVALID - DUPLICATE / CASE-COLLIDING DECISION ID"))</x:f>
      </x:c>
      <x:c r="J73" s="30" t="str">
        <x:f>IF(A73="","",IF(OR(EXACT(D73,"FROZEN DECISION CONTRACT"),EXACT(D73,"REOPEN REQUIRED")),"VALID","INVALID - DECISION STATE TOKEN"))</x:f>
      </x:c>
      <x:c r="K73" s="51"/>
    </x:row>
    <x:row r="74">
      <x:c r="A74" s="24"/>
      <x:c r="B74" s="24"/>
      <x:c r="C74" s="34"/>
      <x:c r="D74" s="24"/>
      <x:c r="E74" s="24"/>
      <x:c r="F74" s="24"/>
      <x:c r="G74" s="24"/>
      <x:c r="H74" s="24"/>
      <x:c r="I74" s="30" t="str">
        <x:f>IF(A74="","",IF(COUNTIF($A$6:$A$205,A74)=1,"VALID","INVALID - DUPLICATE / CASE-COLLIDING DECISION ID"))</x:f>
      </x:c>
      <x:c r="J74" s="30" t="str">
        <x:f>IF(A74="","",IF(OR(EXACT(D74,"FROZEN DECISION CONTRACT"),EXACT(D74,"REOPEN REQUIRED")),"VALID","INVALID - DECISION STATE TOKEN"))</x:f>
      </x:c>
      <x:c r="K74" s="51"/>
    </x:row>
    <x:row r="75">
      <x:c r="A75" s="24"/>
      <x:c r="B75" s="24"/>
      <x:c r="C75" s="34"/>
      <x:c r="D75" s="24"/>
      <x:c r="E75" s="24"/>
      <x:c r="F75" s="24"/>
      <x:c r="G75" s="24"/>
      <x:c r="H75" s="24"/>
      <x:c r="I75" s="30" t="str">
        <x:f>IF(A75="","",IF(COUNTIF($A$6:$A$205,A75)=1,"VALID","INVALID - DUPLICATE / CASE-COLLIDING DECISION ID"))</x:f>
      </x:c>
      <x:c r="J75" s="30" t="str">
        <x:f>IF(A75="","",IF(OR(EXACT(D75,"FROZEN DECISION CONTRACT"),EXACT(D75,"REOPEN REQUIRED")),"VALID","INVALID - DECISION STATE TOKEN"))</x:f>
      </x:c>
      <x:c r="K75" s="51"/>
    </x:row>
    <x:row r="76">
      <x:c r="A76" s="24"/>
      <x:c r="B76" s="24"/>
      <x:c r="C76" s="34"/>
      <x:c r="D76" s="24"/>
      <x:c r="E76" s="24"/>
      <x:c r="F76" s="24"/>
      <x:c r="G76" s="24"/>
      <x:c r="H76" s="24"/>
      <x:c r="I76" s="30" t="str">
        <x:f>IF(A76="","",IF(COUNTIF($A$6:$A$205,A76)=1,"VALID","INVALID - DUPLICATE / CASE-COLLIDING DECISION ID"))</x:f>
      </x:c>
      <x:c r="J76" s="30" t="str">
        <x:f>IF(A76="","",IF(OR(EXACT(D76,"FROZEN DECISION CONTRACT"),EXACT(D76,"REOPEN REQUIRED")),"VALID","INVALID - DECISION STATE TOKEN"))</x:f>
      </x:c>
      <x:c r="K76" s="51"/>
    </x:row>
    <x:row r="77">
      <x:c r="A77" s="24"/>
      <x:c r="B77" s="24"/>
      <x:c r="C77" s="34"/>
      <x:c r="D77" s="24"/>
      <x:c r="E77" s="24"/>
      <x:c r="F77" s="24"/>
      <x:c r="G77" s="24"/>
      <x:c r="H77" s="24"/>
      <x:c r="I77" s="30" t="str">
        <x:f>IF(A77="","",IF(COUNTIF($A$6:$A$205,A77)=1,"VALID","INVALID - DUPLICATE / CASE-COLLIDING DECISION ID"))</x:f>
      </x:c>
      <x:c r="J77" s="30" t="str">
        <x:f>IF(A77="","",IF(OR(EXACT(D77,"FROZEN DECISION CONTRACT"),EXACT(D77,"REOPEN REQUIRED")),"VALID","INVALID - DECISION STATE TOKEN"))</x:f>
      </x:c>
      <x:c r="K77" s="51"/>
    </x:row>
    <x:row r="78">
      <x:c r="A78" s="24"/>
      <x:c r="B78" s="24"/>
      <x:c r="C78" s="34"/>
      <x:c r="D78" s="24"/>
      <x:c r="E78" s="24"/>
      <x:c r="F78" s="24"/>
      <x:c r="G78" s="24"/>
      <x:c r="H78" s="24"/>
      <x:c r="I78" s="30" t="str">
        <x:f>IF(A78="","",IF(COUNTIF($A$6:$A$205,A78)=1,"VALID","INVALID - DUPLICATE / CASE-COLLIDING DECISION ID"))</x:f>
      </x:c>
      <x:c r="J78" s="30" t="str">
        <x:f>IF(A78="","",IF(OR(EXACT(D78,"FROZEN DECISION CONTRACT"),EXACT(D78,"REOPEN REQUIRED")),"VALID","INVALID - DECISION STATE TOKEN"))</x:f>
      </x:c>
      <x:c r="K78" s="51"/>
    </x:row>
    <x:row r="79">
      <x:c r="A79" s="24"/>
      <x:c r="B79" s="24"/>
      <x:c r="C79" s="34"/>
      <x:c r="D79" s="24"/>
      <x:c r="E79" s="24"/>
      <x:c r="F79" s="24"/>
      <x:c r="G79" s="24"/>
      <x:c r="H79" s="24"/>
      <x:c r="I79" s="30" t="str">
        <x:f>IF(A79="","",IF(COUNTIF($A$6:$A$205,A79)=1,"VALID","INVALID - DUPLICATE / CASE-COLLIDING DECISION ID"))</x:f>
      </x:c>
      <x:c r="J79" s="30" t="str">
        <x:f>IF(A79="","",IF(OR(EXACT(D79,"FROZEN DECISION CONTRACT"),EXACT(D79,"REOPEN REQUIRED")),"VALID","INVALID - DECISION STATE TOKEN"))</x:f>
      </x:c>
      <x:c r="K79" s="51"/>
    </x:row>
    <x:row r="80">
      <x:c r="A80" s="24"/>
      <x:c r="B80" s="24"/>
      <x:c r="C80" s="34"/>
      <x:c r="D80" s="24"/>
      <x:c r="E80" s="24"/>
      <x:c r="F80" s="24"/>
      <x:c r="G80" s="24"/>
      <x:c r="H80" s="24"/>
      <x:c r="I80" s="30" t="str">
        <x:f>IF(A80="","",IF(COUNTIF($A$6:$A$205,A80)=1,"VALID","INVALID - DUPLICATE / CASE-COLLIDING DECISION ID"))</x:f>
      </x:c>
      <x:c r="J80" s="30" t="str">
        <x:f>IF(A80="","",IF(OR(EXACT(D80,"FROZEN DECISION CONTRACT"),EXACT(D80,"REOPEN REQUIRED")),"VALID","INVALID - DECISION STATE TOKEN"))</x:f>
      </x:c>
      <x:c r="K80" s="51"/>
    </x:row>
    <x:row r="81">
      <x:c r="A81" s="24"/>
      <x:c r="B81" s="24"/>
      <x:c r="C81" s="34"/>
      <x:c r="D81" s="24"/>
      <x:c r="E81" s="24"/>
      <x:c r="F81" s="24"/>
      <x:c r="G81" s="24"/>
      <x:c r="H81" s="24"/>
      <x:c r="I81" s="30" t="str">
        <x:f>IF(A81="","",IF(COUNTIF($A$6:$A$205,A81)=1,"VALID","INVALID - DUPLICATE / CASE-COLLIDING DECISION ID"))</x:f>
      </x:c>
      <x:c r="J81" s="30" t="str">
        <x:f>IF(A81="","",IF(OR(EXACT(D81,"FROZEN DECISION CONTRACT"),EXACT(D81,"REOPEN REQUIRED")),"VALID","INVALID - DECISION STATE TOKEN"))</x:f>
      </x:c>
      <x:c r="K81" s="51"/>
    </x:row>
    <x:row r="82">
      <x:c r="A82" s="24"/>
      <x:c r="B82" s="24"/>
      <x:c r="C82" s="34"/>
      <x:c r="D82" s="24"/>
      <x:c r="E82" s="24"/>
      <x:c r="F82" s="24"/>
      <x:c r="G82" s="24"/>
      <x:c r="H82" s="24"/>
      <x:c r="I82" s="30" t="str">
        <x:f>IF(A82="","",IF(COUNTIF($A$6:$A$205,A82)=1,"VALID","INVALID - DUPLICATE / CASE-COLLIDING DECISION ID"))</x:f>
      </x:c>
      <x:c r="J82" s="30" t="str">
        <x:f>IF(A82="","",IF(OR(EXACT(D82,"FROZEN DECISION CONTRACT"),EXACT(D82,"REOPEN REQUIRED")),"VALID","INVALID - DECISION STATE TOKEN"))</x:f>
      </x:c>
      <x:c r="K82" s="51"/>
    </x:row>
    <x:row r="83">
      <x:c r="A83" s="24"/>
      <x:c r="B83" s="24"/>
      <x:c r="C83" s="34"/>
      <x:c r="D83" s="24"/>
      <x:c r="E83" s="24"/>
      <x:c r="F83" s="24"/>
      <x:c r="G83" s="24"/>
      <x:c r="H83" s="24"/>
      <x:c r="I83" s="30" t="str">
        <x:f>IF(A83="","",IF(COUNTIF($A$6:$A$205,A83)=1,"VALID","INVALID - DUPLICATE / CASE-COLLIDING DECISION ID"))</x:f>
      </x:c>
      <x:c r="J83" s="30" t="str">
        <x:f>IF(A83="","",IF(OR(EXACT(D83,"FROZEN DECISION CONTRACT"),EXACT(D83,"REOPEN REQUIRED")),"VALID","INVALID - DECISION STATE TOKEN"))</x:f>
      </x:c>
      <x:c r="K83" s="51"/>
    </x:row>
    <x:row r="84">
      <x:c r="A84" s="24"/>
      <x:c r="B84" s="24"/>
      <x:c r="C84" s="34"/>
      <x:c r="D84" s="24"/>
      <x:c r="E84" s="24"/>
      <x:c r="F84" s="24"/>
      <x:c r="G84" s="24"/>
      <x:c r="H84" s="24"/>
      <x:c r="I84" s="30" t="str">
        <x:f>IF(A84="","",IF(COUNTIF($A$6:$A$205,A84)=1,"VALID","INVALID - DUPLICATE / CASE-COLLIDING DECISION ID"))</x:f>
      </x:c>
      <x:c r="J84" s="30" t="str">
        <x:f>IF(A84="","",IF(OR(EXACT(D84,"FROZEN DECISION CONTRACT"),EXACT(D84,"REOPEN REQUIRED")),"VALID","INVALID - DECISION STATE TOKEN"))</x:f>
      </x:c>
      <x:c r="K84" s="51"/>
    </x:row>
    <x:row r="85">
      <x:c r="A85" s="24"/>
      <x:c r="B85" s="24"/>
      <x:c r="C85" s="34"/>
      <x:c r="D85" s="24"/>
      <x:c r="E85" s="24"/>
      <x:c r="F85" s="24"/>
      <x:c r="G85" s="24"/>
      <x:c r="H85" s="24"/>
      <x:c r="I85" s="30" t="str">
        <x:f>IF(A85="","",IF(COUNTIF($A$6:$A$205,A85)=1,"VALID","INVALID - DUPLICATE / CASE-COLLIDING DECISION ID"))</x:f>
      </x:c>
      <x:c r="J85" s="30" t="str">
        <x:f>IF(A85="","",IF(OR(EXACT(D85,"FROZEN DECISION CONTRACT"),EXACT(D85,"REOPEN REQUIRED")),"VALID","INVALID - DECISION STATE TOKEN"))</x:f>
      </x:c>
      <x:c r="K85" s="51"/>
    </x:row>
    <x:row r="86">
      <x:c r="A86" s="24"/>
      <x:c r="B86" s="24"/>
      <x:c r="C86" s="34"/>
      <x:c r="D86" s="24"/>
      <x:c r="E86" s="24"/>
      <x:c r="F86" s="24"/>
      <x:c r="G86" s="24"/>
      <x:c r="H86" s="24"/>
      <x:c r="I86" s="30" t="str">
        <x:f>IF(A86="","",IF(COUNTIF($A$6:$A$205,A86)=1,"VALID","INVALID - DUPLICATE / CASE-COLLIDING DECISION ID"))</x:f>
      </x:c>
      <x:c r="J86" s="30" t="str">
        <x:f>IF(A86="","",IF(OR(EXACT(D86,"FROZEN DECISION CONTRACT"),EXACT(D86,"REOPEN REQUIRED")),"VALID","INVALID - DECISION STATE TOKEN"))</x:f>
      </x:c>
      <x:c r="K86" s="51"/>
    </x:row>
    <x:row r="87">
      <x:c r="A87" s="24"/>
      <x:c r="B87" s="24"/>
      <x:c r="C87" s="34"/>
      <x:c r="D87" s="24"/>
      <x:c r="E87" s="24"/>
      <x:c r="F87" s="24"/>
      <x:c r="G87" s="24"/>
      <x:c r="H87" s="24"/>
      <x:c r="I87" s="30" t="str">
        <x:f>IF(A87="","",IF(COUNTIF($A$6:$A$205,A87)=1,"VALID","INVALID - DUPLICATE / CASE-COLLIDING DECISION ID"))</x:f>
      </x:c>
      <x:c r="J87" s="30" t="str">
        <x:f>IF(A87="","",IF(OR(EXACT(D87,"FROZEN DECISION CONTRACT"),EXACT(D87,"REOPEN REQUIRED")),"VALID","INVALID - DECISION STATE TOKEN"))</x:f>
      </x:c>
      <x:c r="K87" s="51"/>
    </x:row>
    <x:row r="88">
      <x:c r="A88" s="24"/>
      <x:c r="B88" s="24"/>
      <x:c r="C88" s="34"/>
      <x:c r="D88" s="24"/>
      <x:c r="E88" s="24"/>
      <x:c r="F88" s="24"/>
      <x:c r="G88" s="24"/>
      <x:c r="H88" s="24"/>
      <x:c r="I88" s="30" t="str">
        <x:f>IF(A88="","",IF(COUNTIF($A$6:$A$205,A88)=1,"VALID","INVALID - DUPLICATE / CASE-COLLIDING DECISION ID"))</x:f>
      </x:c>
      <x:c r="J88" s="30" t="str">
        <x:f>IF(A88="","",IF(OR(EXACT(D88,"FROZEN DECISION CONTRACT"),EXACT(D88,"REOPEN REQUIRED")),"VALID","INVALID - DECISION STATE TOKEN"))</x:f>
      </x:c>
      <x:c r="K88" s="51"/>
    </x:row>
    <x:row r="89">
      <x:c r="A89" s="24"/>
      <x:c r="B89" s="24"/>
      <x:c r="C89" s="34"/>
      <x:c r="D89" s="24"/>
      <x:c r="E89" s="24"/>
      <x:c r="F89" s="24"/>
      <x:c r="G89" s="24"/>
      <x:c r="H89" s="24"/>
      <x:c r="I89" s="30" t="str">
        <x:f>IF(A89="","",IF(COUNTIF($A$6:$A$205,A89)=1,"VALID","INVALID - DUPLICATE / CASE-COLLIDING DECISION ID"))</x:f>
      </x:c>
      <x:c r="J89" s="30" t="str">
        <x:f>IF(A89="","",IF(OR(EXACT(D89,"FROZEN DECISION CONTRACT"),EXACT(D89,"REOPEN REQUIRED")),"VALID","INVALID - DECISION STATE TOKEN"))</x:f>
      </x:c>
      <x:c r="K89" s="51"/>
    </x:row>
    <x:row r="90">
      <x:c r="A90" s="24"/>
      <x:c r="B90" s="24"/>
      <x:c r="C90" s="34"/>
      <x:c r="D90" s="24"/>
      <x:c r="E90" s="24"/>
      <x:c r="F90" s="24"/>
      <x:c r="G90" s="24"/>
      <x:c r="H90" s="24"/>
      <x:c r="I90" s="30" t="str">
        <x:f>IF(A90="","",IF(COUNTIF($A$6:$A$205,A90)=1,"VALID","INVALID - DUPLICATE / CASE-COLLIDING DECISION ID"))</x:f>
      </x:c>
      <x:c r="J90" s="30" t="str">
        <x:f>IF(A90="","",IF(OR(EXACT(D90,"FROZEN DECISION CONTRACT"),EXACT(D90,"REOPEN REQUIRED")),"VALID","INVALID - DECISION STATE TOKEN"))</x:f>
      </x:c>
      <x:c r="K90" s="51"/>
    </x:row>
    <x:row r="91">
      <x:c r="A91" s="24"/>
      <x:c r="B91" s="24"/>
      <x:c r="C91" s="34"/>
      <x:c r="D91" s="24"/>
      <x:c r="E91" s="24"/>
      <x:c r="F91" s="24"/>
      <x:c r="G91" s="24"/>
      <x:c r="H91" s="24"/>
      <x:c r="I91" s="30" t="str">
        <x:f>IF(A91="","",IF(COUNTIF($A$6:$A$205,A91)=1,"VALID","INVALID - DUPLICATE / CASE-COLLIDING DECISION ID"))</x:f>
      </x:c>
      <x:c r="J91" s="30" t="str">
        <x:f>IF(A91="","",IF(OR(EXACT(D91,"FROZEN DECISION CONTRACT"),EXACT(D91,"REOPEN REQUIRED")),"VALID","INVALID - DECISION STATE TOKEN"))</x:f>
      </x:c>
      <x:c r="K91" s="51"/>
    </x:row>
    <x:row r="92">
      <x:c r="A92" s="24"/>
      <x:c r="B92" s="24"/>
      <x:c r="C92" s="34"/>
      <x:c r="D92" s="24"/>
      <x:c r="E92" s="24"/>
      <x:c r="F92" s="24"/>
      <x:c r="G92" s="24"/>
      <x:c r="H92" s="24"/>
      <x:c r="I92" s="30" t="str">
        <x:f>IF(A92="","",IF(COUNTIF($A$6:$A$205,A92)=1,"VALID","INVALID - DUPLICATE / CASE-COLLIDING DECISION ID"))</x:f>
      </x:c>
      <x:c r="J92" s="30" t="str">
        <x:f>IF(A92="","",IF(OR(EXACT(D92,"FROZEN DECISION CONTRACT"),EXACT(D92,"REOPEN REQUIRED")),"VALID","INVALID - DECISION STATE TOKEN"))</x:f>
      </x:c>
      <x:c r="K92" s="51"/>
    </x:row>
    <x:row r="93">
      <x:c r="A93" s="24"/>
      <x:c r="B93" s="24"/>
      <x:c r="C93" s="34"/>
      <x:c r="D93" s="24"/>
      <x:c r="E93" s="24"/>
      <x:c r="F93" s="24"/>
      <x:c r="G93" s="24"/>
      <x:c r="H93" s="24"/>
      <x:c r="I93" s="30" t="str">
        <x:f>IF(A93="","",IF(COUNTIF($A$6:$A$205,A93)=1,"VALID","INVALID - DUPLICATE / CASE-COLLIDING DECISION ID"))</x:f>
      </x:c>
      <x:c r="J93" s="30" t="str">
        <x:f>IF(A93="","",IF(OR(EXACT(D93,"FROZEN DECISION CONTRACT"),EXACT(D93,"REOPEN REQUIRED")),"VALID","INVALID - DECISION STATE TOKEN"))</x:f>
      </x:c>
      <x:c r="K93" s="51"/>
    </x:row>
    <x:row r="94">
      <x:c r="A94" s="24"/>
      <x:c r="B94" s="24"/>
      <x:c r="C94" s="34"/>
      <x:c r="D94" s="24"/>
      <x:c r="E94" s="24"/>
      <x:c r="F94" s="24"/>
      <x:c r="G94" s="24"/>
      <x:c r="H94" s="24"/>
      <x:c r="I94" s="30" t="str">
        <x:f>IF(A94="","",IF(COUNTIF($A$6:$A$205,A94)=1,"VALID","INVALID - DUPLICATE / CASE-COLLIDING DECISION ID"))</x:f>
      </x:c>
      <x:c r="J94" s="30" t="str">
        <x:f>IF(A94="","",IF(OR(EXACT(D94,"FROZEN DECISION CONTRACT"),EXACT(D94,"REOPEN REQUIRED")),"VALID","INVALID - DECISION STATE TOKEN"))</x:f>
      </x:c>
      <x:c r="K94" s="51"/>
    </x:row>
    <x:row r="95">
      <x:c r="A95" s="24"/>
      <x:c r="B95" s="24"/>
      <x:c r="C95" s="34"/>
      <x:c r="D95" s="24"/>
      <x:c r="E95" s="24"/>
      <x:c r="F95" s="24"/>
      <x:c r="G95" s="24"/>
      <x:c r="H95" s="24"/>
      <x:c r="I95" s="30" t="str">
        <x:f>IF(A95="","",IF(COUNTIF($A$6:$A$205,A95)=1,"VALID","INVALID - DUPLICATE / CASE-COLLIDING DECISION ID"))</x:f>
      </x:c>
      <x:c r="J95" s="30" t="str">
        <x:f>IF(A95="","",IF(OR(EXACT(D95,"FROZEN DECISION CONTRACT"),EXACT(D95,"REOPEN REQUIRED")),"VALID","INVALID - DECISION STATE TOKEN"))</x:f>
      </x:c>
      <x:c r="K95" s="51"/>
    </x:row>
    <x:row r="96">
      <x:c r="A96" s="24"/>
      <x:c r="B96" s="24"/>
      <x:c r="C96" s="34"/>
      <x:c r="D96" s="24"/>
      <x:c r="E96" s="24"/>
      <x:c r="F96" s="24"/>
      <x:c r="G96" s="24"/>
      <x:c r="H96" s="24"/>
      <x:c r="I96" s="30" t="str">
        <x:f>IF(A96="","",IF(COUNTIF($A$6:$A$205,A96)=1,"VALID","INVALID - DUPLICATE / CASE-COLLIDING DECISION ID"))</x:f>
      </x:c>
      <x:c r="J96" s="30" t="str">
        <x:f>IF(A96="","",IF(OR(EXACT(D96,"FROZEN DECISION CONTRACT"),EXACT(D96,"REOPEN REQUIRED")),"VALID","INVALID - DECISION STATE TOKEN"))</x:f>
      </x:c>
      <x:c r="K96" s="51"/>
    </x:row>
    <x:row r="97">
      <x:c r="A97" s="24"/>
      <x:c r="B97" s="24"/>
      <x:c r="C97" s="34"/>
      <x:c r="D97" s="24"/>
      <x:c r="E97" s="24"/>
      <x:c r="F97" s="24"/>
      <x:c r="G97" s="24"/>
      <x:c r="H97" s="24"/>
      <x:c r="I97" s="30" t="str">
        <x:f>IF(A97="","",IF(COUNTIF($A$6:$A$205,A97)=1,"VALID","INVALID - DUPLICATE / CASE-COLLIDING DECISION ID"))</x:f>
      </x:c>
      <x:c r="J97" s="30" t="str">
        <x:f>IF(A97="","",IF(OR(EXACT(D97,"FROZEN DECISION CONTRACT"),EXACT(D97,"REOPEN REQUIRED")),"VALID","INVALID - DECISION STATE TOKEN"))</x:f>
      </x:c>
      <x:c r="K97" s="51"/>
    </x:row>
    <x:row r="98">
      <x:c r="A98" s="24"/>
      <x:c r="B98" s="24"/>
      <x:c r="C98" s="34"/>
      <x:c r="D98" s="24"/>
      <x:c r="E98" s="24"/>
      <x:c r="F98" s="24"/>
      <x:c r="G98" s="24"/>
      <x:c r="H98" s="24"/>
      <x:c r="I98" s="30" t="str">
        <x:f>IF(A98="","",IF(COUNTIF($A$6:$A$205,A98)=1,"VALID","INVALID - DUPLICATE / CASE-COLLIDING DECISION ID"))</x:f>
      </x:c>
      <x:c r="J98" s="30" t="str">
        <x:f>IF(A98="","",IF(OR(EXACT(D98,"FROZEN DECISION CONTRACT"),EXACT(D98,"REOPEN REQUIRED")),"VALID","INVALID - DECISION STATE TOKEN"))</x:f>
      </x:c>
      <x:c r="K98" s="51"/>
    </x:row>
    <x:row r="99">
      <x:c r="A99" s="24"/>
      <x:c r="B99" s="24"/>
      <x:c r="C99" s="34"/>
      <x:c r="D99" s="24"/>
      <x:c r="E99" s="24"/>
      <x:c r="F99" s="24"/>
      <x:c r="G99" s="24"/>
      <x:c r="H99" s="24"/>
      <x:c r="I99" s="30" t="str">
        <x:f>IF(A99="","",IF(COUNTIF($A$6:$A$205,A99)=1,"VALID","INVALID - DUPLICATE / CASE-COLLIDING DECISION ID"))</x:f>
      </x:c>
      <x:c r="J99" s="30" t="str">
        <x:f>IF(A99="","",IF(OR(EXACT(D99,"FROZEN DECISION CONTRACT"),EXACT(D99,"REOPEN REQUIRED")),"VALID","INVALID - DECISION STATE TOKEN"))</x:f>
      </x:c>
      <x:c r="K99" s="51"/>
    </x:row>
    <x:row r="100">
      <x:c r="A100" s="24"/>
      <x:c r="B100" s="24"/>
      <x:c r="C100" s="34"/>
      <x:c r="D100" s="24"/>
      <x:c r="E100" s="24"/>
      <x:c r="F100" s="24"/>
      <x:c r="G100" s="24"/>
      <x:c r="H100" s="24"/>
      <x:c r="I100" s="30" t="str">
        <x:f>IF(A100="","",IF(COUNTIF($A$6:$A$205,A100)=1,"VALID","INVALID - DUPLICATE / CASE-COLLIDING DECISION ID"))</x:f>
      </x:c>
      <x:c r="J100" s="30" t="str">
        <x:f>IF(A100="","",IF(OR(EXACT(D100,"FROZEN DECISION CONTRACT"),EXACT(D100,"REOPEN REQUIRED")),"VALID","INVALID - DECISION STATE TOKEN"))</x:f>
      </x:c>
      <x:c r="K100" s="51"/>
    </x:row>
    <x:row r="101">
      <x:c r="A101" s="24"/>
      <x:c r="B101" s="24"/>
      <x:c r="C101" s="34"/>
      <x:c r="D101" s="24"/>
      <x:c r="E101" s="24"/>
      <x:c r="F101" s="24"/>
      <x:c r="G101" s="24"/>
      <x:c r="H101" s="24"/>
      <x:c r="I101" s="30" t="str">
        <x:f>IF(A101="","",IF(COUNTIF($A$6:$A$205,A101)=1,"VALID","INVALID - DUPLICATE / CASE-COLLIDING DECISION ID"))</x:f>
      </x:c>
      <x:c r="J101" s="30" t="str">
        <x:f>IF(A101="","",IF(OR(EXACT(D101,"FROZEN DECISION CONTRACT"),EXACT(D101,"REOPEN REQUIRED")),"VALID","INVALID - DECISION STATE TOKEN"))</x:f>
      </x:c>
      <x:c r="K101" s="51"/>
    </x:row>
    <x:row r="102">
      <x:c r="A102" s="24"/>
      <x:c r="B102" s="24"/>
      <x:c r="C102" s="34"/>
      <x:c r="D102" s="24"/>
      <x:c r="E102" s="24"/>
      <x:c r="F102" s="24"/>
      <x:c r="G102" s="24"/>
      <x:c r="H102" s="24"/>
      <x:c r="I102" s="30" t="str">
        <x:f>IF(A102="","",IF(COUNTIF($A$6:$A$205,A102)=1,"VALID","INVALID - DUPLICATE / CASE-COLLIDING DECISION ID"))</x:f>
      </x:c>
      <x:c r="J102" s="30" t="str">
        <x:f>IF(A102="","",IF(OR(EXACT(D102,"FROZEN DECISION CONTRACT"),EXACT(D102,"REOPEN REQUIRED")),"VALID","INVALID - DECISION STATE TOKEN"))</x:f>
      </x:c>
      <x:c r="K102" s="51"/>
    </x:row>
    <x:row r="103">
      <x:c r="A103" s="24"/>
      <x:c r="B103" s="24"/>
      <x:c r="C103" s="34"/>
      <x:c r="D103" s="24"/>
      <x:c r="E103" s="24"/>
      <x:c r="F103" s="24"/>
      <x:c r="G103" s="24"/>
      <x:c r="H103" s="24"/>
      <x:c r="I103" s="30" t="str">
        <x:f>IF(A103="","",IF(COUNTIF($A$6:$A$205,A103)=1,"VALID","INVALID - DUPLICATE / CASE-COLLIDING DECISION ID"))</x:f>
      </x:c>
      <x:c r="J103" s="30" t="str">
        <x:f>IF(A103="","",IF(OR(EXACT(D103,"FROZEN DECISION CONTRACT"),EXACT(D103,"REOPEN REQUIRED")),"VALID","INVALID - DECISION STATE TOKEN"))</x:f>
      </x:c>
      <x:c r="K103" s="51"/>
    </x:row>
    <x:row r="104">
      <x:c r="A104" s="24"/>
      <x:c r="B104" s="24"/>
      <x:c r="C104" s="34"/>
      <x:c r="D104" s="24"/>
      <x:c r="E104" s="24"/>
      <x:c r="F104" s="24"/>
      <x:c r="G104" s="24"/>
      <x:c r="H104" s="24"/>
      <x:c r="I104" s="30" t="str">
        <x:f>IF(A104="","",IF(COUNTIF($A$6:$A$205,A104)=1,"VALID","INVALID - DUPLICATE / CASE-COLLIDING DECISION ID"))</x:f>
      </x:c>
      <x:c r="J104" s="30" t="str">
        <x:f>IF(A104="","",IF(OR(EXACT(D104,"FROZEN DECISION CONTRACT"),EXACT(D104,"REOPEN REQUIRED")),"VALID","INVALID - DECISION STATE TOKEN"))</x:f>
      </x:c>
      <x:c r="K104" s="51"/>
    </x:row>
    <x:row r="105">
      <x:c r="A105" s="24"/>
      <x:c r="B105" s="24"/>
      <x:c r="C105" s="34"/>
      <x:c r="D105" s="24"/>
      <x:c r="E105" s="24"/>
      <x:c r="F105" s="24"/>
      <x:c r="G105" s="24"/>
      <x:c r="H105" s="24"/>
      <x:c r="I105" s="30" t="str">
        <x:f>IF(A105="","",IF(COUNTIF($A$6:$A$205,A105)=1,"VALID","INVALID - DUPLICATE / CASE-COLLIDING DECISION ID"))</x:f>
      </x:c>
      <x:c r="J105" s="30" t="str">
        <x:f>IF(A105="","",IF(OR(EXACT(D105,"FROZEN DECISION CONTRACT"),EXACT(D105,"REOPEN REQUIRED")),"VALID","INVALID - DECISION STATE TOKEN"))</x:f>
      </x:c>
      <x:c r="K105" s="51"/>
    </x:row>
    <x:row r="106">
      <x:c r="A106" s="24"/>
      <x:c r="B106" s="24"/>
      <x:c r="C106" s="34"/>
      <x:c r="D106" s="24"/>
      <x:c r="E106" s="24"/>
      <x:c r="F106" s="24"/>
      <x:c r="G106" s="24"/>
      <x:c r="H106" s="24"/>
      <x:c r="I106" s="30" t="str">
        <x:f>IF(A106="","",IF(COUNTIF($A$6:$A$205,A106)=1,"VALID","INVALID - DUPLICATE / CASE-COLLIDING DECISION ID"))</x:f>
      </x:c>
      <x:c r="J106" s="30" t="str">
        <x:f>IF(A106="","",IF(OR(EXACT(D106,"FROZEN DECISION CONTRACT"),EXACT(D106,"REOPEN REQUIRED")),"VALID","INVALID - DECISION STATE TOKEN"))</x:f>
      </x:c>
      <x:c r="K106" s="51"/>
    </x:row>
    <x:row r="107">
      <x:c r="A107" s="24"/>
      <x:c r="B107" s="24"/>
      <x:c r="C107" s="34"/>
      <x:c r="D107" s="24"/>
      <x:c r="E107" s="24"/>
      <x:c r="F107" s="24"/>
      <x:c r="G107" s="24"/>
      <x:c r="H107" s="24"/>
      <x:c r="I107" s="30" t="str">
        <x:f>IF(A107="","",IF(COUNTIF($A$6:$A$205,A107)=1,"VALID","INVALID - DUPLICATE / CASE-COLLIDING DECISION ID"))</x:f>
      </x:c>
      <x:c r="J107" s="30" t="str">
        <x:f>IF(A107="","",IF(OR(EXACT(D107,"FROZEN DECISION CONTRACT"),EXACT(D107,"REOPEN REQUIRED")),"VALID","INVALID - DECISION STATE TOKEN"))</x:f>
      </x:c>
      <x:c r="K107" s="51"/>
    </x:row>
    <x:row r="108">
      <x:c r="A108" s="24"/>
      <x:c r="B108" s="24"/>
      <x:c r="C108" s="34"/>
      <x:c r="D108" s="24"/>
      <x:c r="E108" s="24"/>
      <x:c r="F108" s="24"/>
      <x:c r="G108" s="24"/>
      <x:c r="H108" s="24"/>
      <x:c r="I108" s="30" t="str">
        <x:f>IF(A108="","",IF(COUNTIF($A$6:$A$205,A108)=1,"VALID","INVALID - DUPLICATE / CASE-COLLIDING DECISION ID"))</x:f>
      </x:c>
      <x:c r="J108" s="30" t="str">
        <x:f>IF(A108="","",IF(OR(EXACT(D108,"FROZEN DECISION CONTRACT"),EXACT(D108,"REOPEN REQUIRED")),"VALID","INVALID - DECISION STATE TOKEN"))</x:f>
      </x:c>
      <x:c r="K108" s="51"/>
    </x:row>
    <x:row r="109">
      <x:c r="A109" s="24"/>
      <x:c r="B109" s="24"/>
      <x:c r="C109" s="34"/>
      <x:c r="D109" s="24"/>
      <x:c r="E109" s="24"/>
      <x:c r="F109" s="24"/>
      <x:c r="G109" s="24"/>
      <x:c r="H109" s="24"/>
      <x:c r="I109" s="30" t="str">
        <x:f>IF(A109="","",IF(COUNTIF($A$6:$A$205,A109)=1,"VALID","INVALID - DUPLICATE / CASE-COLLIDING DECISION ID"))</x:f>
      </x:c>
      <x:c r="J109" s="30" t="str">
        <x:f>IF(A109="","",IF(OR(EXACT(D109,"FROZEN DECISION CONTRACT"),EXACT(D109,"REOPEN REQUIRED")),"VALID","INVALID - DECISION STATE TOKEN"))</x:f>
      </x:c>
      <x:c r="K109" s="51"/>
    </x:row>
    <x:row r="110">
      <x:c r="A110" s="24"/>
      <x:c r="B110" s="24"/>
      <x:c r="C110" s="34"/>
      <x:c r="D110" s="24"/>
      <x:c r="E110" s="24"/>
      <x:c r="F110" s="24"/>
      <x:c r="G110" s="24"/>
      <x:c r="H110" s="24"/>
      <x:c r="I110" s="30" t="str">
        <x:f>IF(A110="","",IF(COUNTIF($A$6:$A$205,A110)=1,"VALID","INVALID - DUPLICATE / CASE-COLLIDING DECISION ID"))</x:f>
      </x:c>
      <x:c r="J110" s="30" t="str">
        <x:f>IF(A110="","",IF(OR(EXACT(D110,"FROZEN DECISION CONTRACT"),EXACT(D110,"REOPEN REQUIRED")),"VALID","INVALID - DECISION STATE TOKEN"))</x:f>
      </x:c>
      <x:c r="K110" s="51"/>
    </x:row>
    <x:row r="111">
      <x:c r="A111" s="24"/>
      <x:c r="B111" s="24"/>
      <x:c r="C111" s="34"/>
      <x:c r="D111" s="24"/>
      <x:c r="E111" s="24"/>
      <x:c r="F111" s="24"/>
      <x:c r="G111" s="24"/>
      <x:c r="H111" s="24"/>
      <x:c r="I111" s="30" t="str">
        <x:f>IF(A111="","",IF(COUNTIF($A$6:$A$205,A111)=1,"VALID","INVALID - DUPLICATE / CASE-COLLIDING DECISION ID"))</x:f>
      </x:c>
      <x:c r="J111" s="30" t="str">
        <x:f>IF(A111="","",IF(OR(EXACT(D111,"FROZEN DECISION CONTRACT"),EXACT(D111,"REOPEN REQUIRED")),"VALID","INVALID - DECISION STATE TOKEN"))</x:f>
      </x:c>
      <x:c r="K111" s="51"/>
    </x:row>
    <x:row r="112">
      <x:c r="A112" s="24"/>
      <x:c r="B112" s="24"/>
      <x:c r="C112" s="34"/>
      <x:c r="D112" s="24"/>
      <x:c r="E112" s="24"/>
      <x:c r="F112" s="24"/>
      <x:c r="G112" s="24"/>
      <x:c r="H112" s="24"/>
      <x:c r="I112" s="30" t="str">
        <x:f>IF(A112="","",IF(COUNTIF($A$6:$A$205,A112)=1,"VALID","INVALID - DUPLICATE / CASE-COLLIDING DECISION ID"))</x:f>
      </x:c>
      <x:c r="J112" s="30" t="str">
        <x:f>IF(A112="","",IF(OR(EXACT(D112,"FROZEN DECISION CONTRACT"),EXACT(D112,"REOPEN REQUIRED")),"VALID","INVALID - DECISION STATE TOKEN"))</x:f>
      </x:c>
      <x:c r="K112" s="51"/>
    </x:row>
    <x:row r="113">
      <x:c r="A113" s="24"/>
      <x:c r="B113" s="24"/>
      <x:c r="C113" s="34"/>
      <x:c r="D113" s="24"/>
      <x:c r="E113" s="24"/>
      <x:c r="F113" s="24"/>
      <x:c r="G113" s="24"/>
      <x:c r="H113" s="24"/>
      <x:c r="I113" s="30" t="str">
        <x:f>IF(A113="","",IF(COUNTIF($A$6:$A$205,A113)=1,"VALID","INVALID - DUPLICATE / CASE-COLLIDING DECISION ID"))</x:f>
      </x:c>
      <x:c r="J113" s="30" t="str">
        <x:f>IF(A113="","",IF(OR(EXACT(D113,"FROZEN DECISION CONTRACT"),EXACT(D113,"REOPEN REQUIRED")),"VALID","INVALID - DECISION STATE TOKEN"))</x:f>
      </x:c>
      <x:c r="K113" s="51"/>
    </x:row>
    <x:row r="114">
      <x:c r="A114" s="24"/>
      <x:c r="B114" s="24"/>
      <x:c r="C114" s="34"/>
      <x:c r="D114" s="24"/>
      <x:c r="E114" s="24"/>
      <x:c r="F114" s="24"/>
      <x:c r="G114" s="24"/>
      <x:c r="H114" s="24"/>
      <x:c r="I114" s="30" t="str">
        <x:f>IF(A114="","",IF(COUNTIF($A$6:$A$205,A114)=1,"VALID","INVALID - DUPLICATE / CASE-COLLIDING DECISION ID"))</x:f>
      </x:c>
      <x:c r="J114" s="30" t="str">
        <x:f>IF(A114="","",IF(OR(EXACT(D114,"FROZEN DECISION CONTRACT"),EXACT(D114,"REOPEN REQUIRED")),"VALID","INVALID - DECISION STATE TOKEN"))</x:f>
      </x:c>
      <x:c r="K114" s="51"/>
    </x:row>
    <x:row r="115">
      <x:c r="A115" s="24"/>
      <x:c r="B115" s="24"/>
      <x:c r="C115" s="34"/>
      <x:c r="D115" s="24"/>
      <x:c r="E115" s="24"/>
      <x:c r="F115" s="24"/>
      <x:c r="G115" s="24"/>
      <x:c r="H115" s="24"/>
      <x:c r="I115" s="30" t="str">
        <x:f>IF(A115="","",IF(COUNTIF($A$6:$A$205,A115)=1,"VALID","INVALID - DUPLICATE / CASE-COLLIDING DECISION ID"))</x:f>
      </x:c>
      <x:c r="J115" s="30" t="str">
        <x:f>IF(A115="","",IF(OR(EXACT(D115,"FROZEN DECISION CONTRACT"),EXACT(D115,"REOPEN REQUIRED")),"VALID","INVALID - DECISION STATE TOKEN"))</x:f>
      </x:c>
      <x:c r="K115" s="51"/>
    </x:row>
    <x:row r="116">
      <x:c r="A116" s="24"/>
      <x:c r="B116" s="24"/>
      <x:c r="C116" s="34"/>
      <x:c r="D116" s="24"/>
      <x:c r="E116" s="24"/>
      <x:c r="F116" s="24"/>
      <x:c r="G116" s="24"/>
      <x:c r="H116" s="24"/>
      <x:c r="I116" s="30" t="str">
        <x:f>IF(A116="","",IF(COUNTIF($A$6:$A$205,A116)=1,"VALID","INVALID - DUPLICATE / CASE-COLLIDING DECISION ID"))</x:f>
      </x:c>
      <x:c r="J116" s="30" t="str">
        <x:f>IF(A116="","",IF(OR(EXACT(D116,"FROZEN DECISION CONTRACT"),EXACT(D116,"REOPEN REQUIRED")),"VALID","INVALID - DECISION STATE TOKEN"))</x:f>
      </x:c>
      <x:c r="K116" s="51"/>
    </x:row>
    <x:row r="117">
      <x:c r="A117" s="24"/>
      <x:c r="B117" s="24"/>
      <x:c r="C117" s="34"/>
      <x:c r="D117" s="24"/>
      <x:c r="E117" s="24"/>
      <x:c r="F117" s="24"/>
      <x:c r="G117" s="24"/>
      <x:c r="H117" s="24"/>
      <x:c r="I117" s="30" t="str">
        <x:f>IF(A117="","",IF(COUNTIF($A$6:$A$205,A117)=1,"VALID","INVALID - DUPLICATE / CASE-COLLIDING DECISION ID"))</x:f>
      </x:c>
      <x:c r="J117" s="30" t="str">
        <x:f>IF(A117="","",IF(OR(EXACT(D117,"FROZEN DECISION CONTRACT"),EXACT(D117,"REOPEN REQUIRED")),"VALID","INVALID - DECISION STATE TOKEN"))</x:f>
      </x:c>
      <x:c r="K117" s="51"/>
    </x:row>
    <x:row r="118">
      <x:c r="A118" s="24"/>
      <x:c r="B118" s="24"/>
      <x:c r="C118" s="34"/>
      <x:c r="D118" s="24"/>
      <x:c r="E118" s="24"/>
      <x:c r="F118" s="24"/>
      <x:c r="G118" s="24"/>
      <x:c r="H118" s="24"/>
      <x:c r="I118" s="30" t="str">
        <x:f>IF(A118="","",IF(COUNTIF($A$6:$A$205,A118)=1,"VALID","INVALID - DUPLICATE / CASE-COLLIDING DECISION ID"))</x:f>
      </x:c>
      <x:c r="J118" s="30" t="str">
        <x:f>IF(A118="","",IF(OR(EXACT(D118,"FROZEN DECISION CONTRACT"),EXACT(D118,"REOPEN REQUIRED")),"VALID","INVALID - DECISION STATE TOKEN"))</x:f>
      </x:c>
      <x:c r="K118" s="51"/>
    </x:row>
    <x:row r="119">
      <x:c r="A119" s="24"/>
      <x:c r="B119" s="24"/>
      <x:c r="C119" s="34"/>
      <x:c r="D119" s="24"/>
      <x:c r="E119" s="24"/>
      <x:c r="F119" s="24"/>
      <x:c r="G119" s="24"/>
      <x:c r="H119" s="24"/>
      <x:c r="I119" s="30" t="str">
        <x:f>IF(A119="","",IF(COUNTIF($A$6:$A$205,A119)=1,"VALID","INVALID - DUPLICATE / CASE-COLLIDING DECISION ID"))</x:f>
      </x:c>
      <x:c r="J119" s="30" t="str">
        <x:f>IF(A119="","",IF(OR(EXACT(D119,"FROZEN DECISION CONTRACT"),EXACT(D119,"REOPEN REQUIRED")),"VALID","INVALID - DECISION STATE TOKEN"))</x:f>
      </x:c>
      <x:c r="K119" s="51"/>
    </x:row>
    <x:row r="120">
      <x:c r="A120" s="24"/>
      <x:c r="B120" s="24"/>
      <x:c r="C120" s="34"/>
      <x:c r="D120" s="24"/>
      <x:c r="E120" s="24"/>
      <x:c r="F120" s="24"/>
      <x:c r="G120" s="24"/>
      <x:c r="H120" s="24"/>
      <x:c r="I120" s="30" t="str">
        <x:f>IF(A120="","",IF(COUNTIF($A$6:$A$205,A120)=1,"VALID","INVALID - DUPLICATE / CASE-COLLIDING DECISION ID"))</x:f>
      </x:c>
      <x:c r="J120" s="30" t="str">
        <x:f>IF(A120="","",IF(OR(EXACT(D120,"FROZEN DECISION CONTRACT"),EXACT(D120,"REOPEN REQUIRED")),"VALID","INVALID - DECISION STATE TOKEN"))</x:f>
      </x:c>
      <x:c r="K120" s="51"/>
    </x:row>
    <x:row r="121">
      <x:c r="A121" s="24"/>
      <x:c r="B121" s="24"/>
      <x:c r="C121" s="34"/>
      <x:c r="D121" s="24"/>
      <x:c r="E121" s="24"/>
      <x:c r="F121" s="24"/>
      <x:c r="G121" s="24"/>
      <x:c r="H121" s="24"/>
      <x:c r="I121" s="30" t="str">
        <x:f>IF(A121="","",IF(COUNTIF($A$6:$A$205,A121)=1,"VALID","INVALID - DUPLICATE / CASE-COLLIDING DECISION ID"))</x:f>
      </x:c>
      <x:c r="J121" s="30" t="str">
        <x:f>IF(A121="","",IF(OR(EXACT(D121,"FROZEN DECISION CONTRACT"),EXACT(D121,"REOPEN REQUIRED")),"VALID","INVALID - DECISION STATE TOKEN"))</x:f>
      </x:c>
      <x:c r="K121" s="51"/>
    </x:row>
    <x:row r="122">
      <x:c r="A122" s="24"/>
      <x:c r="B122" s="24"/>
      <x:c r="C122" s="34"/>
      <x:c r="D122" s="24"/>
      <x:c r="E122" s="24"/>
      <x:c r="F122" s="24"/>
      <x:c r="G122" s="24"/>
      <x:c r="H122" s="24"/>
      <x:c r="I122" s="30" t="str">
        <x:f>IF(A122="","",IF(COUNTIF($A$6:$A$205,A122)=1,"VALID","INVALID - DUPLICATE / CASE-COLLIDING DECISION ID"))</x:f>
      </x:c>
      <x:c r="J122" s="30" t="str">
        <x:f>IF(A122="","",IF(OR(EXACT(D122,"FROZEN DECISION CONTRACT"),EXACT(D122,"REOPEN REQUIRED")),"VALID","INVALID - DECISION STATE TOKEN"))</x:f>
      </x:c>
      <x:c r="K122" s="51"/>
    </x:row>
    <x:row r="123">
      <x:c r="A123" s="24"/>
      <x:c r="B123" s="24"/>
      <x:c r="C123" s="34"/>
      <x:c r="D123" s="24"/>
      <x:c r="E123" s="24"/>
      <x:c r="F123" s="24"/>
      <x:c r="G123" s="24"/>
      <x:c r="H123" s="24"/>
      <x:c r="I123" s="30" t="str">
        <x:f>IF(A123="","",IF(COUNTIF($A$6:$A$205,A123)=1,"VALID","INVALID - DUPLICATE / CASE-COLLIDING DECISION ID"))</x:f>
      </x:c>
      <x:c r="J123" s="30" t="str">
        <x:f>IF(A123="","",IF(OR(EXACT(D123,"FROZEN DECISION CONTRACT"),EXACT(D123,"REOPEN REQUIRED")),"VALID","INVALID - DECISION STATE TOKEN"))</x:f>
      </x:c>
      <x:c r="K123" s="51"/>
    </x:row>
    <x:row r="124">
      <x:c r="A124" s="24"/>
      <x:c r="B124" s="24"/>
      <x:c r="C124" s="34"/>
      <x:c r="D124" s="24"/>
      <x:c r="E124" s="24"/>
      <x:c r="F124" s="24"/>
      <x:c r="G124" s="24"/>
      <x:c r="H124" s="24"/>
      <x:c r="I124" s="30" t="str">
        <x:f>IF(A124="","",IF(COUNTIF($A$6:$A$205,A124)=1,"VALID","INVALID - DUPLICATE / CASE-COLLIDING DECISION ID"))</x:f>
      </x:c>
      <x:c r="J124" s="30" t="str">
        <x:f>IF(A124="","",IF(OR(EXACT(D124,"FROZEN DECISION CONTRACT"),EXACT(D124,"REOPEN REQUIRED")),"VALID","INVALID - DECISION STATE TOKEN"))</x:f>
      </x:c>
      <x:c r="K124" s="51"/>
    </x:row>
    <x:row r="125">
      <x:c r="A125" s="24"/>
      <x:c r="B125" s="24"/>
      <x:c r="C125" s="34"/>
      <x:c r="D125" s="24"/>
      <x:c r="E125" s="24"/>
      <x:c r="F125" s="24"/>
      <x:c r="G125" s="24"/>
      <x:c r="H125" s="24"/>
      <x:c r="I125" s="30" t="str">
        <x:f>IF(A125="","",IF(COUNTIF($A$6:$A$205,A125)=1,"VALID","INVALID - DUPLICATE / CASE-COLLIDING DECISION ID"))</x:f>
      </x:c>
      <x:c r="J125" s="30" t="str">
        <x:f>IF(A125="","",IF(OR(EXACT(D125,"FROZEN DECISION CONTRACT"),EXACT(D125,"REOPEN REQUIRED")),"VALID","INVALID - DECISION STATE TOKEN"))</x:f>
      </x:c>
      <x:c r="K125" s="51"/>
    </x:row>
    <x:row r="126">
      <x:c r="A126" s="24"/>
      <x:c r="B126" s="24"/>
      <x:c r="C126" s="34"/>
      <x:c r="D126" s="24"/>
      <x:c r="E126" s="24"/>
      <x:c r="F126" s="24"/>
      <x:c r="G126" s="24"/>
      <x:c r="H126" s="24"/>
      <x:c r="I126" s="30" t="str">
        <x:f>IF(A126="","",IF(COUNTIF($A$6:$A$205,A126)=1,"VALID","INVALID - DUPLICATE / CASE-COLLIDING DECISION ID"))</x:f>
      </x:c>
      <x:c r="J126" s="30" t="str">
        <x:f>IF(A126="","",IF(OR(EXACT(D126,"FROZEN DECISION CONTRACT"),EXACT(D126,"REOPEN REQUIRED")),"VALID","INVALID - DECISION STATE TOKEN"))</x:f>
      </x:c>
      <x:c r="K126" s="51"/>
    </x:row>
    <x:row r="127">
      <x:c r="A127" s="24"/>
      <x:c r="B127" s="24"/>
      <x:c r="C127" s="34"/>
      <x:c r="D127" s="24"/>
      <x:c r="E127" s="24"/>
      <x:c r="F127" s="24"/>
      <x:c r="G127" s="24"/>
      <x:c r="H127" s="24"/>
      <x:c r="I127" s="30" t="str">
        <x:f>IF(A127="","",IF(COUNTIF($A$6:$A$205,A127)=1,"VALID","INVALID - DUPLICATE / CASE-COLLIDING DECISION ID"))</x:f>
      </x:c>
      <x:c r="J127" s="30" t="str">
        <x:f>IF(A127="","",IF(OR(EXACT(D127,"FROZEN DECISION CONTRACT"),EXACT(D127,"REOPEN REQUIRED")),"VALID","INVALID - DECISION STATE TOKEN"))</x:f>
      </x:c>
      <x:c r="K127" s="51"/>
    </x:row>
    <x:row r="128">
      <x:c r="A128" s="24"/>
      <x:c r="B128" s="24"/>
      <x:c r="C128" s="34"/>
      <x:c r="D128" s="24"/>
      <x:c r="E128" s="24"/>
      <x:c r="F128" s="24"/>
      <x:c r="G128" s="24"/>
      <x:c r="H128" s="24"/>
      <x:c r="I128" s="30" t="str">
        <x:f>IF(A128="","",IF(COUNTIF($A$6:$A$205,A128)=1,"VALID","INVALID - DUPLICATE / CASE-COLLIDING DECISION ID"))</x:f>
      </x:c>
      <x:c r="J128" s="30" t="str">
        <x:f>IF(A128="","",IF(OR(EXACT(D128,"FROZEN DECISION CONTRACT"),EXACT(D128,"REOPEN REQUIRED")),"VALID","INVALID - DECISION STATE TOKEN"))</x:f>
      </x:c>
      <x:c r="K128" s="51"/>
    </x:row>
    <x:row r="129">
      <x:c r="A129" s="24"/>
      <x:c r="B129" s="24"/>
      <x:c r="C129" s="34"/>
      <x:c r="D129" s="24"/>
      <x:c r="E129" s="24"/>
      <x:c r="F129" s="24"/>
      <x:c r="G129" s="24"/>
      <x:c r="H129" s="24"/>
      <x:c r="I129" s="30" t="str">
        <x:f>IF(A129="","",IF(COUNTIF($A$6:$A$205,A129)=1,"VALID","INVALID - DUPLICATE / CASE-COLLIDING DECISION ID"))</x:f>
      </x:c>
      <x:c r="J129" s="30" t="str">
        <x:f>IF(A129="","",IF(OR(EXACT(D129,"FROZEN DECISION CONTRACT"),EXACT(D129,"REOPEN REQUIRED")),"VALID","INVALID - DECISION STATE TOKEN"))</x:f>
      </x:c>
      <x:c r="K129" s="51"/>
    </x:row>
    <x:row r="130">
      <x:c r="A130" s="24"/>
      <x:c r="B130" s="24"/>
      <x:c r="C130" s="34"/>
      <x:c r="D130" s="24"/>
      <x:c r="E130" s="24"/>
      <x:c r="F130" s="24"/>
      <x:c r="G130" s="24"/>
      <x:c r="H130" s="24"/>
      <x:c r="I130" s="30" t="str">
        <x:f>IF(A130="","",IF(COUNTIF($A$6:$A$205,A130)=1,"VALID","INVALID - DUPLICATE / CASE-COLLIDING DECISION ID"))</x:f>
      </x:c>
      <x:c r="J130" s="30" t="str">
        <x:f>IF(A130="","",IF(OR(EXACT(D130,"FROZEN DECISION CONTRACT"),EXACT(D130,"REOPEN REQUIRED")),"VALID","INVALID - DECISION STATE TOKEN"))</x:f>
      </x:c>
      <x:c r="K130" s="51"/>
    </x:row>
    <x:row r="131">
      <x:c r="A131" s="24"/>
      <x:c r="B131" s="24"/>
      <x:c r="C131" s="34"/>
      <x:c r="D131" s="24"/>
      <x:c r="E131" s="24"/>
      <x:c r="F131" s="24"/>
      <x:c r="G131" s="24"/>
      <x:c r="H131" s="24"/>
      <x:c r="I131" s="30" t="str">
        <x:f>IF(A131="","",IF(COUNTIF($A$6:$A$205,A131)=1,"VALID","INVALID - DUPLICATE / CASE-COLLIDING DECISION ID"))</x:f>
      </x:c>
      <x:c r="J131" s="30" t="str">
        <x:f>IF(A131="","",IF(OR(EXACT(D131,"FROZEN DECISION CONTRACT"),EXACT(D131,"REOPEN REQUIRED")),"VALID","INVALID - DECISION STATE TOKEN"))</x:f>
      </x:c>
      <x:c r="K131" s="51"/>
    </x:row>
    <x:row r="132">
      <x:c r="A132" s="24"/>
      <x:c r="B132" s="24"/>
      <x:c r="C132" s="34"/>
      <x:c r="D132" s="24"/>
      <x:c r="E132" s="24"/>
      <x:c r="F132" s="24"/>
      <x:c r="G132" s="24"/>
      <x:c r="H132" s="24"/>
      <x:c r="I132" s="30" t="str">
        <x:f>IF(A132="","",IF(COUNTIF($A$6:$A$205,A132)=1,"VALID","INVALID - DUPLICATE / CASE-COLLIDING DECISION ID"))</x:f>
      </x:c>
      <x:c r="J132" s="30" t="str">
        <x:f>IF(A132="","",IF(OR(EXACT(D132,"FROZEN DECISION CONTRACT"),EXACT(D132,"REOPEN REQUIRED")),"VALID","INVALID - DECISION STATE TOKEN"))</x:f>
      </x:c>
      <x:c r="K132" s="51"/>
    </x:row>
    <x:row r="133">
      <x:c r="A133" s="24"/>
      <x:c r="B133" s="24"/>
      <x:c r="C133" s="34"/>
      <x:c r="D133" s="24"/>
      <x:c r="E133" s="24"/>
      <x:c r="F133" s="24"/>
      <x:c r="G133" s="24"/>
      <x:c r="H133" s="24"/>
      <x:c r="I133" s="30" t="str">
        <x:f>IF(A133="","",IF(COUNTIF($A$6:$A$205,A133)=1,"VALID","INVALID - DUPLICATE / CASE-COLLIDING DECISION ID"))</x:f>
      </x:c>
      <x:c r="J133" s="30" t="str">
        <x:f>IF(A133="","",IF(OR(EXACT(D133,"FROZEN DECISION CONTRACT"),EXACT(D133,"REOPEN REQUIRED")),"VALID","INVALID - DECISION STATE TOKEN"))</x:f>
      </x:c>
      <x:c r="K133" s="51"/>
    </x:row>
    <x:row r="134">
      <x:c r="A134" s="24"/>
      <x:c r="B134" s="24"/>
      <x:c r="C134" s="34"/>
      <x:c r="D134" s="24"/>
      <x:c r="E134" s="24"/>
      <x:c r="F134" s="24"/>
      <x:c r="G134" s="24"/>
      <x:c r="H134" s="24"/>
      <x:c r="I134" s="30" t="str">
        <x:f>IF(A134="","",IF(COUNTIF($A$6:$A$205,A134)=1,"VALID","INVALID - DUPLICATE / CASE-COLLIDING DECISION ID"))</x:f>
      </x:c>
      <x:c r="J134" s="30" t="str">
        <x:f>IF(A134="","",IF(OR(EXACT(D134,"FROZEN DECISION CONTRACT"),EXACT(D134,"REOPEN REQUIRED")),"VALID","INVALID - DECISION STATE TOKEN"))</x:f>
      </x:c>
      <x:c r="K134" s="51"/>
    </x:row>
    <x:row r="135">
      <x:c r="A135" s="24"/>
      <x:c r="B135" s="24"/>
      <x:c r="C135" s="34"/>
      <x:c r="D135" s="24"/>
      <x:c r="E135" s="24"/>
      <x:c r="F135" s="24"/>
      <x:c r="G135" s="24"/>
      <x:c r="H135" s="24"/>
      <x:c r="I135" s="30" t="str">
        <x:f>IF(A135="","",IF(COUNTIF($A$6:$A$205,A135)=1,"VALID","INVALID - DUPLICATE / CASE-COLLIDING DECISION ID"))</x:f>
      </x:c>
      <x:c r="J135" s="30" t="str">
        <x:f>IF(A135="","",IF(OR(EXACT(D135,"FROZEN DECISION CONTRACT"),EXACT(D135,"REOPEN REQUIRED")),"VALID","INVALID - DECISION STATE TOKEN"))</x:f>
      </x:c>
      <x:c r="K135" s="51"/>
    </x:row>
    <x:row r="136">
      <x:c r="A136" s="24"/>
      <x:c r="B136" s="24"/>
      <x:c r="C136" s="34"/>
      <x:c r="D136" s="24"/>
      <x:c r="E136" s="24"/>
      <x:c r="F136" s="24"/>
      <x:c r="G136" s="24"/>
      <x:c r="H136" s="24"/>
      <x:c r="I136" s="30" t="str">
        <x:f>IF(A136="","",IF(COUNTIF($A$6:$A$205,A136)=1,"VALID","INVALID - DUPLICATE / CASE-COLLIDING DECISION ID"))</x:f>
      </x:c>
      <x:c r="J136" s="30" t="str">
        <x:f>IF(A136="","",IF(OR(EXACT(D136,"FROZEN DECISION CONTRACT"),EXACT(D136,"REOPEN REQUIRED")),"VALID","INVALID - DECISION STATE TOKEN"))</x:f>
      </x:c>
      <x:c r="K136" s="51"/>
    </x:row>
    <x:row r="137">
      <x:c r="A137" s="24"/>
      <x:c r="B137" s="24"/>
      <x:c r="C137" s="34"/>
      <x:c r="D137" s="24"/>
      <x:c r="E137" s="24"/>
      <x:c r="F137" s="24"/>
      <x:c r="G137" s="24"/>
      <x:c r="H137" s="24"/>
      <x:c r="I137" s="30" t="str">
        <x:f>IF(A137="","",IF(COUNTIF($A$6:$A$205,A137)=1,"VALID","INVALID - DUPLICATE / CASE-COLLIDING DECISION ID"))</x:f>
      </x:c>
      <x:c r="J137" s="30" t="str">
        <x:f>IF(A137="","",IF(OR(EXACT(D137,"FROZEN DECISION CONTRACT"),EXACT(D137,"REOPEN REQUIRED")),"VALID","INVALID - DECISION STATE TOKEN"))</x:f>
      </x:c>
      <x:c r="K137" s="51"/>
    </x:row>
    <x:row r="138">
      <x:c r="A138" s="24"/>
      <x:c r="B138" s="24"/>
      <x:c r="C138" s="34"/>
      <x:c r="D138" s="24"/>
      <x:c r="E138" s="24"/>
      <x:c r="F138" s="24"/>
      <x:c r="G138" s="24"/>
      <x:c r="H138" s="24"/>
      <x:c r="I138" s="30" t="str">
        <x:f>IF(A138="","",IF(COUNTIF($A$6:$A$205,A138)=1,"VALID","INVALID - DUPLICATE / CASE-COLLIDING DECISION ID"))</x:f>
      </x:c>
      <x:c r="J138" s="30" t="str">
        <x:f>IF(A138="","",IF(OR(EXACT(D138,"FROZEN DECISION CONTRACT"),EXACT(D138,"REOPEN REQUIRED")),"VALID","INVALID - DECISION STATE TOKEN"))</x:f>
      </x:c>
      <x:c r="K138" s="51"/>
    </x:row>
    <x:row r="139">
      <x:c r="A139" s="24"/>
      <x:c r="B139" s="24"/>
      <x:c r="C139" s="34"/>
      <x:c r="D139" s="24"/>
      <x:c r="E139" s="24"/>
      <x:c r="F139" s="24"/>
      <x:c r="G139" s="24"/>
      <x:c r="H139" s="24"/>
      <x:c r="I139" s="30" t="str">
        <x:f>IF(A139="","",IF(COUNTIF($A$6:$A$205,A139)=1,"VALID","INVALID - DUPLICATE / CASE-COLLIDING DECISION ID"))</x:f>
      </x:c>
      <x:c r="J139" s="30" t="str">
        <x:f>IF(A139="","",IF(OR(EXACT(D139,"FROZEN DECISION CONTRACT"),EXACT(D139,"REOPEN REQUIRED")),"VALID","INVALID - DECISION STATE TOKEN"))</x:f>
      </x:c>
      <x:c r="K139" s="51"/>
    </x:row>
    <x:row r="140">
      <x:c r="A140" s="24"/>
      <x:c r="B140" s="24"/>
      <x:c r="C140" s="34"/>
      <x:c r="D140" s="24"/>
      <x:c r="E140" s="24"/>
      <x:c r="F140" s="24"/>
      <x:c r="G140" s="24"/>
      <x:c r="H140" s="24"/>
      <x:c r="I140" s="30" t="str">
        <x:f>IF(A140="","",IF(COUNTIF($A$6:$A$205,A140)=1,"VALID","INVALID - DUPLICATE / CASE-COLLIDING DECISION ID"))</x:f>
      </x:c>
      <x:c r="J140" s="30" t="str">
        <x:f>IF(A140="","",IF(OR(EXACT(D140,"FROZEN DECISION CONTRACT"),EXACT(D140,"REOPEN REQUIRED")),"VALID","INVALID - DECISION STATE TOKEN"))</x:f>
      </x:c>
      <x:c r="K140" s="51"/>
    </x:row>
    <x:row r="141">
      <x:c r="A141" s="24"/>
      <x:c r="B141" s="24"/>
      <x:c r="C141" s="34"/>
      <x:c r="D141" s="24"/>
      <x:c r="E141" s="24"/>
      <x:c r="F141" s="24"/>
      <x:c r="G141" s="24"/>
      <x:c r="H141" s="24"/>
      <x:c r="I141" s="30" t="str">
        <x:f>IF(A141="","",IF(COUNTIF($A$6:$A$205,A141)=1,"VALID","INVALID - DUPLICATE / CASE-COLLIDING DECISION ID"))</x:f>
      </x:c>
      <x:c r="J141" s="30" t="str">
        <x:f>IF(A141="","",IF(OR(EXACT(D141,"FROZEN DECISION CONTRACT"),EXACT(D141,"REOPEN REQUIRED")),"VALID","INVALID - DECISION STATE TOKEN"))</x:f>
      </x:c>
      <x:c r="K141" s="51"/>
    </x:row>
    <x:row r="142">
      <x:c r="A142" s="24"/>
      <x:c r="B142" s="24"/>
      <x:c r="C142" s="34"/>
      <x:c r="D142" s="24"/>
      <x:c r="E142" s="24"/>
      <x:c r="F142" s="24"/>
      <x:c r="G142" s="24"/>
      <x:c r="H142" s="24"/>
      <x:c r="I142" s="30" t="str">
        <x:f>IF(A142="","",IF(COUNTIF($A$6:$A$205,A142)=1,"VALID","INVALID - DUPLICATE / CASE-COLLIDING DECISION ID"))</x:f>
      </x:c>
      <x:c r="J142" s="30" t="str">
        <x:f>IF(A142="","",IF(OR(EXACT(D142,"FROZEN DECISION CONTRACT"),EXACT(D142,"REOPEN REQUIRED")),"VALID","INVALID - DECISION STATE TOKEN"))</x:f>
      </x:c>
      <x:c r="K142" s="51"/>
    </x:row>
    <x:row r="143">
      <x:c r="A143" s="24"/>
      <x:c r="B143" s="24"/>
      <x:c r="C143" s="34"/>
      <x:c r="D143" s="24"/>
      <x:c r="E143" s="24"/>
      <x:c r="F143" s="24"/>
      <x:c r="G143" s="24"/>
      <x:c r="H143" s="24"/>
      <x:c r="I143" s="30" t="str">
        <x:f>IF(A143="","",IF(COUNTIF($A$6:$A$205,A143)=1,"VALID","INVALID - DUPLICATE / CASE-COLLIDING DECISION ID"))</x:f>
      </x:c>
      <x:c r="J143" s="30" t="str">
        <x:f>IF(A143="","",IF(OR(EXACT(D143,"FROZEN DECISION CONTRACT"),EXACT(D143,"REOPEN REQUIRED")),"VALID","INVALID - DECISION STATE TOKEN"))</x:f>
      </x:c>
      <x:c r="K143" s="51"/>
    </x:row>
    <x:row r="144">
      <x:c r="A144" s="24"/>
      <x:c r="B144" s="24"/>
      <x:c r="C144" s="34"/>
      <x:c r="D144" s="24"/>
      <x:c r="E144" s="24"/>
      <x:c r="F144" s="24"/>
      <x:c r="G144" s="24"/>
      <x:c r="H144" s="24"/>
      <x:c r="I144" s="30" t="str">
        <x:f>IF(A144="","",IF(COUNTIF($A$6:$A$205,A144)=1,"VALID","INVALID - DUPLICATE / CASE-COLLIDING DECISION ID"))</x:f>
      </x:c>
      <x:c r="J144" s="30" t="str">
        <x:f>IF(A144="","",IF(OR(EXACT(D144,"FROZEN DECISION CONTRACT"),EXACT(D144,"REOPEN REQUIRED")),"VALID","INVALID - DECISION STATE TOKEN"))</x:f>
      </x:c>
      <x:c r="K144" s="51"/>
    </x:row>
    <x:row r="145">
      <x:c r="A145" s="24"/>
      <x:c r="B145" s="24"/>
      <x:c r="C145" s="34"/>
      <x:c r="D145" s="24"/>
      <x:c r="E145" s="24"/>
      <x:c r="F145" s="24"/>
      <x:c r="G145" s="24"/>
      <x:c r="H145" s="24"/>
      <x:c r="I145" s="30" t="str">
        <x:f>IF(A145="","",IF(COUNTIF($A$6:$A$205,A145)=1,"VALID","INVALID - DUPLICATE / CASE-COLLIDING DECISION ID"))</x:f>
      </x:c>
      <x:c r="J145" s="30" t="str">
        <x:f>IF(A145="","",IF(OR(EXACT(D145,"FROZEN DECISION CONTRACT"),EXACT(D145,"REOPEN REQUIRED")),"VALID","INVALID - DECISION STATE TOKEN"))</x:f>
      </x:c>
      <x:c r="K145" s="51"/>
    </x:row>
    <x:row r="146">
      <x:c r="A146" s="24"/>
      <x:c r="B146" s="24"/>
      <x:c r="C146" s="34"/>
      <x:c r="D146" s="24"/>
      <x:c r="E146" s="24"/>
      <x:c r="F146" s="24"/>
      <x:c r="G146" s="24"/>
      <x:c r="H146" s="24"/>
      <x:c r="I146" s="30" t="str">
        <x:f>IF(A146="","",IF(COUNTIF($A$6:$A$205,A146)=1,"VALID","INVALID - DUPLICATE / CASE-COLLIDING DECISION ID"))</x:f>
      </x:c>
      <x:c r="J146" s="30" t="str">
        <x:f>IF(A146="","",IF(OR(EXACT(D146,"FROZEN DECISION CONTRACT"),EXACT(D146,"REOPEN REQUIRED")),"VALID","INVALID - DECISION STATE TOKEN"))</x:f>
      </x:c>
      <x:c r="K146" s="51"/>
    </x:row>
    <x:row r="147">
      <x:c r="A147" s="24"/>
      <x:c r="B147" s="24"/>
      <x:c r="C147" s="34"/>
      <x:c r="D147" s="24"/>
      <x:c r="E147" s="24"/>
      <x:c r="F147" s="24"/>
      <x:c r="G147" s="24"/>
      <x:c r="H147" s="24"/>
      <x:c r="I147" s="30" t="str">
        <x:f>IF(A147="","",IF(COUNTIF($A$6:$A$205,A147)=1,"VALID","INVALID - DUPLICATE / CASE-COLLIDING DECISION ID"))</x:f>
      </x:c>
      <x:c r="J147" s="30" t="str">
        <x:f>IF(A147="","",IF(OR(EXACT(D147,"FROZEN DECISION CONTRACT"),EXACT(D147,"REOPEN REQUIRED")),"VALID","INVALID - DECISION STATE TOKEN"))</x:f>
      </x:c>
      <x:c r="K147" s="51"/>
    </x:row>
    <x:row r="148">
      <x:c r="A148" s="24"/>
      <x:c r="B148" s="24"/>
      <x:c r="C148" s="34"/>
      <x:c r="D148" s="24"/>
      <x:c r="E148" s="24"/>
      <x:c r="F148" s="24"/>
      <x:c r="G148" s="24"/>
      <x:c r="H148" s="24"/>
      <x:c r="I148" s="30" t="str">
        <x:f>IF(A148="","",IF(COUNTIF($A$6:$A$205,A148)=1,"VALID","INVALID - DUPLICATE / CASE-COLLIDING DECISION ID"))</x:f>
      </x:c>
      <x:c r="J148" s="30" t="str">
        <x:f>IF(A148="","",IF(OR(EXACT(D148,"FROZEN DECISION CONTRACT"),EXACT(D148,"REOPEN REQUIRED")),"VALID","INVALID - DECISION STATE TOKEN"))</x:f>
      </x:c>
      <x:c r="K148" s="51"/>
    </x:row>
    <x:row r="149">
      <x:c r="A149" s="24"/>
      <x:c r="B149" s="24"/>
      <x:c r="C149" s="34"/>
      <x:c r="D149" s="24"/>
      <x:c r="E149" s="24"/>
      <x:c r="F149" s="24"/>
      <x:c r="G149" s="24"/>
      <x:c r="H149" s="24"/>
      <x:c r="I149" s="30" t="str">
        <x:f>IF(A149="","",IF(COUNTIF($A$6:$A$205,A149)=1,"VALID","INVALID - DUPLICATE / CASE-COLLIDING DECISION ID"))</x:f>
      </x:c>
      <x:c r="J149" s="30" t="str">
        <x:f>IF(A149="","",IF(OR(EXACT(D149,"FROZEN DECISION CONTRACT"),EXACT(D149,"REOPEN REQUIRED")),"VALID","INVALID - DECISION STATE TOKEN"))</x:f>
      </x:c>
      <x:c r="K149" s="51"/>
    </x:row>
    <x:row r="150">
      <x:c r="A150" s="24"/>
      <x:c r="B150" s="24"/>
      <x:c r="C150" s="34"/>
      <x:c r="D150" s="24"/>
      <x:c r="E150" s="24"/>
      <x:c r="F150" s="24"/>
      <x:c r="G150" s="24"/>
      <x:c r="H150" s="24"/>
      <x:c r="I150" s="30" t="str">
        <x:f>IF(A150="","",IF(COUNTIF($A$6:$A$205,A150)=1,"VALID","INVALID - DUPLICATE / CASE-COLLIDING DECISION ID"))</x:f>
      </x:c>
      <x:c r="J150" s="30" t="str">
        <x:f>IF(A150="","",IF(OR(EXACT(D150,"FROZEN DECISION CONTRACT"),EXACT(D150,"REOPEN REQUIRED")),"VALID","INVALID - DECISION STATE TOKEN"))</x:f>
      </x:c>
      <x:c r="K150" s="51"/>
    </x:row>
    <x:row r="151">
      <x:c r="A151" s="24"/>
      <x:c r="B151" s="24"/>
      <x:c r="C151" s="34"/>
      <x:c r="D151" s="24"/>
      <x:c r="E151" s="24"/>
      <x:c r="F151" s="24"/>
      <x:c r="G151" s="24"/>
      <x:c r="H151" s="24"/>
      <x:c r="I151" s="30" t="str">
        <x:f>IF(A151="","",IF(COUNTIF($A$6:$A$205,A151)=1,"VALID","INVALID - DUPLICATE / CASE-COLLIDING DECISION ID"))</x:f>
      </x:c>
      <x:c r="J151" s="30" t="str">
        <x:f>IF(A151="","",IF(OR(EXACT(D151,"FROZEN DECISION CONTRACT"),EXACT(D151,"REOPEN REQUIRED")),"VALID","INVALID - DECISION STATE TOKEN"))</x:f>
      </x:c>
      <x:c r="K151" s="51"/>
    </x:row>
    <x:row r="152">
      <x:c r="A152" s="24"/>
      <x:c r="B152" s="24"/>
      <x:c r="C152" s="34"/>
      <x:c r="D152" s="24"/>
      <x:c r="E152" s="24"/>
      <x:c r="F152" s="24"/>
      <x:c r="G152" s="24"/>
      <x:c r="H152" s="24"/>
      <x:c r="I152" s="30" t="str">
        <x:f>IF(A152="","",IF(COUNTIF($A$6:$A$205,A152)=1,"VALID","INVALID - DUPLICATE / CASE-COLLIDING DECISION ID"))</x:f>
      </x:c>
      <x:c r="J152" s="30" t="str">
        <x:f>IF(A152="","",IF(OR(EXACT(D152,"FROZEN DECISION CONTRACT"),EXACT(D152,"REOPEN REQUIRED")),"VALID","INVALID - DECISION STATE TOKEN"))</x:f>
      </x:c>
      <x:c r="K152" s="51"/>
    </x:row>
    <x:row r="153">
      <x:c r="A153" s="24"/>
      <x:c r="B153" s="24"/>
      <x:c r="C153" s="34"/>
      <x:c r="D153" s="24"/>
      <x:c r="E153" s="24"/>
      <x:c r="F153" s="24"/>
      <x:c r="G153" s="24"/>
      <x:c r="H153" s="24"/>
      <x:c r="I153" s="30" t="str">
        <x:f>IF(A153="","",IF(COUNTIF($A$6:$A$205,A153)=1,"VALID","INVALID - DUPLICATE / CASE-COLLIDING DECISION ID"))</x:f>
      </x:c>
      <x:c r="J153" s="30" t="str">
        <x:f>IF(A153="","",IF(OR(EXACT(D153,"FROZEN DECISION CONTRACT"),EXACT(D153,"REOPEN REQUIRED")),"VALID","INVALID - DECISION STATE TOKEN"))</x:f>
      </x:c>
      <x:c r="K153" s="51"/>
    </x:row>
    <x:row r="154">
      <x:c r="A154" s="24"/>
      <x:c r="B154" s="24"/>
      <x:c r="C154" s="34"/>
      <x:c r="D154" s="24"/>
      <x:c r="E154" s="24"/>
      <x:c r="F154" s="24"/>
      <x:c r="G154" s="24"/>
      <x:c r="H154" s="24"/>
      <x:c r="I154" s="30" t="str">
        <x:f>IF(A154="","",IF(COUNTIF($A$6:$A$205,A154)=1,"VALID","INVALID - DUPLICATE / CASE-COLLIDING DECISION ID"))</x:f>
      </x:c>
      <x:c r="J154" s="30" t="str">
        <x:f>IF(A154="","",IF(OR(EXACT(D154,"FROZEN DECISION CONTRACT"),EXACT(D154,"REOPEN REQUIRED")),"VALID","INVALID - DECISION STATE TOKEN"))</x:f>
      </x:c>
      <x:c r="K154" s="51"/>
    </x:row>
    <x:row r="155">
      <x:c r="A155" s="24"/>
      <x:c r="B155" s="24"/>
      <x:c r="C155" s="34"/>
      <x:c r="D155" s="24"/>
      <x:c r="E155" s="24"/>
      <x:c r="F155" s="24"/>
      <x:c r="G155" s="24"/>
      <x:c r="H155" s="24"/>
      <x:c r="I155" s="30" t="str">
        <x:f>IF(A155="","",IF(COUNTIF($A$6:$A$205,A155)=1,"VALID","INVALID - DUPLICATE / CASE-COLLIDING DECISION ID"))</x:f>
      </x:c>
      <x:c r="J155" s="30" t="str">
        <x:f>IF(A155="","",IF(OR(EXACT(D155,"FROZEN DECISION CONTRACT"),EXACT(D155,"REOPEN REQUIRED")),"VALID","INVALID - DECISION STATE TOKEN"))</x:f>
      </x:c>
      <x:c r="K155" s="51"/>
    </x:row>
    <x:row r="156">
      <x:c r="A156" s="24"/>
      <x:c r="B156" s="24"/>
      <x:c r="C156" s="34"/>
      <x:c r="D156" s="24"/>
      <x:c r="E156" s="24"/>
      <x:c r="F156" s="24"/>
      <x:c r="G156" s="24"/>
      <x:c r="H156" s="24"/>
      <x:c r="I156" s="30" t="str">
        <x:f>IF(A156="","",IF(COUNTIF($A$6:$A$205,A156)=1,"VALID","INVALID - DUPLICATE / CASE-COLLIDING DECISION ID"))</x:f>
      </x:c>
      <x:c r="J156" s="30" t="str">
        <x:f>IF(A156="","",IF(OR(EXACT(D156,"FROZEN DECISION CONTRACT"),EXACT(D156,"REOPEN REQUIRED")),"VALID","INVALID - DECISION STATE TOKEN"))</x:f>
      </x:c>
      <x:c r="K156" s="51"/>
    </x:row>
    <x:row r="157">
      <x:c r="A157" s="24"/>
      <x:c r="B157" s="24"/>
      <x:c r="C157" s="34"/>
      <x:c r="D157" s="24"/>
      <x:c r="E157" s="24"/>
      <x:c r="F157" s="24"/>
      <x:c r="G157" s="24"/>
      <x:c r="H157" s="24"/>
      <x:c r="I157" s="30" t="str">
        <x:f>IF(A157="","",IF(COUNTIF($A$6:$A$205,A157)=1,"VALID","INVALID - DUPLICATE / CASE-COLLIDING DECISION ID"))</x:f>
      </x:c>
      <x:c r="J157" s="30" t="str">
        <x:f>IF(A157="","",IF(OR(EXACT(D157,"FROZEN DECISION CONTRACT"),EXACT(D157,"REOPEN REQUIRED")),"VALID","INVALID - DECISION STATE TOKEN"))</x:f>
      </x:c>
      <x:c r="K157" s="51"/>
    </x:row>
    <x:row r="158">
      <x:c r="A158" s="24"/>
      <x:c r="B158" s="24"/>
      <x:c r="C158" s="34"/>
      <x:c r="D158" s="24"/>
      <x:c r="E158" s="24"/>
      <x:c r="F158" s="24"/>
      <x:c r="G158" s="24"/>
      <x:c r="H158" s="24"/>
      <x:c r="I158" s="30" t="str">
        <x:f>IF(A158="","",IF(COUNTIF($A$6:$A$205,A158)=1,"VALID","INVALID - DUPLICATE / CASE-COLLIDING DECISION ID"))</x:f>
      </x:c>
      <x:c r="J158" s="30" t="str">
        <x:f>IF(A158="","",IF(OR(EXACT(D158,"FROZEN DECISION CONTRACT"),EXACT(D158,"REOPEN REQUIRED")),"VALID","INVALID - DECISION STATE TOKEN"))</x:f>
      </x:c>
      <x:c r="K158" s="51"/>
    </x:row>
    <x:row r="159">
      <x:c r="A159" s="24"/>
      <x:c r="B159" s="24"/>
      <x:c r="C159" s="34"/>
      <x:c r="D159" s="24"/>
      <x:c r="E159" s="24"/>
      <x:c r="F159" s="24"/>
      <x:c r="G159" s="24"/>
      <x:c r="H159" s="24"/>
      <x:c r="I159" s="30" t="str">
        <x:f>IF(A159="","",IF(COUNTIF($A$6:$A$205,A159)=1,"VALID","INVALID - DUPLICATE / CASE-COLLIDING DECISION ID"))</x:f>
      </x:c>
      <x:c r="J159" s="30" t="str">
        <x:f>IF(A159="","",IF(OR(EXACT(D159,"FROZEN DECISION CONTRACT"),EXACT(D159,"REOPEN REQUIRED")),"VALID","INVALID - DECISION STATE TOKEN"))</x:f>
      </x:c>
      <x:c r="K159" s="51"/>
    </x:row>
    <x:row r="160">
      <x:c r="A160" s="24"/>
      <x:c r="B160" s="24"/>
      <x:c r="C160" s="34"/>
      <x:c r="D160" s="24"/>
      <x:c r="E160" s="24"/>
      <x:c r="F160" s="24"/>
      <x:c r="G160" s="24"/>
      <x:c r="H160" s="24"/>
      <x:c r="I160" s="30" t="str">
        <x:f>IF(A160="","",IF(COUNTIF($A$6:$A$205,A160)=1,"VALID","INVALID - DUPLICATE / CASE-COLLIDING DECISION ID"))</x:f>
      </x:c>
      <x:c r="J160" s="30" t="str">
        <x:f>IF(A160="","",IF(OR(EXACT(D160,"FROZEN DECISION CONTRACT"),EXACT(D160,"REOPEN REQUIRED")),"VALID","INVALID - DECISION STATE TOKEN"))</x:f>
      </x:c>
      <x:c r="K160" s="51"/>
    </x:row>
    <x:row r="161">
      <x:c r="A161" s="24"/>
      <x:c r="B161" s="24"/>
      <x:c r="C161" s="34"/>
      <x:c r="D161" s="24"/>
      <x:c r="E161" s="24"/>
      <x:c r="F161" s="24"/>
      <x:c r="G161" s="24"/>
      <x:c r="H161" s="24"/>
      <x:c r="I161" s="30" t="str">
        <x:f>IF(A161="","",IF(COUNTIF($A$6:$A$205,A161)=1,"VALID","INVALID - DUPLICATE / CASE-COLLIDING DECISION ID"))</x:f>
      </x:c>
      <x:c r="J161" s="30" t="str">
        <x:f>IF(A161="","",IF(OR(EXACT(D161,"FROZEN DECISION CONTRACT"),EXACT(D161,"REOPEN REQUIRED")),"VALID","INVALID - DECISION STATE TOKEN"))</x:f>
      </x:c>
      <x:c r="K161" s="51"/>
    </x:row>
    <x:row r="162">
      <x:c r="A162" s="24"/>
      <x:c r="B162" s="24"/>
      <x:c r="C162" s="34"/>
      <x:c r="D162" s="24"/>
      <x:c r="E162" s="24"/>
      <x:c r="F162" s="24"/>
      <x:c r="G162" s="24"/>
      <x:c r="H162" s="24"/>
      <x:c r="I162" s="30" t="str">
        <x:f>IF(A162="","",IF(COUNTIF($A$6:$A$205,A162)=1,"VALID","INVALID - DUPLICATE / CASE-COLLIDING DECISION ID"))</x:f>
      </x:c>
      <x:c r="J162" s="30" t="str">
        <x:f>IF(A162="","",IF(OR(EXACT(D162,"FROZEN DECISION CONTRACT"),EXACT(D162,"REOPEN REQUIRED")),"VALID","INVALID - DECISION STATE TOKEN"))</x:f>
      </x:c>
      <x:c r="K162" s="51"/>
    </x:row>
    <x:row r="163">
      <x:c r="A163" s="24"/>
      <x:c r="B163" s="24"/>
      <x:c r="C163" s="34"/>
      <x:c r="D163" s="24"/>
      <x:c r="E163" s="24"/>
      <x:c r="F163" s="24"/>
      <x:c r="G163" s="24"/>
      <x:c r="H163" s="24"/>
      <x:c r="I163" s="30" t="str">
        <x:f>IF(A163="","",IF(COUNTIF($A$6:$A$205,A163)=1,"VALID","INVALID - DUPLICATE / CASE-COLLIDING DECISION ID"))</x:f>
      </x:c>
      <x:c r="J163" s="30" t="str">
        <x:f>IF(A163="","",IF(OR(EXACT(D163,"FROZEN DECISION CONTRACT"),EXACT(D163,"REOPEN REQUIRED")),"VALID","INVALID - DECISION STATE TOKEN"))</x:f>
      </x:c>
      <x:c r="K163" s="51"/>
    </x:row>
    <x:row r="164">
      <x:c r="A164" s="24"/>
      <x:c r="B164" s="24"/>
      <x:c r="C164" s="34"/>
      <x:c r="D164" s="24"/>
      <x:c r="E164" s="24"/>
      <x:c r="F164" s="24"/>
      <x:c r="G164" s="24"/>
      <x:c r="H164" s="24"/>
      <x:c r="I164" s="30" t="str">
        <x:f>IF(A164="","",IF(COUNTIF($A$6:$A$205,A164)=1,"VALID","INVALID - DUPLICATE / CASE-COLLIDING DECISION ID"))</x:f>
      </x:c>
      <x:c r="J164" s="30" t="str">
        <x:f>IF(A164="","",IF(OR(EXACT(D164,"FROZEN DECISION CONTRACT"),EXACT(D164,"REOPEN REQUIRED")),"VALID","INVALID - DECISION STATE TOKEN"))</x:f>
      </x:c>
      <x:c r="K164" s="51"/>
    </x:row>
    <x:row r="165">
      <x:c r="A165" s="24"/>
      <x:c r="B165" s="24"/>
      <x:c r="C165" s="34"/>
      <x:c r="D165" s="24"/>
      <x:c r="E165" s="24"/>
      <x:c r="F165" s="24"/>
      <x:c r="G165" s="24"/>
      <x:c r="H165" s="24"/>
      <x:c r="I165" s="30" t="str">
        <x:f>IF(A165="","",IF(COUNTIF($A$6:$A$205,A165)=1,"VALID","INVALID - DUPLICATE / CASE-COLLIDING DECISION ID"))</x:f>
      </x:c>
      <x:c r="J165" s="30" t="str">
        <x:f>IF(A165="","",IF(OR(EXACT(D165,"FROZEN DECISION CONTRACT"),EXACT(D165,"REOPEN REQUIRED")),"VALID","INVALID - DECISION STATE TOKEN"))</x:f>
      </x:c>
      <x:c r="K165" s="51"/>
    </x:row>
    <x:row r="166">
      <x:c r="A166" s="24"/>
      <x:c r="B166" s="24"/>
      <x:c r="C166" s="34"/>
      <x:c r="D166" s="24"/>
      <x:c r="E166" s="24"/>
      <x:c r="F166" s="24"/>
      <x:c r="G166" s="24"/>
      <x:c r="H166" s="24"/>
      <x:c r="I166" s="30" t="str">
        <x:f>IF(A166="","",IF(COUNTIF($A$6:$A$205,A166)=1,"VALID","INVALID - DUPLICATE / CASE-COLLIDING DECISION ID"))</x:f>
      </x:c>
      <x:c r="J166" s="30" t="str">
        <x:f>IF(A166="","",IF(OR(EXACT(D166,"FROZEN DECISION CONTRACT"),EXACT(D166,"REOPEN REQUIRED")),"VALID","INVALID - DECISION STATE TOKEN"))</x:f>
      </x:c>
      <x:c r="K166" s="51"/>
    </x:row>
    <x:row r="167">
      <x:c r="A167" s="24"/>
      <x:c r="B167" s="24"/>
      <x:c r="C167" s="34"/>
      <x:c r="D167" s="24"/>
      <x:c r="E167" s="24"/>
      <x:c r="F167" s="24"/>
      <x:c r="G167" s="24"/>
      <x:c r="H167" s="24"/>
      <x:c r="I167" s="30" t="str">
        <x:f>IF(A167="","",IF(COUNTIF($A$6:$A$205,A167)=1,"VALID","INVALID - DUPLICATE / CASE-COLLIDING DECISION ID"))</x:f>
      </x:c>
      <x:c r="J167" s="30" t="str">
        <x:f>IF(A167="","",IF(OR(EXACT(D167,"FROZEN DECISION CONTRACT"),EXACT(D167,"REOPEN REQUIRED")),"VALID","INVALID - DECISION STATE TOKEN"))</x:f>
      </x:c>
      <x:c r="K167" s="51"/>
    </x:row>
    <x:row r="168">
      <x:c r="A168" s="24"/>
      <x:c r="B168" s="24"/>
      <x:c r="C168" s="34"/>
      <x:c r="D168" s="24"/>
      <x:c r="E168" s="24"/>
      <x:c r="F168" s="24"/>
      <x:c r="G168" s="24"/>
      <x:c r="H168" s="24"/>
      <x:c r="I168" s="30" t="str">
        <x:f>IF(A168="","",IF(COUNTIF($A$6:$A$205,A168)=1,"VALID","INVALID - DUPLICATE / CASE-COLLIDING DECISION ID"))</x:f>
      </x:c>
      <x:c r="J168" s="30" t="str">
        <x:f>IF(A168="","",IF(OR(EXACT(D168,"FROZEN DECISION CONTRACT"),EXACT(D168,"REOPEN REQUIRED")),"VALID","INVALID - DECISION STATE TOKEN"))</x:f>
      </x:c>
      <x:c r="K168" s="51"/>
    </x:row>
    <x:row r="169">
      <x:c r="A169" s="24"/>
      <x:c r="B169" s="24"/>
      <x:c r="C169" s="34"/>
      <x:c r="D169" s="24"/>
      <x:c r="E169" s="24"/>
      <x:c r="F169" s="24"/>
      <x:c r="G169" s="24"/>
      <x:c r="H169" s="24"/>
      <x:c r="I169" s="30" t="str">
        <x:f>IF(A169="","",IF(COUNTIF($A$6:$A$205,A169)=1,"VALID","INVALID - DUPLICATE / CASE-COLLIDING DECISION ID"))</x:f>
      </x:c>
      <x:c r="J169" s="30" t="str">
        <x:f>IF(A169="","",IF(OR(EXACT(D169,"FROZEN DECISION CONTRACT"),EXACT(D169,"REOPEN REQUIRED")),"VALID","INVALID - DECISION STATE TOKEN"))</x:f>
      </x:c>
      <x:c r="K169" s="51"/>
    </x:row>
    <x:row r="170">
      <x:c r="A170" s="24"/>
      <x:c r="B170" s="24"/>
      <x:c r="C170" s="34"/>
      <x:c r="D170" s="24"/>
      <x:c r="E170" s="24"/>
      <x:c r="F170" s="24"/>
      <x:c r="G170" s="24"/>
      <x:c r="H170" s="24"/>
      <x:c r="I170" s="30" t="str">
        <x:f>IF(A170="","",IF(COUNTIF($A$6:$A$205,A170)=1,"VALID","INVALID - DUPLICATE / CASE-COLLIDING DECISION ID"))</x:f>
      </x:c>
      <x:c r="J170" s="30" t="str">
        <x:f>IF(A170="","",IF(OR(EXACT(D170,"FROZEN DECISION CONTRACT"),EXACT(D170,"REOPEN REQUIRED")),"VALID","INVALID - DECISION STATE TOKEN"))</x:f>
      </x:c>
      <x:c r="K170" s="51"/>
    </x:row>
    <x:row r="171">
      <x:c r="A171" s="24"/>
      <x:c r="B171" s="24"/>
      <x:c r="C171" s="34"/>
      <x:c r="D171" s="24"/>
      <x:c r="E171" s="24"/>
      <x:c r="F171" s="24"/>
      <x:c r="G171" s="24"/>
      <x:c r="H171" s="24"/>
      <x:c r="I171" s="30" t="str">
        <x:f>IF(A171="","",IF(COUNTIF($A$6:$A$205,A171)=1,"VALID","INVALID - DUPLICATE / CASE-COLLIDING DECISION ID"))</x:f>
      </x:c>
      <x:c r="J171" s="30" t="str">
        <x:f>IF(A171="","",IF(OR(EXACT(D171,"FROZEN DECISION CONTRACT"),EXACT(D171,"REOPEN REQUIRED")),"VALID","INVALID - DECISION STATE TOKEN"))</x:f>
      </x:c>
      <x:c r="K171" s="51"/>
    </x:row>
    <x:row r="172">
      <x:c r="A172" s="24"/>
      <x:c r="B172" s="24"/>
      <x:c r="C172" s="34"/>
      <x:c r="D172" s="24"/>
      <x:c r="E172" s="24"/>
      <x:c r="F172" s="24"/>
      <x:c r="G172" s="24"/>
      <x:c r="H172" s="24"/>
      <x:c r="I172" s="30" t="str">
        <x:f>IF(A172="","",IF(COUNTIF($A$6:$A$205,A172)=1,"VALID","INVALID - DUPLICATE / CASE-COLLIDING DECISION ID"))</x:f>
      </x:c>
      <x:c r="J172" s="30" t="str">
        <x:f>IF(A172="","",IF(OR(EXACT(D172,"FROZEN DECISION CONTRACT"),EXACT(D172,"REOPEN REQUIRED")),"VALID","INVALID - DECISION STATE TOKEN"))</x:f>
      </x:c>
      <x:c r="K172" s="51"/>
    </x:row>
    <x:row r="173">
      <x:c r="A173" s="24"/>
      <x:c r="B173" s="24"/>
      <x:c r="C173" s="34"/>
      <x:c r="D173" s="24"/>
      <x:c r="E173" s="24"/>
      <x:c r="F173" s="24"/>
      <x:c r="G173" s="24"/>
      <x:c r="H173" s="24"/>
      <x:c r="I173" s="30" t="str">
        <x:f>IF(A173="","",IF(COUNTIF($A$6:$A$205,A173)=1,"VALID","INVALID - DUPLICATE / CASE-COLLIDING DECISION ID"))</x:f>
      </x:c>
      <x:c r="J173" s="30" t="str">
        <x:f>IF(A173="","",IF(OR(EXACT(D173,"FROZEN DECISION CONTRACT"),EXACT(D173,"REOPEN REQUIRED")),"VALID","INVALID - DECISION STATE TOKEN"))</x:f>
      </x:c>
      <x:c r="K173" s="51"/>
    </x:row>
    <x:row r="174">
      <x:c r="A174" s="24"/>
      <x:c r="B174" s="24"/>
      <x:c r="C174" s="34"/>
      <x:c r="D174" s="24"/>
      <x:c r="E174" s="24"/>
      <x:c r="F174" s="24"/>
      <x:c r="G174" s="24"/>
      <x:c r="H174" s="24"/>
      <x:c r="I174" s="30" t="str">
        <x:f>IF(A174="","",IF(COUNTIF($A$6:$A$205,A174)=1,"VALID","INVALID - DUPLICATE / CASE-COLLIDING DECISION ID"))</x:f>
      </x:c>
      <x:c r="J174" s="30" t="str">
        <x:f>IF(A174="","",IF(OR(EXACT(D174,"FROZEN DECISION CONTRACT"),EXACT(D174,"REOPEN REQUIRED")),"VALID","INVALID - DECISION STATE TOKEN"))</x:f>
      </x:c>
      <x:c r="K174" s="51"/>
    </x:row>
    <x:row r="175">
      <x:c r="A175" s="24"/>
      <x:c r="B175" s="24"/>
      <x:c r="C175" s="34"/>
      <x:c r="D175" s="24"/>
      <x:c r="E175" s="24"/>
      <x:c r="F175" s="24"/>
      <x:c r="G175" s="24"/>
      <x:c r="H175" s="24"/>
      <x:c r="I175" s="30" t="str">
        <x:f>IF(A175="","",IF(COUNTIF($A$6:$A$205,A175)=1,"VALID","INVALID - DUPLICATE / CASE-COLLIDING DECISION ID"))</x:f>
      </x:c>
      <x:c r="J175" s="30" t="str">
        <x:f>IF(A175="","",IF(OR(EXACT(D175,"FROZEN DECISION CONTRACT"),EXACT(D175,"REOPEN REQUIRED")),"VALID","INVALID - DECISION STATE TOKEN"))</x:f>
      </x:c>
      <x:c r="K175" s="51"/>
    </x:row>
    <x:row r="176">
      <x:c r="A176" s="24"/>
      <x:c r="B176" s="24"/>
      <x:c r="C176" s="34"/>
      <x:c r="D176" s="24"/>
      <x:c r="E176" s="24"/>
      <x:c r="F176" s="24"/>
      <x:c r="G176" s="24"/>
      <x:c r="H176" s="24"/>
      <x:c r="I176" s="30" t="str">
        <x:f>IF(A176="","",IF(COUNTIF($A$6:$A$205,A176)=1,"VALID","INVALID - DUPLICATE / CASE-COLLIDING DECISION ID"))</x:f>
      </x:c>
      <x:c r="J176" s="30" t="str">
        <x:f>IF(A176="","",IF(OR(EXACT(D176,"FROZEN DECISION CONTRACT"),EXACT(D176,"REOPEN REQUIRED")),"VALID","INVALID - DECISION STATE TOKEN"))</x:f>
      </x:c>
      <x:c r="K176" s="51"/>
    </x:row>
    <x:row r="177">
      <x:c r="A177" s="24"/>
      <x:c r="B177" s="24"/>
      <x:c r="C177" s="34"/>
      <x:c r="D177" s="24"/>
      <x:c r="E177" s="24"/>
      <x:c r="F177" s="24"/>
      <x:c r="G177" s="24"/>
      <x:c r="H177" s="24"/>
      <x:c r="I177" s="30" t="str">
        <x:f>IF(A177="","",IF(COUNTIF($A$6:$A$205,A177)=1,"VALID","INVALID - DUPLICATE / CASE-COLLIDING DECISION ID"))</x:f>
      </x:c>
      <x:c r="J177" s="30" t="str">
        <x:f>IF(A177="","",IF(OR(EXACT(D177,"FROZEN DECISION CONTRACT"),EXACT(D177,"REOPEN REQUIRED")),"VALID","INVALID - DECISION STATE TOKEN"))</x:f>
      </x:c>
      <x:c r="K177" s="51"/>
    </x:row>
    <x:row r="178">
      <x:c r="A178" s="24"/>
      <x:c r="B178" s="24"/>
      <x:c r="C178" s="34"/>
      <x:c r="D178" s="24"/>
      <x:c r="E178" s="24"/>
      <x:c r="F178" s="24"/>
      <x:c r="G178" s="24"/>
      <x:c r="H178" s="24"/>
      <x:c r="I178" s="30" t="str">
        <x:f>IF(A178="","",IF(COUNTIF($A$6:$A$205,A178)=1,"VALID","INVALID - DUPLICATE / CASE-COLLIDING DECISION ID"))</x:f>
      </x:c>
      <x:c r="J178" s="30" t="str">
        <x:f>IF(A178="","",IF(OR(EXACT(D178,"FROZEN DECISION CONTRACT"),EXACT(D178,"REOPEN REQUIRED")),"VALID","INVALID - DECISION STATE TOKEN"))</x:f>
      </x:c>
      <x:c r="K178" s="51"/>
    </x:row>
    <x:row r="179">
      <x:c r="A179" s="24"/>
      <x:c r="B179" s="24"/>
      <x:c r="C179" s="34"/>
      <x:c r="D179" s="24"/>
      <x:c r="E179" s="24"/>
      <x:c r="F179" s="24"/>
      <x:c r="G179" s="24"/>
      <x:c r="H179" s="24"/>
      <x:c r="I179" s="30" t="str">
        <x:f>IF(A179="","",IF(COUNTIF($A$6:$A$205,A179)=1,"VALID","INVALID - DUPLICATE / CASE-COLLIDING DECISION ID"))</x:f>
      </x:c>
      <x:c r="J179" s="30" t="str">
        <x:f>IF(A179="","",IF(OR(EXACT(D179,"FROZEN DECISION CONTRACT"),EXACT(D179,"REOPEN REQUIRED")),"VALID","INVALID - DECISION STATE TOKEN"))</x:f>
      </x:c>
      <x:c r="K179" s="51"/>
    </x:row>
    <x:row r="180">
      <x:c r="A180" s="24"/>
      <x:c r="B180" s="24"/>
      <x:c r="C180" s="34"/>
      <x:c r="D180" s="24"/>
      <x:c r="E180" s="24"/>
      <x:c r="F180" s="24"/>
      <x:c r="G180" s="24"/>
      <x:c r="H180" s="24"/>
      <x:c r="I180" s="30" t="str">
        <x:f>IF(A180="","",IF(COUNTIF($A$6:$A$205,A180)=1,"VALID","INVALID - DUPLICATE / CASE-COLLIDING DECISION ID"))</x:f>
      </x:c>
      <x:c r="J180" s="30" t="str">
        <x:f>IF(A180="","",IF(OR(EXACT(D180,"FROZEN DECISION CONTRACT"),EXACT(D180,"REOPEN REQUIRED")),"VALID","INVALID - DECISION STATE TOKEN"))</x:f>
      </x:c>
      <x:c r="K180" s="51"/>
    </x:row>
    <x:row r="181">
      <x:c r="A181" s="24"/>
      <x:c r="B181" s="24"/>
      <x:c r="C181" s="34"/>
      <x:c r="D181" s="24"/>
      <x:c r="E181" s="24"/>
      <x:c r="F181" s="24"/>
      <x:c r="G181" s="24"/>
      <x:c r="H181" s="24"/>
      <x:c r="I181" s="30" t="str">
        <x:f>IF(A181="","",IF(COUNTIF($A$6:$A$205,A181)=1,"VALID","INVALID - DUPLICATE / CASE-COLLIDING DECISION ID"))</x:f>
      </x:c>
      <x:c r="J181" s="30" t="str">
        <x:f>IF(A181="","",IF(OR(EXACT(D181,"FROZEN DECISION CONTRACT"),EXACT(D181,"REOPEN REQUIRED")),"VALID","INVALID - DECISION STATE TOKEN"))</x:f>
      </x:c>
      <x:c r="K181" s="51"/>
    </x:row>
    <x:row r="182">
      <x:c r="A182" s="24"/>
      <x:c r="B182" s="24"/>
      <x:c r="C182" s="34"/>
      <x:c r="D182" s="24"/>
      <x:c r="E182" s="24"/>
      <x:c r="F182" s="24"/>
      <x:c r="G182" s="24"/>
      <x:c r="H182" s="24"/>
      <x:c r="I182" s="30" t="str">
        <x:f>IF(A182="","",IF(COUNTIF($A$6:$A$205,A182)=1,"VALID","INVALID - DUPLICATE / CASE-COLLIDING DECISION ID"))</x:f>
      </x:c>
      <x:c r="J182" s="30" t="str">
        <x:f>IF(A182="","",IF(OR(EXACT(D182,"FROZEN DECISION CONTRACT"),EXACT(D182,"REOPEN REQUIRED")),"VALID","INVALID - DECISION STATE TOKEN"))</x:f>
      </x:c>
      <x:c r="K182" s="51"/>
    </x:row>
    <x:row r="183">
      <x:c r="A183" s="24"/>
      <x:c r="B183" s="24"/>
      <x:c r="C183" s="34"/>
      <x:c r="D183" s="24"/>
      <x:c r="E183" s="24"/>
      <x:c r="F183" s="24"/>
      <x:c r="G183" s="24"/>
      <x:c r="H183" s="24"/>
      <x:c r="I183" s="30" t="str">
        <x:f>IF(A183="","",IF(COUNTIF($A$6:$A$205,A183)=1,"VALID","INVALID - DUPLICATE / CASE-COLLIDING DECISION ID"))</x:f>
      </x:c>
      <x:c r="J183" s="30" t="str">
        <x:f>IF(A183="","",IF(OR(EXACT(D183,"FROZEN DECISION CONTRACT"),EXACT(D183,"REOPEN REQUIRED")),"VALID","INVALID - DECISION STATE TOKEN"))</x:f>
      </x:c>
      <x:c r="K183" s="51"/>
    </x:row>
    <x:row r="184">
      <x:c r="A184" s="24"/>
      <x:c r="B184" s="24"/>
      <x:c r="C184" s="34"/>
      <x:c r="D184" s="24"/>
      <x:c r="E184" s="24"/>
      <x:c r="F184" s="24"/>
      <x:c r="G184" s="24"/>
      <x:c r="H184" s="24"/>
      <x:c r="I184" s="30" t="str">
        <x:f>IF(A184="","",IF(COUNTIF($A$6:$A$205,A184)=1,"VALID","INVALID - DUPLICATE / CASE-COLLIDING DECISION ID"))</x:f>
      </x:c>
      <x:c r="J184" s="30" t="str">
        <x:f>IF(A184="","",IF(OR(EXACT(D184,"FROZEN DECISION CONTRACT"),EXACT(D184,"REOPEN REQUIRED")),"VALID","INVALID - DECISION STATE TOKEN"))</x:f>
      </x:c>
      <x:c r="K184" s="51"/>
    </x:row>
    <x:row r="185">
      <x:c r="A185" s="24"/>
      <x:c r="B185" s="24"/>
      <x:c r="C185" s="34"/>
      <x:c r="D185" s="24"/>
      <x:c r="E185" s="24"/>
      <x:c r="F185" s="24"/>
      <x:c r="G185" s="24"/>
      <x:c r="H185" s="24"/>
      <x:c r="I185" s="30" t="str">
        <x:f>IF(A185="","",IF(COUNTIF($A$6:$A$205,A185)=1,"VALID","INVALID - DUPLICATE / CASE-COLLIDING DECISION ID"))</x:f>
      </x:c>
      <x:c r="J185" s="30" t="str">
        <x:f>IF(A185="","",IF(OR(EXACT(D185,"FROZEN DECISION CONTRACT"),EXACT(D185,"REOPEN REQUIRED")),"VALID","INVALID - DECISION STATE TOKEN"))</x:f>
      </x:c>
      <x:c r="K185" s="51"/>
    </x:row>
    <x:row r="186">
      <x:c r="A186" s="24"/>
      <x:c r="B186" s="24"/>
      <x:c r="C186" s="34"/>
      <x:c r="D186" s="24"/>
      <x:c r="E186" s="24"/>
      <x:c r="F186" s="24"/>
      <x:c r="G186" s="24"/>
      <x:c r="H186" s="24"/>
      <x:c r="I186" s="30" t="str">
        <x:f>IF(A186="","",IF(COUNTIF($A$6:$A$205,A186)=1,"VALID","INVALID - DUPLICATE / CASE-COLLIDING DECISION ID"))</x:f>
      </x:c>
      <x:c r="J186" s="30" t="str">
        <x:f>IF(A186="","",IF(OR(EXACT(D186,"FROZEN DECISION CONTRACT"),EXACT(D186,"REOPEN REQUIRED")),"VALID","INVALID - DECISION STATE TOKEN"))</x:f>
      </x:c>
      <x:c r="K186" s="51"/>
    </x:row>
    <x:row r="187">
      <x:c r="A187" s="24"/>
      <x:c r="B187" s="24"/>
      <x:c r="C187" s="34"/>
      <x:c r="D187" s="24"/>
      <x:c r="E187" s="24"/>
      <x:c r="F187" s="24"/>
      <x:c r="G187" s="24"/>
      <x:c r="H187" s="24"/>
      <x:c r="I187" s="30" t="str">
        <x:f>IF(A187="","",IF(COUNTIF($A$6:$A$205,A187)=1,"VALID","INVALID - DUPLICATE / CASE-COLLIDING DECISION ID"))</x:f>
      </x:c>
      <x:c r="J187" s="30" t="str">
        <x:f>IF(A187="","",IF(OR(EXACT(D187,"FROZEN DECISION CONTRACT"),EXACT(D187,"REOPEN REQUIRED")),"VALID","INVALID - DECISION STATE TOKEN"))</x:f>
      </x:c>
      <x:c r="K187" s="51"/>
    </x:row>
    <x:row r="188">
      <x:c r="A188" s="24"/>
      <x:c r="B188" s="24"/>
      <x:c r="C188" s="34"/>
      <x:c r="D188" s="24"/>
      <x:c r="E188" s="24"/>
      <x:c r="F188" s="24"/>
      <x:c r="G188" s="24"/>
      <x:c r="H188" s="24"/>
      <x:c r="I188" s="30" t="str">
        <x:f>IF(A188="","",IF(COUNTIF($A$6:$A$205,A188)=1,"VALID","INVALID - DUPLICATE / CASE-COLLIDING DECISION ID"))</x:f>
      </x:c>
      <x:c r="J188" s="30" t="str">
        <x:f>IF(A188="","",IF(OR(EXACT(D188,"FROZEN DECISION CONTRACT"),EXACT(D188,"REOPEN REQUIRED")),"VALID","INVALID - DECISION STATE TOKEN"))</x:f>
      </x:c>
      <x:c r="K188" s="51"/>
    </x:row>
    <x:row r="189">
      <x:c r="A189" s="24"/>
      <x:c r="B189" s="24"/>
      <x:c r="C189" s="34"/>
      <x:c r="D189" s="24"/>
      <x:c r="E189" s="24"/>
      <x:c r="F189" s="24"/>
      <x:c r="G189" s="24"/>
      <x:c r="H189" s="24"/>
      <x:c r="I189" s="30" t="str">
        <x:f>IF(A189="","",IF(COUNTIF($A$6:$A$205,A189)=1,"VALID","INVALID - DUPLICATE / CASE-COLLIDING DECISION ID"))</x:f>
      </x:c>
      <x:c r="J189" s="30" t="str">
        <x:f>IF(A189="","",IF(OR(EXACT(D189,"FROZEN DECISION CONTRACT"),EXACT(D189,"REOPEN REQUIRED")),"VALID","INVALID - DECISION STATE TOKEN"))</x:f>
      </x:c>
      <x:c r="K189" s="51"/>
    </x:row>
    <x:row r="190">
      <x:c r="A190" s="24"/>
      <x:c r="B190" s="24"/>
      <x:c r="C190" s="34"/>
      <x:c r="D190" s="24"/>
      <x:c r="E190" s="24"/>
      <x:c r="F190" s="24"/>
      <x:c r="G190" s="24"/>
      <x:c r="H190" s="24"/>
      <x:c r="I190" s="30" t="str">
        <x:f>IF(A190="","",IF(COUNTIF($A$6:$A$205,A190)=1,"VALID","INVALID - DUPLICATE / CASE-COLLIDING DECISION ID"))</x:f>
      </x:c>
      <x:c r="J190" s="30" t="str">
        <x:f>IF(A190="","",IF(OR(EXACT(D190,"FROZEN DECISION CONTRACT"),EXACT(D190,"REOPEN REQUIRED")),"VALID","INVALID - DECISION STATE TOKEN"))</x:f>
      </x:c>
      <x:c r="K190" s="51"/>
    </x:row>
    <x:row r="191">
      <x:c r="A191" s="24"/>
      <x:c r="B191" s="24"/>
      <x:c r="C191" s="34"/>
      <x:c r="D191" s="24"/>
      <x:c r="E191" s="24"/>
      <x:c r="F191" s="24"/>
      <x:c r="G191" s="24"/>
      <x:c r="H191" s="24"/>
      <x:c r="I191" s="30" t="str">
        <x:f>IF(A191="","",IF(COUNTIF($A$6:$A$205,A191)=1,"VALID","INVALID - DUPLICATE / CASE-COLLIDING DECISION ID"))</x:f>
      </x:c>
      <x:c r="J191" s="30" t="str">
        <x:f>IF(A191="","",IF(OR(EXACT(D191,"FROZEN DECISION CONTRACT"),EXACT(D191,"REOPEN REQUIRED")),"VALID","INVALID - DECISION STATE TOKEN"))</x:f>
      </x:c>
      <x:c r="K191" s="51"/>
    </x:row>
    <x:row r="192">
      <x:c r="A192" s="24"/>
      <x:c r="B192" s="24"/>
      <x:c r="C192" s="34"/>
      <x:c r="D192" s="24"/>
      <x:c r="E192" s="24"/>
      <x:c r="F192" s="24"/>
      <x:c r="G192" s="24"/>
      <x:c r="H192" s="24"/>
      <x:c r="I192" s="30" t="str">
        <x:f>IF(A192="","",IF(COUNTIF($A$6:$A$205,A192)=1,"VALID","INVALID - DUPLICATE / CASE-COLLIDING DECISION ID"))</x:f>
      </x:c>
      <x:c r="J192" s="30" t="str">
        <x:f>IF(A192="","",IF(OR(EXACT(D192,"FROZEN DECISION CONTRACT"),EXACT(D192,"REOPEN REQUIRED")),"VALID","INVALID - DECISION STATE TOKEN"))</x:f>
      </x:c>
      <x:c r="K192" s="51"/>
    </x:row>
    <x:row r="193">
      <x:c r="A193" s="24"/>
      <x:c r="B193" s="24"/>
      <x:c r="C193" s="34"/>
      <x:c r="D193" s="24"/>
      <x:c r="E193" s="24"/>
      <x:c r="F193" s="24"/>
      <x:c r="G193" s="24"/>
      <x:c r="H193" s="24"/>
      <x:c r="I193" s="30" t="str">
        <x:f>IF(A193="","",IF(COUNTIF($A$6:$A$205,A193)=1,"VALID","INVALID - DUPLICATE / CASE-COLLIDING DECISION ID"))</x:f>
      </x:c>
      <x:c r="J193" s="30" t="str">
        <x:f>IF(A193="","",IF(OR(EXACT(D193,"FROZEN DECISION CONTRACT"),EXACT(D193,"REOPEN REQUIRED")),"VALID","INVALID - DECISION STATE TOKEN"))</x:f>
      </x:c>
      <x:c r="K193" s="51"/>
    </x:row>
    <x:row r="194">
      <x:c r="A194" s="24"/>
      <x:c r="B194" s="24"/>
      <x:c r="C194" s="34"/>
      <x:c r="D194" s="24"/>
      <x:c r="E194" s="24"/>
      <x:c r="F194" s="24"/>
      <x:c r="G194" s="24"/>
      <x:c r="H194" s="24"/>
      <x:c r="I194" s="30" t="str">
        <x:f>IF(A194="","",IF(COUNTIF($A$6:$A$205,A194)=1,"VALID","INVALID - DUPLICATE / CASE-COLLIDING DECISION ID"))</x:f>
      </x:c>
      <x:c r="J194" s="30" t="str">
        <x:f>IF(A194="","",IF(OR(EXACT(D194,"FROZEN DECISION CONTRACT"),EXACT(D194,"REOPEN REQUIRED")),"VALID","INVALID - DECISION STATE TOKEN"))</x:f>
      </x:c>
      <x:c r="K194" s="51"/>
    </x:row>
    <x:row r="195">
      <x:c r="A195" s="24"/>
      <x:c r="B195" s="24"/>
      <x:c r="C195" s="34"/>
      <x:c r="D195" s="24"/>
      <x:c r="E195" s="24"/>
      <x:c r="F195" s="24"/>
      <x:c r="G195" s="24"/>
      <x:c r="H195" s="24"/>
      <x:c r="I195" s="30" t="str">
        <x:f>IF(A195="","",IF(COUNTIF($A$6:$A$205,A195)=1,"VALID","INVALID - DUPLICATE / CASE-COLLIDING DECISION ID"))</x:f>
      </x:c>
      <x:c r="J195" s="30" t="str">
        <x:f>IF(A195="","",IF(OR(EXACT(D195,"FROZEN DECISION CONTRACT"),EXACT(D195,"REOPEN REQUIRED")),"VALID","INVALID - DECISION STATE TOKEN"))</x:f>
      </x:c>
      <x:c r="K195" s="51"/>
    </x:row>
    <x:row r="196">
      <x:c r="A196" s="24"/>
      <x:c r="B196" s="24"/>
      <x:c r="C196" s="34"/>
      <x:c r="D196" s="24"/>
      <x:c r="E196" s="24"/>
      <x:c r="F196" s="24"/>
      <x:c r="G196" s="24"/>
      <x:c r="H196" s="24"/>
      <x:c r="I196" s="30" t="str">
        <x:f>IF(A196="","",IF(COUNTIF($A$6:$A$205,A196)=1,"VALID","INVALID - DUPLICATE / CASE-COLLIDING DECISION ID"))</x:f>
      </x:c>
      <x:c r="J196" s="30" t="str">
        <x:f>IF(A196="","",IF(OR(EXACT(D196,"FROZEN DECISION CONTRACT"),EXACT(D196,"REOPEN REQUIRED")),"VALID","INVALID - DECISION STATE TOKEN"))</x:f>
      </x:c>
      <x:c r="K196" s="51"/>
    </x:row>
    <x:row r="197">
      <x:c r="A197" s="24"/>
      <x:c r="B197" s="24"/>
      <x:c r="C197" s="34"/>
      <x:c r="D197" s="24"/>
      <x:c r="E197" s="24"/>
      <x:c r="F197" s="24"/>
      <x:c r="G197" s="24"/>
      <x:c r="H197" s="24"/>
      <x:c r="I197" s="30" t="str">
        <x:f>IF(A197="","",IF(COUNTIF($A$6:$A$205,A197)=1,"VALID","INVALID - DUPLICATE / CASE-COLLIDING DECISION ID"))</x:f>
      </x:c>
      <x:c r="J197" s="30" t="str">
        <x:f>IF(A197="","",IF(OR(EXACT(D197,"FROZEN DECISION CONTRACT"),EXACT(D197,"REOPEN REQUIRED")),"VALID","INVALID - DECISION STATE TOKEN"))</x:f>
      </x:c>
      <x:c r="K197" s="51"/>
    </x:row>
    <x:row r="198">
      <x:c r="A198" s="24"/>
      <x:c r="B198" s="24"/>
      <x:c r="C198" s="34"/>
      <x:c r="D198" s="24"/>
      <x:c r="E198" s="24"/>
      <x:c r="F198" s="24"/>
      <x:c r="G198" s="24"/>
      <x:c r="H198" s="24"/>
      <x:c r="I198" s="30" t="str">
        <x:f>IF(A198="","",IF(COUNTIF($A$6:$A$205,A198)=1,"VALID","INVALID - DUPLICATE / CASE-COLLIDING DECISION ID"))</x:f>
      </x:c>
      <x:c r="J198" s="30" t="str">
        <x:f>IF(A198="","",IF(OR(EXACT(D198,"FROZEN DECISION CONTRACT"),EXACT(D198,"REOPEN REQUIRED")),"VALID","INVALID - DECISION STATE TOKEN"))</x:f>
      </x:c>
      <x:c r="K198" s="51"/>
    </x:row>
    <x:row r="199">
      <x:c r="A199" s="24"/>
      <x:c r="B199" s="24"/>
      <x:c r="C199" s="34"/>
      <x:c r="D199" s="24"/>
      <x:c r="E199" s="24"/>
      <x:c r="F199" s="24"/>
      <x:c r="G199" s="24"/>
      <x:c r="H199" s="24"/>
      <x:c r="I199" s="30" t="str">
        <x:f>IF(A199="","",IF(COUNTIF($A$6:$A$205,A199)=1,"VALID","INVALID - DUPLICATE / CASE-COLLIDING DECISION ID"))</x:f>
      </x:c>
      <x:c r="J199" s="30" t="str">
        <x:f>IF(A199="","",IF(OR(EXACT(D199,"FROZEN DECISION CONTRACT"),EXACT(D199,"REOPEN REQUIRED")),"VALID","INVALID - DECISION STATE TOKEN"))</x:f>
      </x:c>
      <x:c r="K199" s="51"/>
    </x:row>
    <x:row r="200">
      <x:c r="A200" s="24"/>
      <x:c r="B200" s="24"/>
      <x:c r="C200" s="34"/>
      <x:c r="D200" s="24"/>
      <x:c r="E200" s="24"/>
      <x:c r="F200" s="24"/>
      <x:c r="G200" s="24"/>
      <x:c r="H200" s="24"/>
      <x:c r="I200" s="30" t="str">
        <x:f>IF(A200="","",IF(COUNTIF($A$6:$A$205,A200)=1,"VALID","INVALID - DUPLICATE / CASE-COLLIDING DECISION ID"))</x:f>
      </x:c>
      <x:c r="J200" s="30" t="str">
        <x:f>IF(A200="","",IF(OR(EXACT(D200,"FROZEN DECISION CONTRACT"),EXACT(D200,"REOPEN REQUIRED")),"VALID","INVALID - DECISION STATE TOKEN"))</x:f>
      </x:c>
      <x:c r="K200" s="51"/>
    </x:row>
    <x:row r="201">
      <x:c r="A201" s="24"/>
      <x:c r="B201" s="24"/>
      <x:c r="C201" s="34"/>
      <x:c r="D201" s="24"/>
      <x:c r="E201" s="24"/>
      <x:c r="F201" s="24"/>
      <x:c r="G201" s="24"/>
      <x:c r="H201" s="24"/>
      <x:c r="I201" s="30" t="str">
        <x:f>IF(A201="","",IF(COUNTIF($A$6:$A$205,A201)=1,"VALID","INVALID - DUPLICATE / CASE-COLLIDING DECISION ID"))</x:f>
      </x:c>
      <x:c r="J201" s="30" t="str">
        <x:f>IF(A201="","",IF(OR(EXACT(D201,"FROZEN DECISION CONTRACT"),EXACT(D201,"REOPEN REQUIRED")),"VALID","INVALID - DECISION STATE TOKEN"))</x:f>
      </x:c>
      <x:c r="K201" s="51"/>
    </x:row>
    <x:row r="202">
      <x:c r="A202" s="24"/>
      <x:c r="B202" s="24"/>
      <x:c r="C202" s="34"/>
      <x:c r="D202" s="24"/>
      <x:c r="E202" s="24"/>
      <x:c r="F202" s="24"/>
      <x:c r="G202" s="24"/>
      <x:c r="H202" s="24"/>
      <x:c r="I202" s="30" t="str">
        <x:f>IF(A202="","",IF(COUNTIF($A$6:$A$205,A202)=1,"VALID","INVALID - DUPLICATE / CASE-COLLIDING DECISION ID"))</x:f>
      </x:c>
      <x:c r="J202" s="30" t="str">
        <x:f>IF(A202="","",IF(OR(EXACT(D202,"FROZEN DECISION CONTRACT"),EXACT(D202,"REOPEN REQUIRED")),"VALID","INVALID - DECISION STATE TOKEN"))</x:f>
      </x:c>
      <x:c r="K202" s="51"/>
    </x:row>
    <x:row r="203">
      <x:c r="A203" s="24"/>
      <x:c r="B203" s="24"/>
      <x:c r="C203" s="34"/>
      <x:c r="D203" s="24"/>
      <x:c r="E203" s="24"/>
      <x:c r="F203" s="24"/>
      <x:c r="G203" s="24"/>
      <x:c r="H203" s="24"/>
      <x:c r="I203" s="30" t="str">
        <x:f>IF(A203="","",IF(COUNTIF($A$6:$A$205,A203)=1,"VALID","INVALID - DUPLICATE / CASE-COLLIDING DECISION ID"))</x:f>
      </x:c>
      <x:c r="J203" s="30" t="str">
        <x:f>IF(A203="","",IF(OR(EXACT(D203,"FROZEN DECISION CONTRACT"),EXACT(D203,"REOPEN REQUIRED")),"VALID","INVALID - DECISION STATE TOKEN"))</x:f>
      </x:c>
      <x:c r="K203" s="51"/>
    </x:row>
    <x:row r="204">
      <x:c r="A204" s="24"/>
      <x:c r="B204" s="24"/>
      <x:c r="C204" s="34"/>
      <x:c r="D204" s="24"/>
      <x:c r="E204" s="24"/>
      <x:c r="F204" s="24"/>
      <x:c r="G204" s="24"/>
      <x:c r="H204" s="24"/>
      <x:c r="I204" s="30" t="str">
        <x:f>IF(A204="","",IF(COUNTIF($A$6:$A$205,A204)=1,"VALID","INVALID - DUPLICATE / CASE-COLLIDING DECISION ID"))</x:f>
      </x:c>
      <x:c r="J204" s="30" t="str">
        <x:f>IF(A204="","",IF(OR(EXACT(D204,"FROZEN DECISION CONTRACT"),EXACT(D204,"REOPEN REQUIRED")),"VALID","INVALID - DECISION STATE TOKEN"))</x:f>
      </x:c>
      <x:c r="K204" s="51"/>
    </x:row>
    <x:row r="205">
      <x:c r="A205" s="24"/>
      <x:c r="B205" s="24"/>
      <x:c r="C205" s="34"/>
      <x:c r="D205" s="24"/>
      <x:c r="E205" s="24"/>
      <x:c r="F205" s="24"/>
      <x:c r="G205" s="24"/>
      <x:c r="H205" s="24"/>
      <x:c r="I205" s="30" t="str">
        <x:f>IF(A205="","",IF(COUNTIF($A$6:$A$205,A205)=1,"VALID","INVALID - DUPLICATE / CASE-COLLIDING DECISION ID"))</x:f>
      </x:c>
      <x:c r="J205" s="30" t="str">
        <x:f>IF(A205="","",IF(OR(EXACT(D205,"FROZEN DECISION CONTRACT"),EXACT(D205,"REOPEN REQUIRED")),"VALID","INVALID - DECISION STATE TOKEN"))</x:f>
      </x:c>
      <x:c r="K205" s="51"/>
    </x:row>
  </x:sheetData>
  <x:dataValidations count="1">
    <x:dataValidation type="list" sqref="D6:D205">
      <x:formula1>LISTS!$A$2:$A$3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9" hidden="0" customWidth="1"/>
    <x:col min="3" max="3" width="14" hidden="0" customWidth="1"/>
    <x:col min="4" max="4" width="28" hidden="0" customWidth="1"/>
    <x:col min="5" max="5" width="62" hidden="0" customWidth="1"/>
    <x:col min="6" max="6" width="62" hidden="0" customWidth="1"/>
    <x:col min="7" max="7" width="58" hidden="0" customWidth="1"/>
    <x:col min="8" max="8" width="58" hidden="0" customWidth="1"/>
    <x:col min="9" max="9" width="28" hidden="0" customWidth="1"/>
    <x:col min="10" max="10" width="48" hidden="0" customWidth="1"/>
    <x:col min="11" max="11" width="55" hidden="0" customWidth="1"/>
    <x:col min="12" max="12" width="55" hidden="0" customWidth="1"/>
    <x:col min="13" max="13" width="55" hidden="0" customWidth="1"/>
    <x:col min="14" max="14" width="27" hidden="0" customWidth="1"/>
    <x:col min="15" max="15" width="28" hidden="0" customWidth="1"/>
    <x:col min="16" max="16" width="28" hidden="0" customWidth="1"/>
    <x:col min="17" max="17" width="16" hidden="0" customWidth="1"/>
    <x:col min="18" max="18" width="18" hidden="0" customWidth="1"/>
    <x:col min="19" max="19" width="18" hidden="0" customWidth="1"/>
    <x:col min="20" max="20" width="16" hidden="0" customWidth="1"/>
    <x:col min="21" max="21" width="31" hidden="0" customWidth="1"/>
    <x:col min="22" max="22" width="60" hidden="0" customWidth="1"/>
    <x:col min="23" max="23" width="88" hidden="0" customWidth="1"/>
  </x:cols>
  <x:sheetData>
    <x:row r="1">
      <x:c r="A1" s="5" t="str">
        <x:v>Memo ID</x:v>
      </x:c>
      <x:c r="B1" s="5" t="str">
        <x:v>Decision ID</x:v>
      </x:c>
      <x:c r="C1" s="5" t="str">
        <x:v>As-of date</x:v>
      </x:c>
      <x:c r="D1" s="5" t="str">
        <x:v>Executive reviewer / recipient</x:v>
      </x:c>
      <x:c r="E1" s="5" t="str">
        <x:v>Decision request</x:v>
      </x:c>
      <x:c r="F1" s="5" t="str">
        <x:v>Recommendation</x:v>
      </x:c>
      <x:c r="G1" s="5" t="str">
        <x:v>Why now</x:v>
      </x:c>
      <x:c r="H1" s="5" t="str">
        <x:v>Strongest challenge / uncertainty</x:v>
      </x:c>
      <x:c r="I1" s="5" t="str">
        <x:v>Execution owner</x:v>
      </x:c>
      <x:c r="J1" s="5" t="str">
        <x:v>First action</x:v>
      </x:c>
      <x:c r="K1" s="5" t="str">
        <x:v>Review / reopen trigger</x:v>
      </x:c>
      <x:c r="L1" s="5" t="str">
        <x:v>Reversal / stop condition</x:v>
      </x:c>
      <x:c r="M1" s="5" t="str">
        <x:v>Supporting analysis location</x:v>
      </x:c>
      <x:c r="N1" s="5" t="str">
        <x:v>ID control</x:v>
      </x:c>
      <x:c r="O1" s="5" t="str">
        <x:v>Decision ownership</x:v>
      </x:c>
      <x:c r="P1" s="5" t="str">
        <x:v>Required fields</x:v>
      </x:c>
      <x:c r="Q1" s="5" t="str">
        <x:v>Evidence links</x:v>
      </x:c>
      <x:c r="R1" s="5" t="str">
        <x:v>Usable/bounded evidence</x:v>
      </x:c>
      <x:c r="S1" s="5" t="str">
        <x:v>Blocking evidence links</x:v>
      </x:c>
      <x:c r="T1" s="5" t="str">
        <x:v>Alternatives</x:v>
      </x:c>
      <x:c r="U1" s="5" t="str">
        <x:v>Memo state</x:v>
      </x:c>
      <x:c r="V1" s="5" t="str">
        <x:v>Next action</x:v>
      </x:c>
      <x:c r="W1" s="5" t="str">
        <x:v>Memo ownership key</x:v>
      </x:c>
      <x:c r="X1" s="51" t="str">
        <x:v>Decision owner snapshot</x:v>
      </x:c>
      <x:c r="Y1" s="51" t="str">
        <x:v>Action under decision snapshot</x:v>
      </x:c>
      <x:c r="Z1" s="51" t="str">
        <x:v>Authority boundary snapshot</x:v>
      </x:c>
      <x:c r="AA1" s="51" t="str">
        <x:v>Decision reopen trigger snapshot</x:v>
      </x:c>
      <x:c r="AB1" s="51" t="str">
        <x:v>Decision contract parity</x:v>
      </x:c>
      <x:c r="AC1" s="51" t="str">
        <x:v>Invalid evidence controls</x:v>
      </x:c>
      <x:c r="AD1" s="51" t="str">
        <x:v>Evidence repair/hold blockers</x:v>
      </x:c>
      <x:c r="AE1" s="51" t="str">
        <x:v>Invalid alternative controls</x:v>
      </x:c>
      <x:c r="AF1" s="51" t="str">
        <x:v>Canonical ownership key</x:v>
      </x:c>
      <x:c r="AG1" s="51" t="str">
        <x:v>Evidence 1 ID</x:v>
      </x:c>
      <x:c r="AH1" s="51" t="str">
        <x:v>Evidence 2 ID</x:v>
      </x:c>
      <x:c r="AI1" s="51" t="str">
        <x:v>Evidence 3 ID</x:v>
      </x:c>
      <x:c r="AJ1" s="51" t="str">
        <x:v>Evidence 4 ID</x:v>
      </x:c>
      <x:c r="AK1" s="51" t="str">
        <x:v>Evidence 1 selection</x:v>
      </x:c>
      <x:c r="AL1" s="51" t="str">
        <x:v>Evidence 2 selection</x:v>
      </x:c>
      <x:c r="AM1" s="51" t="str">
        <x:v>Evidence 3 selection</x:v>
      </x:c>
      <x:c r="AN1" s="51" t="str">
        <x:v>Evidence 4 selection</x:v>
      </x:c>
      <x:c r="AO1" s="51" t="str">
        <x:v>Evidence selection parity</x:v>
      </x:c>
      <x:c r="AP1" s="51" t="str">
        <x:v>Evidence cardinality</x:v>
      </x:c>
      <x:c r="AQ1" t="str">
        <x:v>Selected Alternative ID</x:v>
      </x:c>
      <x:c r="AR1" t="str">
        <x:v>Alternative selection</x:v>
      </x:c>
    </x:row>
    <x:row r="2">
      <x:c r="X2" s="51"/>
      <x:c r="Y2" s="51"/>
      <x:c r="Z2" s="51"/>
      <x:c r="AA2" s="51"/>
      <x:c r="AB2" s="51"/>
      <x:c r="AC2" s="51"/>
      <x:c r="AD2" s="51"/>
      <x:c r="AE2" s="51"/>
      <x:c r="AF2" s="51"/>
      <x:c r="AG2" s="51"/>
      <x:c r="AH2" s="51"/>
      <x:c r="AI2" s="51"/>
      <x:c r="AJ2" s="51"/>
      <x:c r="AK2" s="51"/>
      <x:c r="AL2" s="51"/>
      <x:c r="AM2" s="51"/>
      <x:c r="AN2" s="51"/>
      <x:c r="AO2" s="51"/>
      <x:c r="AP2" s="51"/>
    </x:row>
    <x:row r="3">
      <x:c r="X3" s="51"/>
      <x:c r="Y3" s="51"/>
      <x:c r="Z3" s="51"/>
      <x:c r="AA3" s="51"/>
      <x:c r="AB3" s="51"/>
      <x:c r="AC3" s="51"/>
      <x:c r="AD3" s="51"/>
      <x:c r="AE3" s="51"/>
      <x:c r="AF3" s="51"/>
      <x:c r="AG3" s="51"/>
      <x:c r="AH3" s="51"/>
      <x:c r="AI3" s="51"/>
      <x:c r="AJ3" s="51"/>
      <x:c r="AK3" s="51"/>
      <x:c r="AL3" s="51"/>
      <x:c r="AM3" s="51"/>
      <x:c r="AN3" s="51"/>
      <x:c r="AO3" s="51"/>
      <x:c r="AP3" s="51"/>
    </x:row>
    <x:row r="4">
      <x:c r="X4" s="51"/>
      <x:c r="Y4" s="51"/>
      <x:c r="Z4" s="51"/>
      <x:c r="AA4" s="51"/>
      <x:c r="AB4" s="51"/>
      <x:c r="AC4" s="51"/>
      <x:c r="AD4" s="51"/>
      <x:c r="AE4" s="51"/>
      <x:c r="AF4" s="51"/>
      <x:c r="AG4" s="51"/>
      <x:c r="AH4" s="51"/>
      <x:c r="AI4" s="51"/>
      <x:c r="AJ4" s="51"/>
      <x:c r="AK4" s="51"/>
      <x:c r="AL4" s="51"/>
      <x:c r="AM4" s="51"/>
      <x:c r="AN4" s="51"/>
      <x:c r="AO4" s="51"/>
      <x:c r="AP4" s="51"/>
    </x:row>
    <x:row r="5">
      <x:c r="X5" s="51"/>
      <x:c r="Y5" s="51"/>
      <x:c r="Z5" s="51"/>
      <x:c r="AA5" s="51"/>
      <x:c r="AB5" s="51"/>
      <x:c r="AC5" s="51"/>
      <x:c r="AD5" s="51"/>
      <x:c r="AE5" s="51"/>
      <x:c r="AF5" s="51"/>
      <x:c r="AG5" s="51"/>
      <x:c r="AH5" s="51"/>
      <x:c r="AI5" s="51"/>
      <x:c r="AJ5" s="51"/>
      <x:c r="AK5" s="51"/>
      <x:c r="AL5" s="51"/>
      <x:c r="AM5" s="51"/>
      <x:c r="AN5" s="51"/>
      <x:c r="AO5" s="51"/>
      <x:c r="AP5" s="51"/>
    </x:row>
    <x:row r="6">
      <x:c r="A6" s="24" t="str">
        <x:v>MEMO-FICTIONAL-001</x:v>
      </x:c>
      <x:c r="B6" s="24" t="str">
        <x:v>DDC-FICTIONAL-001</x:v>
      </x:c>
      <x:c r="C6" s="34" t="n">
        <x:v>46255</x:v>
      </x:c>
      <x:c r="D6" s="24" t="str">
        <x:v>Executive sponsor</x:v>
      </x:c>
      <x:c r="E6" s="24" t="str">
        <x:v>Approve a six-week integration-territory pilot and its named owner; do not approve the full programme yet.</x:v>
      </x:c>
      <x:c r="F6" s="24" t="str">
        <x:v>Approve the bounded six-week integration-territory pilot.</x:v>
      </x:c>
      <x:c r="G6" s="24" t="str">
        <x:v>The current planning window allows one reversible test before the next budget commitment.</x:v>
      </x:c>
      <x:c r="H6" s="24" t="str">
        <x:v>No first-party conversion history exists for the exact territory.</x:v>
      </x:c>
      <x:c r="I6" s="24" t="str">
        <x:v>Growth lead</x:v>
      </x:c>
      <x:c r="J6" s="24" t="str">
        <x:v>Launch the buyer-comparison asset and evidence test.</x:v>
      </x:c>
      <x:c r="K6" s="24" t="str">
        <x:v>Review after six weeks or earlier if the buyer segment, implementation dependency or evidence record materially changes.</x:v>
      </x:c>
      <x:c r="L6" s="24" t="str">
        <x:v>Pause or reverse if qualified engagement misses the agreed threshold or new audited evidence materially strengthens the alternative.</x:v>
      </x:c>
      <x:c r="M6" s="24" t="str">
        <x:v>Fictional evidence register and opportunity comparison</x:v>
      </x:c>
      <x:c r="N6" s="30" t="str">
        <x:f>IF(A6="","",IF(COUNTIF($A$6:$A$205,A6)=1,"VALID","INVALID - DUPLICATE / CASE-COLLIDING MEMO ID"))</x:f>
        <x:v>VALID</x:v>
      </x:c>
      <x:c r="O6" s="30" t="str">
        <x:f>IF(A6="","",IF(AND(COUNTIF(DECISION_CONTEXT!$A$6:$A$205,B6)=1,EXACT(B6,INDEX(DECISION_CONTEXT!$A$6:$A$205,MATCH(B6,DECISION_CONTEXT!$A$6:$A$205,0))),INDEX(DECISION_CONTEXT!$I$6:$I$205,MATCH(B6,DECISION_CONTEXT!$A$6:$A$205,0))="VALID",INDEX(DECISION_CONTEXT!$J$6:$J$205,MATCH(B6,DECISION_CONTEXT!$A$6:$A$205,0))="VALID"),"VALID","INVALID - DECISION OWNERSHIP"))</x:f>
        <x:v>VALID</x:v>
      </x:c>
      <x:c r="P6" s="30" t="str">
        <x:f>IF(A6="","",IF(AND(B6&lt;&gt;"",C6&lt;&gt;"",D6&lt;&gt;"",E6&lt;&gt;"",F6&lt;&gt;"",G6&lt;&gt;"",H6&lt;&gt;"",I6&lt;&gt;"",J6&lt;&gt;"",K6&lt;&gt;"",L6&lt;&gt;"",M6&lt;&gt;""),"VALID","INVALID - REQUIRED FIELD"))</x:f>
        <x:v>VALID</x:v>
      </x:c>
      <x:c r="Q6" s="30" t="n">
        <x:f>IF(A6="","",COUNTIFS(EVIDENCE_LINKS!$B$6:$B$205,A6,EVIDENCE_LINKS!$C$6:$C$205,B6))</x:f>
        <x:v>2</x:v>
      </x:c>
      <x:c r="R6" s="30" t="n">
        <x:f>IF(A6="","",COUNTIFS(EVIDENCE_LINKS!$B$6:$B$205,A6,EVIDENCE_LINKS!$C$6:$C$205,B6,EVIDENCE_LINKS!$N$6:$N$205,"VALID"))</x:f>
        <x:v>2</x:v>
      </x:c>
      <x:c r="S6" s="30" t="n">
        <x:f>IF(A6="","",COUNTIFS(EVIDENCE_LINKS!$B$6:$B$205,A6,EVIDENCE_LINKS!$C$6:$C$205,B6,EVIDENCE_LINKS!$N$6:$N$205,"BLOCKING"))</x:f>
        <x:v>0</x:v>
      </x:c>
      <x:c r="T6" s="30" t="n">
        <x:f>IF(A6="","",COUNTIFS(ALTERNATIVES!$B$6:$B$205,A6,ALTERNATIVES!$C$6:$C$205,B6,ALTERNATIVES!$L$6:$L$205,"VALID"))</x:f>
        <x:v>1</x:v>
      </x:c>
      <x:c r="U6" s="30" t="str">
        <x:f>IF(A6="","",IF(OR(N6&lt;&gt;"VALID",O6&lt;&gt;"VALID",P6&lt;&gt;"VALID",AB6&lt;&gt;"VALID",AC6&gt;0,AE6&gt;0,AO6&lt;&gt;"VALID",AR6&lt;&gt;"VALID"),"REPAIR MEMO",IF(INDEX(DECISION_CONTEXT!$D$6:$D$205,MATCH(B6,DECISION_CONTEXT!$A$6:$A$205,0))="REOPEN REQUIRED","RETURN TO DECISION DEFINITION",IF(OR(AD6&gt;0,AP6="TOO FEW - RETURN TO EVIDENCE AUDIT"),"RETURN TO EVIDENCE AUDIT",IF(AP6="TOO MANY - REPAIR MEMO","REPAIR MEMO",IF(T6&lt;1,"REPAIR MEMO","READY FOR EXECUTIVE REVIEW"))))))</x:f>
        <x:v>READY FOR EXECUTIVE REVIEW</x:v>
      </x:c>
      <x:c r="V6" s="30" t="str">
        <x:f>IF(A6="","",IF(U6="READY FOR EXECUTIVE REVIEW","Take the bounded memo to executive review; record the actual decision separately.",IF(U6="RETURN TO DECISION DEFINITION","Reopen the Decision Definition Canvas before rewriting the memo.",IF(U6="RETURN TO EVIDENCE AUDIT","Return to Evidence Audit until at least two and no more than four decision-bearing evidence records are valid.",IF(AP6="TOO MANY - REPAIR MEMO","Reduce the executive surface to two to four decision-bearing evidence records without changing upstream evidence.","Repair the memo record without changing upstream decision or evidence.")))))</x:f>
        <x:v>Take the bounded memo to executive review; record the actual decision separately.</x:v>
      </x:c>
      <x:c r="W6" s="30" t="str">
        <x:f>IF(A6="","",A6&amp;"|~|"&amp;B6&amp;"|~|"&amp;E6&amp;"|~|"&amp;F6&amp;"|~|"&amp;H6&amp;"|~|"&amp;I6&amp;"|~|"&amp;K6&amp;"|~|"&amp;L6)</x:f>
        <x:v>MEMO-FICTIONAL-001|~|DDC-FICTIONAL-001|~|Approve a six-week integration-territory pilot and its named owner; do not approve the full programme yet.|~|Approve the bounded six-week integration-territory pilot.|~|No first-party conversion history exists for the exact territory.|~|Growth lead|~|Review after six weeks or earlier if the buyer segment, implementation dependency or evidence record materially changes.|~|Pause or reverse if qualified engagement misses the agreed threshold or new audited evidence materially strengthens the alternative.</x:v>
      </x:c>
      <x:c r="X6" s="51" t="str">
        <x:v>VP Marketing</x:v>
      </x:c>
      <x:c r="Y6" s="51" t="str">
        <x:v>fund, defer or narrow an integration-territory pilot</x:v>
      </x:c>
      <x:c r="Z6" s="51" t="str">
        <x:v>may approve a six-week pilot and named owner; full-programme funding is outside this request</x:v>
      </x:c>
      <x:c r="AA6" s="51" t="str">
        <x:v>reopen if buyer, offer, scope, implementation dependency or material evidence changes</x:v>
      </x:c>
      <x:c r="AB6" s="51" t="str">
        <x:f>IF(A6="","",IF(AND(O6="VALID",EXACT(X6,INDEX(DECISION_CONTEXT!$B$6:$B$205,MATCH(B6,DECISION_CONTEXT!$A$6:$A$205,0))),EXACT(Y6,INDEX(DECISION_CONTEXT!$E$6:$E$205,MATCH(B6,DECISION_CONTEXT!$A$6:$A$205,0))),EXACT(Z6,INDEX(DECISION_CONTEXT!$F$6:$F$205,MATCH(B6,DECISION_CONTEXT!$A$6:$A$205,0))),EXACT(AA6,INDEX(DECISION_CONTEXT!$H$6:$H$205,MATCH(B6,DECISION_CONTEXT!$A$6:$A$205,0))),EXACT(E6,INDEX(DECISION_CONTEXT!$K$6:$K$205,MATCH(B6,DECISION_CONTEXT!$A$6:$A$205,0)))),"VALID","INVALID - DECISION CONTRACT PARITY / AUTHORITY"))</x:f>
        <x:v>VALID</x:v>
      </x:c>
      <x:c r="AC6" s="51" t="n">
        <x:f>IF(A6="","",COUNTIFS(EVIDENCE_LINKS!$B$6:$B$205,A6,EVIDENCE_LINKS!$C$6:$C$205,B6,EVIDENCE_LINKS!$N$6:$N$205,"INVALID"))</x:f>
        <x:v>0</x:v>
      </x:c>
      <x:c r="AD6" s="51" t="n">
        <x:f>IF(A6="","",S6)</x:f>
        <x:v>0</x:v>
      </x:c>
      <x:c r="AE6" s="51" t="n">
        <x:f>IF(A6="","",COUNTIFS(ALTERNATIVES!$B$6:$B$205,A6,ALTERNATIVES!$C$6:$C$205,B6,ALTERNATIVES!$L$6:$L$205,"INVALID"))</x:f>
        <x:v>0</x:v>
      </x:c>
      <x:c r="AF6" s="51" t="str">
        <x:f>IF(A6="","",A6&amp;"|~|"&amp;B6&amp;"|~|"&amp;X6&amp;"|~|"&amp;Y6&amp;"|~|"&amp;Z6&amp;"|~|"&amp;AA6&amp;"|~|"&amp;E6&amp;"|~|"&amp;F6&amp;"|~|"&amp;H6&amp;"|~|"&amp;I6&amp;"|~|"&amp;K6&amp;"|~|"&amp;L6)</x:f>
        <x:v>MEMO-FICTIONAL-001|~|DDC-FICTIONAL-001|~|VP Marketing|~|fund, defer or narrow an integration-territory pilot|~|may approve a six-week pilot and named owner; full-programme funding is outside this request|~|reopen if buyer, offer, scope, implementation dependency or material evidence changes|~|Approve a six-week integration-territory pilot and its named owner; do not approve the full programme yet.|~|Approve the bounded six-week integration-territory pilot.|~|No first-party conversion history exists for the exact territory.|~|Growth lead|~|Review after six weeks or earlier if the buyer segment, implementation dependency or evidence record materially changes.|~|Pause or reverse if qualified engagement misses the agreed threshold or new audited evidence materially strengthens the alternative.</x:v>
      </x:c>
      <x:c r="AG6" s="51" t="str">
        <x:v>EV-FICTIONAL-001</x:v>
      </x:c>
      <x:c r="AH6" s="51" t="str">
        <x:v>EV-FICTIONAL-002</x:v>
      </x:c>
      <x:c r="AI6" s="51"/>
      <x:c r="AJ6" s="51"/>
      <x:c r="AK6" s="51" t="str">
        <x:f>IF(A6="","",IF(AG6="","EMPTY",IF(AND(COUNTIFS(EVIDENCE_LINKS!$B$6:$B$205,A6,EVIDENCE_LINKS!$D$6:$D$205,AG6)=1,EXACT(AG6,INDEX(EVIDENCE_LINKS!$D$6:$D$205,SUMIFS(EVIDENCE_LINKS!$S$6:$S$205,EVIDENCE_LINKS!$B$6:$B$205,A6,EVIDENCE_LINKS!$D$6:$D$205,AG6))),EXACT(A6,INDEX(EVIDENCE_LINKS!$B$6:$B$205,SUMIFS(EVIDENCE_LINKS!$S$6:$S$205,EVIDENCE_LINKS!$B$6:$B$205,A6,EVIDENCE_LINKS!$D$6:$D$205,AG6))),EXACT(B6,INDEX(EVIDENCE_LINKS!$C$6:$C$205,SUMIFS(EVIDENCE_LINKS!$S$6:$S$205,EVIDENCE_LINKS!$B$6:$B$205,A6,EVIDENCE_LINKS!$D$6:$D$205,AG6))),INDEX(EVIDENCE_LINKS!$N$6:$N$205,SUMIFS(EVIDENCE_LINKS!$S$6:$S$205,EVIDENCE_LINKS!$B$6:$B$205,A6,EVIDENCE_LINKS!$D$6:$D$205,AG6))="VALID",COUNTIF($AG6:$AJ6,AG6)=1),"VALID","INVALID - EVIDENCE 1 SELECTION")))</x:f>
        <x:v>VALID</x:v>
      </x:c>
      <x:c r="AL6" s="51" t="str">
        <x:f>IF(A6="","",IF(AH6="","EMPTY",IF(AND(COUNTIFS(EVIDENCE_LINKS!$B$6:$B$205,A6,EVIDENCE_LINKS!$D$6:$D$205,AH6)=1,EXACT(AH6,INDEX(EVIDENCE_LINKS!$D$6:$D$205,SUMIFS(EVIDENCE_LINKS!$S$6:$S$205,EVIDENCE_LINKS!$B$6:$B$205,A6,EVIDENCE_LINKS!$D$6:$D$205,AH6))),EXACT(A6,INDEX(EVIDENCE_LINKS!$B$6:$B$205,SUMIFS(EVIDENCE_LINKS!$S$6:$S$205,EVIDENCE_LINKS!$B$6:$B$205,A6,EVIDENCE_LINKS!$D$6:$D$205,AH6))),EXACT(B6,INDEX(EVIDENCE_LINKS!$C$6:$C$205,SUMIFS(EVIDENCE_LINKS!$S$6:$S$205,EVIDENCE_LINKS!$B$6:$B$205,A6,EVIDENCE_LINKS!$D$6:$D$205,AH6))),INDEX(EVIDENCE_LINKS!$N$6:$N$205,SUMIFS(EVIDENCE_LINKS!$S$6:$S$205,EVIDENCE_LINKS!$B$6:$B$205,A6,EVIDENCE_LINKS!$D$6:$D$205,AH6))="VALID",COUNTIF($AG6:$AJ6,AH6)=1),"VALID","INVALID - EVIDENCE 2 SELECTION")))</x:f>
        <x:v>VALID</x:v>
      </x:c>
      <x:c r="AM6" s="51" t="str">
        <x:f>IF(A6="","",IF(AI6="","EMPTY",IF(AND(COUNTIFS(EVIDENCE_LINKS!$B$6:$B$205,A6,EVIDENCE_LINKS!$D$6:$D$205,AI6)=1,EXACT(AI6,INDEX(EVIDENCE_LINKS!$D$6:$D$205,SUMIFS(EVIDENCE_LINKS!$S$6:$S$205,EVIDENCE_LINKS!$B$6:$B$205,A6,EVIDENCE_LINKS!$D$6:$D$205,AI6))),EXACT(A6,INDEX(EVIDENCE_LINKS!$B$6:$B$205,SUMIFS(EVIDENCE_LINKS!$S$6:$S$205,EVIDENCE_LINKS!$B$6:$B$205,A6,EVIDENCE_LINKS!$D$6:$D$205,AI6))),EXACT(B6,INDEX(EVIDENCE_LINKS!$C$6:$C$205,SUMIFS(EVIDENCE_LINKS!$S$6:$S$205,EVIDENCE_LINKS!$B$6:$B$205,A6,EVIDENCE_LINKS!$D$6:$D$205,AI6))),INDEX(EVIDENCE_LINKS!$N$6:$N$205,SUMIFS(EVIDENCE_LINKS!$S$6:$S$205,EVIDENCE_LINKS!$B$6:$B$205,A6,EVIDENCE_LINKS!$D$6:$D$205,AI6))="VALID",COUNTIF($AG6:$AJ6,AI6)=1),"VALID","INVALID - EVIDENCE 3 SELECTION")))</x:f>
        <x:v>EMPTY</x:v>
      </x:c>
      <x:c r="AN6" s="51" t="str">
        <x:f>IF(A6="","",IF(AJ6="","EMPTY",IF(AND(COUNTIFS(EVIDENCE_LINKS!$B$6:$B$205,A6,EVIDENCE_LINKS!$D$6:$D$205,AJ6)=1,EXACT(AJ6,INDEX(EVIDENCE_LINKS!$D$6:$D$205,SUMIFS(EVIDENCE_LINKS!$S$6:$S$205,EVIDENCE_LINKS!$B$6:$B$205,A6,EVIDENCE_LINKS!$D$6:$D$205,AJ6))),EXACT(A6,INDEX(EVIDENCE_LINKS!$B$6:$B$205,SUMIFS(EVIDENCE_LINKS!$S$6:$S$205,EVIDENCE_LINKS!$B$6:$B$205,A6,EVIDENCE_LINKS!$D$6:$D$205,AJ6))),EXACT(B6,INDEX(EVIDENCE_LINKS!$C$6:$C$205,SUMIFS(EVIDENCE_LINKS!$S$6:$S$205,EVIDENCE_LINKS!$B$6:$B$205,A6,EVIDENCE_LINKS!$D$6:$D$205,AJ6))),INDEX(EVIDENCE_LINKS!$N$6:$N$205,SUMIFS(EVIDENCE_LINKS!$S$6:$S$205,EVIDENCE_LINKS!$B$6:$B$205,A6,EVIDENCE_LINKS!$D$6:$D$205,AJ6))="VALID",COUNTIF($AG6:$AJ6,AJ6)=1),"VALID","INVALID - EVIDENCE 4 SELECTION")))</x:f>
        <x:v>EMPTY</x:v>
      </x:c>
      <x:c r="AO6" s="51" t="str">
        <x:f>IF(A6="","",IF(AND(OR(AK6="VALID",AK6="EMPTY"),OR(AL6="VALID",AL6="EMPTY"),OR(AM6="VALID",AM6="EMPTY"),OR(AN6="VALID",AN6="EMPTY"),R6=COUNTIF($AG6:$AJ6,"&lt;&gt;")),"VALID","INVALID - EVIDENCE SELECTION PARITY"))</x:f>
        <x:v>VALID</x:v>
      </x:c>
      <x:c r="AP6" s="51" t="str">
        <x:f>IF(A6="","",IF(R6&lt;2,"TOO FEW - RETURN TO EVIDENCE AUDIT",IF(R6&gt;4,"TOO MANY - REPAIR MEMO","VALID")))</x:f>
        <x:v>VALID</x:v>
      </x:c>
      <x:c r="AQ6" t="str">
        <x:v>ALT-FICTIONAL-001</x:v>
      </x:c>
      <x:c r="AR6" t="str">
        <x:f>IF(A6="","",IF(AQ6="","INVALID - MISSING ALTERNATIVE SELECTION",IF(AND(COUNTIFS(ALTERNATIVES!$B$6:$B$205,A6,ALTERNATIVES!$A$6:$A$205,AQ6)=1,EXACT(AQ6,INDEX(ALTERNATIVES!$A$6:$A$205,SUMIFS(ALTERNATIVES!$Q$6:$Q$205,ALTERNATIVES!$B$6:$B$205,A6,ALTERNATIVES!$A$6:$A$205,AQ6))),EXACT(A6,INDEX(ALTERNATIVES!$B$6:$B$205,SUMIFS(ALTERNATIVES!$Q$6:$Q$205,ALTERNATIVES!$B$6:$B$205,A6,ALTERNATIVES!$A$6:$A$205,AQ6))),EXACT(B6,INDEX(ALTERNATIVES!$C$6:$C$205,SUMIFS(ALTERNATIVES!$Q$6:$Q$205,ALTERNATIVES!$B$6:$B$205,A6,ALTERNATIVES!$A$6:$A$205,AQ6))),INDEX(ALTERNATIVES!$L$6:$L$205,SUMIFS(ALTERNATIVES!$Q$6:$Q$205,ALTERNATIVES!$B$6:$B$205,A6,ALTERNATIVES!$A$6:$A$205,AQ6))="VALID"),"VALID","INVALID - ALTERNATIVE SELECTION")))</x:f>
        <x:v>VALID</x:v>
      </x:c>
    </x:row>
    <x:row r="7">
      <x:c r="A7" s="24"/>
      <x:c r="B7" s="24"/>
      <x:c r="C7" s="34"/>
      <x:c r="D7" s="24"/>
      <x:c r="E7" s="24"/>
      <x:c r="F7" s="24"/>
      <x:c r="G7" s="24"/>
      <x:c r="H7" s="24"/>
      <x:c r="I7" s="24"/>
      <x:c r="J7" s="24"/>
      <x:c r="K7" s="24"/>
      <x:c r="L7" s="24"/>
      <x:c r="M7" s="24"/>
      <x:c r="N7" s="30" t="str">
        <x:f>IF(A7="","",IF(COUNTIF($A$6:$A$205,A7)=1,"VALID","INVALID - DUPLICATE / CASE-COLLIDING MEMO ID"))</x:f>
      </x:c>
      <x:c r="O7" s="30" t="str">
        <x:f>IF(A7="","",IF(AND(COUNTIF(DECISION_CONTEXT!$A$6:$A$205,B7)=1,EXACT(B7,INDEX(DECISION_CONTEXT!$A$6:$A$205,MATCH(B7,DECISION_CONTEXT!$A$6:$A$205,0))),INDEX(DECISION_CONTEXT!$I$6:$I$205,MATCH(B7,DECISION_CONTEXT!$A$6:$A$205,0))="VALID",INDEX(DECISION_CONTEXT!$J$6:$J$205,MATCH(B7,DECISION_CONTEXT!$A$6:$A$205,0))="VALID"),"VALID","INVALID - DECISION OWNERSHIP"))</x:f>
      </x:c>
      <x:c r="P7" s="30" t="str">
        <x:f>IF(A7="","",IF(AND(B7&lt;&gt;"",C7&lt;&gt;"",D7&lt;&gt;"",E7&lt;&gt;"",F7&lt;&gt;"",G7&lt;&gt;"",H7&lt;&gt;"",I7&lt;&gt;"",J7&lt;&gt;"",K7&lt;&gt;"",L7&lt;&gt;"",M7&lt;&gt;""),"VALID","INVALID - REQUIRED FIELD"))</x:f>
      </x:c>
      <x:c r="Q7" s="30" t="str">
        <x:f>IF(A7="","",COUNTIFS(EVIDENCE_LINKS!$B$6:$B$205,A7,EVIDENCE_LINKS!$C$6:$C$205,B7))</x:f>
      </x:c>
      <x:c r="R7" s="30" t="str">
        <x:f>IF(A7="","",COUNTIFS(EVIDENCE_LINKS!$B$6:$B$205,A7,EVIDENCE_LINKS!$C$6:$C$205,B7,EVIDENCE_LINKS!$N$6:$N$205,"VALID"))</x:f>
      </x:c>
      <x:c r="S7" s="30" t="str">
        <x:f>IF(A7="","",COUNTIFS(EVIDENCE_LINKS!$B$6:$B$205,A7,EVIDENCE_LINKS!$C$6:$C$205,B7,EVIDENCE_LINKS!$N$6:$N$205,"BLOCKING"))</x:f>
      </x:c>
      <x:c r="T7" s="30" t="str">
        <x:f>IF(A7="","",COUNTIFS(ALTERNATIVES!$B$6:$B$205,A7,ALTERNATIVES!$C$6:$C$205,B7,ALTERNATIVES!$L$6:$L$205,"VALID"))</x:f>
      </x:c>
      <x:c r="U7" s="30" t="str">
        <x:f>IF(A7="","",IF(OR(N7&lt;&gt;"VALID",O7&lt;&gt;"VALID",P7&lt;&gt;"VALID",AB7&lt;&gt;"VALID",AC7&gt;0,AE7&gt;0,AO7&lt;&gt;"VALID",AR7&lt;&gt;"VALID"),"REPAIR MEMO",IF(INDEX(DECISION_CONTEXT!$D$6:$D$205,MATCH(B7,DECISION_CONTEXT!$A$6:$A$205,0))="REOPEN REQUIRED","RETURN TO DECISION DEFINITION",IF(OR(AD7&gt;0,AP7="TOO FEW - RETURN TO EVIDENCE AUDIT"),"RETURN TO EVIDENCE AUDIT",IF(AP7="TOO MANY - REPAIR MEMO","REPAIR MEMO",IF(T7&lt;1,"REPAIR MEMO","READY FOR EXECUTIVE REVIEW"))))))</x:f>
      </x:c>
      <x:c r="V7" s="30" t="str">
        <x:f>IF(A7="","",IF(U7="READY FOR EXECUTIVE REVIEW","Take the bounded memo to executive review; record the actual decision separately.",IF(U7="RETURN TO DECISION DEFINITION","Reopen the Decision Definition Canvas before rewriting the memo.",IF(U7="RETURN TO EVIDENCE AUDIT","Return to Evidence Audit until at least two and no more than four decision-bearing evidence records are valid.",IF(AP7="TOO MANY - REPAIR MEMO","Reduce the executive surface to two to four decision-bearing evidence records without changing upstream evidence.","Repair the memo record without changing upstream decision or evidence.")))))</x:f>
      </x:c>
      <x:c r="W7" s="30" t="str">
        <x:f>IF(A7="","",A7&amp;"|~|"&amp;B7&amp;"|~|"&amp;E7&amp;"|~|"&amp;F7&amp;"|~|"&amp;H7&amp;"|~|"&amp;I7&amp;"|~|"&amp;K7&amp;"|~|"&amp;L7)</x:f>
      </x:c>
      <x:c r="X7" s="51"/>
      <x:c r="Y7" s="51"/>
      <x:c r="Z7" s="51"/>
      <x:c r="AA7" s="51"/>
      <x:c r="AB7" s="51" t="str">
        <x:f>IF(A7="","",IF(AND(O7="VALID",EXACT(X7,INDEX(DECISION_CONTEXT!$B$6:$B$205,MATCH(B7,DECISION_CONTEXT!$A$6:$A$205,0))),EXACT(Y7,INDEX(DECISION_CONTEXT!$E$6:$E$205,MATCH(B7,DECISION_CONTEXT!$A$6:$A$205,0))),EXACT(Z7,INDEX(DECISION_CONTEXT!$F$6:$F$205,MATCH(B7,DECISION_CONTEXT!$A$6:$A$205,0))),EXACT(AA7,INDEX(DECISION_CONTEXT!$H$6:$H$205,MATCH(B7,DECISION_CONTEXT!$A$6:$A$205,0))),EXACT(E7,INDEX(DECISION_CONTEXT!$K$6:$K$205,MATCH(B7,DECISION_CONTEXT!$A$6:$A$205,0)))),"VALID","INVALID - DECISION CONTRACT PARITY / AUTHORITY"))</x:f>
      </x:c>
      <x:c r="AC7" s="51" t="str">
        <x:f>IF(A7="","",COUNTIFS(EVIDENCE_LINKS!$B$6:$B$205,A7,EVIDENCE_LINKS!$C$6:$C$205,B7,EVIDENCE_LINKS!$N$6:$N$205,"INVALID"))</x:f>
      </x:c>
      <x:c r="AD7" s="51" t="str">
        <x:f>IF(A7="","",S7)</x:f>
      </x:c>
      <x:c r="AE7" s="51" t="str">
        <x:f>IF(A7="","",COUNTIFS(ALTERNATIVES!$B$6:$B$205,A7,ALTERNATIVES!$C$6:$C$205,B7,ALTERNATIVES!$L$6:$L$205,"INVALID"))</x:f>
      </x:c>
      <x:c r="AF7" s="51" t="str">
        <x:f>IF(A7="","",A7&amp;"|~|"&amp;B7&amp;"|~|"&amp;X7&amp;"|~|"&amp;Y7&amp;"|~|"&amp;Z7&amp;"|~|"&amp;AA7&amp;"|~|"&amp;E7&amp;"|~|"&amp;F7&amp;"|~|"&amp;H7&amp;"|~|"&amp;I7&amp;"|~|"&amp;K7&amp;"|~|"&amp;L7)</x:f>
      </x:c>
      <x:c r="AG7" s="51"/>
      <x:c r="AH7" s="51"/>
      <x:c r="AI7" s="51"/>
      <x:c r="AJ7" s="51"/>
      <x:c r="AK7" s="51" t="str">
        <x:f>IF(A7="","",IF(AG7="","EMPTY",IF(AND(COUNTIFS(EVIDENCE_LINKS!$B$6:$B$205,A7,EVIDENCE_LINKS!$D$6:$D$205,AG7)=1,EXACT(AG7,INDEX(EVIDENCE_LINKS!$D$6:$D$205,SUMIFS(EVIDENCE_LINKS!$S$6:$S$205,EVIDENCE_LINKS!$B$6:$B$205,A7,EVIDENCE_LINKS!$D$6:$D$205,AG7))),EXACT(A7,INDEX(EVIDENCE_LINKS!$B$6:$B$205,SUMIFS(EVIDENCE_LINKS!$S$6:$S$205,EVIDENCE_LINKS!$B$6:$B$205,A7,EVIDENCE_LINKS!$D$6:$D$205,AG7))),EXACT(B7,INDEX(EVIDENCE_LINKS!$C$6:$C$205,SUMIFS(EVIDENCE_LINKS!$S$6:$S$205,EVIDENCE_LINKS!$B$6:$B$205,A7,EVIDENCE_LINKS!$D$6:$D$205,AG7))),INDEX(EVIDENCE_LINKS!$N$6:$N$205,SUMIFS(EVIDENCE_LINKS!$S$6:$S$205,EVIDENCE_LINKS!$B$6:$B$205,A7,EVIDENCE_LINKS!$D$6:$D$205,AG7))="VALID",COUNTIF($AG7:$AJ7,AG7)=1),"VALID","INVALID - EVIDENCE 1 SELECTION")))</x:f>
      </x:c>
      <x:c r="AL7" s="51" t="str">
        <x:f>IF(A7="","",IF(AH7="","EMPTY",IF(AND(COUNTIFS(EVIDENCE_LINKS!$B$6:$B$205,A7,EVIDENCE_LINKS!$D$6:$D$205,AH7)=1,EXACT(AH7,INDEX(EVIDENCE_LINKS!$D$6:$D$205,SUMIFS(EVIDENCE_LINKS!$S$6:$S$205,EVIDENCE_LINKS!$B$6:$B$205,A7,EVIDENCE_LINKS!$D$6:$D$205,AH7))),EXACT(A7,INDEX(EVIDENCE_LINKS!$B$6:$B$205,SUMIFS(EVIDENCE_LINKS!$S$6:$S$205,EVIDENCE_LINKS!$B$6:$B$205,A7,EVIDENCE_LINKS!$D$6:$D$205,AH7))),EXACT(B7,INDEX(EVIDENCE_LINKS!$C$6:$C$205,SUMIFS(EVIDENCE_LINKS!$S$6:$S$205,EVIDENCE_LINKS!$B$6:$B$205,A7,EVIDENCE_LINKS!$D$6:$D$205,AH7))),INDEX(EVIDENCE_LINKS!$N$6:$N$205,SUMIFS(EVIDENCE_LINKS!$S$6:$S$205,EVIDENCE_LINKS!$B$6:$B$205,A7,EVIDENCE_LINKS!$D$6:$D$205,AH7))="VALID",COUNTIF($AG7:$AJ7,AH7)=1),"VALID","INVALID - EVIDENCE 2 SELECTION")))</x:f>
      </x:c>
      <x:c r="AM7" s="51" t="str">
        <x:f>IF(A7="","",IF(AI7="","EMPTY",IF(AND(COUNTIFS(EVIDENCE_LINKS!$B$6:$B$205,A7,EVIDENCE_LINKS!$D$6:$D$205,AI7)=1,EXACT(AI7,INDEX(EVIDENCE_LINKS!$D$6:$D$205,SUMIFS(EVIDENCE_LINKS!$S$6:$S$205,EVIDENCE_LINKS!$B$6:$B$205,A7,EVIDENCE_LINKS!$D$6:$D$205,AI7))),EXACT(A7,INDEX(EVIDENCE_LINKS!$B$6:$B$205,SUMIFS(EVIDENCE_LINKS!$S$6:$S$205,EVIDENCE_LINKS!$B$6:$B$205,A7,EVIDENCE_LINKS!$D$6:$D$205,AI7))),EXACT(B7,INDEX(EVIDENCE_LINKS!$C$6:$C$205,SUMIFS(EVIDENCE_LINKS!$S$6:$S$205,EVIDENCE_LINKS!$B$6:$B$205,A7,EVIDENCE_LINKS!$D$6:$D$205,AI7))),INDEX(EVIDENCE_LINKS!$N$6:$N$205,SUMIFS(EVIDENCE_LINKS!$S$6:$S$205,EVIDENCE_LINKS!$B$6:$B$205,A7,EVIDENCE_LINKS!$D$6:$D$205,AI7))="VALID",COUNTIF($AG7:$AJ7,AI7)=1),"VALID","INVALID - EVIDENCE 3 SELECTION")))</x:f>
      </x:c>
      <x:c r="AN7" s="51" t="str">
        <x:f>IF(A7="","",IF(AJ7="","EMPTY",IF(AND(COUNTIFS(EVIDENCE_LINKS!$B$6:$B$205,A7,EVIDENCE_LINKS!$D$6:$D$205,AJ7)=1,EXACT(AJ7,INDEX(EVIDENCE_LINKS!$D$6:$D$205,SUMIFS(EVIDENCE_LINKS!$S$6:$S$205,EVIDENCE_LINKS!$B$6:$B$205,A7,EVIDENCE_LINKS!$D$6:$D$205,AJ7))),EXACT(A7,INDEX(EVIDENCE_LINKS!$B$6:$B$205,SUMIFS(EVIDENCE_LINKS!$S$6:$S$205,EVIDENCE_LINKS!$B$6:$B$205,A7,EVIDENCE_LINKS!$D$6:$D$205,AJ7))),EXACT(B7,INDEX(EVIDENCE_LINKS!$C$6:$C$205,SUMIFS(EVIDENCE_LINKS!$S$6:$S$205,EVIDENCE_LINKS!$B$6:$B$205,A7,EVIDENCE_LINKS!$D$6:$D$205,AJ7))),INDEX(EVIDENCE_LINKS!$N$6:$N$205,SUMIFS(EVIDENCE_LINKS!$S$6:$S$205,EVIDENCE_LINKS!$B$6:$B$205,A7,EVIDENCE_LINKS!$D$6:$D$205,AJ7))="VALID",COUNTIF($AG7:$AJ7,AJ7)=1),"VALID","INVALID - EVIDENCE 4 SELECTION")))</x:f>
      </x:c>
      <x:c r="AO7" s="51" t="str">
        <x:f>IF(A7="","",IF(AND(OR(AK7="VALID",AK7="EMPTY"),OR(AL7="VALID",AL7="EMPTY"),OR(AM7="VALID",AM7="EMPTY"),OR(AN7="VALID",AN7="EMPTY"),R7=COUNTIF($AG7:$AJ7,"&lt;&gt;")),"VALID","INVALID - EVIDENCE SELECTION PARITY"))</x:f>
      </x:c>
      <x:c r="AP7" s="51" t="str">
        <x:f>IF(A7="","",IF(R7&lt;2,"TOO FEW - RETURN TO EVIDENCE AUDIT",IF(R7&gt;4,"TOO MANY - REPAIR MEMO","VALID")))</x:f>
      </x:c>
      <x:c r="AR7" t="str">
        <x:f>IF(A7="","",IF(AQ7="","INVALID - MISSING ALTERNATIVE SELECTION",IF(AND(COUNTIFS(ALTERNATIVES!$B$6:$B$205,A7,ALTERNATIVES!$A$6:$A$205,AQ7)=1,EXACT(AQ7,INDEX(ALTERNATIVES!$A$6:$A$205,SUMIFS(ALTERNATIVES!$Q$6:$Q$205,ALTERNATIVES!$B$6:$B$205,A7,ALTERNATIVES!$A$6:$A$205,AQ7))),EXACT(A7,INDEX(ALTERNATIVES!$B$6:$B$205,SUMIFS(ALTERNATIVES!$Q$6:$Q$205,ALTERNATIVES!$B$6:$B$205,A7,ALTERNATIVES!$A$6:$A$205,AQ7))),EXACT(B7,INDEX(ALTERNATIVES!$C$6:$C$205,SUMIFS(ALTERNATIVES!$Q$6:$Q$205,ALTERNATIVES!$B$6:$B$205,A7,ALTERNATIVES!$A$6:$A$205,AQ7))),INDEX(ALTERNATIVES!$L$6:$L$205,SUMIFS(ALTERNATIVES!$Q$6:$Q$205,ALTERNATIVES!$B$6:$B$205,A7,ALTERNATIVES!$A$6:$A$205,AQ7))="VALID"),"VALID","INVALID - ALTERNATIVE SELECTION")))</x:f>
      </x:c>
    </x:row>
    <x:row r="8">
      <x:c r="A8" s="24"/>
      <x:c r="B8" s="24"/>
      <x:c r="C8" s="34"/>
      <x:c r="D8" s="24"/>
      <x:c r="E8" s="24"/>
      <x:c r="F8" s="24"/>
      <x:c r="G8" s="24"/>
      <x:c r="H8" s="24"/>
      <x:c r="I8" s="24"/>
      <x:c r="J8" s="24"/>
      <x:c r="K8" s="24"/>
      <x:c r="L8" s="24"/>
      <x:c r="M8" s="24"/>
      <x:c r="N8" s="30" t="str">
        <x:f>IF(A8="","",IF(COUNTIF($A$6:$A$205,A8)=1,"VALID","INVALID - DUPLICATE / CASE-COLLIDING MEMO ID"))</x:f>
      </x:c>
      <x:c r="O8" s="30" t="str">
        <x:f>IF(A8="","",IF(AND(COUNTIF(DECISION_CONTEXT!$A$6:$A$205,B8)=1,EXACT(B8,INDEX(DECISION_CONTEXT!$A$6:$A$205,MATCH(B8,DECISION_CONTEXT!$A$6:$A$205,0))),INDEX(DECISION_CONTEXT!$I$6:$I$205,MATCH(B8,DECISION_CONTEXT!$A$6:$A$205,0))="VALID",INDEX(DECISION_CONTEXT!$J$6:$J$205,MATCH(B8,DECISION_CONTEXT!$A$6:$A$205,0))="VALID"),"VALID","INVALID - DECISION OWNERSHIP"))</x:f>
      </x:c>
      <x:c r="P8" s="30" t="str">
        <x:f>IF(A8="","",IF(AND(B8&lt;&gt;"",C8&lt;&gt;"",D8&lt;&gt;"",E8&lt;&gt;"",F8&lt;&gt;"",G8&lt;&gt;"",H8&lt;&gt;"",I8&lt;&gt;"",J8&lt;&gt;"",K8&lt;&gt;"",L8&lt;&gt;"",M8&lt;&gt;""),"VALID","INVALID - REQUIRED FIELD"))</x:f>
      </x:c>
      <x:c r="Q8" s="30" t="str">
        <x:f>IF(A8="","",COUNTIFS(EVIDENCE_LINKS!$B$6:$B$205,A8,EVIDENCE_LINKS!$C$6:$C$205,B8))</x:f>
      </x:c>
      <x:c r="R8" s="30" t="str">
        <x:f>IF(A8="","",COUNTIFS(EVIDENCE_LINKS!$B$6:$B$205,A8,EVIDENCE_LINKS!$C$6:$C$205,B8,EVIDENCE_LINKS!$N$6:$N$205,"VALID"))</x:f>
      </x:c>
      <x:c r="S8" s="30" t="str">
        <x:f>IF(A8="","",COUNTIFS(EVIDENCE_LINKS!$B$6:$B$205,A8,EVIDENCE_LINKS!$C$6:$C$205,B8,EVIDENCE_LINKS!$N$6:$N$205,"BLOCKING"))</x:f>
      </x:c>
      <x:c r="T8" s="30" t="str">
        <x:f>IF(A8="","",COUNTIFS(ALTERNATIVES!$B$6:$B$205,A8,ALTERNATIVES!$C$6:$C$205,B8,ALTERNATIVES!$L$6:$L$205,"VALID"))</x:f>
      </x:c>
      <x:c r="U8" s="30" t="str">
        <x:f>IF(A8="","",IF(OR(N8&lt;&gt;"VALID",O8&lt;&gt;"VALID",P8&lt;&gt;"VALID",AB8&lt;&gt;"VALID",AC8&gt;0,AE8&gt;0,AO8&lt;&gt;"VALID",AR8&lt;&gt;"VALID"),"REPAIR MEMO",IF(INDEX(DECISION_CONTEXT!$D$6:$D$205,MATCH(B8,DECISION_CONTEXT!$A$6:$A$205,0))="REOPEN REQUIRED","RETURN TO DECISION DEFINITION",IF(OR(AD8&gt;0,AP8="TOO FEW - RETURN TO EVIDENCE AUDIT"),"RETURN TO EVIDENCE AUDIT",IF(AP8="TOO MANY - REPAIR MEMO","REPAIR MEMO",IF(T8&lt;1,"REPAIR MEMO","READY FOR EXECUTIVE REVIEW"))))))</x:f>
      </x:c>
      <x:c r="V8" s="30" t="str">
        <x:f>IF(A8="","",IF(U8="READY FOR EXECUTIVE REVIEW","Take the bounded memo to executive review; record the actual decision separately.",IF(U8="RETURN TO DECISION DEFINITION","Reopen the Decision Definition Canvas before rewriting the memo.",IF(U8="RETURN TO EVIDENCE AUDIT","Return to Evidence Audit until at least two and no more than four decision-bearing evidence records are valid.",IF(AP8="TOO MANY - REPAIR MEMO","Reduce the executive surface to two to four decision-bearing evidence records without changing upstream evidence.","Repair the memo record without changing upstream decision or evidence.")))))</x:f>
      </x:c>
      <x:c r="W8" s="30" t="str">
        <x:f>IF(A8="","",A8&amp;"|~|"&amp;B8&amp;"|~|"&amp;E8&amp;"|~|"&amp;F8&amp;"|~|"&amp;H8&amp;"|~|"&amp;I8&amp;"|~|"&amp;K8&amp;"|~|"&amp;L8)</x:f>
      </x:c>
      <x:c r="X8" s="51"/>
      <x:c r="Y8" s="51"/>
      <x:c r="Z8" s="51"/>
      <x:c r="AA8" s="51"/>
      <x:c r="AB8" s="51" t="str">
        <x:f>IF(A8="","",IF(AND(O8="VALID",EXACT(X8,INDEX(DECISION_CONTEXT!$B$6:$B$205,MATCH(B8,DECISION_CONTEXT!$A$6:$A$205,0))),EXACT(Y8,INDEX(DECISION_CONTEXT!$E$6:$E$205,MATCH(B8,DECISION_CONTEXT!$A$6:$A$205,0))),EXACT(Z8,INDEX(DECISION_CONTEXT!$F$6:$F$205,MATCH(B8,DECISION_CONTEXT!$A$6:$A$205,0))),EXACT(AA8,INDEX(DECISION_CONTEXT!$H$6:$H$205,MATCH(B8,DECISION_CONTEXT!$A$6:$A$205,0))),EXACT(E8,INDEX(DECISION_CONTEXT!$K$6:$K$205,MATCH(B8,DECISION_CONTEXT!$A$6:$A$205,0)))),"VALID","INVALID - DECISION CONTRACT PARITY / AUTHORITY"))</x:f>
      </x:c>
      <x:c r="AC8" s="51" t="str">
        <x:f>IF(A8="","",COUNTIFS(EVIDENCE_LINKS!$B$6:$B$205,A8,EVIDENCE_LINKS!$C$6:$C$205,B8,EVIDENCE_LINKS!$N$6:$N$205,"INVALID"))</x:f>
      </x:c>
      <x:c r="AD8" s="51" t="str">
        <x:f>IF(A8="","",S8)</x:f>
      </x:c>
      <x:c r="AE8" s="51" t="str">
        <x:f>IF(A8="","",COUNTIFS(ALTERNATIVES!$B$6:$B$205,A8,ALTERNATIVES!$C$6:$C$205,B8,ALTERNATIVES!$L$6:$L$205,"INVALID"))</x:f>
      </x:c>
      <x:c r="AF8" s="51" t="str">
        <x:f>IF(A8="","",A8&amp;"|~|"&amp;B8&amp;"|~|"&amp;X8&amp;"|~|"&amp;Y8&amp;"|~|"&amp;Z8&amp;"|~|"&amp;AA8&amp;"|~|"&amp;E8&amp;"|~|"&amp;F8&amp;"|~|"&amp;H8&amp;"|~|"&amp;I8&amp;"|~|"&amp;K8&amp;"|~|"&amp;L8)</x:f>
      </x:c>
      <x:c r="AG8" s="51"/>
      <x:c r="AH8" s="51"/>
      <x:c r="AI8" s="51"/>
      <x:c r="AJ8" s="51"/>
      <x:c r="AK8" s="51" t="str">
        <x:f>IF(A8="","",IF(AG8="","EMPTY",IF(AND(COUNTIFS(EVIDENCE_LINKS!$B$6:$B$205,A8,EVIDENCE_LINKS!$D$6:$D$205,AG8)=1,EXACT(AG8,INDEX(EVIDENCE_LINKS!$D$6:$D$205,SUMIFS(EVIDENCE_LINKS!$S$6:$S$205,EVIDENCE_LINKS!$B$6:$B$205,A8,EVIDENCE_LINKS!$D$6:$D$205,AG8))),EXACT(A8,INDEX(EVIDENCE_LINKS!$B$6:$B$205,SUMIFS(EVIDENCE_LINKS!$S$6:$S$205,EVIDENCE_LINKS!$B$6:$B$205,A8,EVIDENCE_LINKS!$D$6:$D$205,AG8))),EXACT(B8,INDEX(EVIDENCE_LINKS!$C$6:$C$205,SUMIFS(EVIDENCE_LINKS!$S$6:$S$205,EVIDENCE_LINKS!$B$6:$B$205,A8,EVIDENCE_LINKS!$D$6:$D$205,AG8))),INDEX(EVIDENCE_LINKS!$N$6:$N$205,SUMIFS(EVIDENCE_LINKS!$S$6:$S$205,EVIDENCE_LINKS!$B$6:$B$205,A8,EVIDENCE_LINKS!$D$6:$D$205,AG8))="VALID",COUNTIF($AG8:$AJ8,AG8)=1),"VALID","INVALID - EVIDENCE 1 SELECTION")))</x:f>
      </x:c>
      <x:c r="AL8" s="51" t="str">
        <x:f>IF(A8="","",IF(AH8="","EMPTY",IF(AND(COUNTIFS(EVIDENCE_LINKS!$B$6:$B$205,A8,EVIDENCE_LINKS!$D$6:$D$205,AH8)=1,EXACT(AH8,INDEX(EVIDENCE_LINKS!$D$6:$D$205,SUMIFS(EVIDENCE_LINKS!$S$6:$S$205,EVIDENCE_LINKS!$B$6:$B$205,A8,EVIDENCE_LINKS!$D$6:$D$205,AH8))),EXACT(A8,INDEX(EVIDENCE_LINKS!$B$6:$B$205,SUMIFS(EVIDENCE_LINKS!$S$6:$S$205,EVIDENCE_LINKS!$B$6:$B$205,A8,EVIDENCE_LINKS!$D$6:$D$205,AH8))),EXACT(B8,INDEX(EVIDENCE_LINKS!$C$6:$C$205,SUMIFS(EVIDENCE_LINKS!$S$6:$S$205,EVIDENCE_LINKS!$B$6:$B$205,A8,EVIDENCE_LINKS!$D$6:$D$205,AH8))),INDEX(EVIDENCE_LINKS!$N$6:$N$205,SUMIFS(EVIDENCE_LINKS!$S$6:$S$205,EVIDENCE_LINKS!$B$6:$B$205,A8,EVIDENCE_LINKS!$D$6:$D$205,AH8))="VALID",COUNTIF($AG8:$AJ8,AH8)=1),"VALID","INVALID - EVIDENCE 2 SELECTION")))</x:f>
      </x:c>
      <x:c r="AM8" s="51" t="str">
        <x:f>IF(A8="","",IF(AI8="","EMPTY",IF(AND(COUNTIFS(EVIDENCE_LINKS!$B$6:$B$205,A8,EVIDENCE_LINKS!$D$6:$D$205,AI8)=1,EXACT(AI8,INDEX(EVIDENCE_LINKS!$D$6:$D$205,SUMIFS(EVIDENCE_LINKS!$S$6:$S$205,EVIDENCE_LINKS!$B$6:$B$205,A8,EVIDENCE_LINKS!$D$6:$D$205,AI8))),EXACT(A8,INDEX(EVIDENCE_LINKS!$B$6:$B$205,SUMIFS(EVIDENCE_LINKS!$S$6:$S$205,EVIDENCE_LINKS!$B$6:$B$205,A8,EVIDENCE_LINKS!$D$6:$D$205,AI8))),EXACT(B8,INDEX(EVIDENCE_LINKS!$C$6:$C$205,SUMIFS(EVIDENCE_LINKS!$S$6:$S$205,EVIDENCE_LINKS!$B$6:$B$205,A8,EVIDENCE_LINKS!$D$6:$D$205,AI8))),INDEX(EVIDENCE_LINKS!$N$6:$N$205,SUMIFS(EVIDENCE_LINKS!$S$6:$S$205,EVIDENCE_LINKS!$B$6:$B$205,A8,EVIDENCE_LINKS!$D$6:$D$205,AI8))="VALID",COUNTIF($AG8:$AJ8,AI8)=1),"VALID","INVALID - EVIDENCE 3 SELECTION")))</x:f>
      </x:c>
      <x:c r="AN8" s="51" t="str">
        <x:f>IF(A8="","",IF(AJ8="","EMPTY",IF(AND(COUNTIFS(EVIDENCE_LINKS!$B$6:$B$205,A8,EVIDENCE_LINKS!$D$6:$D$205,AJ8)=1,EXACT(AJ8,INDEX(EVIDENCE_LINKS!$D$6:$D$205,SUMIFS(EVIDENCE_LINKS!$S$6:$S$205,EVIDENCE_LINKS!$B$6:$B$205,A8,EVIDENCE_LINKS!$D$6:$D$205,AJ8))),EXACT(A8,INDEX(EVIDENCE_LINKS!$B$6:$B$205,SUMIFS(EVIDENCE_LINKS!$S$6:$S$205,EVIDENCE_LINKS!$B$6:$B$205,A8,EVIDENCE_LINKS!$D$6:$D$205,AJ8))),EXACT(B8,INDEX(EVIDENCE_LINKS!$C$6:$C$205,SUMIFS(EVIDENCE_LINKS!$S$6:$S$205,EVIDENCE_LINKS!$B$6:$B$205,A8,EVIDENCE_LINKS!$D$6:$D$205,AJ8))),INDEX(EVIDENCE_LINKS!$N$6:$N$205,SUMIFS(EVIDENCE_LINKS!$S$6:$S$205,EVIDENCE_LINKS!$B$6:$B$205,A8,EVIDENCE_LINKS!$D$6:$D$205,AJ8))="VALID",COUNTIF($AG8:$AJ8,AJ8)=1),"VALID","INVALID - EVIDENCE 4 SELECTION")))</x:f>
      </x:c>
      <x:c r="AO8" s="51" t="str">
        <x:f>IF(A8="","",IF(AND(OR(AK8="VALID",AK8="EMPTY"),OR(AL8="VALID",AL8="EMPTY"),OR(AM8="VALID",AM8="EMPTY"),OR(AN8="VALID",AN8="EMPTY"),R8=COUNTIF($AG8:$AJ8,"&lt;&gt;")),"VALID","INVALID - EVIDENCE SELECTION PARITY"))</x:f>
      </x:c>
      <x:c r="AP8" s="51" t="str">
        <x:f>IF(A8="","",IF(R8&lt;2,"TOO FEW - RETURN TO EVIDENCE AUDIT",IF(R8&gt;4,"TOO MANY - REPAIR MEMO","VALID")))</x:f>
      </x:c>
      <x:c r="AR8" t="str">
        <x:f>IF(A8="","",IF(AQ8="","INVALID - MISSING ALTERNATIVE SELECTION",IF(AND(COUNTIFS(ALTERNATIVES!$B$6:$B$205,A8,ALTERNATIVES!$A$6:$A$205,AQ8)=1,EXACT(AQ8,INDEX(ALTERNATIVES!$A$6:$A$205,SUMIFS(ALTERNATIVES!$Q$6:$Q$205,ALTERNATIVES!$B$6:$B$205,A8,ALTERNATIVES!$A$6:$A$205,AQ8))),EXACT(A8,INDEX(ALTERNATIVES!$B$6:$B$205,SUMIFS(ALTERNATIVES!$Q$6:$Q$205,ALTERNATIVES!$B$6:$B$205,A8,ALTERNATIVES!$A$6:$A$205,AQ8))),EXACT(B8,INDEX(ALTERNATIVES!$C$6:$C$205,SUMIFS(ALTERNATIVES!$Q$6:$Q$205,ALTERNATIVES!$B$6:$B$205,A8,ALTERNATIVES!$A$6:$A$205,AQ8))),INDEX(ALTERNATIVES!$L$6:$L$205,SUMIFS(ALTERNATIVES!$Q$6:$Q$205,ALTERNATIVES!$B$6:$B$205,A8,ALTERNATIVES!$A$6:$A$205,AQ8))="VALID"),"VALID","INVALID - ALTERNATIVE SELECTION")))</x:f>
      </x:c>
    </x:row>
    <x:row r="9">
      <x:c r="A9" s="24"/>
      <x:c r="B9" s="24"/>
      <x:c r="C9" s="34"/>
      <x:c r="D9" s="24"/>
      <x:c r="E9" s="24"/>
      <x:c r="F9" s="24"/>
      <x:c r="G9" s="24"/>
      <x:c r="H9" s="24"/>
      <x:c r="I9" s="24"/>
      <x:c r="J9" s="24"/>
      <x:c r="K9" s="24"/>
      <x:c r="L9" s="24"/>
      <x:c r="M9" s="24"/>
      <x:c r="N9" s="30" t="str">
        <x:f>IF(A9="","",IF(COUNTIF($A$6:$A$205,A9)=1,"VALID","INVALID - DUPLICATE / CASE-COLLIDING MEMO ID"))</x:f>
      </x:c>
      <x:c r="O9" s="30" t="str">
        <x:f>IF(A9="","",IF(AND(COUNTIF(DECISION_CONTEXT!$A$6:$A$205,B9)=1,EXACT(B9,INDEX(DECISION_CONTEXT!$A$6:$A$205,MATCH(B9,DECISION_CONTEXT!$A$6:$A$205,0))),INDEX(DECISION_CONTEXT!$I$6:$I$205,MATCH(B9,DECISION_CONTEXT!$A$6:$A$205,0))="VALID",INDEX(DECISION_CONTEXT!$J$6:$J$205,MATCH(B9,DECISION_CONTEXT!$A$6:$A$205,0))="VALID"),"VALID","INVALID - DECISION OWNERSHIP"))</x:f>
      </x:c>
      <x:c r="P9" s="30" t="str">
        <x:f>IF(A9="","",IF(AND(B9&lt;&gt;"",C9&lt;&gt;"",D9&lt;&gt;"",E9&lt;&gt;"",F9&lt;&gt;"",G9&lt;&gt;"",H9&lt;&gt;"",I9&lt;&gt;"",J9&lt;&gt;"",K9&lt;&gt;"",L9&lt;&gt;"",M9&lt;&gt;""),"VALID","INVALID - REQUIRED FIELD"))</x:f>
      </x:c>
      <x:c r="Q9" s="30" t="str">
        <x:f>IF(A9="","",COUNTIFS(EVIDENCE_LINKS!$B$6:$B$205,A9,EVIDENCE_LINKS!$C$6:$C$205,B9))</x:f>
      </x:c>
      <x:c r="R9" s="30" t="str">
        <x:f>IF(A9="","",COUNTIFS(EVIDENCE_LINKS!$B$6:$B$205,A9,EVIDENCE_LINKS!$C$6:$C$205,B9,EVIDENCE_LINKS!$N$6:$N$205,"VALID"))</x:f>
      </x:c>
      <x:c r="S9" s="30" t="str">
        <x:f>IF(A9="","",COUNTIFS(EVIDENCE_LINKS!$B$6:$B$205,A9,EVIDENCE_LINKS!$C$6:$C$205,B9,EVIDENCE_LINKS!$N$6:$N$205,"BLOCKING"))</x:f>
      </x:c>
      <x:c r="T9" s="30" t="str">
        <x:f>IF(A9="","",COUNTIFS(ALTERNATIVES!$B$6:$B$205,A9,ALTERNATIVES!$C$6:$C$205,B9,ALTERNATIVES!$L$6:$L$205,"VALID"))</x:f>
      </x:c>
      <x:c r="U9" s="30" t="str">
        <x:f>IF(A9="","",IF(OR(N9&lt;&gt;"VALID",O9&lt;&gt;"VALID",P9&lt;&gt;"VALID",AB9&lt;&gt;"VALID",AC9&gt;0,AE9&gt;0,AO9&lt;&gt;"VALID",AR9&lt;&gt;"VALID"),"REPAIR MEMO",IF(INDEX(DECISION_CONTEXT!$D$6:$D$205,MATCH(B9,DECISION_CONTEXT!$A$6:$A$205,0))="REOPEN REQUIRED","RETURN TO DECISION DEFINITION",IF(OR(AD9&gt;0,AP9="TOO FEW - RETURN TO EVIDENCE AUDIT"),"RETURN TO EVIDENCE AUDIT",IF(AP9="TOO MANY - REPAIR MEMO","REPAIR MEMO",IF(T9&lt;1,"REPAIR MEMO","READY FOR EXECUTIVE REVIEW"))))))</x:f>
      </x:c>
      <x:c r="V9" s="30" t="str">
        <x:f>IF(A9="","",IF(U9="READY FOR EXECUTIVE REVIEW","Take the bounded memo to executive review; record the actual decision separately.",IF(U9="RETURN TO DECISION DEFINITION","Reopen the Decision Definition Canvas before rewriting the memo.",IF(U9="RETURN TO EVIDENCE AUDIT","Return to Evidence Audit until at least two and no more than four decision-bearing evidence records are valid.",IF(AP9="TOO MANY - REPAIR MEMO","Reduce the executive surface to two to four decision-bearing evidence records without changing upstream evidence.","Repair the memo record without changing upstream decision or evidence.")))))</x:f>
      </x:c>
      <x:c r="W9" s="30" t="str">
        <x:f>IF(A9="","",A9&amp;"|~|"&amp;B9&amp;"|~|"&amp;E9&amp;"|~|"&amp;F9&amp;"|~|"&amp;H9&amp;"|~|"&amp;I9&amp;"|~|"&amp;K9&amp;"|~|"&amp;L9)</x:f>
      </x:c>
      <x:c r="X9" s="51"/>
      <x:c r="Y9" s="51"/>
      <x:c r="Z9" s="51"/>
      <x:c r="AA9" s="51"/>
      <x:c r="AB9" s="51" t="str">
        <x:f>IF(A9="","",IF(AND(O9="VALID",EXACT(X9,INDEX(DECISION_CONTEXT!$B$6:$B$205,MATCH(B9,DECISION_CONTEXT!$A$6:$A$205,0))),EXACT(Y9,INDEX(DECISION_CONTEXT!$E$6:$E$205,MATCH(B9,DECISION_CONTEXT!$A$6:$A$205,0))),EXACT(Z9,INDEX(DECISION_CONTEXT!$F$6:$F$205,MATCH(B9,DECISION_CONTEXT!$A$6:$A$205,0))),EXACT(AA9,INDEX(DECISION_CONTEXT!$H$6:$H$205,MATCH(B9,DECISION_CONTEXT!$A$6:$A$205,0))),EXACT(E9,INDEX(DECISION_CONTEXT!$K$6:$K$205,MATCH(B9,DECISION_CONTEXT!$A$6:$A$205,0)))),"VALID","INVALID - DECISION CONTRACT PARITY / AUTHORITY"))</x:f>
      </x:c>
      <x:c r="AC9" s="51" t="str">
        <x:f>IF(A9="","",COUNTIFS(EVIDENCE_LINKS!$B$6:$B$205,A9,EVIDENCE_LINKS!$C$6:$C$205,B9,EVIDENCE_LINKS!$N$6:$N$205,"INVALID"))</x:f>
      </x:c>
      <x:c r="AD9" s="51" t="str">
        <x:f>IF(A9="","",S9)</x:f>
      </x:c>
      <x:c r="AE9" s="51" t="str">
        <x:f>IF(A9="","",COUNTIFS(ALTERNATIVES!$B$6:$B$205,A9,ALTERNATIVES!$C$6:$C$205,B9,ALTERNATIVES!$L$6:$L$205,"INVALID"))</x:f>
      </x:c>
      <x:c r="AF9" s="51" t="str">
        <x:f>IF(A9="","",A9&amp;"|~|"&amp;B9&amp;"|~|"&amp;X9&amp;"|~|"&amp;Y9&amp;"|~|"&amp;Z9&amp;"|~|"&amp;AA9&amp;"|~|"&amp;E9&amp;"|~|"&amp;F9&amp;"|~|"&amp;H9&amp;"|~|"&amp;I9&amp;"|~|"&amp;K9&amp;"|~|"&amp;L9)</x:f>
      </x:c>
      <x:c r="AG9" s="51"/>
      <x:c r="AH9" s="51"/>
      <x:c r="AI9" s="51"/>
      <x:c r="AJ9" s="51"/>
      <x:c r="AK9" s="51" t="str">
        <x:f>IF(A9="","",IF(AG9="","EMPTY",IF(AND(COUNTIFS(EVIDENCE_LINKS!$B$6:$B$205,A9,EVIDENCE_LINKS!$D$6:$D$205,AG9)=1,EXACT(AG9,INDEX(EVIDENCE_LINKS!$D$6:$D$205,SUMIFS(EVIDENCE_LINKS!$S$6:$S$205,EVIDENCE_LINKS!$B$6:$B$205,A9,EVIDENCE_LINKS!$D$6:$D$205,AG9))),EXACT(A9,INDEX(EVIDENCE_LINKS!$B$6:$B$205,SUMIFS(EVIDENCE_LINKS!$S$6:$S$205,EVIDENCE_LINKS!$B$6:$B$205,A9,EVIDENCE_LINKS!$D$6:$D$205,AG9))),EXACT(B9,INDEX(EVIDENCE_LINKS!$C$6:$C$205,SUMIFS(EVIDENCE_LINKS!$S$6:$S$205,EVIDENCE_LINKS!$B$6:$B$205,A9,EVIDENCE_LINKS!$D$6:$D$205,AG9))),INDEX(EVIDENCE_LINKS!$N$6:$N$205,SUMIFS(EVIDENCE_LINKS!$S$6:$S$205,EVIDENCE_LINKS!$B$6:$B$205,A9,EVIDENCE_LINKS!$D$6:$D$205,AG9))="VALID",COUNTIF($AG9:$AJ9,AG9)=1),"VALID","INVALID - EVIDENCE 1 SELECTION")))</x:f>
      </x:c>
      <x:c r="AL9" s="51" t="str">
        <x:f>IF(A9="","",IF(AH9="","EMPTY",IF(AND(COUNTIFS(EVIDENCE_LINKS!$B$6:$B$205,A9,EVIDENCE_LINKS!$D$6:$D$205,AH9)=1,EXACT(AH9,INDEX(EVIDENCE_LINKS!$D$6:$D$205,SUMIFS(EVIDENCE_LINKS!$S$6:$S$205,EVIDENCE_LINKS!$B$6:$B$205,A9,EVIDENCE_LINKS!$D$6:$D$205,AH9))),EXACT(A9,INDEX(EVIDENCE_LINKS!$B$6:$B$205,SUMIFS(EVIDENCE_LINKS!$S$6:$S$205,EVIDENCE_LINKS!$B$6:$B$205,A9,EVIDENCE_LINKS!$D$6:$D$205,AH9))),EXACT(B9,INDEX(EVIDENCE_LINKS!$C$6:$C$205,SUMIFS(EVIDENCE_LINKS!$S$6:$S$205,EVIDENCE_LINKS!$B$6:$B$205,A9,EVIDENCE_LINKS!$D$6:$D$205,AH9))),INDEX(EVIDENCE_LINKS!$N$6:$N$205,SUMIFS(EVIDENCE_LINKS!$S$6:$S$205,EVIDENCE_LINKS!$B$6:$B$205,A9,EVIDENCE_LINKS!$D$6:$D$205,AH9))="VALID",COUNTIF($AG9:$AJ9,AH9)=1),"VALID","INVALID - EVIDENCE 2 SELECTION")))</x:f>
      </x:c>
      <x:c r="AM9" s="51" t="str">
        <x:f>IF(A9="","",IF(AI9="","EMPTY",IF(AND(COUNTIFS(EVIDENCE_LINKS!$B$6:$B$205,A9,EVIDENCE_LINKS!$D$6:$D$205,AI9)=1,EXACT(AI9,INDEX(EVIDENCE_LINKS!$D$6:$D$205,SUMIFS(EVIDENCE_LINKS!$S$6:$S$205,EVIDENCE_LINKS!$B$6:$B$205,A9,EVIDENCE_LINKS!$D$6:$D$205,AI9))),EXACT(A9,INDEX(EVIDENCE_LINKS!$B$6:$B$205,SUMIFS(EVIDENCE_LINKS!$S$6:$S$205,EVIDENCE_LINKS!$B$6:$B$205,A9,EVIDENCE_LINKS!$D$6:$D$205,AI9))),EXACT(B9,INDEX(EVIDENCE_LINKS!$C$6:$C$205,SUMIFS(EVIDENCE_LINKS!$S$6:$S$205,EVIDENCE_LINKS!$B$6:$B$205,A9,EVIDENCE_LINKS!$D$6:$D$205,AI9))),INDEX(EVIDENCE_LINKS!$N$6:$N$205,SUMIFS(EVIDENCE_LINKS!$S$6:$S$205,EVIDENCE_LINKS!$B$6:$B$205,A9,EVIDENCE_LINKS!$D$6:$D$205,AI9))="VALID",COUNTIF($AG9:$AJ9,AI9)=1),"VALID","INVALID - EVIDENCE 3 SELECTION")))</x:f>
      </x:c>
      <x:c r="AN9" s="51" t="str">
        <x:f>IF(A9="","",IF(AJ9="","EMPTY",IF(AND(COUNTIFS(EVIDENCE_LINKS!$B$6:$B$205,A9,EVIDENCE_LINKS!$D$6:$D$205,AJ9)=1,EXACT(AJ9,INDEX(EVIDENCE_LINKS!$D$6:$D$205,SUMIFS(EVIDENCE_LINKS!$S$6:$S$205,EVIDENCE_LINKS!$B$6:$B$205,A9,EVIDENCE_LINKS!$D$6:$D$205,AJ9))),EXACT(A9,INDEX(EVIDENCE_LINKS!$B$6:$B$205,SUMIFS(EVIDENCE_LINKS!$S$6:$S$205,EVIDENCE_LINKS!$B$6:$B$205,A9,EVIDENCE_LINKS!$D$6:$D$205,AJ9))),EXACT(B9,INDEX(EVIDENCE_LINKS!$C$6:$C$205,SUMIFS(EVIDENCE_LINKS!$S$6:$S$205,EVIDENCE_LINKS!$B$6:$B$205,A9,EVIDENCE_LINKS!$D$6:$D$205,AJ9))),INDEX(EVIDENCE_LINKS!$N$6:$N$205,SUMIFS(EVIDENCE_LINKS!$S$6:$S$205,EVIDENCE_LINKS!$B$6:$B$205,A9,EVIDENCE_LINKS!$D$6:$D$205,AJ9))="VALID",COUNTIF($AG9:$AJ9,AJ9)=1),"VALID","INVALID - EVIDENCE 4 SELECTION")))</x:f>
      </x:c>
      <x:c r="AO9" s="51" t="str">
        <x:f>IF(A9="","",IF(AND(OR(AK9="VALID",AK9="EMPTY"),OR(AL9="VALID",AL9="EMPTY"),OR(AM9="VALID",AM9="EMPTY"),OR(AN9="VALID",AN9="EMPTY"),R9=COUNTIF($AG9:$AJ9,"&lt;&gt;")),"VALID","INVALID - EVIDENCE SELECTION PARITY"))</x:f>
      </x:c>
      <x:c r="AP9" s="51" t="str">
        <x:f>IF(A9="","",IF(R9&lt;2,"TOO FEW - RETURN TO EVIDENCE AUDIT",IF(R9&gt;4,"TOO MANY - REPAIR MEMO","VALID")))</x:f>
      </x:c>
      <x:c r="AR9" t="str">
        <x:f>IF(A9="","",IF(AQ9="","INVALID - MISSING ALTERNATIVE SELECTION",IF(AND(COUNTIFS(ALTERNATIVES!$B$6:$B$205,A9,ALTERNATIVES!$A$6:$A$205,AQ9)=1,EXACT(AQ9,INDEX(ALTERNATIVES!$A$6:$A$205,SUMIFS(ALTERNATIVES!$Q$6:$Q$205,ALTERNATIVES!$B$6:$B$205,A9,ALTERNATIVES!$A$6:$A$205,AQ9))),EXACT(A9,INDEX(ALTERNATIVES!$B$6:$B$205,SUMIFS(ALTERNATIVES!$Q$6:$Q$205,ALTERNATIVES!$B$6:$B$205,A9,ALTERNATIVES!$A$6:$A$205,AQ9))),EXACT(B9,INDEX(ALTERNATIVES!$C$6:$C$205,SUMIFS(ALTERNATIVES!$Q$6:$Q$205,ALTERNATIVES!$B$6:$B$205,A9,ALTERNATIVES!$A$6:$A$205,AQ9))),INDEX(ALTERNATIVES!$L$6:$L$205,SUMIFS(ALTERNATIVES!$Q$6:$Q$205,ALTERNATIVES!$B$6:$B$205,A9,ALTERNATIVES!$A$6:$A$205,AQ9))="VALID"),"VALID","INVALID - ALTERNATIVE SELECTION")))</x:f>
      </x:c>
    </x:row>
    <x:row r="10">
      <x:c r="A10" s="24"/>
      <x:c r="B10" s="24"/>
      <x:c r="C10" s="34"/>
      <x:c r="D10" s="24"/>
      <x:c r="E10" s="24"/>
      <x:c r="F10" s="24"/>
      <x:c r="G10" s="24"/>
      <x:c r="H10" s="24"/>
      <x:c r="I10" s="24"/>
      <x:c r="J10" s="24"/>
      <x:c r="K10" s="24"/>
      <x:c r="L10" s="24"/>
      <x:c r="M10" s="24"/>
      <x:c r="N10" s="30" t="str">
        <x:f>IF(A10="","",IF(COUNTIF($A$6:$A$205,A10)=1,"VALID","INVALID - DUPLICATE / CASE-COLLIDING MEMO ID"))</x:f>
      </x:c>
      <x:c r="O10" s="30" t="str">
        <x:f>IF(A10="","",IF(AND(COUNTIF(DECISION_CONTEXT!$A$6:$A$205,B10)=1,EXACT(B10,INDEX(DECISION_CONTEXT!$A$6:$A$205,MATCH(B10,DECISION_CONTEXT!$A$6:$A$205,0))),INDEX(DECISION_CONTEXT!$I$6:$I$205,MATCH(B10,DECISION_CONTEXT!$A$6:$A$205,0))="VALID",INDEX(DECISION_CONTEXT!$J$6:$J$205,MATCH(B10,DECISION_CONTEXT!$A$6:$A$205,0))="VALID"),"VALID","INVALID - DECISION OWNERSHIP"))</x:f>
      </x:c>
      <x:c r="P10" s="30" t="str">
        <x:f>IF(A10="","",IF(AND(B10&lt;&gt;"",C10&lt;&gt;"",D10&lt;&gt;"",E10&lt;&gt;"",F10&lt;&gt;"",G10&lt;&gt;"",H10&lt;&gt;"",I10&lt;&gt;"",J10&lt;&gt;"",K10&lt;&gt;"",L10&lt;&gt;"",M10&lt;&gt;""),"VALID","INVALID - REQUIRED FIELD"))</x:f>
      </x:c>
      <x:c r="Q10" s="30" t="str">
        <x:f>IF(A10="","",COUNTIFS(EVIDENCE_LINKS!$B$6:$B$205,A10,EVIDENCE_LINKS!$C$6:$C$205,B10))</x:f>
      </x:c>
      <x:c r="R10" s="30" t="str">
        <x:f>IF(A10="","",COUNTIFS(EVIDENCE_LINKS!$B$6:$B$205,A10,EVIDENCE_LINKS!$C$6:$C$205,B10,EVIDENCE_LINKS!$N$6:$N$205,"VALID"))</x:f>
      </x:c>
      <x:c r="S10" s="30" t="str">
        <x:f>IF(A10="","",COUNTIFS(EVIDENCE_LINKS!$B$6:$B$205,A10,EVIDENCE_LINKS!$C$6:$C$205,B10,EVIDENCE_LINKS!$N$6:$N$205,"BLOCKING"))</x:f>
      </x:c>
      <x:c r="T10" s="30" t="str">
        <x:f>IF(A10="","",COUNTIFS(ALTERNATIVES!$B$6:$B$205,A10,ALTERNATIVES!$C$6:$C$205,B10,ALTERNATIVES!$L$6:$L$205,"VALID"))</x:f>
      </x:c>
      <x:c r="U10" s="30" t="str">
        <x:f>IF(A10="","",IF(OR(N10&lt;&gt;"VALID",O10&lt;&gt;"VALID",P10&lt;&gt;"VALID",AB10&lt;&gt;"VALID",AC10&gt;0,AE10&gt;0,AO10&lt;&gt;"VALID",AR10&lt;&gt;"VALID"),"REPAIR MEMO",IF(INDEX(DECISION_CONTEXT!$D$6:$D$205,MATCH(B10,DECISION_CONTEXT!$A$6:$A$205,0))="REOPEN REQUIRED","RETURN TO DECISION DEFINITION",IF(OR(AD10&gt;0,AP10="TOO FEW - RETURN TO EVIDENCE AUDIT"),"RETURN TO EVIDENCE AUDIT",IF(AP10="TOO MANY - REPAIR MEMO","REPAIR MEMO",IF(T10&lt;1,"REPAIR MEMO","READY FOR EXECUTIVE REVIEW"))))))</x:f>
      </x:c>
      <x:c r="V10" s="30" t="str">
        <x:f>IF(A10="","",IF(U10="READY FOR EXECUTIVE REVIEW","Take the bounded memo to executive review; record the actual decision separately.",IF(U10="RETURN TO DECISION DEFINITION","Reopen the Decision Definition Canvas before rewriting the memo.",IF(U10="RETURN TO EVIDENCE AUDIT","Return to Evidence Audit until at least two and no more than four decision-bearing evidence records are valid.",IF(AP10="TOO MANY - REPAIR MEMO","Reduce the executive surface to two to four decision-bearing evidence records without changing upstream evidence.","Repair the memo record without changing upstream decision or evidence.")))))</x:f>
      </x:c>
      <x:c r="W10" s="30" t="str">
        <x:f>IF(A10="","",A10&amp;"|~|"&amp;B10&amp;"|~|"&amp;E10&amp;"|~|"&amp;F10&amp;"|~|"&amp;H10&amp;"|~|"&amp;I10&amp;"|~|"&amp;K10&amp;"|~|"&amp;L10)</x:f>
      </x:c>
      <x:c r="X10" s="51"/>
      <x:c r="Y10" s="51"/>
      <x:c r="Z10" s="51"/>
      <x:c r="AA10" s="51"/>
      <x:c r="AB10" s="51" t="str">
        <x:f>IF(A10="","",IF(AND(O10="VALID",EXACT(X10,INDEX(DECISION_CONTEXT!$B$6:$B$205,MATCH(B10,DECISION_CONTEXT!$A$6:$A$205,0))),EXACT(Y10,INDEX(DECISION_CONTEXT!$E$6:$E$205,MATCH(B10,DECISION_CONTEXT!$A$6:$A$205,0))),EXACT(Z10,INDEX(DECISION_CONTEXT!$F$6:$F$205,MATCH(B10,DECISION_CONTEXT!$A$6:$A$205,0))),EXACT(AA10,INDEX(DECISION_CONTEXT!$H$6:$H$205,MATCH(B10,DECISION_CONTEXT!$A$6:$A$205,0))),EXACT(E10,INDEX(DECISION_CONTEXT!$K$6:$K$205,MATCH(B10,DECISION_CONTEXT!$A$6:$A$205,0)))),"VALID","INVALID - DECISION CONTRACT PARITY / AUTHORITY"))</x:f>
      </x:c>
      <x:c r="AC10" s="51" t="str">
        <x:f>IF(A10="","",COUNTIFS(EVIDENCE_LINKS!$B$6:$B$205,A10,EVIDENCE_LINKS!$C$6:$C$205,B10,EVIDENCE_LINKS!$N$6:$N$205,"INVALID"))</x:f>
      </x:c>
      <x:c r="AD10" s="51" t="str">
        <x:f>IF(A10="","",S10)</x:f>
      </x:c>
      <x:c r="AE10" s="51" t="str">
        <x:f>IF(A10="","",COUNTIFS(ALTERNATIVES!$B$6:$B$205,A10,ALTERNATIVES!$C$6:$C$205,B10,ALTERNATIVES!$L$6:$L$205,"INVALID"))</x:f>
      </x:c>
      <x:c r="AF10" s="51" t="str">
        <x:f>IF(A10="","",A10&amp;"|~|"&amp;B10&amp;"|~|"&amp;X10&amp;"|~|"&amp;Y10&amp;"|~|"&amp;Z10&amp;"|~|"&amp;AA10&amp;"|~|"&amp;E10&amp;"|~|"&amp;F10&amp;"|~|"&amp;H10&amp;"|~|"&amp;I10&amp;"|~|"&amp;K10&amp;"|~|"&amp;L10)</x:f>
      </x:c>
      <x:c r="AG10" s="51"/>
      <x:c r="AH10" s="51"/>
      <x:c r="AI10" s="51"/>
      <x:c r="AJ10" s="51"/>
      <x:c r="AK10" s="51" t="str">
        <x:f>IF(A10="","",IF(AG10="","EMPTY",IF(AND(COUNTIFS(EVIDENCE_LINKS!$B$6:$B$205,A10,EVIDENCE_LINKS!$D$6:$D$205,AG10)=1,EXACT(AG10,INDEX(EVIDENCE_LINKS!$D$6:$D$205,SUMIFS(EVIDENCE_LINKS!$S$6:$S$205,EVIDENCE_LINKS!$B$6:$B$205,A10,EVIDENCE_LINKS!$D$6:$D$205,AG10))),EXACT(A10,INDEX(EVIDENCE_LINKS!$B$6:$B$205,SUMIFS(EVIDENCE_LINKS!$S$6:$S$205,EVIDENCE_LINKS!$B$6:$B$205,A10,EVIDENCE_LINKS!$D$6:$D$205,AG10))),EXACT(B10,INDEX(EVIDENCE_LINKS!$C$6:$C$205,SUMIFS(EVIDENCE_LINKS!$S$6:$S$205,EVIDENCE_LINKS!$B$6:$B$205,A10,EVIDENCE_LINKS!$D$6:$D$205,AG10))),INDEX(EVIDENCE_LINKS!$N$6:$N$205,SUMIFS(EVIDENCE_LINKS!$S$6:$S$205,EVIDENCE_LINKS!$B$6:$B$205,A10,EVIDENCE_LINKS!$D$6:$D$205,AG10))="VALID",COUNTIF($AG10:$AJ10,AG10)=1),"VALID","INVALID - EVIDENCE 1 SELECTION")))</x:f>
      </x:c>
      <x:c r="AL10" s="51" t="str">
        <x:f>IF(A10="","",IF(AH10="","EMPTY",IF(AND(COUNTIFS(EVIDENCE_LINKS!$B$6:$B$205,A10,EVIDENCE_LINKS!$D$6:$D$205,AH10)=1,EXACT(AH10,INDEX(EVIDENCE_LINKS!$D$6:$D$205,SUMIFS(EVIDENCE_LINKS!$S$6:$S$205,EVIDENCE_LINKS!$B$6:$B$205,A10,EVIDENCE_LINKS!$D$6:$D$205,AH10))),EXACT(A10,INDEX(EVIDENCE_LINKS!$B$6:$B$205,SUMIFS(EVIDENCE_LINKS!$S$6:$S$205,EVIDENCE_LINKS!$B$6:$B$205,A10,EVIDENCE_LINKS!$D$6:$D$205,AH10))),EXACT(B10,INDEX(EVIDENCE_LINKS!$C$6:$C$205,SUMIFS(EVIDENCE_LINKS!$S$6:$S$205,EVIDENCE_LINKS!$B$6:$B$205,A10,EVIDENCE_LINKS!$D$6:$D$205,AH10))),INDEX(EVIDENCE_LINKS!$N$6:$N$205,SUMIFS(EVIDENCE_LINKS!$S$6:$S$205,EVIDENCE_LINKS!$B$6:$B$205,A10,EVIDENCE_LINKS!$D$6:$D$205,AH10))="VALID",COUNTIF($AG10:$AJ10,AH10)=1),"VALID","INVALID - EVIDENCE 2 SELECTION")))</x:f>
      </x:c>
      <x:c r="AM10" s="51" t="str">
        <x:f>IF(A10="","",IF(AI10="","EMPTY",IF(AND(COUNTIFS(EVIDENCE_LINKS!$B$6:$B$205,A10,EVIDENCE_LINKS!$D$6:$D$205,AI10)=1,EXACT(AI10,INDEX(EVIDENCE_LINKS!$D$6:$D$205,SUMIFS(EVIDENCE_LINKS!$S$6:$S$205,EVIDENCE_LINKS!$B$6:$B$205,A10,EVIDENCE_LINKS!$D$6:$D$205,AI10))),EXACT(A10,INDEX(EVIDENCE_LINKS!$B$6:$B$205,SUMIFS(EVIDENCE_LINKS!$S$6:$S$205,EVIDENCE_LINKS!$B$6:$B$205,A10,EVIDENCE_LINKS!$D$6:$D$205,AI10))),EXACT(B10,INDEX(EVIDENCE_LINKS!$C$6:$C$205,SUMIFS(EVIDENCE_LINKS!$S$6:$S$205,EVIDENCE_LINKS!$B$6:$B$205,A10,EVIDENCE_LINKS!$D$6:$D$205,AI10))),INDEX(EVIDENCE_LINKS!$N$6:$N$205,SUMIFS(EVIDENCE_LINKS!$S$6:$S$205,EVIDENCE_LINKS!$B$6:$B$205,A10,EVIDENCE_LINKS!$D$6:$D$205,AI10))="VALID",COUNTIF($AG10:$AJ10,AI10)=1),"VALID","INVALID - EVIDENCE 3 SELECTION")))</x:f>
      </x:c>
      <x:c r="AN10" s="51" t="str">
        <x:f>IF(A10="","",IF(AJ10="","EMPTY",IF(AND(COUNTIFS(EVIDENCE_LINKS!$B$6:$B$205,A10,EVIDENCE_LINKS!$D$6:$D$205,AJ10)=1,EXACT(AJ10,INDEX(EVIDENCE_LINKS!$D$6:$D$205,SUMIFS(EVIDENCE_LINKS!$S$6:$S$205,EVIDENCE_LINKS!$B$6:$B$205,A10,EVIDENCE_LINKS!$D$6:$D$205,AJ10))),EXACT(A10,INDEX(EVIDENCE_LINKS!$B$6:$B$205,SUMIFS(EVIDENCE_LINKS!$S$6:$S$205,EVIDENCE_LINKS!$B$6:$B$205,A10,EVIDENCE_LINKS!$D$6:$D$205,AJ10))),EXACT(B10,INDEX(EVIDENCE_LINKS!$C$6:$C$205,SUMIFS(EVIDENCE_LINKS!$S$6:$S$205,EVIDENCE_LINKS!$B$6:$B$205,A10,EVIDENCE_LINKS!$D$6:$D$205,AJ10))),INDEX(EVIDENCE_LINKS!$N$6:$N$205,SUMIFS(EVIDENCE_LINKS!$S$6:$S$205,EVIDENCE_LINKS!$B$6:$B$205,A10,EVIDENCE_LINKS!$D$6:$D$205,AJ10))="VALID",COUNTIF($AG10:$AJ10,AJ10)=1),"VALID","INVALID - EVIDENCE 4 SELECTION")))</x:f>
      </x:c>
      <x:c r="AO10" s="51" t="str">
        <x:f>IF(A10="","",IF(AND(OR(AK10="VALID",AK10="EMPTY"),OR(AL10="VALID",AL10="EMPTY"),OR(AM10="VALID",AM10="EMPTY"),OR(AN10="VALID",AN10="EMPTY"),R10=COUNTIF($AG10:$AJ10,"&lt;&gt;")),"VALID","INVALID - EVIDENCE SELECTION PARITY"))</x:f>
      </x:c>
      <x:c r="AP10" s="51" t="str">
        <x:f>IF(A10="","",IF(R10&lt;2,"TOO FEW - RETURN TO EVIDENCE AUDIT",IF(R10&gt;4,"TOO MANY - REPAIR MEMO","VALID")))</x:f>
      </x:c>
      <x:c r="AR10" t="str">
        <x:f>IF(A10="","",IF(AQ10="","INVALID - MISSING ALTERNATIVE SELECTION",IF(AND(COUNTIFS(ALTERNATIVES!$B$6:$B$205,A10,ALTERNATIVES!$A$6:$A$205,AQ10)=1,EXACT(AQ10,INDEX(ALTERNATIVES!$A$6:$A$205,SUMIFS(ALTERNATIVES!$Q$6:$Q$205,ALTERNATIVES!$B$6:$B$205,A10,ALTERNATIVES!$A$6:$A$205,AQ10))),EXACT(A10,INDEX(ALTERNATIVES!$B$6:$B$205,SUMIFS(ALTERNATIVES!$Q$6:$Q$205,ALTERNATIVES!$B$6:$B$205,A10,ALTERNATIVES!$A$6:$A$205,AQ10))),EXACT(B10,INDEX(ALTERNATIVES!$C$6:$C$205,SUMIFS(ALTERNATIVES!$Q$6:$Q$205,ALTERNATIVES!$B$6:$B$205,A10,ALTERNATIVES!$A$6:$A$205,AQ10))),INDEX(ALTERNATIVES!$L$6:$L$205,SUMIFS(ALTERNATIVES!$Q$6:$Q$205,ALTERNATIVES!$B$6:$B$205,A10,ALTERNATIVES!$A$6:$A$205,AQ10))="VALID"),"VALID","INVALID - ALTERNATIVE SELECTION")))</x:f>
      </x:c>
    </x:row>
    <x:row r="11">
      <x:c r="A11" s="24"/>
      <x:c r="B11" s="24"/>
      <x:c r="C11" s="34"/>
      <x:c r="D11" s="24"/>
      <x:c r="E11" s="24"/>
      <x:c r="F11" s="24"/>
      <x:c r="G11" s="24"/>
      <x:c r="H11" s="24"/>
      <x:c r="I11" s="24"/>
      <x:c r="J11" s="24"/>
      <x:c r="K11" s="24"/>
      <x:c r="L11" s="24"/>
      <x:c r="M11" s="24"/>
      <x:c r="N11" s="30" t="str">
        <x:f>IF(A11="","",IF(COUNTIF($A$6:$A$205,A11)=1,"VALID","INVALID - DUPLICATE / CASE-COLLIDING MEMO ID"))</x:f>
      </x:c>
      <x:c r="O11" s="30" t="str">
        <x:f>IF(A11="","",IF(AND(COUNTIF(DECISION_CONTEXT!$A$6:$A$205,B11)=1,EXACT(B11,INDEX(DECISION_CONTEXT!$A$6:$A$205,MATCH(B11,DECISION_CONTEXT!$A$6:$A$205,0))),INDEX(DECISION_CONTEXT!$I$6:$I$205,MATCH(B11,DECISION_CONTEXT!$A$6:$A$205,0))="VALID",INDEX(DECISION_CONTEXT!$J$6:$J$205,MATCH(B11,DECISION_CONTEXT!$A$6:$A$205,0))="VALID"),"VALID","INVALID - DECISION OWNERSHIP"))</x:f>
      </x:c>
      <x:c r="P11" s="30" t="str">
        <x:f>IF(A11="","",IF(AND(B11&lt;&gt;"",C11&lt;&gt;"",D11&lt;&gt;"",E11&lt;&gt;"",F11&lt;&gt;"",G11&lt;&gt;"",H11&lt;&gt;"",I11&lt;&gt;"",J11&lt;&gt;"",K11&lt;&gt;"",L11&lt;&gt;"",M11&lt;&gt;""),"VALID","INVALID - REQUIRED FIELD"))</x:f>
      </x:c>
      <x:c r="Q11" s="30" t="str">
        <x:f>IF(A11="","",COUNTIFS(EVIDENCE_LINKS!$B$6:$B$205,A11,EVIDENCE_LINKS!$C$6:$C$205,B11))</x:f>
      </x:c>
      <x:c r="R11" s="30" t="str">
        <x:f>IF(A11="","",COUNTIFS(EVIDENCE_LINKS!$B$6:$B$205,A11,EVIDENCE_LINKS!$C$6:$C$205,B11,EVIDENCE_LINKS!$N$6:$N$205,"VALID"))</x:f>
      </x:c>
      <x:c r="S11" s="30" t="str">
        <x:f>IF(A11="","",COUNTIFS(EVIDENCE_LINKS!$B$6:$B$205,A11,EVIDENCE_LINKS!$C$6:$C$205,B11,EVIDENCE_LINKS!$N$6:$N$205,"BLOCKING"))</x:f>
      </x:c>
      <x:c r="T11" s="30" t="str">
        <x:f>IF(A11="","",COUNTIFS(ALTERNATIVES!$B$6:$B$205,A11,ALTERNATIVES!$C$6:$C$205,B11,ALTERNATIVES!$L$6:$L$205,"VALID"))</x:f>
      </x:c>
      <x:c r="U11" s="30" t="str">
        <x:f>IF(A11="","",IF(OR(N11&lt;&gt;"VALID",O11&lt;&gt;"VALID",P11&lt;&gt;"VALID",AB11&lt;&gt;"VALID",AC11&gt;0,AE11&gt;0,AO11&lt;&gt;"VALID",AR11&lt;&gt;"VALID"),"REPAIR MEMO",IF(INDEX(DECISION_CONTEXT!$D$6:$D$205,MATCH(B11,DECISION_CONTEXT!$A$6:$A$205,0))="REOPEN REQUIRED","RETURN TO DECISION DEFINITION",IF(OR(AD11&gt;0,AP11="TOO FEW - RETURN TO EVIDENCE AUDIT"),"RETURN TO EVIDENCE AUDIT",IF(AP11="TOO MANY - REPAIR MEMO","REPAIR MEMO",IF(T11&lt;1,"REPAIR MEMO","READY FOR EXECUTIVE REVIEW"))))))</x:f>
      </x:c>
      <x:c r="V11" s="30" t="str">
        <x:f>IF(A11="","",IF(U11="READY FOR EXECUTIVE REVIEW","Take the bounded memo to executive review; record the actual decision separately.",IF(U11="RETURN TO DECISION DEFINITION","Reopen the Decision Definition Canvas before rewriting the memo.",IF(U11="RETURN TO EVIDENCE AUDIT","Return to Evidence Audit until at least two and no more than four decision-bearing evidence records are valid.",IF(AP11="TOO MANY - REPAIR MEMO","Reduce the executive surface to two to four decision-bearing evidence records without changing upstream evidence.","Repair the memo record without changing upstream decision or evidence.")))))</x:f>
      </x:c>
      <x:c r="W11" s="30" t="str">
        <x:f>IF(A11="","",A11&amp;"|~|"&amp;B11&amp;"|~|"&amp;E11&amp;"|~|"&amp;F11&amp;"|~|"&amp;H11&amp;"|~|"&amp;I11&amp;"|~|"&amp;K11&amp;"|~|"&amp;L11)</x:f>
      </x:c>
      <x:c r="X11" s="51"/>
      <x:c r="Y11" s="51"/>
      <x:c r="Z11" s="51"/>
      <x:c r="AA11" s="51"/>
      <x:c r="AB11" s="51" t="str">
        <x:f>IF(A11="","",IF(AND(O11="VALID",EXACT(X11,INDEX(DECISION_CONTEXT!$B$6:$B$205,MATCH(B11,DECISION_CONTEXT!$A$6:$A$205,0))),EXACT(Y11,INDEX(DECISION_CONTEXT!$E$6:$E$205,MATCH(B11,DECISION_CONTEXT!$A$6:$A$205,0))),EXACT(Z11,INDEX(DECISION_CONTEXT!$F$6:$F$205,MATCH(B11,DECISION_CONTEXT!$A$6:$A$205,0))),EXACT(AA11,INDEX(DECISION_CONTEXT!$H$6:$H$205,MATCH(B11,DECISION_CONTEXT!$A$6:$A$205,0))),EXACT(E11,INDEX(DECISION_CONTEXT!$K$6:$K$205,MATCH(B11,DECISION_CONTEXT!$A$6:$A$205,0)))),"VALID","INVALID - DECISION CONTRACT PARITY / AUTHORITY"))</x:f>
      </x:c>
      <x:c r="AC11" s="51" t="str">
        <x:f>IF(A11="","",COUNTIFS(EVIDENCE_LINKS!$B$6:$B$205,A11,EVIDENCE_LINKS!$C$6:$C$205,B11,EVIDENCE_LINKS!$N$6:$N$205,"INVALID"))</x:f>
      </x:c>
      <x:c r="AD11" s="51" t="str">
        <x:f>IF(A11="","",S11)</x:f>
      </x:c>
      <x:c r="AE11" s="51" t="str">
        <x:f>IF(A11="","",COUNTIFS(ALTERNATIVES!$B$6:$B$205,A11,ALTERNATIVES!$C$6:$C$205,B11,ALTERNATIVES!$L$6:$L$205,"INVALID"))</x:f>
      </x:c>
      <x:c r="AF11" s="51" t="str">
        <x:f>IF(A11="","",A11&amp;"|~|"&amp;B11&amp;"|~|"&amp;X11&amp;"|~|"&amp;Y11&amp;"|~|"&amp;Z11&amp;"|~|"&amp;AA11&amp;"|~|"&amp;E11&amp;"|~|"&amp;F11&amp;"|~|"&amp;H11&amp;"|~|"&amp;I11&amp;"|~|"&amp;K11&amp;"|~|"&amp;L11)</x:f>
      </x:c>
      <x:c r="AG11" s="51"/>
      <x:c r="AH11" s="51"/>
      <x:c r="AI11" s="51"/>
      <x:c r="AJ11" s="51"/>
      <x:c r="AK11" s="51" t="str">
        <x:f>IF(A11="","",IF(AG11="","EMPTY",IF(AND(COUNTIFS(EVIDENCE_LINKS!$B$6:$B$205,A11,EVIDENCE_LINKS!$D$6:$D$205,AG11)=1,EXACT(AG11,INDEX(EVIDENCE_LINKS!$D$6:$D$205,SUMIFS(EVIDENCE_LINKS!$S$6:$S$205,EVIDENCE_LINKS!$B$6:$B$205,A11,EVIDENCE_LINKS!$D$6:$D$205,AG11))),EXACT(A11,INDEX(EVIDENCE_LINKS!$B$6:$B$205,SUMIFS(EVIDENCE_LINKS!$S$6:$S$205,EVIDENCE_LINKS!$B$6:$B$205,A11,EVIDENCE_LINKS!$D$6:$D$205,AG11))),EXACT(B11,INDEX(EVIDENCE_LINKS!$C$6:$C$205,SUMIFS(EVIDENCE_LINKS!$S$6:$S$205,EVIDENCE_LINKS!$B$6:$B$205,A11,EVIDENCE_LINKS!$D$6:$D$205,AG11))),INDEX(EVIDENCE_LINKS!$N$6:$N$205,SUMIFS(EVIDENCE_LINKS!$S$6:$S$205,EVIDENCE_LINKS!$B$6:$B$205,A11,EVIDENCE_LINKS!$D$6:$D$205,AG11))="VALID",COUNTIF($AG11:$AJ11,AG11)=1),"VALID","INVALID - EVIDENCE 1 SELECTION")))</x:f>
      </x:c>
      <x:c r="AL11" s="51" t="str">
        <x:f>IF(A11="","",IF(AH11="","EMPTY",IF(AND(COUNTIFS(EVIDENCE_LINKS!$B$6:$B$205,A11,EVIDENCE_LINKS!$D$6:$D$205,AH11)=1,EXACT(AH11,INDEX(EVIDENCE_LINKS!$D$6:$D$205,SUMIFS(EVIDENCE_LINKS!$S$6:$S$205,EVIDENCE_LINKS!$B$6:$B$205,A11,EVIDENCE_LINKS!$D$6:$D$205,AH11))),EXACT(A11,INDEX(EVIDENCE_LINKS!$B$6:$B$205,SUMIFS(EVIDENCE_LINKS!$S$6:$S$205,EVIDENCE_LINKS!$B$6:$B$205,A11,EVIDENCE_LINKS!$D$6:$D$205,AH11))),EXACT(B11,INDEX(EVIDENCE_LINKS!$C$6:$C$205,SUMIFS(EVIDENCE_LINKS!$S$6:$S$205,EVIDENCE_LINKS!$B$6:$B$205,A11,EVIDENCE_LINKS!$D$6:$D$205,AH11))),INDEX(EVIDENCE_LINKS!$N$6:$N$205,SUMIFS(EVIDENCE_LINKS!$S$6:$S$205,EVIDENCE_LINKS!$B$6:$B$205,A11,EVIDENCE_LINKS!$D$6:$D$205,AH11))="VALID",COUNTIF($AG11:$AJ11,AH11)=1),"VALID","INVALID - EVIDENCE 2 SELECTION")))</x:f>
      </x:c>
      <x:c r="AM11" s="51" t="str">
        <x:f>IF(A11="","",IF(AI11="","EMPTY",IF(AND(COUNTIFS(EVIDENCE_LINKS!$B$6:$B$205,A11,EVIDENCE_LINKS!$D$6:$D$205,AI11)=1,EXACT(AI11,INDEX(EVIDENCE_LINKS!$D$6:$D$205,SUMIFS(EVIDENCE_LINKS!$S$6:$S$205,EVIDENCE_LINKS!$B$6:$B$205,A11,EVIDENCE_LINKS!$D$6:$D$205,AI11))),EXACT(A11,INDEX(EVIDENCE_LINKS!$B$6:$B$205,SUMIFS(EVIDENCE_LINKS!$S$6:$S$205,EVIDENCE_LINKS!$B$6:$B$205,A11,EVIDENCE_LINKS!$D$6:$D$205,AI11))),EXACT(B11,INDEX(EVIDENCE_LINKS!$C$6:$C$205,SUMIFS(EVIDENCE_LINKS!$S$6:$S$205,EVIDENCE_LINKS!$B$6:$B$205,A11,EVIDENCE_LINKS!$D$6:$D$205,AI11))),INDEX(EVIDENCE_LINKS!$N$6:$N$205,SUMIFS(EVIDENCE_LINKS!$S$6:$S$205,EVIDENCE_LINKS!$B$6:$B$205,A11,EVIDENCE_LINKS!$D$6:$D$205,AI11))="VALID",COUNTIF($AG11:$AJ11,AI11)=1),"VALID","INVALID - EVIDENCE 3 SELECTION")))</x:f>
      </x:c>
      <x:c r="AN11" s="51" t="str">
        <x:f>IF(A11="","",IF(AJ11="","EMPTY",IF(AND(COUNTIFS(EVIDENCE_LINKS!$B$6:$B$205,A11,EVIDENCE_LINKS!$D$6:$D$205,AJ11)=1,EXACT(AJ11,INDEX(EVIDENCE_LINKS!$D$6:$D$205,SUMIFS(EVIDENCE_LINKS!$S$6:$S$205,EVIDENCE_LINKS!$B$6:$B$205,A11,EVIDENCE_LINKS!$D$6:$D$205,AJ11))),EXACT(A11,INDEX(EVIDENCE_LINKS!$B$6:$B$205,SUMIFS(EVIDENCE_LINKS!$S$6:$S$205,EVIDENCE_LINKS!$B$6:$B$205,A11,EVIDENCE_LINKS!$D$6:$D$205,AJ11))),EXACT(B11,INDEX(EVIDENCE_LINKS!$C$6:$C$205,SUMIFS(EVIDENCE_LINKS!$S$6:$S$205,EVIDENCE_LINKS!$B$6:$B$205,A11,EVIDENCE_LINKS!$D$6:$D$205,AJ11))),INDEX(EVIDENCE_LINKS!$N$6:$N$205,SUMIFS(EVIDENCE_LINKS!$S$6:$S$205,EVIDENCE_LINKS!$B$6:$B$205,A11,EVIDENCE_LINKS!$D$6:$D$205,AJ11))="VALID",COUNTIF($AG11:$AJ11,AJ11)=1),"VALID","INVALID - EVIDENCE 4 SELECTION")))</x:f>
      </x:c>
      <x:c r="AO11" s="51" t="str">
        <x:f>IF(A11="","",IF(AND(OR(AK11="VALID",AK11="EMPTY"),OR(AL11="VALID",AL11="EMPTY"),OR(AM11="VALID",AM11="EMPTY"),OR(AN11="VALID",AN11="EMPTY"),R11=COUNTIF($AG11:$AJ11,"&lt;&gt;")),"VALID","INVALID - EVIDENCE SELECTION PARITY"))</x:f>
      </x:c>
      <x:c r="AP11" s="51" t="str">
        <x:f>IF(A11="","",IF(R11&lt;2,"TOO FEW - RETURN TO EVIDENCE AUDIT",IF(R11&gt;4,"TOO MANY - REPAIR MEMO","VALID")))</x:f>
      </x:c>
      <x:c r="AR11" t="str">
        <x:f>IF(A11="","",IF(AQ11="","INVALID - MISSING ALTERNATIVE SELECTION",IF(AND(COUNTIFS(ALTERNATIVES!$B$6:$B$205,A11,ALTERNATIVES!$A$6:$A$205,AQ11)=1,EXACT(AQ11,INDEX(ALTERNATIVES!$A$6:$A$205,SUMIFS(ALTERNATIVES!$Q$6:$Q$205,ALTERNATIVES!$B$6:$B$205,A11,ALTERNATIVES!$A$6:$A$205,AQ11))),EXACT(A11,INDEX(ALTERNATIVES!$B$6:$B$205,SUMIFS(ALTERNATIVES!$Q$6:$Q$205,ALTERNATIVES!$B$6:$B$205,A11,ALTERNATIVES!$A$6:$A$205,AQ11))),EXACT(B11,INDEX(ALTERNATIVES!$C$6:$C$205,SUMIFS(ALTERNATIVES!$Q$6:$Q$205,ALTERNATIVES!$B$6:$B$205,A11,ALTERNATIVES!$A$6:$A$205,AQ11))),INDEX(ALTERNATIVES!$L$6:$L$205,SUMIFS(ALTERNATIVES!$Q$6:$Q$205,ALTERNATIVES!$B$6:$B$205,A11,ALTERNATIVES!$A$6:$A$205,AQ11))="VALID"),"VALID","INVALID - ALTERNATIVE SELECTION")))</x:f>
      </x:c>
    </x:row>
    <x:row r="12">
      <x:c r="A12" s="24"/>
      <x:c r="B12" s="24"/>
      <x:c r="C12" s="34"/>
      <x:c r="D12" s="24"/>
      <x:c r="E12" s="24"/>
      <x:c r="F12" s="24"/>
      <x:c r="G12" s="24"/>
      <x:c r="H12" s="24"/>
      <x:c r="I12" s="24"/>
      <x:c r="J12" s="24"/>
      <x:c r="K12" s="24"/>
      <x:c r="L12" s="24"/>
      <x:c r="M12" s="24"/>
      <x:c r="N12" s="30" t="str">
        <x:f>IF(A12="","",IF(COUNTIF($A$6:$A$205,A12)=1,"VALID","INVALID - DUPLICATE / CASE-COLLIDING MEMO ID"))</x:f>
      </x:c>
      <x:c r="O12" s="30" t="str">
        <x:f>IF(A12="","",IF(AND(COUNTIF(DECISION_CONTEXT!$A$6:$A$205,B12)=1,EXACT(B12,INDEX(DECISION_CONTEXT!$A$6:$A$205,MATCH(B12,DECISION_CONTEXT!$A$6:$A$205,0))),INDEX(DECISION_CONTEXT!$I$6:$I$205,MATCH(B12,DECISION_CONTEXT!$A$6:$A$205,0))="VALID",INDEX(DECISION_CONTEXT!$J$6:$J$205,MATCH(B12,DECISION_CONTEXT!$A$6:$A$205,0))="VALID"),"VALID","INVALID - DECISION OWNERSHIP"))</x:f>
      </x:c>
      <x:c r="P12" s="30" t="str">
        <x:f>IF(A12="","",IF(AND(B12&lt;&gt;"",C12&lt;&gt;"",D12&lt;&gt;"",E12&lt;&gt;"",F12&lt;&gt;"",G12&lt;&gt;"",H12&lt;&gt;"",I12&lt;&gt;"",J12&lt;&gt;"",K12&lt;&gt;"",L12&lt;&gt;"",M12&lt;&gt;""),"VALID","INVALID - REQUIRED FIELD"))</x:f>
      </x:c>
      <x:c r="Q12" s="30" t="str">
        <x:f>IF(A12="","",COUNTIFS(EVIDENCE_LINKS!$B$6:$B$205,A12,EVIDENCE_LINKS!$C$6:$C$205,B12))</x:f>
      </x:c>
      <x:c r="R12" s="30" t="str">
        <x:f>IF(A12="","",COUNTIFS(EVIDENCE_LINKS!$B$6:$B$205,A12,EVIDENCE_LINKS!$C$6:$C$205,B12,EVIDENCE_LINKS!$N$6:$N$205,"VALID"))</x:f>
      </x:c>
      <x:c r="S12" s="30" t="str">
        <x:f>IF(A12="","",COUNTIFS(EVIDENCE_LINKS!$B$6:$B$205,A12,EVIDENCE_LINKS!$C$6:$C$205,B12,EVIDENCE_LINKS!$N$6:$N$205,"BLOCKING"))</x:f>
      </x:c>
      <x:c r="T12" s="30" t="str">
        <x:f>IF(A12="","",COUNTIFS(ALTERNATIVES!$B$6:$B$205,A12,ALTERNATIVES!$C$6:$C$205,B12,ALTERNATIVES!$L$6:$L$205,"VALID"))</x:f>
      </x:c>
      <x:c r="U12" s="30" t="str">
        <x:f>IF(A12="","",IF(OR(N12&lt;&gt;"VALID",O12&lt;&gt;"VALID",P12&lt;&gt;"VALID",AB12&lt;&gt;"VALID",AC12&gt;0,AE12&gt;0,AO12&lt;&gt;"VALID",AR12&lt;&gt;"VALID"),"REPAIR MEMO",IF(INDEX(DECISION_CONTEXT!$D$6:$D$205,MATCH(B12,DECISION_CONTEXT!$A$6:$A$205,0))="REOPEN REQUIRED","RETURN TO DECISION DEFINITION",IF(OR(AD12&gt;0,AP12="TOO FEW - RETURN TO EVIDENCE AUDIT"),"RETURN TO EVIDENCE AUDIT",IF(AP12="TOO MANY - REPAIR MEMO","REPAIR MEMO",IF(T12&lt;1,"REPAIR MEMO","READY FOR EXECUTIVE REVIEW"))))))</x:f>
      </x:c>
      <x:c r="V12" s="30" t="str">
        <x:f>IF(A12="","",IF(U12="READY FOR EXECUTIVE REVIEW","Take the bounded memo to executive review; record the actual decision separately.",IF(U12="RETURN TO DECISION DEFINITION","Reopen the Decision Definition Canvas before rewriting the memo.",IF(U12="RETURN TO EVIDENCE AUDIT","Return to Evidence Audit until at least two and no more than four decision-bearing evidence records are valid.",IF(AP12="TOO MANY - REPAIR MEMO","Reduce the executive surface to two to four decision-bearing evidence records without changing upstream evidence.","Repair the memo record without changing upstream decision or evidence.")))))</x:f>
      </x:c>
      <x:c r="W12" s="30" t="str">
        <x:f>IF(A12="","",A12&amp;"|~|"&amp;B12&amp;"|~|"&amp;E12&amp;"|~|"&amp;F12&amp;"|~|"&amp;H12&amp;"|~|"&amp;I12&amp;"|~|"&amp;K12&amp;"|~|"&amp;L12)</x:f>
      </x:c>
      <x:c r="X12" s="51"/>
      <x:c r="Y12" s="51"/>
      <x:c r="Z12" s="51"/>
      <x:c r="AA12" s="51"/>
      <x:c r="AB12" s="51" t="str">
        <x:f>IF(A12="","",IF(AND(O12="VALID",EXACT(X12,INDEX(DECISION_CONTEXT!$B$6:$B$205,MATCH(B12,DECISION_CONTEXT!$A$6:$A$205,0))),EXACT(Y12,INDEX(DECISION_CONTEXT!$E$6:$E$205,MATCH(B12,DECISION_CONTEXT!$A$6:$A$205,0))),EXACT(Z12,INDEX(DECISION_CONTEXT!$F$6:$F$205,MATCH(B12,DECISION_CONTEXT!$A$6:$A$205,0))),EXACT(AA12,INDEX(DECISION_CONTEXT!$H$6:$H$205,MATCH(B12,DECISION_CONTEXT!$A$6:$A$205,0))),EXACT(E12,INDEX(DECISION_CONTEXT!$K$6:$K$205,MATCH(B12,DECISION_CONTEXT!$A$6:$A$205,0)))),"VALID","INVALID - DECISION CONTRACT PARITY / AUTHORITY"))</x:f>
      </x:c>
      <x:c r="AC12" s="51" t="str">
        <x:f>IF(A12="","",COUNTIFS(EVIDENCE_LINKS!$B$6:$B$205,A12,EVIDENCE_LINKS!$C$6:$C$205,B12,EVIDENCE_LINKS!$N$6:$N$205,"INVALID"))</x:f>
      </x:c>
      <x:c r="AD12" s="51" t="str">
        <x:f>IF(A12="","",S12)</x:f>
      </x:c>
      <x:c r="AE12" s="51" t="str">
        <x:f>IF(A12="","",COUNTIFS(ALTERNATIVES!$B$6:$B$205,A12,ALTERNATIVES!$C$6:$C$205,B12,ALTERNATIVES!$L$6:$L$205,"INVALID"))</x:f>
      </x:c>
      <x:c r="AF12" s="51" t="str">
        <x:f>IF(A12="","",A12&amp;"|~|"&amp;B12&amp;"|~|"&amp;X12&amp;"|~|"&amp;Y12&amp;"|~|"&amp;Z12&amp;"|~|"&amp;AA12&amp;"|~|"&amp;E12&amp;"|~|"&amp;F12&amp;"|~|"&amp;H12&amp;"|~|"&amp;I12&amp;"|~|"&amp;K12&amp;"|~|"&amp;L12)</x:f>
      </x:c>
      <x:c r="AG12" s="51"/>
      <x:c r="AH12" s="51"/>
      <x:c r="AI12" s="51"/>
      <x:c r="AJ12" s="51"/>
      <x:c r="AK12" s="51" t="str">
        <x:f>IF(A12="","",IF(AG12="","EMPTY",IF(AND(COUNTIFS(EVIDENCE_LINKS!$B$6:$B$205,A12,EVIDENCE_LINKS!$D$6:$D$205,AG12)=1,EXACT(AG12,INDEX(EVIDENCE_LINKS!$D$6:$D$205,SUMIFS(EVIDENCE_LINKS!$S$6:$S$205,EVIDENCE_LINKS!$B$6:$B$205,A12,EVIDENCE_LINKS!$D$6:$D$205,AG12))),EXACT(A12,INDEX(EVIDENCE_LINKS!$B$6:$B$205,SUMIFS(EVIDENCE_LINKS!$S$6:$S$205,EVIDENCE_LINKS!$B$6:$B$205,A12,EVIDENCE_LINKS!$D$6:$D$205,AG12))),EXACT(B12,INDEX(EVIDENCE_LINKS!$C$6:$C$205,SUMIFS(EVIDENCE_LINKS!$S$6:$S$205,EVIDENCE_LINKS!$B$6:$B$205,A12,EVIDENCE_LINKS!$D$6:$D$205,AG12))),INDEX(EVIDENCE_LINKS!$N$6:$N$205,SUMIFS(EVIDENCE_LINKS!$S$6:$S$205,EVIDENCE_LINKS!$B$6:$B$205,A12,EVIDENCE_LINKS!$D$6:$D$205,AG12))="VALID",COUNTIF($AG12:$AJ12,AG12)=1),"VALID","INVALID - EVIDENCE 1 SELECTION")))</x:f>
      </x:c>
      <x:c r="AL12" s="51" t="str">
        <x:f>IF(A12="","",IF(AH12="","EMPTY",IF(AND(COUNTIFS(EVIDENCE_LINKS!$B$6:$B$205,A12,EVIDENCE_LINKS!$D$6:$D$205,AH12)=1,EXACT(AH12,INDEX(EVIDENCE_LINKS!$D$6:$D$205,SUMIFS(EVIDENCE_LINKS!$S$6:$S$205,EVIDENCE_LINKS!$B$6:$B$205,A12,EVIDENCE_LINKS!$D$6:$D$205,AH12))),EXACT(A12,INDEX(EVIDENCE_LINKS!$B$6:$B$205,SUMIFS(EVIDENCE_LINKS!$S$6:$S$205,EVIDENCE_LINKS!$B$6:$B$205,A12,EVIDENCE_LINKS!$D$6:$D$205,AH12))),EXACT(B12,INDEX(EVIDENCE_LINKS!$C$6:$C$205,SUMIFS(EVIDENCE_LINKS!$S$6:$S$205,EVIDENCE_LINKS!$B$6:$B$205,A12,EVIDENCE_LINKS!$D$6:$D$205,AH12))),INDEX(EVIDENCE_LINKS!$N$6:$N$205,SUMIFS(EVIDENCE_LINKS!$S$6:$S$205,EVIDENCE_LINKS!$B$6:$B$205,A12,EVIDENCE_LINKS!$D$6:$D$205,AH12))="VALID",COUNTIF($AG12:$AJ12,AH12)=1),"VALID","INVALID - EVIDENCE 2 SELECTION")))</x:f>
      </x:c>
      <x:c r="AM12" s="51" t="str">
        <x:f>IF(A12="","",IF(AI12="","EMPTY",IF(AND(COUNTIFS(EVIDENCE_LINKS!$B$6:$B$205,A12,EVIDENCE_LINKS!$D$6:$D$205,AI12)=1,EXACT(AI12,INDEX(EVIDENCE_LINKS!$D$6:$D$205,SUMIFS(EVIDENCE_LINKS!$S$6:$S$205,EVIDENCE_LINKS!$B$6:$B$205,A12,EVIDENCE_LINKS!$D$6:$D$205,AI12))),EXACT(A12,INDEX(EVIDENCE_LINKS!$B$6:$B$205,SUMIFS(EVIDENCE_LINKS!$S$6:$S$205,EVIDENCE_LINKS!$B$6:$B$205,A12,EVIDENCE_LINKS!$D$6:$D$205,AI12))),EXACT(B12,INDEX(EVIDENCE_LINKS!$C$6:$C$205,SUMIFS(EVIDENCE_LINKS!$S$6:$S$205,EVIDENCE_LINKS!$B$6:$B$205,A12,EVIDENCE_LINKS!$D$6:$D$205,AI12))),INDEX(EVIDENCE_LINKS!$N$6:$N$205,SUMIFS(EVIDENCE_LINKS!$S$6:$S$205,EVIDENCE_LINKS!$B$6:$B$205,A12,EVIDENCE_LINKS!$D$6:$D$205,AI12))="VALID",COUNTIF($AG12:$AJ12,AI12)=1),"VALID","INVALID - EVIDENCE 3 SELECTION")))</x:f>
      </x:c>
      <x:c r="AN12" s="51" t="str">
        <x:f>IF(A12="","",IF(AJ12="","EMPTY",IF(AND(COUNTIFS(EVIDENCE_LINKS!$B$6:$B$205,A12,EVIDENCE_LINKS!$D$6:$D$205,AJ12)=1,EXACT(AJ12,INDEX(EVIDENCE_LINKS!$D$6:$D$205,SUMIFS(EVIDENCE_LINKS!$S$6:$S$205,EVIDENCE_LINKS!$B$6:$B$205,A12,EVIDENCE_LINKS!$D$6:$D$205,AJ12))),EXACT(A12,INDEX(EVIDENCE_LINKS!$B$6:$B$205,SUMIFS(EVIDENCE_LINKS!$S$6:$S$205,EVIDENCE_LINKS!$B$6:$B$205,A12,EVIDENCE_LINKS!$D$6:$D$205,AJ12))),EXACT(B12,INDEX(EVIDENCE_LINKS!$C$6:$C$205,SUMIFS(EVIDENCE_LINKS!$S$6:$S$205,EVIDENCE_LINKS!$B$6:$B$205,A12,EVIDENCE_LINKS!$D$6:$D$205,AJ12))),INDEX(EVIDENCE_LINKS!$N$6:$N$205,SUMIFS(EVIDENCE_LINKS!$S$6:$S$205,EVIDENCE_LINKS!$B$6:$B$205,A12,EVIDENCE_LINKS!$D$6:$D$205,AJ12))="VALID",COUNTIF($AG12:$AJ12,AJ12)=1),"VALID","INVALID - EVIDENCE 4 SELECTION")))</x:f>
      </x:c>
      <x:c r="AO12" s="51" t="str">
        <x:f>IF(A12="","",IF(AND(OR(AK12="VALID",AK12="EMPTY"),OR(AL12="VALID",AL12="EMPTY"),OR(AM12="VALID",AM12="EMPTY"),OR(AN12="VALID",AN12="EMPTY"),R12=COUNTIF($AG12:$AJ12,"&lt;&gt;")),"VALID","INVALID - EVIDENCE SELECTION PARITY"))</x:f>
      </x:c>
      <x:c r="AP12" s="51" t="str">
        <x:f>IF(A12="","",IF(R12&lt;2,"TOO FEW - RETURN TO EVIDENCE AUDIT",IF(R12&gt;4,"TOO MANY - REPAIR MEMO","VALID")))</x:f>
      </x:c>
      <x:c r="AR12" t="str">
        <x:f>IF(A12="","",IF(AQ12="","INVALID - MISSING ALTERNATIVE SELECTION",IF(AND(COUNTIFS(ALTERNATIVES!$B$6:$B$205,A12,ALTERNATIVES!$A$6:$A$205,AQ12)=1,EXACT(AQ12,INDEX(ALTERNATIVES!$A$6:$A$205,SUMIFS(ALTERNATIVES!$Q$6:$Q$205,ALTERNATIVES!$B$6:$B$205,A12,ALTERNATIVES!$A$6:$A$205,AQ12))),EXACT(A12,INDEX(ALTERNATIVES!$B$6:$B$205,SUMIFS(ALTERNATIVES!$Q$6:$Q$205,ALTERNATIVES!$B$6:$B$205,A12,ALTERNATIVES!$A$6:$A$205,AQ12))),EXACT(B12,INDEX(ALTERNATIVES!$C$6:$C$205,SUMIFS(ALTERNATIVES!$Q$6:$Q$205,ALTERNATIVES!$B$6:$B$205,A12,ALTERNATIVES!$A$6:$A$205,AQ12))),INDEX(ALTERNATIVES!$L$6:$L$205,SUMIFS(ALTERNATIVES!$Q$6:$Q$205,ALTERNATIVES!$B$6:$B$205,A12,ALTERNATIVES!$A$6:$A$205,AQ12))="VALID"),"VALID","INVALID - ALTERNATIVE SELECTION")))</x:f>
      </x:c>
    </x:row>
    <x:row r="13">
      <x:c r="A13" s="24"/>
      <x:c r="B13" s="24"/>
      <x:c r="C13" s="34"/>
      <x:c r="D13" s="24"/>
      <x:c r="E13" s="24"/>
      <x:c r="F13" s="24"/>
      <x:c r="G13" s="24"/>
      <x:c r="H13" s="24"/>
      <x:c r="I13" s="24"/>
      <x:c r="J13" s="24"/>
      <x:c r="K13" s="24"/>
      <x:c r="L13" s="24"/>
      <x:c r="M13" s="24"/>
      <x:c r="N13" s="30" t="str">
        <x:f>IF(A13="","",IF(COUNTIF($A$6:$A$205,A13)=1,"VALID","INVALID - DUPLICATE / CASE-COLLIDING MEMO ID"))</x:f>
      </x:c>
      <x:c r="O13" s="30" t="str">
        <x:f>IF(A13="","",IF(AND(COUNTIF(DECISION_CONTEXT!$A$6:$A$205,B13)=1,EXACT(B13,INDEX(DECISION_CONTEXT!$A$6:$A$205,MATCH(B13,DECISION_CONTEXT!$A$6:$A$205,0))),INDEX(DECISION_CONTEXT!$I$6:$I$205,MATCH(B13,DECISION_CONTEXT!$A$6:$A$205,0))="VALID",INDEX(DECISION_CONTEXT!$J$6:$J$205,MATCH(B13,DECISION_CONTEXT!$A$6:$A$205,0))="VALID"),"VALID","INVALID - DECISION OWNERSHIP"))</x:f>
      </x:c>
      <x:c r="P13" s="30" t="str">
        <x:f>IF(A13="","",IF(AND(B13&lt;&gt;"",C13&lt;&gt;"",D13&lt;&gt;"",E13&lt;&gt;"",F13&lt;&gt;"",G13&lt;&gt;"",H13&lt;&gt;"",I13&lt;&gt;"",J13&lt;&gt;"",K13&lt;&gt;"",L13&lt;&gt;"",M13&lt;&gt;""),"VALID","INVALID - REQUIRED FIELD"))</x:f>
      </x:c>
      <x:c r="Q13" s="30" t="str">
        <x:f>IF(A13="","",COUNTIFS(EVIDENCE_LINKS!$B$6:$B$205,A13,EVIDENCE_LINKS!$C$6:$C$205,B13))</x:f>
      </x:c>
      <x:c r="R13" s="30" t="str">
        <x:f>IF(A13="","",COUNTIFS(EVIDENCE_LINKS!$B$6:$B$205,A13,EVIDENCE_LINKS!$C$6:$C$205,B13,EVIDENCE_LINKS!$N$6:$N$205,"VALID"))</x:f>
      </x:c>
      <x:c r="S13" s="30" t="str">
        <x:f>IF(A13="","",COUNTIFS(EVIDENCE_LINKS!$B$6:$B$205,A13,EVIDENCE_LINKS!$C$6:$C$205,B13,EVIDENCE_LINKS!$N$6:$N$205,"BLOCKING"))</x:f>
      </x:c>
      <x:c r="T13" s="30" t="str">
        <x:f>IF(A13="","",COUNTIFS(ALTERNATIVES!$B$6:$B$205,A13,ALTERNATIVES!$C$6:$C$205,B13,ALTERNATIVES!$L$6:$L$205,"VALID"))</x:f>
      </x:c>
      <x:c r="U13" s="30" t="str">
        <x:f>IF(A13="","",IF(OR(N13&lt;&gt;"VALID",O13&lt;&gt;"VALID",P13&lt;&gt;"VALID",AB13&lt;&gt;"VALID",AC13&gt;0,AE13&gt;0,AO13&lt;&gt;"VALID",AR13&lt;&gt;"VALID"),"REPAIR MEMO",IF(INDEX(DECISION_CONTEXT!$D$6:$D$205,MATCH(B13,DECISION_CONTEXT!$A$6:$A$205,0))="REOPEN REQUIRED","RETURN TO DECISION DEFINITION",IF(OR(AD13&gt;0,AP13="TOO FEW - RETURN TO EVIDENCE AUDIT"),"RETURN TO EVIDENCE AUDIT",IF(AP13="TOO MANY - REPAIR MEMO","REPAIR MEMO",IF(T13&lt;1,"REPAIR MEMO","READY FOR EXECUTIVE REVIEW"))))))</x:f>
      </x:c>
      <x:c r="V13" s="30" t="str">
        <x:f>IF(A13="","",IF(U13="READY FOR EXECUTIVE REVIEW","Take the bounded memo to executive review; record the actual decision separately.",IF(U13="RETURN TO DECISION DEFINITION","Reopen the Decision Definition Canvas before rewriting the memo.",IF(U13="RETURN TO EVIDENCE AUDIT","Return to Evidence Audit until at least two and no more than four decision-bearing evidence records are valid.",IF(AP13="TOO MANY - REPAIR MEMO","Reduce the executive surface to two to four decision-bearing evidence records without changing upstream evidence.","Repair the memo record without changing upstream decision or evidence.")))))</x:f>
      </x:c>
      <x:c r="W13" s="30" t="str">
        <x:f>IF(A13="","",A13&amp;"|~|"&amp;B13&amp;"|~|"&amp;E13&amp;"|~|"&amp;F13&amp;"|~|"&amp;H13&amp;"|~|"&amp;I13&amp;"|~|"&amp;K13&amp;"|~|"&amp;L13)</x:f>
      </x:c>
      <x:c r="X13" s="51"/>
      <x:c r="Y13" s="51"/>
      <x:c r="Z13" s="51"/>
      <x:c r="AA13" s="51"/>
      <x:c r="AB13" s="51" t="str">
        <x:f>IF(A13="","",IF(AND(O13="VALID",EXACT(X13,INDEX(DECISION_CONTEXT!$B$6:$B$205,MATCH(B13,DECISION_CONTEXT!$A$6:$A$205,0))),EXACT(Y13,INDEX(DECISION_CONTEXT!$E$6:$E$205,MATCH(B13,DECISION_CONTEXT!$A$6:$A$205,0))),EXACT(Z13,INDEX(DECISION_CONTEXT!$F$6:$F$205,MATCH(B13,DECISION_CONTEXT!$A$6:$A$205,0))),EXACT(AA13,INDEX(DECISION_CONTEXT!$H$6:$H$205,MATCH(B13,DECISION_CONTEXT!$A$6:$A$205,0))),EXACT(E13,INDEX(DECISION_CONTEXT!$K$6:$K$205,MATCH(B13,DECISION_CONTEXT!$A$6:$A$205,0)))),"VALID","INVALID - DECISION CONTRACT PARITY / AUTHORITY"))</x:f>
      </x:c>
      <x:c r="AC13" s="51" t="str">
        <x:f>IF(A13="","",COUNTIFS(EVIDENCE_LINKS!$B$6:$B$205,A13,EVIDENCE_LINKS!$C$6:$C$205,B13,EVIDENCE_LINKS!$N$6:$N$205,"INVALID"))</x:f>
      </x:c>
      <x:c r="AD13" s="51" t="str">
        <x:f>IF(A13="","",S13)</x:f>
      </x:c>
      <x:c r="AE13" s="51" t="str">
        <x:f>IF(A13="","",COUNTIFS(ALTERNATIVES!$B$6:$B$205,A13,ALTERNATIVES!$C$6:$C$205,B13,ALTERNATIVES!$L$6:$L$205,"INVALID"))</x:f>
      </x:c>
      <x:c r="AF13" s="51" t="str">
        <x:f>IF(A13="","",A13&amp;"|~|"&amp;B13&amp;"|~|"&amp;X13&amp;"|~|"&amp;Y13&amp;"|~|"&amp;Z13&amp;"|~|"&amp;AA13&amp;"|~|"&amp;E13&amp;"|~|"&amp;F13&amp;"|~|"&amp;H13&amp;"|~|"&amp;I13&amp;"|~|"&amp;K13&amp;"|~|"&amp;L13)</x:f>
      </x:c>
      <x:c r="AG13" s="51"/>
      <x:c r="AH13" s="51"/>
      <x:c r="AI13" s="51"/>
      <x:c r="AJ13" s="51"/>
      <x:c r="AK13" s="51" t="str">
        <x:f>IF(A13="","",IF(AG13="","EMPTY",IF(AND(COUNTIFS(EVIDENCE_LINKS!$B$6:$B$205,A13,EVIDENCE_LINKS!$D$6:$D$205,AG13)=1,EXACT(AG13,INDEX(EVIDENCE_LINKS!$D$6:$D$205,SUMIFS(EVIDENCE_LINKS!$S$6:$S$205,EVIDENCE_LINKS!$B$6:$B$205,A13,EVIDENCE_LINKS!$D$6:$D$205,AG13))),EXACT(A13,INDEX(EVIDENCE_LINKS!$B$6:$B$205,SUMIFS(EVIDENCE_LINKS!$S$6:$S$205,EVIDENCE_LINKS!$B$6:$B$205,A13,EVIDENCE_LINKS!$D$6:$D$205,AG13))),EXACT(B13,INDEX(EVIDENCE_LINKS!$C$6:$C$205,SUMIFS(EVIDENCE_LINKS!$S$6:$S$205,EVIDENCE_LINKS!$B$6:$B$205,A13,EVIDENCE_LINKS!$D$6:$D$205,AG13))),INDEX(EVIDENCE_LINKS!$N$6:$N$205,SUMIFS(EVIDENCE_LINKS!$S$6:$S$205,EVIDENCE_LINKS!$B$6:$B$205,A13,EVIDENCE_LINKS!$D$6:$D$205,AG13))="VALID",COUNTIF($AG13:$AJ13,AG13)=1),"VALID","INVALID - EVIDENCE 1 SELECTION")))</x:f>
      </x:c>
      <x:c r="AL13" s="51" t="str">
        <x:f>IF(A13="","",IF(AH13="","EMPTY",IF(AND(COUNTIFS(EVIDENCE_LINKS!$B$6:$B$205,A13,EVIDENCE_LINKS!$D$6:$D$205,AH13)=1,EXACT(AH13,INDEX(EVIDENCE_LINKS!$D$6:$D$205,SUMIFS(EVIDENCE_LINKS!$S$6:$S$205,EVIDENCE_LINKS!$B$6:$B$205,A13,EVIDENCE_LINKS!$D$6:$D$205,AH13))),EXACT(A13,INDEX(EVIDENCE_LINKS!$B$6:$B$205,SUMIFS(EVIDENCE_LINKS!$S$6:$S$205,EVIDENCE_LINKS!$B$6:$B$205,A13,EVIDENCE_LINKS!$D$6:$D$205,AH13))),EXACT(B13,INDEX(EVIDENCE_LINKS!$C$6:$C$205,SUMIFS(EVIDENCE_LINKS!$S$6:$S$205,EVIDENCE_LINKS!$B$6:$B$205,A13,EVIDENCE_LINKS!$D$6:$D$205,AH13))),INDEX(EVIDENCE_LINKS!$N$6:$N$205,SUMIFS(EVIDENCE_LINKS!$S$6:$S$205,EVIDENCE_LINKS!$B$6:$B$205,A13,EVIDENCE_LINKS!$D$6:$D$205,AH13))="VALID",COUNTIF($AG13:$AJ13,AH13)=1),"VALID","INVALID - EVIDENCE 2 SELECTION")))</x:f>
      </x:c>
      <x:c r="AM13" s="51" t="str">
        <x:f>IF(A13="","",IF(AI13="","EMPTY",IF(AND(COUNTIFS(EVIDENCE_LINKS!$B$6:$B$205,A13,EVIDENCE_LINKS!$D$6:$D$205,AI13)=1,EXACT(AI13,INDEX(EVIDENCE_LINKS!$D$6:$D$205,SUMIFS(EVIDENCE_LINKS!$S$6:$S$205,EVIDENCE_LINKS!$B$6:$B$205,A13,EVIDENCE_LINKS!$D$6:$D$205,AI13))),EXACT(A13,INDEX(EVIDENCE_LINKS!$B$6:$B$205,SUMIFS(EVIDENCE_LINKS!$S$6:$S$205,EVIDENCE_LINKS!$B$6:$B$205,A13,EVIDENCE_LINKS!$D$6:$D$205,AI13))),EXACT(B13,INDEX(EVIDENCE_LINKS!$C$6:$C$205,SUMIFS(EVIDENCE_LINKS!$S$6:$S$205,EVIDENCE_LINKS!$B$6:$B$205,A13,EVIDENCE_LINKS!$D$6:$D$205,AI13))),INDEX(EVIDENCE_LINKS!$N$6:$N$205,SUMIFS(EVIDENCE_LINKS!$S$6:$S$205,EVIDENCE_LINKS!$B$6:$B$205,A13,EVIDENCE_LINKS!$D$6:$D$205,AI13))="VALID",COUNTIF($AG13:$AJ13,AI13)=1),"VALID","INVALID - EVIDENCE 3 SELECTION")))</x:f>
      </x:c>
      <x:c r="AN13" s="51" t="str">
        <x:f>IF(A13="","",IF(AJ13="","EMPTY",IF(AND(COUNTIFS(EVIDENCE_LINKS!$B$6:$B$205,A13,EVIDENCE_LINKS!$D$6:$D$205,AJ13)=1,EXACT(AJ13,INDEX(EVIDENCE_LINKS!$D$6:$D$205,SUMIFS(EVIDENCE_LINKS!$S$6:$S$205,EVIDENCE_LINKS!$B$6:$B$205,A13,EVIDENCE_LINKS!$D$6:$D$205,AJ13))),EXACT(A13,INDEX(EVIDENCE_LINKS!$B$6:$B$205,SUMIFS(EVIDENCE_LINKS!$S$6:$S$205,EVIDENCE_LINKS!$B$6:$B$205,A13,EVIDENCE_LINKS!$D$6:$D$205,AJ13))),EXACT(B13,INDEX(EVIDENCE_LINKS!$C$6:$C$205,SUMIFS(EVIDENCE_LINKS!$S$6:$S$205,EVIDENCE_LINKS!$B$6:$B$205,A13,EVIDENCE_LINKS!$D$6:$D$205,AJ13))),INDEX(EVIDENCE_LINKS!$N$6:$N$205,SUMIFS(EVIDENCE_LINKS!$S$6:$S$205,EVIDENCE_LINKS!$B$6:$B$205,A13,EVIDENCE_LINKS!$D$6:$D$205,AJ13))="VALID",COUNTIF($AG13:$AJ13,AJ13)=1),"VALID","INVALID - EVIDENCE 4 SELECTION")))</x:f>
      </x:c>
      <x:c r="AO13" s="51" t="str">
        <x:f>IF(A13="","",IF(AND(OR(AK13="VALID",AK13="EMPTY"),OR(AL13="VALID",AL13="EMPTY"),OR(AM13="VALID",AM13="EMPTY"),OR(AN13="VALID",AN13="EMPTY"),R13=COUNTIF($AG13:$AJ13,"&lt;&gt;")),"VALID","INVALID - EVIDENCE SELECTION PARITY"))</x:f>
      </x:c>
      <x:c r="AP13" s="51" t="str">
        <x:f>IF(A13="","",IF(R13&lt;2,"TOO FEW - RETURN TO EVIDENCE AUDIT",IF(R13&gt;4,"TOO MANY - REPAIR MEMO","VALID")))</x:f>
      </x:c>
      <x:c r="AR13" t="str">
        <x:f>IF(A13="","",IF(AQ13="","INVALID - MISSING ALTERNATIVE SELECTION",IF(AND(COUNTIFS(ALTERNATIVES!$B$6:$B$205,A13,ALTERNATIVES!$A$6:$A$205,AQ13)=1,EXACT(AQ13,INDEX(ALTERNATIVES!$A$6:$A$205,SUMIFS(ALTERNATIVES!$Q$6:$Q$205,ALTERNATIVES!$B$6:$B$205,A13,ALTERNATIVES!$A$6:$A$205,AQ13))),EXACT(A13,INDEX(ALTERNATIVES!$B$6:$B$205,SUMIFS(ALTERNATIVES!$Q$6:$Q$205,ALTERNATIVES!$B$6:$B$205,A13,ALTERNATIVES!$A$6:$A$205,AQ13))),EXACT(B13,INDEX(ALTERNATIVES!$C$6:$C$205,SUMIFS(ALTERNATIVES!$Q$6:$Q$205,ALTERNATIVES!$B$6:$B$205,A13,ALTERNATIVES!$A$6:$A$205,AQ13))),INDEX(ALTERNATIVES!$L$6:$L$205,SUMIFS(ALTERNATIVES!$Q$6:$Q$205,ALTERNATIVES!$B$6:$B$205,A13,ALTERNATIVES!$A$6:$A$205,AQ13))="VALID"),"VALID","INVALID - ALTERNATIVE SELECTION")))</x:f>
      </x:c>
    </x:row>
    <x:row r="14">
      <x:c r="A14" s="24"/>
      <x:c r="B14" s="24"/>
      <x:c r="C14" s="34"/>
      <x:c r="D14" s="24"/>
      <x:c r="E14" s="24"/>
      <x:c r="F14" s="24"/>
      <x:c r="G14" s="24"/>
      <x:c r="H14" s="24"/>
      <x:c r="I14" s="24"/>
      <x:c r="J14" s="24"/>
      <x:c r="K14" s="24"/>
      <x:c r="L14" s="24"/>
      <x:c r="M14" s="24"/>
      <x:c r="N14" s="30" t="str">
        <x:f>IF(A14="","",IF(COUNTIF($A$6:$A$205,A14)=1,"VALID","INVALID - DUPLICATE / CASE-COLLIDING MEMO ID"))</x:f>
      </x:c>
      <x:c r="O14" s="30" t="str">
        <x:f>IF(A14="","",IF(AND(COUNTIF(DECISION_CONTEXT!$A$6:$A$205,B14)=1,EXACT(B14,INDEX(DECISION_CONTEXT!$A$6:$A$205,MATCH(B14,DECISION_CONTEXT!$A$6:$A$205,0))),INDEX(DECISION_CONTEXT!$I$6:$I$205,MATCH(B14,DECISION_CONTEXT!$A$6:$A$205,0))="VALID",INDEX(DECISION_CONTEXT!$J$6:$J$205,MATCH(B14,DECISION_CONTEXT!$A$6:$A$205,0))="VALID"),"VALID","INVALID - DECISION OWNERSHIP"))</x:f>
      </x:c>
      <x:c r="P14" s="30" t="str">
        <x:f>IF(A14="","",IF(AND(B14&lt;&gt;"",C14&lt;&gt;"",D14&lt;&gt;"",E14&lt;&gt;"",F14&lt;&gt;"",G14&lt;&gt;"",H14&lt;&gt;"",I14&lt;&gt;"",J14&lt;&gt;"",K14&lt;&gt;"",L14&lt;&gt;"",M14&lt;&gt;""),"VALID","INVALID - REQUIRED FIELD"))</x:f>
      </x:c>
      <x:c r="Q14" s="30" t="str">
        <x:f>IF(A14="","",COUNTIFS(EVIDENCE_LINKS!$B$6:$B$205,A14,EVIDENCE_LINKS!$C$6:$C$205,B14))</x:f>
      </x:c>
      <x:c r="R14" s="30" t="str">
        <x:f>IF(A14="","",COUNTIFS(EVIDENCE_LINKS!$B$6:$B$205,A14,EVIDENCE_LINKS!$C$6:$C$205,B14,EVIDENCE_LINKS!$N$6:$N$205,"VALID"))</x:f>
      </x:c>
      <x:c r="S14" s="30" t="str">
        <x:f>IF(A14="","",COUNTIFS(EVIDENCE_LINKS!$B$6:$B$205,A14,EVIDENCE_LINKS!$C$6:$C$205,B14,EVIDENCE_LINKS!$N$6:$N$205,"BLOCKING"))</x:f>
      </x:c>
      <x:c r="T14" s="30" t="str">
        <x:f>IF(A14="","",COUNTIFS(ALTERNATIVES!$B$6:$B$205,A14,ALTERNATIVES!$C$6:$C$205,B14,ALTERNATIVES!$L$6:$L$205,"VALID"))</x:f>
      </x:c>
      <x:c r="U14" s="30" t="str">
        <x:f>IF(A14="","",IF(OR(N14&lt;&gt;"VALID",O14&lt;&gt;"VALID",P14&lt;&gt;"VALID",AB14&lt;&gt;"VALID",AC14&gt;0,AE14&gt;0,AO14&lt;&gt;"VALID",AR14&lt;&gt;"VALID"),"REPAIR MEMO",IF(INDEX(DECISION_CONTEXT!$D$6:$D$205,MATCH(B14,DECISION_CONTEXT!$A$6:$A$205,0))="REOPEN REQUIRED","RETURN TO DECISION DEFINITION",IF(OR(AD14&gt;0,AP14="TOO FEW - RETURN TO EVIDENCE AUDIT"),"RETURN TO EVIDENCE AUDIT",IF(AP14="TOO MANY - REPAIR MEMO","REPAIR MEMO",IF(T14&lt;1,"REPAIR MEMO","READY FOR EXECUTIVE REVIEW"))))))</x:f>
      </x:c>
      <x:c r="V14" s="30" t="str">
        <x:f>IF(A14="","",IF(U14="READY FOR EXECUTIVE REVIEW","Take the bounded memo to executive review; record the actual decision separately.",IF(U14="RETURN TO DECISION DEFINITION","Reopen the Decision Definition Canvas before rewriting the memo.",IF(U14="RETURN TO EVIDENCE AUDIT","Return to Evidence Audit until at least two and no more than four decision-bearing evidence records are valid.",IF(AP14="TOO MANY - REPAIR MEMO","Reduce the executive surface to two to four decision-bearing evidence records without changing upstream evidence.","Repair the memo record without changing upstream decision or evidence.")))))</x:f>
      </x:c>
      <x:c r="W14" s="30" t="str">
        <x:f>IF(A14="","",A14&amp;"|~|"&amp;B14&amp;"|~|"&amp;E14&amp;"|~|"&amp;F14&amp;"|~|"&amp;H14&amp;"|~|"&amp;I14&amp;"|~|"&amp;K14&amp;"|~|"&amp;L14)</x:f>
      </x:c>
      <x:c r="X14" s="51"/>
      <x:c r="Y14" s="51"/>
      <x:c r="Z14" s="51"/>
      <x:c r="AA14" s="51"/>
      <x:c r="AB14" s="51" t="str">
        <x:f>IF(A14="","",IF(AND(O14="VALID",EXACT(X14,INDEX(DECISION_CONTEXT!$B$6:$B$205,MATCH(B14,DECISION_CONTEXT!$A$6:$A$205,0))),EXACT(Y14,INDEX(DECISION_CONTEXT!$E$6:$E$205,MATCH(B14,DECISION_CONTEXT!$A$6:$A$205,0))),EXACT(Z14,INDEX(DECISION_CONTEXT!$F$6:$F$205,MATCH(B14,DECISION_CONTEXT!$A$6:$A$205,0))),EXACT(AA14,INDEX(DECISION_CONTEXT!$H$6:$H$205,MATCH(B14,DECISION_CONTEXT!$A$6:$A$205,0))),EXACT(E14,INDEX(DECISION_CONTEXT!$K$6:$K$205,MATCH(B14,DECISION_CONTEXT!$A$6:$A$205,0)))),"VALID","INVALID - DECISION CONTRACT PARITY / AUTHORITY"))</x:f>
      </x:c>
      <x:c r="AC14" s="51" t="str">
        <x:f>IF(A14="","",COUNTIFS(EVIDENCE_LINKS!$B$6:$B$205,A14,EVIDENCE_LINKS!$C$6:$C$205,B14,EVIDENCE_LINKS!$N$6:$N$205,"INVALID"))</x:f>
      </x:c>
      <x:c r="AD14" s="51" t="str">
        <x:f>IF(A14="","",S14)</x:f>
      </x:c>
      <x:c r="AE14" s="51" t="str">
        <x:f>IF(A14="","",COUNTIFS(ALTERNATIVES!$B$6:$B$205,A14,ALTERNATIVES!$C$6:$C$205,B14,ALTERNATIVES!$L$6:$L$205,"INVALID"))</x:f>
      </x:c>
      <x:c r="AF14" s="51" t="str">
        <x:f>IF(A14="","",A14&amp;"|~|"&amp;B14&amp;"|~|"&amp;X14&amp;"|~|"&amp;Y14&amp;"|~|"&amp;Z14&amp;"|~|"&amp;AA14&amp;"|~|"&amp;E14&amp;"|~|"&amp;F14&amp;"|~|"&amp;H14&amp;"|~|"&amp;I14&amp;"|~|"&amp;K14&amp;"|~|"&amp;L14)</x:f>
      </x:c>
      <x:c r="AG14" s="51"/>
      <x:c r="AH14" s="51"/>
      <x:c r="AI14" s="51"/>
      <x:c r="AJ14" s="51"/>
      <x:c r="AK14" s="51" t="str">
        <x:f>IF(A14="","",IF(AG14="","EMPTY",IF(AND(COUNTIFS(EVIDENCE_LINKS!$B$6:$B$205,A14,EVIDENCE_LINKS!$D$6:$D$205,AG14)=1,EXACT(AG14,INDEX(EVIDENCE_LINKS!$D$6:$D$205,SUMIFS(EVIDENCE_LINKS!$S$6:$S$205,EVIDENCE_LINKS!$B$6:$B$205,A14,EVIDENCE_LINKS!$D$6:$D$205,AG14))),EXACT(A14,INDEX(EVIDENCE_LINKS!$B$6:$B$205,SUMIFS(EVIDENCE_LINKS!$S$6:$S$205,EVIDENCE_LINKS!$B$6:$B$205,A14,EVIDENCE_LINKS!$D$6:$D$205,AG14))),EXACT(B14,INDEX(EVIDENCE_LINKS!$C$6:$C$205,SUMIFS(EVIDENCE_LINKS!$S$6:$S$205,EVIDENCE_LINKS!$B$6:$B$205,A14,EVIDENCE_LINKS!$D$6:$D$205,AG14))),INDEX(EVIDENCE_LINKS!$N$6:$N$205,SUMIFS(EVIDENCE_LINKS!$S$6:$S$205,EVIDENCE_LINKS!$B$6:$B$205,A14,EVIDENCE_LINKS!$D$6:$D$205,AG14))="VALID",COUNTIF($AG14:$AJ14,AG14)=1),"VALID","INVALID - EVIDENCE 1 SELECTION")))</x:f>
      </x:c>
      <x:c r="AL14" s="51" t="str">
        <x:f>IF(A14="","",IF(AH14="","EMPTY",IF(AND(COUNTIFS(EVIDENCE_LINKS!$B$6:$B$205,A14,EVIDENCE_LINKS!$D$6:$D$205,AH14)=1,EXACT(AH14,INDEX(EVIDENCE_LINKS!$D$6:$D$205,SUMIFS(EVIDENCE_LINKS!$S$6:$S$205,EVIDENCE_LINKS!$B$6:$B$205,A14,EVIDENCE_LINKS!$D$6:$D$205,AH14))),EXACT(A14,INDEX(EVIDENCE_LINKS!$B$6:$B$205,SUMIFS(EVIDENCE_LINKS!$S$6:$S$205,EVIDENCE_LINKS!$B$6:$B$205,A14,EVIDENCE_LINKS!$D$6:$D$205,AH14))),EXACT(B14,INDEX(EVIDENCE_LINKS!$C$6:$C$205,SUMIFS(EVIDENCE_LINKS!$S$6:$S$205,EVIDENCE_LINKS!$B$6:$B$205,A14,EVIDENCE_LINKS!$D$6:$D$205,AH14))),INDEX(EVIDENCE_LINKS!$N$6:$N$205,SUMIFS(EVIDENCE_LINKS!$S$6:$S$205,EVIDENCE_LINKS!$B$6:$B$205,A14,EVIDENCE_LINKS!$D$6:$D$205,AH14))="VALID",COUNTIF($AG14:$AJ14,AH14)=1),"VALID","INVALID - EVIDENCE 2 SELECTION")))</x:f>
      </x:c>
      <x:c r="AM14" s="51" t="str">
        <x:f>IF(A14="","",IF(AI14="","EMPTY",IF(AND(COUNTIFS(EVIDENCE_LINKS!$B$6:$B$205,A14,EVIDENCE_LINKS!$D$6:$D$205,AI14)=1,EXACT(AI14,INDEX(EVIDENCE_LINKS!$D$6:$D$205,SUMIFS(EVIDENCE_LINKS!$S$6:$S$205,EVIDENCE_LINKS!$B$6:$B$205,A14,EVIDENCE_LINKS!$D$6:$D$205,AI14))),EXACT(A14,INDEX(EVIDENCE_LINKS!$B$6:$B$205,SUMIFS(EVIDENCE_LINKS!$S$6:$S$205,EVIDENCE_LINKS!$B$6:$B$205,A14,EVIDENCE_LINKS!$D$6:$D$205,AI14))),EXACT(B14,INDEX(EVIDENCE_LINKS!$C$6:$C$205,SUMIFS(EVIDENCE_LINKS!$S$6:$S$205,EVIDENCE_LINKS!$B$6:$B$205,A14,EVIDENCE_LINKS!$D$6:$D$205,AI14))),INDEX(EVIDENCE_LINKS!$N$6:$N$205,SUMIFS(EVIDENCE_LINKS!$S$6:$S$205,EVIDENCE_LINKS!$B$6:$B$205,A14,EVIDENCE_LINKS!$D$6:$D$205,AI14))="VALID",COUNTIF($AG14:$AJ14,AI14)=1),"VALID","INVALID - EVIDENCE 3 SELECTION")))</x:f>
      </x:c>
      <x:c r="AN14" s="51" t="str">
        <x:f>IF(A14="","",IF(AJ14="","EMPTY",IF(AND(COUNTIFS(EVIDENCE_LINKS!$B$6:$B$205,A14,EVIDENCE_LINKS!$D$6:$D$205,AJ14)=1,EXACT(AJ14,INDEX(EVIDENCE_LINKS!$D$6:$D$205,SUMIFS(EVIDENCE_LINKS!$S$6:$S$205,EVIDENCE_LINKS!$B$6:$B$205,A14,EVIDENCE_LINKS!$D$6:$D$205,AJ14))),EXACT(A14,INDEX(EVIDENCE_LINKS!$B$6:$B$205,SUMIFS(EVIDENCE_LINKS!$S$6:$S$205,EVIDENCE_LINKS!$B$6:$B$205,A14,EVIDENCE_LINKS!$D$6:$D$205,AJ14))),EXACT(B14,INDEX(EVIDENCE_LINKS!$C$6:$C$205,SUMIFS(EVIDENCE_LINKS!$S$6:$S$205,EVIDENCE_LINKS!$B$6:$B$205,A14,EVIDENCE_LINKS!$D$6:$D$205,AJ14))),INDEX(EVIDENCE_LINKS!$N$6:$N$205,SUMIFS(EVIDENCE_LINKS!$S$6:$S$205,EVIDENCE_LINKS!$B$6:$B$205,A14,EVIDENCE_LINKS!$D$6:$D$205,AJ14))="VALID",COUNTIF($AG14:$AJ14,AJ14)=1),"VALID","INVALID - EVIDENCE 4 SELECTION")))</x:f>
      </x:c>
      <x:c r="AO14" s="51" t="str">
        <x:f>IF(A14="","",IF(AND(OR(AK14="VALID",AK14="EMPTY"),OR(AL14="VALID",AL14="EMPTY"),OR(AM14="VALID",AM14="EMPTY"),OR(AN14="VALID",AN14="EMPTY"),R14=COUNTIF($AG14:$AJ14,"&lt;&gt;")),"VALID","INVALID - EVIDENCE SELECTION PARITY"))</x:f>
      </x:c>
      <x:c r="AP14" s="51" t="str">
        <x:f>IF(A14="","",IF(R14&lt;2,"TOO FEW - RETURN TO EVIDENCE AUDIT",IF(R14&gt;4,"TOO MANY - REPAIR MEMO","VALID")))</x:f>
      </x:c>
      <x:c r="AR14" t="str">
        <x:f>IF(A14="","",IF(AQ14="","INVALID - MISSING ALTERNATIVE SELECTION",IF(AND(COUNTIFS(ALTERNATIVES!$B$6:$B$205,A14,ALTERNATIVES!$A$6:$A$205,AQ14)=1,EXACT(AQ14,INDEX(ALTERNATIVES!$A$6:$A$205,SUMIFS(ALTERNATIVES!$Q$6:$Q$205,ALTERNATIVES!$B$6:$B$205,A14,ALTERNATIVES!$A$6:$A$205,AQ14))),EXACT(A14,INDEX(ALTERNATIVES!$B$6:$B$205,SUMIFS(ALTERNATIVES!$Q$6:$Q$205,ALTERNATIVES!$B$6:$B$205,A14,ALTERNATIVES!$A$6:$A$205,AQ14))),EXACT(B14,INDEX(ALTERNATIVES!$C$6:$C$205,SUMIFS(ALTERNATIVES!$Q$6:$Q$205,ALTERNATIVES!$B$6:$B$205,A14,ALTERNATIVES!$A$6:$A$205,AQ14))),INDEX(ALTERNATIVES!$L$6:$L$205,SUMIFS(ALTERNATIVES!$Q$6:$Q$205,ALTERNATIVES!$B$6:$B$205,A14,ALTERNATIVES!$A$6:$A$205,AQ14))="VALID"),"VALID","INVALID - ALTERNATIVE SELECTION")))</x:f>
      </x:c>
    </x:row>
    <x:row r="15">
      <x:c r="A15" s="24"/>
      <x:c r="B15" s="24"/>
      <x:c r="C15" s="34"/>
      <x:c r="D15" s="24"/>
      <x:c r="E15" s="24"/>
      <x:c r="F15" s="24"/>
      <x:c r="G15" s="24"/>
      <x:c r="H15" s="24"/>
      <x:c r="I15" s="24"/>
      <x:c r="J15" s="24"/>
      <x:c r="K15" s="24"/>
      <x:c r="L15" s="24"/>
      <x:c r="M15" s="24"/>
      <x:c r="N15" s="30" t="str">
        <x:f>IF(A15="","",IF(COUNTIF($A$6:$A$205,A15)=1,"VALID","INVALID - DUPLICATE / CASE-COLLIDING MEMO ID"))</x:f>
      </x:c>
      <x:c r="O15" s="30" t="str">
        <x:f>IF(A15="","",IF(AND(COUNTIF(DECISION_CONTEXT!$A$6:$A$205,B15)=1,EXACT(B15,INDEX(DECISION_CONTEXT!$A$6:$A$205,MATCH(B15,DECISION_CONTEXT!$A$6:$A$205,0))),INDEX(DECISION_CONTEXT!$I$6:$I$205,MATCH(B15,DECISION_CONTEXT!$A$6:$A$205,0))="VALID",INDEX(DECISION_CONTEXT!$J$6:$J$205,MATCH(B15,DECISION_CONTEXT!$A$6:$A$205,0))="VALID"),"VALID","INVALID - DECISION OWNERSHIP"))</x:f>
      </x:c>
      <x:c r="P15" s="30" t="str">
        <x:f>IF(A15="","",IF(AND(B15&lt;&gt;"",C15&lt;&gt;"",D15&lt;&gt;"",E15&lt;&gt;"",F15&lt;&gt;"",G15&lt;&gt;"",H15&lt;&gt;"",I15&lt;&gt;"",J15&lt;&gt;"",K15&lt;&gt;"",L15&lt;&gt;"",M15&lt;&gt;""),"VALID","INVALID - REQUIRED FIELD"))</x:f>
      </x:c>
      <x:c r="Q15" s="30" t="str">
        <x:f>IF(A15="","",COUNTIFS(EVIDENCE_LINKS!$B$6:$B$205,A15,EVIDENCE_LINKS!$C$6:$C$205,B15))</x:f>
      </x:c>
      <x:c r="R15" s="30" t="str">
        <x:f>IF(A15="","",COUNTIFS(EVIDENCE_LINKS!$B$6:$B$205,A15,EVIDENCE_LINKS!$C$6:$C$205,B15,EVIDENCE_LINKS!$N$6:$N$205,"VALID"))</x:f>
      </x:c>
      <x:c r="S15" s="30" t="str">
        <x:f>IF(A15="","",COUNTIFS(EVIDENCE_LINKS!$B$6:$B$205,A15,EVIDENCE_LINKS!$C$6:$C$205,B15,EVIDENCE_LINKS!$N$6:$N$205,"BLOCKING"))</x:f>
      </x:c>
      <x:c r="T15" s="30" t="str">
        <x:f>IF(A15="","",COUNTIFS(ALTERNATIVES!$B$6:$B$205,A15,ALTERNATIVES!$C$6:$C$205,B15,ALTERNATIVES!$L$6:$L$205,"VALID"))</x:f>
      </x:c>
      <x:c r="U15" s="30" t="str">
        <x:f>IF(A15="","",IF(OR(N15&lt;&gt;"VALID",O15&lt;&gt;"VALID",P15&lt;&gt;"VALID",AB15&lt;&gt;"VALID",AC15&gt;0,AE15&gt;0,AO15&lt;&gt;"VALID",AR15&lt;&gt;"VALID"),"REPAIR MEMO",IF(INDEX(DECISION_CONTEXT!$D$6:$D$205,MATCH(B15,DECISION_CONTEXT!$A$6:$A$205,0))="REOPEN REQUIRED","RETURN TO DECISION DEFINITION",IF(OR(AD15&gt;0,AP15="TOO FEW - RETURN TO EVIDENCE AUDIT"),"RETURN TO EVIDENCE AUDIT",IF(AP15="TOO MANY - REPAIR MEMO","REPAIR MEMO",IF(T15&lt;1,"REPAIR MEMO","READY FOR EXECUTIVE REVIEW"))))))</x:f>
      </x:c>
      <x:c r="V15" s="30" t="str">
        <x:f>IF(A15="","",IF(U15="READY FOR EXECUTIVE REVIEW","Take the bounded memo to executive review; record the actual decision separately.",IF(U15="RETURN TO DECISION DEFINITION","Reopen the Decision Definition Canvas before rewriting the memo.",IF(U15="RETURN TO EVIDENCE AUDIT","Return to Evidence Audit until at least two and no more than four decision-bearing evidence records are valid.",IF(AP15="TOO MANY - REPAIR MEMO","Reduce the executive surface to two to four decision-bearing evidence records without changing upstream evidence.","Repair the memo record without changing upstream decision or evidence.")))))</x:f>
      </x:c>
      <x:c r="W15" s="30" t="str">
        <x:f>IF(A15="","",A15&amp;"|~|"&amp;B15&amp;"|~|"&amp;E15&amp;"|~|"&amp;F15&amp;"|~|"&amp;H15&amp;"|~|"&amp;I15&amp;"|~|"&amp;K15&amp;"|~|"&amp;L15)</x:f>
      </x:c>
      <x:c r="X15" s="51"/>
      <x:c r="Y15" s="51"/>
      <x:c r="Z15" s="51"/>
      <x:c r="AA15" s="51"/>
      <x:c r="AB15" s="51" t="str">
        <x:f>IF(A15="","",IF(AND(O15="VALID",EXACT(X15,INDEX(DECISION_CONTEXT!$B$6:$B$205,MATCH(B15,DECISION_CONTEXT!$A$6:$A$205,0))),EXACT(Y15,INDEX(DECISION_CONTEXT!$E$6:$E$205,MATCH(B15,DECISION_CONTEXT!$A$6:$A$205,0))),EXACT(Z15,INDEX(DECISION_CONTEXT!$F$6:$F$205,MATCH(B15,DECISION_CONTEXT!$A$6:$A$205,0))),EXACT(AA15,INDEX(DECISION_CONTEXT!$H$6:$H$205,MATCH(B15,DECISION_CONTEXT!$A$6:$A$205,0))),EXACT(E15,INDEX(DECISION_CONTEXT!$K$6:$K$205,MATCH(B15,DECISION_CONTEXT!$A$6:$A$205,0)))),"VALID","INVALID - DECISION CONTRACT PARITY / AUTHORITY"))</x:f>
      </x:c>
      <x:c r="AC15" s="51" t="str">
        <x:f>IF(A15="","",COUNTIFS(EVIDENCE_LINKS!$B$6:$B$205,A15,EVIDENCE_LINKS!$C$6:$C$205,B15,EVIDENCE_LINKS!$N$6:$N$205,"INVALID"))</x:f>
      </x:c>
      <x:c r="AD15" s="51" t="str">
        <x:f>IF(A15="","",S15)</x:f>
      </x:c>
      <x:c r="AE15" s="51" t="str">
        <x:f>IF(A15="","",COUNTIFS(ALTERNATIVES!$B$6:$B$205,A15,ALTERNATIVES!$C$6:$C$205,B15,ALTERNATIVES!$L$6:$L$205,"INVALID"))</x:f>
      </x:c>
      <x:c r="AF15" s="51" t="str">
        <x:f>IF(A15="","",A15&amp;"|~|"&amp;B15&amp;"|~|"&amp;X15&amp;"|~|"&amp;Y15&amp;"|~|"&amp;Z15&amp;"|~|"&amp;AA15&amp;"|~|"&amp;E15&amp;"|~|"&amp;F15&amp;"|~|"&amp;H15&amp;"|~|"&amp;I15&amp;"|~|"&amp;K15&amp;"|~|"&amp;L15)</x:f>
      </x:c>
      <x:c r="AG15" s="51"/>
      <x:c r="AH15" s="51"/>
      <x:c r="AI15" s="51"/>
      <x:c r="AJ15" s="51"/>
      <x:c r="AK15" s="51" t="str">
        <x:f>IF(A15="","",IF(AG15="","EMPTY",IF(AND(COUNTIFS(EVIDENCE_LINKS!$B$6:$B$205,A15,EVIDENCE_LINKS!$D$6:$D$205,AG15)=1,EXACT(AG15,INDEX(EVIDENCE_LINKS!$D$6:$D$205,SUMIFS(EVIDENCE_LINKS!$S$6:$S$205,EVIDENCE_LINKS!$B$6:$B$205,A15,EVIDENCE_LINKS!$D$6:$D$205,AG15))),EXACT(A15,INDEX(EVIDENCE_LINKS!$B$6:$B$205,SUMIFS(EVIDENCE_LINKS!$S$6:$S$205,EVIDENCE_LINKS!$B$6:$B$205,A15,EVIDENCE_LINKS!$D$6:$D$205,AG15))),EXACT(B15,INDEX(EVIDENCE_LINKS!$C$6:$C$205,SUMIFS(EVIDENCE_LINKS!$S$6:$S$205,EVIDENCE_LINKS!$B$6:$B$205,A15,EVIDENCE_LINKS!$D$6:$D$205,AG15))),INDEX(EVIDENCE_LINKS!$N$6:$N$205,SUMIFS(EVIDENCE_LINKS!$S$6:$S$205,EVIDENCE_LINKS!$B$6:$B$205,A15,EVIDENCE_LINKS!$D$6:$D$205,AG15))="VALID",COUNTIF($AG15:$AJ15,AG15)=1),"VALID","INVALID - EVIDENCE 1 SELECTION")))</x:f>
      </x:c>
      <x:c r="AL15" s="51" t="str">
        <x:f>IF(A15="","",IF(AH15="","EMPTY",IF(AND(COUNTIFS(EVIDENCE_LINKS!$B$6:$B$205,A15,EVIDENCE_LINKS!$D$6:$D$205,AH15)=1,EXACT(AH15,INDEX(EVIDENCE_LINKS!$D$6:$D$205,SUMIFS(EVIDENCE_LINKS!$S$6:$S$205,EVIDENCE_LINKS!$B$6:$B$205,A15,EVIDENCE_LINKS!$D$6:$D$205,AH15))),EXACT(A15,INDEX(EVIDENCE_LINKS!$B$6:$B$205,SUMIFS(EVIDENCE_LINKS!$S$6:$S$205,EVIDENCE_LINKS!$B$6:$B$205,A15,EVIDENCE_LINKS!$D$6:$D$205,AH15))),EXACT(B15,INDEX(EVIDENCE_LINKS!$C$6:$C$205,SUMIFS(EVIDENCE_LINKS!$S$6:$S$205,EVIDENCE_LINKS!$B$6:$B$205,A15,EVIDENCE_LINKS!$D$6:$D$205,AH15))),INDEX(EVIDENCE_LINKS!$N$6:$N$205,SUMIFS(EVIDENCE_LINKS!$S$6:$S$205,EVIDENCE_LINKS!$B$6:$B$205,A15,EVIDENCE_LINKS!$D$6:$D$205,AH15))="VALID",COUNTIF($AG15:$AJ15,AH15)=1),"VALID","INVALID - EVIDENCE 2 SELECTION")))</x:f>
      </x:c>
      <x:c r="AM15" s="51" t="str">
        <x:f>IF(A15="","",IF(AI15="","EMPTY",IF(AND(COUNTIFS(EVIDENCE_LINKS!$B$6:$B$205,A15,EVIDENCE_LINKS!$D$6:$D$205,AI15)=1,EXACT(AI15,INDEX(EVIDENCE_LINKS!$D$6:$D$205,SUMIFS(EVIDENCE_LINKS!$S$6:$S$205,EVIDENCE_LINKS!$B$6:$B$205,A15,EVIDENCE_LINKS!$D$6:$D$205,AI15))),EXACT(A15,INDEX(EVIDENCE_LINKS!$B$6:$B$205,SUMIFS(EVIDENCE_LINKS!$S$6:$S$205,EVIDENCE_LINKS!$B$6:$B$205,A15,EVIDENCE_LINKS!$D$6:$D$205,AI15))),EXACT(B15,INDEX(EVIDENCE_LINKS!$C$6:$C$205,SUMIFS(EVIDENCE_LINKS!$S$6:$S$205,EVIDENCE_LINKS!$B$6:$B$205,A15,EVIDENCE_LINKS!$D$6:$D$205,AI15))),INDEX(EVIDENCE_LINKS!$N$6:$N$205,SUMIFS(EVIDENCE_LINKS!$S$6:$S$205,EVIDENCE_LINKS!$B$6:$B$205,A15,EVIDENCE_LINKS!$D$6:$D$205,AI15))="VALID",COUNTIF($AG15:$AJ15,AI15)=1),"VALID","INVALID - EVIDENCE 3 SELECTION")))</x:f>
      </x:c>
      <x:c r="AN15" s="51" t="str">
        <x:f>IF(A15="","",IF(AJ15="","EMPTY",IF(AND(COUNTIFS(EVIDENCE_LINKS!$B$6:$B$205,A15,EVIDENCE_LINKS!$D$6:$D$205,AJ15)=1,EXACT(AJ15,INDEX(EVIDENCE_LINKS!$D$6:$D$205,SUMIFS(EVIDENCE_LINKS!$S$6:$S$205,EVIDENCE_LINKS!$B$6:$B$205,A15,EVIDENCE_LINKS!$D$6:$D$205,AJ15))),EXACT(A15,INDEX(EVIDENCE_LINKS!$B$6:$B$205,SUMIFS(EVIDENCE_LINKS!$S$6:$S$205,EVIDENCE_LINKS!$B$6:$B$205,A15,EVIDENCE_LINKS!$D$6:$D$205,AJ15))),EXACT(B15,INDEX(EVIDENCE_LINKS!$C$6:$C$205,SUMIFS(EVIDENCE_LINKS!$S$6:$S$205,EVIDENCE_LINKS!$B$6:$B$205,A15,EVIDENCE_LINKS!$D$6:$D$205,AJ15))),INDEX(EVIDENCE_LINKS!$N$6:$N$205,SUMIFS(EVIDENCE_LINKS!$S$6:$S$205,EVIDENCE_LINKS!$B$6:$B$205,A15,EVIDENCE_LINKS!$D$6:$D$205,AJ15))="VALID",COUNTIF($AG15:$AJ15,AJ15)=1),"VALID","INVALID - EVIDENCE 4 SELECTION")))</x:f>
      </x:c>
      <x:c r="AO15" s="51" t="str">
        <x:f>IF(A15="","",IF(AND(OR(AK15="VALID",AK15="EMPTY"),OR(AL15="VALID",AL15="EMPTY"),OR(AM15="VALID",AM15="EMPTY"),OR(AN15="VALID",AN15="EMPTY"),R15=COUNTIF($AG15:$AJ15,"&lt;&gt;")),"VALID","INVALID - EVIDENCE SELECTION PARITY"))</x:f>
      </x:c>
      <x:c r="AP15" s="51" t="str">
        <x:f>IF(A15="","",IF(R15&lt;2,"TOO FEW - RETURN TO EVIDENCE AUDIT",IF(R15&gt;4,"TOO MANY - REPAIR MEMO","VALID")))</x:f>
      </x:c>
      <x:c r="AR15" t="str">
        <x:f>IF(A15="","",IF(AQ15="","INVALID - MISSING ALTERNATIVE SELECTION",IF(AND(COUNTIFS(ALTERNATIVES!$B$6:$B$205,A15,ALTERNATIVES!$A$6:$A$205,AQ15)=1,EXACT(AQ15,INDEX(ALTERNATIVES!$A$6:$A$205,SUMIFS(ALTERNATIVES!$Q$6:$Q$205,ALTERNATIVES!$B$6:$B$205,A15,ALTERNATIVES!$A$6:$A$205,AQ15))),EXACT(A15,INDEX(ALTERNATIVES!$B$6:$B$205,SUMIFS(ALTERNATIVES!$Q$6:$Q$205,ALTERNATIVES!$B$6:$B$205,A15,ALTERNATIVES!$A$6:$A$205,AQ15))),EXACT(B15,INDEX(ALTERNATIVES!$C$6:$C$205,SUMIFS(ALTERNATIVES!$Q$6:$Q$205,ALTERNATIVES!$B$6:$B$205,A15,ALTERNATIVES!$A$6:$A$205,AQ15))),INDEX(ALTERNATIVES!$L$6:$L$205,SUMIFS(ALTERNATIVES!$Q$6:$Q$205,ALTERNATIVES!$B$6:$B$205,A15,ALTERNATIVES!$A$6:$A$205,AQ15))="VALID"),"VALID","INVALID - ALTERNATIVE SELECTION")))</x:f>
      </x:c>
    </x:row>
    <x:row r="16">
      <x:c r="A16" s="24"/>
      <x:c r="B16" s="24"/>
      <x:c r="C16" s="34"/>
      <x:c r="D16" s="24"/>
      <x:c r="E16" s="24"/>
      <x:c r="F16" s="24"/>
      <x:c r="G16" s="24"/>
      <x:c r="H16" s="24"/>
      <x:c r="I16" s="24"/>
      <x:c r="J16" s="24"/>
      <x:c r="K16" s="24"/>
      <x:c r="L16" s="24"/>
      <x:c r="M16" s="24"/>
      <x:c r="N16" s="30" t="str">
        <x:f>IF(A16="","",IF(COUNTIF($A$6:$A$205,A16)=1,"VALID","INVALID - DUPLICATE / CASE-COLLIDING MEMO ID"))</x:f>
      </x:c>
      <x:c r="O16" s="30" t="str">
        <x:f>IF(A16="","",IF(AND(COUNTIF(DECISION_CONTEXT!$A$6:$A$205,B16)=1,EXACT(B16,INDEX(DECISION_CONTEXT!$A$6:$A$205,MATCH(B16,DECISION_CONTEXT!$A$6:$A$205,0))),INDEX(DECISION_CONTEXT!$I$6:$I$205,MATCH(B16,DECISION_CONTEXT!$A$6:$A$205,0))="VALID",INDEX(DECISION_CONTEXT!$J$6:$J$205,MATCH(B16,DECISION_CONTEXT!$A$6:$A$205,0))="VALID"),"VALID","INVALID - DECISION OWNERSHIP"))</x:f>
      </x:c>
      <x:c r="P16" s="30" t="str">
        <x:f>IF(A16="","",IF(AND(B16&lt;&gt;"",C16&lt;&gt;"",D16&lt;&gt;"",E16&lt;&gt;"",F16&lt;&gt;"",G16&lt;&gt;"",H16&lt;&gt;"",I16&lt;&gt;"",J16&lt;&gt;"",K16&lt;&gt;"",L16&lt;&gt;"",M16&lt;&gt;""),"VALID","INVALID - REQUIRED FIELD"))</x:f>
      </x:c>
      <x:c r="Q16" s="30" t="str">
        <x:f>IF(A16="","",COUNTIFS(EVIDENCE_LINKS!$B$6:$B$205,A16,EVIDENCE_LINKS!$C$6:$C$205,B16))</x:f>
      </x:c>
      <x:c r="R16" s="30" t="str">
        <x:f>IF(A16="","",COUNTIFS(EVIDENCE_LINKS!$B$6:$B$205,A16,EVIDENCE_LINKS!$C$6:$C$205,B16,EVIDENCE_LINKS!$N$6:$N$205,"VALID"))</x:f>
      </x:c>
      <x:c r="S16" s="30" t="str">
        <x:f>IF(A16="","",COUNTIFS(EVIDENCE_LINKS!$B$6:$B$205,A16,EVIDENCE_LINKS!$C$6:$C$205,B16,EVIDENCE_LINKS!$N$6:$N$205,"BLOCKING"))</x:f>
      </x:c>
      <x:c r="T16" s="30" t="str">
        <x:f>IF(A16="","",COUNTIFS(ALTERNATIVES!$B$6:$B$205,A16,ALTERNATIVES!$C$6:$C$205,B16,ALTERNATIVES!$L$6:$L$205,"VALID"))</x:f>
      </x:c>
      <x:c r="U16" s="30" t="str">
        <x:f>IF(A16="","",IF(OR(N16&lt;&gt;"VALID",O16&lt;&gt;"VALID",P16&lt;&gt;"VALID",AB16&lt;&gt;"VALID",AC16&gt;0,AE16&gt;0,AO16&lt;&gt;"VALID",AR16&lt;&gt;"VALID"),"REPAIR MEMO",IF(INDEX(DECISION_CONTEXT!$D$6:$D$205,MATCH(B16,DECISION_CONTEXT!$A$6:$A$205,0))="REOPEN REQUIRED","RETURN TO DECISION DEFINITION",IF(OR(AD16&gt;0,AP16="TOO FEW - RETURN TO EVIDENCE AUDIT"),"RETURN TO EVIDENCE AUDIT",IF(AP16="TOO MANY - REPAIR MEMO","REPAIR MEMO",IF(T16&lt;1,"REPAIR MEMO","READY FOR EXECUTIVE REVIEW"))))))</x:f>
      </x:c>
      <x:c r="V16" s="30" t="str">
        <x:f>IF(A16="","",IF(U16="READY FOR EXECUTIVE REVIEW","Take the bounded memo to executive review; record the actual decision separately.",IF(U16="RETURN TO DECISION DEFINITION","Reopen the Decision Definition Canvas before rewriting the memo.",IF(U16="RETURN TO EVIDENCE AUDIT","Return to Evidence Audit until at least two and no more than four decision-bearing evidence records are valid.",IF(AP16="TOO MANY - REPAIR MEMO","Reduce the executive surface to two to four decision-bearing evidence records without changing upstream evidence.","Repair the memo record without changing upstream decision or evidence.")))))</x:f>
      </x:c>
      <x:c r="W16" s="30" t="str">
        <x:f>IF(A16="","",A16&amp;"|~|"&amp;B16&amp;"|~|"&amp;E16&amp;"|~|"&amp;F16&amp;"|~|"&amp;H16&amp;"|~|"&amp;I16&amp;"|~|"&amp;K16&amp;"|~|"&amp;L16)</x:f>
      </x:c>
      <x:c r="X16" s="51"/>
      <x:c r="Y16" s="51"/>
      <x:c r="Z16" s="51"/>
      <x:c r="AA16" s="51"/>
      <x:c r="AB16" s="51" t="str">
        <x:f>IF(A16="","",IF(AND(O16="VALID",EXACT(X16,INDEX(DECISION_CONTEXT!$B$6:$B$205,MATCH(B16,DECISION_CONTEXT!$A$6:$A$205,0))),EXACT(Y16,INDEX(DECISION_CONTEXT!$E$6:$E$205,MATCH(B16,DECISION_CONTEXT!$A$6:$A$205,0))),EXACT(Z16,INDEX(DECISION_CONTEXT!$F$6:$F$205,MATCH(B16,DECISION_CONTEXT!$A$6:$A$205,0))),EXACT(AA16,INDEX(DECISION_CONTEXT!$H$6:$H$205,MATCH(B16,DECISION_CONTEXT!$A$6:$A$205,0))),EXACT(E16,INDEX(DECISION_CONTEXT!$K$6:$K$205,MATCH(B16,DECISION_CONTEXT!$A$6:$A$205,0)))),"VALID","INVALID - DECISION CONTRACT PARITY / AUTHORITY"))</x:f>
      </x:c>
      <x:c r="AC16" s="51" t="str">
        <x:f>IF(A16="","",COUNTIFS(EVIDENCE_LINKS!$B$6:$B$205,A16,EVIDENCE_LINKS!$C$6:$C$205,B16,EVIDENCE_LINKS!$N$6:$N$205,"INVALID"))</x:f>
      </x:c>
      <x:c r="AD16" s="51" t="str">
        <x:f>IF(A16="","",S16)</x:f>
      </x:c>
      <x:c r="AE16" s="51" t="str">
        <x:f>IF(A16="","",COUNTIFS(ALTERNATIVES!$B$6:$B$205,A16,ALTERNATIVES!$C$6:$C$205,B16,ALTERNATIVES!$L$6:$L$205,"INVALID"))</x:f>
      </x:c>
      <x:c r="AF16" s="51" t="str">
        <x:f>IF(A16="","",A16&amp;"|~|"&amp;B16&amp;"|~|"&amp;X16&amp;"|~|"&amp;Y16&amp;"|~|"&amp;Z16&amp;"|~|"&amp;AA16&amp;"|~|"&amp;E16&amp;"|~|"&amp;F16&amp;"|~|"&amp;H16&amp;"|~|"&amp;I16&amp;"|~|"&amp;K16&amp;"|~|"&amp;L16)</x:f>
      </x:c>
      <x:c r="AG16" s="51"/>
      <x:c r="AH16" s="51"/>
      <x:c r="AI16" s="51"/>
      <x:c r="AJ16" s="51"/>
      <x:c r="AK16" s="51" t="str">
        <x:f>IF(A16="","",IF(AG16="","EMPTY",IF(AND(COUNTIFS(EVIDENCE_LINKS!$B$6:$B$205,A16,EVIDENCE_LINKS!$D$6:$D$205,AG16)=1,EXACT(AG16,INDEX(EVIDENCE_LINKS!$D$6:$D$205,SUMIFS(EVIDENCE_LINKS!$S$6:$S$205,EVIDENCE_LINKS!$B$6:$B$205,A16,EVIDENCE_LINKS!$D$6:$D$205,AG16))),EXACT(A16,INDEX(EVIDENCE_LINKS!$B$6:$B$205,SUMIFS(EVIDENCE_LINKS!$S$6:$S$205,EVIDENCE_LINKS!$B$6:$B$205,A16,EVIDENCE_LINKS!$D$6:$D$205,AG16))),EXACT(B16,INDEX(EVIDENCE_LINKS!$C$6:$C$205,SUMIFS(EVIDENCE_LINKS!$S$6:$S$205,EVIDENCE_LINKS!$B$6:$B$205,A16,EVIDENCE_LINKS!$D$6:$D$205,AG16))),INDEX(EVIDENCE_LINKS!$N$6:$N$205,SUMIFS(EVIDENCE_LINKS!$S$6:$S$205,EVIDENCE_LINKS!$B$6:$B$205,A16,EVIDENCE_LINKS!$D$6:$D$205,AG16))="VALID",COUNTIF($AG16:$AJ16,AG16)=1),"VALID","INVALID - EVIDENCE 1 SELECTION")))</x:f>
      </x:c>
      <x:c r="AL16" s="51" t="str">
        <x:f>IF(A16="","",IF(AH16="","EMPTY",IF(AND(COUNTIFS(EVIDENCE_LINKS!$B$6:$B$205,A16,EVIDENCE_LINKS!$D$6:$D$205,AH16)=1,EXACT(AH16,INDEX(EVIDENCE_LINKS!$D$6:$D$205,SUMIFS(EVIDENCE_LINKS!$S$6:$S$205,EVIDENCE_LINKS!$B$6:$B$205,A16,EVIDENCE_LINKS!$D$6:$D$205,AH16))),EXACT(A16,INDEX(EVIDENCE_LINKS!$B$6:$B$205,SUMIFS(EVIDENCE_LINKS!$S$6:$S$205,EVIDENCE_LINKS!$B$6:$B$205,A16,EVIDENCE_LINKS!$D$6:$D$205,AH16))),EXACT(B16,INDEX(EVIDENCE_LINKS!$C$6:$C$205,SUMIFS(EVIDENCE_LINKS!$S$6:$S$205,EVIDENCE_LINKS!$B$6:$B$205,A16,EVIDENCE_LINKS!$D$6:$D$205,AH16))),INDEX(EVIDENCE_LINKS!$N$6:$N$205,SUMIFS(EVIDENCE_LINKS!$S$6:$S$205,EVIDENCE_LINKS!$B$6:$B$205,A16,EVIDENCE_LINKS!$D$6:$D$205,AH16))="VALID",COUNTIF($AG16:$AJ16,AH16)=1),"VALID","INVALID - EVIDENCE 2 SELECTION")))</x:f>
      </x:c>
      <x:c r="AM16" s="51" t="str">
        <x:f>IF(A16="","",IF(AI16="","EMPTY",IF(AND(COUNTIFS(EVIDENCE_LINKS!$B$6:$B$205,A16,EVIDENCE_LINKS!$D$6:$D$205,AI16)=1,EXACT(AI16,INDEX(EVIDENCE_LINKS!$D$6:$D$205,SUMIFS(EVIDENCE_LINKS!$S$6:$S$205,EVIDENCE_LINKS!$B$6:$B$205,A16,EVIDENCE_LINKS!$D$6:$D$205,AI16))),EXACT(A16,INDEX(EVIDENCE_LINKS!$B$6:$B$205,SUMIFS(EVIDENCE_LINKS!$S$6:$S$205,EVIDENCE_LINKS!$B$6:$B$205,A16,EVIDENCE_LINKS!$D$6:$D$205,AI16))),EXACT(B16,INDEX(EVIDENCE_LINKS!$C$6:$C$205,SUMIFS(EVIDENCE_LINKS!$S$6:$S$205,EVIDENCE_LINKS!$B$6:$B$205,A16,EVIDENCE_LINKS!$D$6:$D$205,AI16))),INDEX(EVIDENCE_LINKS!$N$6:$N$205,SUMIFS(EVIDENCE_LINKS!$S$6:$S$205,EVIDENCE_LINKS!$B$6:$B$205,A16,EVIDENCE_LINKS!$D$6:$D$205,AI16))="VALID",COUNTIF($AG16:$AJ16,AI16)=1),"VALID","INVALID - EVIDENCE 3 SELECTION")))</x:f>
      </x:c>
      <x:c r="AN16" s="51" t="str">
        <x:f>IF(A16="","",IF(AJ16="","EMPTY",IF(AND(COUNTIFS(EVIDENCE_LINKS!$B$6:$B$205,A16,EVIDENCE_LINKS!$D$6:$D$205,AJ16)=1,EXACT(AJ16,INDEX(EVIDENCE_LINKS!$D$6:$D$205,SUMIFS(EVIDENCE_LINKS!$S$6:$S$205,EVIDENCE_LINKS!$B$6:$B$205,A16,EVIDENCE_LINKS!$D$6:$D$205,AJ16))),EXACT(A16,INDEX(EVIDENCE_LINKS!$B$6:$B$205,SUMIFS(EVIDENCE_LINKS!$S$6:$S$205,EVIDENCE_LINKS!$B$6:$B$205,A16,EVIDENCE_LINKS!$D$6:$D$205,AJ16))),EXACT(B16,INDEX(EVIDENCE_LINKS!$C$6:$C$205,SUMIFS(EVIDENCE_LINKS!$S$6:$S$205,EVIDENCE_LINKS!$B$6:$B$205,A16,EVIDENCE_LINKS!$D$6:$D$205,AJ16))),INDEX(EVIDENCE_LINKS!$N$6:$N$205,SUMIFS(EVIDENCE_LINKS!$S$6:$S$205,EVIDENCE_LINKS!$B$6:$B$205,A16,EVIDENCE_LINKS!$D$6:$D$205,AJ16))="VALID",COUNTIF($AG16:$AJ16,AJ16)=1),"VALID","INVALID - EVIDENCE 4 SELECTION")))</x:f>
      </x:c>
      <x:c r="AO16" s="51" t="str">
        <x:f>IF(A16="","",IF(AND(OR(AK16="VALID",AK16="EMPTY"),OR(AL16="VALID",AL16="EMPTY"),OR(AM16="VALID",AM16="EMPTY"),OR(AN16="VALID",AN16="EMPTY"),R16=COUNTIF($AG16:$AJ16,"&lt;&gt;")),"VALID","INVALID - EVIDENCE SELECTION PARITY"))</x:f>
      </x:c>
      <x:c r="AP16" s="51" t="str">
        <x:f>IF(A16="","",IF(R16&lt;2,"TOO FEW - RETURN TO EVIDENCE AUDIT",IF(R16&gt;4,"TOO MANY - REPAIR MEMO","VALID")))</x:f>
      </x:c>
      <x:c r="AR16" t="str">
        <x:f>IF(A16="","",IF(AQ16="","INVALID - MISSING ALTERNATIVE SELECTION",IF(AND(COUNTIFS(ALTERNATIVES!$B$6:$B$205,A16,ALTERNATIVES!$A$6:$A$205,AQ16)=1,EXACT(AQ16,INDEX(ALTERNATIVES!$A$6:$A$205,SUMIFS(ALTERNATIVES!$Q$6:$Q$205,ALTERNATIVES!$B$6:$B$205,A16,ALTERNATIVES!$A$6:$A$205,AQ16))),EXACT(A16,INDEX(ALTERNATIVES!$B$6:$B$205,SUMIFS(ALTERNATIVES!$Q$6:$Q$205,ALTERNATIVES!$B$6:$B$205,A16,ALTERNATIVES!$A$6:$A$205,AQ16))),EXACT(B16,INDEX(ALTERNATIVES!$C$6:$C$205,SUMIFS(ALTERNATIVES!$Q$6:$Q$205,ALTERNATIVES!$B$6:$B$205,A16,ALTERNATIVES!$A$6:$A$205,AQ16))),INDEX(ALTERNATIVES!$L$6:$L$205,SUMIFS(ALTERNATIVES!$Q$6:$Q$205,ALTERNATIVES!$B$6:$B$205,A16,ALTERNATIVES!$A$6:$A$205,AQ16))="VALID"),"VALID","INVALID - ALTERNATIVE SELECTION")))</x:f>
      </x:c>
    </x:row>
    <x:row r="17">
      <x:c r="A17" s="24"/>
      <x:c r="B17" s="24"/>
      <x:c r="C17" s="34"/>
      <x:c r="D17" s="24"/>
      <x:c r="E17" s="24"/>
      <x:c r="F17" s="24"/>
      <x:c r="G17" s="24"/>
      <x:c r="H17" s="24"/>
      <x:c r="I17" s="24"/>
      <x:c r="J17" s="24"/>
      <x:c r="K17" s="24"/>
      <x:c r="L17" s="24"/>
      <x:c r="M17" s="24"/>
      <x:c r="N17" s="30" t="str">
        <x:f>IF(A17="","",IF(COUNTIF($A$6:$A$205,A17)=1,"VALID","INVALID - DUPLICATE / CASE-COLLIDING MEMO ID"))</x:f>
      </x:c>
      <x:c r="O17" s="30" t="str">
        <x:f>IF(A17="","",IF(AND(COUNTIF(DECISION_CONTEXT!$A$6:$A$205,B17)=1,EXACT(B17,INDEX(DECISION_CONTEXT!$A$6:$A$205,MATCH(B17,DECISION_CONTEXT!$A$6:$A$205,0))),INDEX(DECISION_CONTEXT!$I$6:$I$205,MATCH(B17,DECISION_CONTEXT!$A$6:$A$205,0))="VALID",INDEX(DECISION_CONTEXT!$J$6:$J$205,MATCH(B17,DECISION_CONTEXT!$A$6:$A$205,0))="VALID"),"VALID","INVALID - DECISION OWNERSHIP"))</x:f>
      </x:c>
      <x:c r="P17" s="30" t="str">
        <x:f>IF(A17="","",IF(AND(B17&lt;&gt;"",C17&lt;&gt;"",D17&lt;&gt;"",E17&lt;&gt;"",F17&lt;&gt;"",G17&lt;&gt;"",H17&lt;&gt;"",I17&lt;&gt;"",J17&lt;&gt;"",K17&lt;&gt;"",L17&lt;&gt;"",M17&lt;&gt;""),"VALID","INVALID - REQUIRED FIELD"))</x:f>
      </x:c>
      <x:c r="Q17" s="30" t="str">
        <x:f>IF(A17="","",COUNTIFS(EVIDENCE_LINKS!$B$6:$B$205,A17,EVIDENCE_LINKS!$C$6:$C$205,B17))</x:f>
      </x:c>
      <x:c r="R17" s="30" t="str">
        <x:f>IF(A17="","",COUNTIFS(EVIDENCE_LINKS!$B$6:$B$205,A17,EVIDENCE_LINKS!$C$6:$C$205,B17,EVIDENCE_LINKS!$N$6:$N$205,"VALID"))</x:f>
      </x:c>
      <x:c r="S17" s="30" t="str">
        <x:f>IF(A17="","",COUNTIFS(EVIDENCE_LINKS!$B$6:$B$205,A17,EVIDENCE_LINKS!$C$6:$C$205,B17,EVIDENCE_LINKS!$N$6:$N$205,"BLOCKING"))</x:f>
      </x:c>
      <x:c r="T17" s="30" t="str">
        <x:f>IF(A17="","",COUNTIFS(ALTERNATIVES!$B$6:$B$205,A17,ALTERNATIVES!$C$6:$C$205,B17,ALTERNATIVES!$L$6:$L$205,"VALID"))</x:f>
      </x:c>
      <x:c r="U17" s="30" t="str">
        <x:f>IF(A17="","",IF(OR(N17&lt;&gt;"VALID",O17&lt;&gt;"VALID",P17&lt;&gt;"VALID",AB17&lt;&gt;"VALID",AC17&gt;0,AE17&gt;0,AO17&lt;&gt;"VALID",AR17&lt;&gt;"VALID"),"REPAIR MEMO",IF(INDEX(DECISION_CONTEXT!$D$6:$D$205,MATCH(B17,DECISION_CONTEXT!$A$6:$A$205,0))="REOPEN REQUIRED","RETURN TO DECISION DEFINITION",IF(OR(AD17&gt;0,AP17="TOO FEW - RETURN TO EVIDENCE AUDIT"),"RETURN TO EVIDENCE AUDIT",IF(AP17="TOO MANY - REPAIR MEMO","REPAIR MEMO",IF(T17&lt;1,"REPAIR MEMO","READY FOR EXECUTIVE REVIEW"))))))</x:f>
      </x:c>
      <x:c r="V17" s="30" t="str">
        <x:f>IF(A17="","",IF(U17="READY FOR EXECUTIVE REVIEW","Take the bounded memo to executive review; record the actual decision separately.",IF(U17="RETURN TO DECISION DEFINITION","Reopen the Decision Definition Canvas before rewriting the memo.",IF(U17="RETURN TO EVIDENCE AUDIT","Return to Evidence Audit until at least two and no more than four decision-bearing evidence records are valid.",IF(AP17="TOO MANY - REPAIR MEMO","Reduce the executive surface to two to four decision-bearing evidence records without changing upstream evidence.","Repair the memo record without changing upstream decision or evidence.")))))</x:f>
      </x:c>
      <x:c r="W17" s="30" t="str">
        <x:f>IF(A17="","",A17&amp;"|~|"&amp;B17&amp;"|~|"&amp;E17&amp;"|~|"&amp;F17&amp;"|~|"&amp;H17&amp;"|~|"&amp;I17&amp;"|~|"&amp;K17&amp;"|~|"&amp;L17)</x:f>
      </x:c>
      <x:c r="X17" s="51"/>
      <x:c r="Y17" s="51"/>
      <x:c r="Z17" s="51"/>
      <x:c r="AA17" s="51"/>
      <x:c r="AB17" s="51" t="str">
        <x:f>IF(A17="","",IF(AND(O17="VALID",EXACT(X17,INDEX(DECISION_CONTEXT!$B$6:$B$205,MATCH(B17,DECISION_CONTEXT!$A$6:$A$205,0))),EXACT(Y17,INDEX(DECISION_CONTEXT!$E$6:$E$205,MATCH(B17,DECISION_CONTEXT!$A$6:$A$205,0))),EXACT(Z17,INDEX(DECISION_CONTEXT!$F$6:$F$205,MATCH(B17,DECISION_CONTEXT!$A$6:$A$205,0))),EXACT(AA17,INDEX(DECISION_CONTEXT!$H$6:$H$205,MATCH(B17,DECISION_CONTEXT!$A$6:$A$205,0))),EXACT(E17,INDEX(DECISION_CONTEXT!$K$6:$K$205,MATCH(B17,DECISION_CONTEXT!$A$6:$A$205,0)))),"VALID","INVALID - DECISION CONTRACT PARITY / AUTHORITY"))</x:f>
      </x:c>
      <x:c r="AC17" s="51" t="str">
        <x:f>IF(A17="","",COUNTIFS(EVIDENCE_LINKS!$B$6:$B$205,A17,EVIDENCE_LINKS!$C$6:$C$205,B17,EVIDENCE_LINKS!$N$6:$N$205,"INVALID"))</x:f>
      </x:c>
      <x:c r="AD17" s="51" t="str">
        <x:f>IF(A17="","",S17)</x:f>
      </x:c>
      <x:c r="AE17" s="51" t="str">
        <x:f>IF(A17="","",COUNTIFS(ALTERNATIVES!$B$6:$B$205,A17,ALTERNATIVES!$C$6:$C$205,B17,ALTERNATIVES!$L$6:$L$205,"INVALID"))</x:f>
      </x:c>
      <x:c r="AF17" s="51" t="str">
        <x:f>IF(A17="","",A17&amp;"|~|"&amp;B17&amp;"|~|"&amp;X17&amp;"|~|"&amp;Y17&amp;"|~|"&amp;Z17&amp;"|~|"&amp;AA17&amp;"|~|"&amp;E17&amp;"|~|"&amp;F17&amp;"|~|"&amp;H17&amp;"|~|"&amp;I17&amp;"|~|"&amp;K17&amp;"|~|"&amp;L17)</x:f>
      </x:c>
      <x:c r="AG17" s="51"/>
      <x:c r="AH17" s="51"/>
      <x:c r="AI17" s="51"/>
      <x:c r="AJ17" s="51"/>
      <x:c r="AK17" s="51" t="str">
        <x:f>IF(A17="","",IF(AG17="","EMPTY",IF(AND(COUNTIFS(EVIDENCE_LINKS!$B$6:$B$205,A17,EVIDENCE_LINKS!$D$6:$D$205,AG17)=1,EXACT(AG17,INDEX(EVIDENCE_LINKS!$D$6:$D$205,SUMIFS(EVIDENCE_LINKS!$S$6:$S$205,EVIDENCE_LINKS!$B$6:$B$205,A17,EVIDENCE_LINKS!$D$6:$D$205,AG17))),EXACT(A17,INDEX(EVIDENCE_LINKS!$B$6:$B$205,SUMIFS(EVIDENCE_LINKS!$S$6:$S$205,EVIDENCE_LINKS!$B$6:$B$205,A17,EVIDENCE_LINKS!$D$6:$D$205,AG17))),EXACT(B17,INDEX(EVIDENCE_LINKS!$C$6:$C$205,SUMIFS(EVIDENCE_LINKS!$S$6:$S$205,EVIDENCE_LINKS!$B$6:$B$205,A17,EVIDENCE_LINKS!$D$6:$D$205,AG17))),INDEX(EVIDENCE_LINKS!$N$6:$N$205,SUMIFS(EVIDENCE_LINKS!$S$6:$S$205,EVIDENCE_LINKS!$B$6:$B$205,A17,EVIDENCE_LINKS!$D$6:$D$205,AG17))="VALID",COUNTIF($AG17:$AJ17,AG17)=1),"VALID","INVALID - EVIDENCE 1 SELECTION")))</x:f>
      </x:c>
      <x:c r="AL17" s="51" t="str">
        <x:f>IF(A17="","",IF(AH17="","EMPTY",IF(AND(COUNTIFS(EVIDENCE_LINKS!$B$6:$B$205,A17,EVIDENCE_LINKS!$D$6:$D$205,AH17)=1,EXACT(AH17,INDEX(EVIDENCE_LINKS!$D$6:$D$205,SUMIFS(EVIDENCE_LINKS!$S$6:$S$205,EVIDENCE_LINKS!$B$6:$B$205,A17,EVIDENCE_LINKS!$D$6:$D$205,AH17))),EXACT(A17,INDEX(EVIDENCE_LINKS!$B$6:$B$205,SUMIFS(EVIDENCE_LINKS!$S$6:$S$205,EVIDENCE_LINKS!$B$6:$B$205,A17,EVIDENCE_LINKS!$D$6:$D$205,AH17))),EXACT(B17,INDEX(EVIDENCE_LINKS!$C$6:$C$205,SUMIFS(EVIDENCE_LINKS!$S$6:$S$205,EVIDENCE_LINKS!$B$6:$B$205,A17,EVIDENCE_LINKS!$D$6:$D$205,AH17))),INDEX(EVIDENCE_LINKS!$N$6:$N$205,SUMIFS(EVIDENCE_LINKS!$S$6:$S$205,EVIDENCE_LINKS!$B$6:$B$205,A17,EVIDENCE_LINKS!$D$6:$D$205,AH17))="VALID",COUNTIF($AG17:$AJ17,AH17)=1),"VALID","INVALID - EVIDENCE 2 SELECTION")))</x:f>
      </x:c>
      <x:c r="AM17" s="51" t="str">
        <x:f>IF(A17="","",IF(AI17="","EMPTY",IF(AND(COUNTIFS(EVIDENCE_LINKS!$B$6:$B$205,A17,EVIDENCE_LINKS!$D$6:$D$205,AI17)=1,EXACT(AI17,INDEX(EVIDENCE_LINKS!$D$6:$D$205,SUMIFS(EVIDENCE_LINKS!$S$6:$S$205,EVIDENCE_LINKS!$B$6:$B$205,A17,EVIDENCE_LINKS!$D$6:$D$205,AI17))),EXACT(A17,INDEX(EVIDENCE_LINKS!$B$6:$B$205,SUMIFS(EVIDENCE_LINKS!$S$6:$S$205,EVIDENCE_LINKS!$B$6:$B$205,A17,EVIDENCE_LINKS!$D$6:$D$205,AI17))),EXACT(B17,INDEX(EVIDENCE_LINKS!$C$6:$C$205,SUMIFS(EVIDENCE_LINKS!$S$6:$S$205,EVIDENCE_LINKS!$B$6:$B$205,A17,EVIDENCE_LINKS!$D$6:$D$205,AI17))),INDEX(EVIDENCE_LINKS!$N$6:$N$205,SUMIFS(EVIDENCE_LINKS!$S$6:$S$205,EVIDENCE_LINKS!$B$6:$B$205,A17,EVIDENCE_LINKS!$D$6:$D$205,AI17))="VALID",COUNTIF($AG17:$AJ17,AI17)=1),"VALID","INVALID - EVIDENCE 3 SELECTION")))</x:f>
      </x:c>
      <x:c r="AN17" s="51" t="str">
        <x:f>IF(A17="","",IF(AJ17="","EMPTY",IF(AND(COUNTIFS(EVIDENCE_LINKS!$B$6:$B$205,A17,EVIDENCE_LINKS!$D$6:$D$205,AJ17)=1,EXACT(AJ17,INDEX(EVIDENCE_LINKS!$D$6:$D$205,SUMIFS(EVIDENCE_LINKS!$S$6:$S$205,EVIDENCE_LINKS!$B$6:$B$205,A17,EVIDENCE_LINKS!$D$6:$D$205,AJ17))),EXACT(A17,INDEX(EVIDENCE_LINKS!$B$6:$B$205,SUMIFS(EVIDENCE_LINKS!$S$6:$S$205,EVIDENCE_LINKS!$B$6:$B$205,A17,EVIDENCE_LINKS!$D$6:$D$205,AJ17))),EXACT(B17,INDEX(EVIDENCE_LINKS!$C$6:$C$205,SUMIFS(EVIDENCE_LINKS!$S$6:$S$205,EVIDENCE_LINKS!$B$6:$B$205,A17,EVIDENCE_LINKS!$D$6:$D$205,AJ17))),INDEX(EVIDENCE_LINKS!$N$6:$N$205,SUMIFS(EVIDENCE_LINKS!$S$6:$S$205,EVIDENCE_LINKS!$B$6:$B$205,A17,EVIDENCE_LINKS!$D$6:$D$205,AJ17))="VALID",COUNTIF($AG17:$AJ17,AJ17)=1),"VALID","INVALID - EVIDENCE 4 SELECTION")))</x:f>
      </x:c>
      <x:c r="AO17" s="51" t="str">
        <x:f>IF(A17="","",IF(AND(OR(AK17="VALID",AK17="EMPTY"),OR(AL17="VALID",AL17="EMPTY"),OR(AM17="VALID",AM17="EMPTY"),OR(AN17="VALID",AN17="EMPTY"),R17=COUNTIF($AG17:$AJ17,"&lt;&gt;")),"VALID","INVALID - EVIDENCE SELECTION PARITY"))</x:f>
      </x:c>
      <x:c r="AP17" s="51" t="str">
        <x:f>IF(A17="","",IF(R17&lt;2,"TOO FEW - RETURN TO EVIDENCE AUDIT",IF(R17&gt;4,"TOO MANY - REPAIR MEMO","VALID")))</x:f>
      </x:c>
      <x:c r="AR17" t="str">
        <x:f>IF(A17="","",IF(AQ17="","INVALID - MISSING ALTERNATIVE SELECTION",IF(AND(COUNTIFS(ALTERNATIVES!$B$6:$B$205,A17,ALTERNATIVES!$A$6:$A$205,AQ17)=1,EXACT(AQ17,INDEX(ALTERNATIVES!$A$6:$A$205,SUMIFS(ALTERNATIVES!$Q$6:$Q$205,ALTERNATIVES!$B$6:$B$205,A17,ALTERNATIVES!$A$6:$A$205,AQ17))),EXACT(A17,INDEX(ALTERNATIVES!$B$6:$B$205,SUMIFS(ALTERNATIVES!$Q$6:$Q$205,ALTERNATIVES!$B$6:$B$205,A17,ALTERNATIVES!$A$6:$A$205,AQ17))),EXACT(B17,INDEX(ALTERNATIVES!$C$6:$C$205,SUMIFS(ALTERNATIVES!$Q$6:$Q$205,ALTERNATIVES!$B$6:$B$205,A17,ALTERNATIVES!$A$6:$A$205,AQ17))),INDEX(ALTERNATIVES!$L$6:$L$205,SUMIFS(ALTERNATIVES!$Q$6:$Q$205,ALTERNATIVES!$B$6:$B$205,A17,ALTERNATIVES!$A$6:$A$205,AQ17))="VALID"),"VALID","INVALID - ALTERNATIVE SELECTION")))</x:f>
      </x:c>
    </x:row>
    <x:row r="18">
      <x:c r="A18" s="24"/>
      <x:c r="B18" s="24"/>
      <x:c r="C18" s="34"/>
      <x:c r="D18" s="24"/>
      <x:c r="E18" s="24"/>
      <x:c r="F18" s="24"/>
      <x:c r="G18" s="24"/>
      <x:c r="H18" s="24"/>
      <x:c r="I18" s="24"/>
      <x:c r="J18" s="24"/>
      <x:c r="K18" s="24"/>
      <x:c r="L18" s="24"/>
      <x:c r="M18" s="24"/>
      <x:c r="N18" s="30" t="str">
        <x:f>IF(A18="","",IF(COUNTIF($A$6:$A$205,A18)=1,"VALID","INVALID - DUPLICATE / CASE-COLLIDING MEMO ID"))</x:f>
      </x:c>
      <x:c r="O18" s="30" t="str">
        <x:f>IF(A18="","",IF(AND(COUNTIF(DECISION_CONTEXT!$A$6:$A$205,B18)=1,EXACT(B18,INDEX(DECISION_CONTEXT!$A$6:$A$205,MATCH(B18,DECISION_CONTEXT!$A$6:$A$205,0))),INDEX(DECISION_CONTEXT!$I$6:$I$205,MATCH(B18,DECISION_CONTEXT!$A$6:$A$205,0))="VALID",INDEX(DECISION_CONTEXT!$J$6:$J$205,MATCH(B18,DECISION_CONTEXT!$A$6:$A$205,0))="VALID"),"VALID","INVALID - DECISION OWNERSHIP"))</x:f>
      </x:c>
      <x:c r="P18" s="30" t="str">
        <x:f>IF(A18="","",IF(AND(B18&lt;&gt;"",C18&lt;&gt;"",D18&lt;&gt;"",E18&lt;&gt;"",F18&lt;&gt;"",G18&lt;&gt;"",H18&lt;&gt;"",I18&lt;&gt;"",J18&lt;&gt;"",K18&lt;&gt;"",L18&lt;&gt;"",M18&lt;&gt;""),"VALID","INVALID - REQUIRED FIELD"))</x:f>
      </x:c>
      <x:c r="Q18" s="30" t="str">
        <x:f>IF(A18="","",COUNTIFS(EVIDENCE_LINKS!$B$6:$B$205,A18,EVIDENCE_LINKS!$C$6:$C$205,B18))</x:f>
      </x:c>
      <x:c r="R18" s="30" t="str">
        <x:f>IF(A18="","",COUNTIFS(EVIDENCE_LINKS!$B$6:$B$205,A18,EVIDENCE_LINKS!$C$6:$C$205,B18,EVIDENCE_LINKS!$N$6:$N$205,"VALID"))</x:f>
      </x:c>
      <x:c r="S18" s="30" t="str">
        <x:f>IF(A18="","",COUNTIFS(EVIDENCE_LINKS!$B$6:$B$205,A18,EVIDENCE_LINKS!$C$6:$C$205,B18,EVIDENCE_LINKS!$N$6:$N$205,"BLOCKING"))</x:f>
      </x:c>
      <x:c r="T18" s="30" t="str">
        <x:f>IF(A18="","",COUNTIFS(ALTERNATIVES!$B$6:$B$205,A18,ALTERNATIVES!$C$6:$C$205,B18,ALTERNATIVES!$L$6:$L$205,"VALID"))</x:f>
      </x:c>
      <x:c r="U18" s="30" t="str">
        <x:f>IF(A18="","",IF(OR(N18&lt;&gt;"VALID",O18&lt;&gt;"VALID",P18&lt;&gt;"VALID",AB18&lt;&gt;"VALID",AC18&gt;0,AE18&gt;0,AO18&lt;&gt;"VALID",AR18&lt;&gt;"VALID"),"REPAIR MEMO",IF(INDEX(DECISION_CONTEXT!$D$6:$D$205,MATCH(B18,DECISION_CONTEXT!$A$6:$A$205,0))="REOPEN REQUIRED","RETURN TO DECISION DEFINITION",IF(OR(AD18&gt;0,AP18="TOO FEW - RETURN TO EVIDENCE AUDIT"),"RETURN TO EVIDENCE AUDIT",IF(AP18="TOO MANY - REPAIR MEMO","REPAIR MEMO",IF(T18&lt;1,"REPAIR MEMO","READY FOR EXECUTIVE REVIEW"))))))</x:f>
      </x:c>
      <x:c r="V18" s="30" t="str">
        <x:f>IF(A18="","",IF(U18="READY FOR EXECUTIVE REVIEW","Take the bounded memo to executive review; record the actual decision separately.",IF(U18="RETURN TO DECISION DEFINITION","Reopen the Decision Definition Canvas before rewriting the memo.",IF(U18="RETURN TO EVIDENCE AUDIT","Return to Evidence Audit until at least two and no more than four decision-bearing evidence records are valid.",IF(AP18="TOO MANY - REPAIR MEMO","Reduce the executive surface to two to four decision-bearing evidence records without changing upstream evidence.","Repair the memo record without changing upstream decision or evidence.")))))</x:f>
      </x:c>
      <x:c r="W18" s="30" t="str">
        <x:f>IF(A18="","",A18&amp;"|~|"&amp;B18&amp;"|~|"&amp;E18&amp;"|~|"&amp;F18&amp;"|~|"&amp;H18&amp;"|~|"&amp;I18&amp;"|~|"&amp;K18&amp;"|~|"&amp;L18)</x:f>
      </x:c>
      <x:c r="X18" s="51"/>
      <x:c r="Y18" s="51"/>
      <x:c r="Z18" s="51"/>
      <x:c r="AA18" s="51"/>
      <x:c r="AB18" s="51" t="str">
        <x:f>IF(A18="","",IF(AND(O18="VALID",EXACT(X18,INDEX(DECISION_CONTEXT!$B$6:$B$205,MATCH(B18,DECISION_CONTEXT!$A$6:$A$205,0))),EXACT(Y18,INDEX(DECISION_CONTEXT!$E$6:$E$205,MATCH(B18,DECISION_CONTEXT!$A$6:$A$205,0))),EXACT(Z18,INDEX(DECISION_CONTEXT!$F$6:$F$205,MATCH(B18,DECISION_CONTEXT!$A$6:$A$205,0))),EXACT(AA18,INDEX(DECISION_CONTEXT!$H$6:$H$205,MATCH(B18,DECISION_CONTEXT!$A$6:$A$205,0))),EXACT(E18,INDEX(DECISION_CONTEXT!$K$6:$K$205,MATCH(B18,DECISION_CONTEXT!$A$6:$A$205,0)))),"VALID","INVALID - DECISION CONTRACT PARITY / AUTHORITY"))</x:f>
      </x:c>
      <x:c r="AC18" s="51" t="str">
        <x:f>IF(A18="","",COUNTIFS(EVIDENCE_LINKS!$B$6:$B$205,A18,EVIDENCE_LINKS!$C$6:$C$205,B18,EVIDENCE_LINKS!$N$6:$N$205,"INVALID"))</x:f>
      </x:c>
      <x:c r="AD18" s="51" t="str">
        <x:f>IF(A18="","",S18)</x:f>
      </x:c>
      <x:c r="AE18" s="51" t="str">
        <x:f>IF(A18="","",COUNTIFS(ALTERNATIVES!$B$6:$B$205,A18,ALTERNATIVES!$C$6:$C$205,B18,ALTERNATIVES!$L$6:$L$205,"INVALID"))</x:f>
      </x:c>
      <x:c r="AF18" s="51" t="str">
        <x:f>IF(A18="","",A18&amp;"|~|"&amp;B18&amp;"|~|"&amp;X18&amp;"|~|"&amp;Y18&amp;"|~|"&amp;Z18&amp;"|~|"&amp;AA18&amp;"|~|"&amp;E18&amp;"|~|"&amp;F18&amp;"|~|"&amp;H18&amp;"|~|"&amp;I18&amp;"|~|"&amp;K18&amp;"|~|"&amp;L18)</x:f>
      </x:c>
      <x:c r="AG18" s="51"/>
      <x:c r="AH18" s="51"/>
      <x:c r="AI18" s="51"/>
      <x:c r="AJ18" s="51"/>
      <x:c r="AK18" s="51" t="str">
        <x:f>IF(A18="","",IF(AG18="","EMPTY",IF(AND(COUNTIFS(EVIDENCE_LINKS!$B$6:$B$205,A18,EVIDENCE_LINKS!$D$6:$D$205,AG18)=1,EXACT(AG18,INDEX(EVIDENCE_LINKS!$D$6:$D$205,SUMIFS(EVIDENCE_LINKS!$S$6:$S$205,EVIDENCE_LINKS!$B$6:$B$205,A18,EVIDENCE_LINKS!$D$6:$D$205,AG18))),EXACT(A18,INDEX(EVIDENCE_LINKS!$B$6:$B$205,SUMIFS(EVIDENCE_LINKS!$S$6:$S$205,EVIDENCE_LINKS!$B$6:$B$205,A18,EVIDENCE_LINKS!$D$6:$D$205,AG18))),EXACT(B18,INDEX(EVIDENCE_LINKS!$C$6:$C$205,SUMIFS(EVIDENCE_LINKS!$S$6:$S$205,EVIDENCE_LINKS!$B$6:$B$205,A18,EVIDENCE_LINKS!$D$6:$D$205,AG18))),INDEX(EVIDENCE_LINKS!$N$6:$N$205,SUMIFS(EVIDENCE_LINKS!$S$6:$S$205,EVIDENCE_LINKS!$B$6:$B$205,A18,EVIDENCE_LINKS!$D$6:$D$205,AG18))="VALID",COUNTIF($AG18:$AJ18,AG18)=1),"VALID","INVALID - EVIDENCE 1 SELECTION")))</x:f>
      </x:c>
      <x:c r="AL18" s="51" t="str">
        <x:f>IF(A18="","",IF(AH18="","EMPTY",IF(AND(COUNTIFS(EVIDENCE_LINKS!$B$6:$B$205,A18,EVIDENCE_LINKS!$D$6:$D$205,AH18)=1,EXACT(AH18,INDEX(EVIDENCE_LINKS!$D$6:$D$205,SUMIFS(EVIDENCE_LINKS!$S$6:$S$205,EVIDENCE_LINKS!$B$6:$B$205,A18,EVIDENCE_LINKS!$D$6:$D$205,AH18))),EXACT(A18,INDEX(EVIDENCE_LINKS!$B$6:$B$205,SUMIFS(EVIDENCE_LINKS!$S$6:$S$205,EVIDENCE_LINKS!$B$6:$B$205,A18,EVIDENCE_LINKS!$D$6:$D$205,AH18))),EXACT(B18,INDEX(EVIDENCE_LINKS!$C$6:$C$205,SUMIFS(EVIDENCE_LINKS!$S$6:$S$205,EVIDENCE_LINKS!$B$6:$B$205,A18,EVIDENCE_LINKS!$D$6:$D$205,AH18))),INDEX(EVIDENCE_LINKS!$N$6:$N$205,SUMIFS(EVIDENCE_LINKS!$S$6:$S$205,EVIDENCE_LINKS!$B$6:$B$205,A18,EVIDENCE_LINKS!$D$6:$D$205,AH18))="VALID",COUNTIF($AG18:$AJ18,AH18)=1),"VALID","INVALID - EVIDENCE 2 SELECTION")))</x:f>
      </x:c>
      <x:c r="AM18" s="51" t="str">
        <x:f>IF(A18="","",IF(AI18="","EMPTY",IF(AND(COUNTIFS(EVIDENCE_LINKS!$B$6:$B$205,A18,EVIDENCE_LINKS!$D$6:$D$205,AI18)=1,EXACT(AI18,INDEX(EVIDENCE_LINKS!$D$6:$D$205,SUMIFS(EVIDENCE_LINKS!$S$6:$S$205,EVIDENCE_LINKS!$B$6:$B$205,A18,EVIDENCE_LINKS!$D$6:$D$205,AI18))),EXACT(A18,INDEX(EVIDENCE_LINKS!$B$6:$B$205,SUMIFS(EVIDENCE_LINKS!$S$6:$S$205,EVIDENCE_LINKS!$B$6:$B$205,A18,EVIDENCE_LINKS!$D$6:$D$205,AI18))),EXACT(B18,INDEX(EVIDENCE_LINKS!$C$6:$C$205,SUMIFS(EVIDENCE_LINKS!$S$6:$S$205,EVIDENCE_LINKS!$B$6:$B$205,A18,EVIDENCE_LINKS!$D$6:$D$205,AI18))),INDEX(EVIDENCE_LINKS!$N$6:$N$205,SUMIFS(EVIDENCE_LINKS!$S$6:$S$205,EVIDENCE_LINKS!$B$6:$B$205,A18,EVIDENCE_LINKS!$D$6:$D$205,AI18))="VALID",COUNTIF($AG18:$AJ18,AI18)=1),"VALID","INVALID - EVIDENCE 3 SELECTION")))</x:f>
      </x:c>
      <x:c r="AN18" s="51" t="str">
        <x:f>IF(A18="","",IF(AJ18="","EMPTY",IF(AND(COUNTIFS(EVIDENCE_LINKS!$B$6:$B$205,A18,EVIDENCE_LINKS!$D$6:$D$205,AJ18)=1,EXACT(AJ18,INDEX(EVIDENCE_LINKS!$D$6:$D$205,SUMIFS(EVIDENCE_LINKS!$S$6:$S$205,EVIDENCE_LINKS!$B$6:$B$205,A18,EVIDENCE_LINKS!$D$6:$D$205,AJ18))),EXACT(A18,INDEX(EVIDENCE_LINKS!$B$6:$B$205,SUMIFS(EVIDENCE_LINKS!$S$6:$S$205,EVIDENCE_LINKS!$B$6:$B$205,A18,EVIDENCE_LINKS!$D$6:$D$205,AJ18))),EXACT(B18,INDEX(EVIDENCE_LINKS!$C$6:$C$205,SUMIFS(EVIDENCE_LINKS!$S$6:$S$205,EVIDENCE_LINKS!$B$6:$B$205,A18,EVIDENCE_LINKS!$D$6:$D$205,AJ18))),INDEX(EVIDENCE_LINKS!$N$6:$N$205,SUMIFS(EVIDENCE_LINKS!$S$6:$S$205,EVIDENCE_LINKS!$B$6:$B$205,A18,EVIDENCE_LINKS!$D$6:$D$205,AJ18))="VALID",COUNTIF($AG18:$AJ18,AJ18)=1),"VALID","INVALID - EVIDENCE 4 SELECTION")))</x:f>
      </x:c>
      <x:c r="AO18" s="51" t="str">
        <x:f>IF(A18="","",IF(AND(OR(AK18="VALID",AK18="EMPTY"),OR(AL18="VALID",AL18="EMPTY"),OR(AM18="VALID",AM18="EMPTY"),OR(AN18="VALID",AN18="EMPTY"),R18=COUNTIF($AG18:$AJ18,"&lt;&gt;")),"VALID","INVALID - EVIDENCE SELECTION PARITY"))</x:f>
      </x:c>
      <x:c r="AP18" s="51" t="str">
        <x:f>IF(A18="","",IF(R18&lt;2,"TOO FEW - RETURN TO EVIDENCE AUDIT",IF(R18&gt;4,"TOO MANY - REPAIR MEMO","VALID")))</x:f>
      </x:c>
      <x:c r="AR18" t="str">
        <x:f>IF(A18="","",IF(AQ18="","INVALID - MISSING ALTERNATIVE SELECTION",IF(AND(COUNTIFS(ALTERNATIVES!$B$6:$B$205,A18,ALTERNATIVES!$A$6:$A$205,AQ18)=1,EXACT(AQ18,INDEX(ALTERNATIVES!$A$6:$A$205,SUMIFS(ALTERNATIVES!$Q$6:$Q$205,ALTERNATIVES!$B$6:$B$205,A18,ALTERNATIVES!$A$6:$A$205,AQ18))),EXACT(A18,INDEX(ALTERNATIVES!$B$6:$B$205,SUMIFS(ALTERNATIVES!$Q$6:$Q$205,ALTERNATIVES!$B$6:$B$205,A18,ALTERNATIVES!$A$6:$A$205,AQ18))),EXACT(B18,INDEX(ALTERNATIVES!$C$6:$C$205,SUMIFS(ALTERNATIVES!$Q$6:$Q$205,ALTERNATIVES!$B$6:$B$205,A18,ALTERNATIVES!$A$6:$A$205,AQ18))),INDEX(ALTERNATIVES!$L$6:$L$205,SUMIFS(ALTERNATIVES!$Q$6:$Q$205,ALTERNATIVES!$B$6:$B$205,A18,ALTERNATIVES!$A$6:$A$205,AQ18))="VALID"),"VALID","INVALID - ALTERNATIVE SELECTION")))</x:f>
      </x:c>
    </x:row>
    <x:row r="19">
      <x:c r="A19" s="24"/>
      <x:c r="B19" s="24"/>
      <x:c r="C19" s="3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  <x:c r="N19" s="30" t="str">
        <x:f>IF(A19="","",IF(COUNTIF($A$6:$A$205,A19)=1,"VALID","INVALID - DUPLICATE / CASE-COLLIDING MEMO ID"))</x:f>
      </x:c>
      <x:c r="O19" s="30" t="str">
        <x:f>IF(A19="","",IF(AND(COUNTIF(DECISION_CONTEXT!$A$6:$A$205,B19)=1,EXACT(B19,INDEX(DECISION_CONTEXT!$A$6:$A$205,MATCH(B19,DECISION_CONTEXT!$A$6:$A$205,0))),INDEX(DECISION_CONTEXT!$I$6:$I$205,MATCH(B19,DECISION_CONTEXT!$A$6:$A$205,0))="VALID",INDEX(DECISION_CONTEXT!$J$6:$J$205,MATCH(B19,DECISION_CONTEXT!$A$6:$A$205,0))="VALID"),"VALID","INVALID - DECISION OWNERSHIP"))</x:f>
      </x:c>
      <x:c r="P19" s="30" t="str">
        <x:f>IF(A19="","",IF(AND(B19&lt;&gt;"",C19&lt;&gt;"",D19&lt;&gt;"",E19&lt;&gt;"",F19&lt;&gt;"",G19&lt;&gt;"",H19&lt;&gt;"",I19&lt;&gt;"",J19&lt;&gt;"",K19&lt;&gt;"",L19&lt;&gt;"",M19&lt;&gt;""),"VALID","INVALID - REQUIRED FIELD"))</x:f>
      </x:c>
      <x:c r="Q19" s="30" t="str">
        <x:f>IF(A19="","",COUNTIFS(EVIDENCE_LINKS!$B$6:$B$205,A19,EVIDENCE_LINKS!$C$6:$C$205,B19))</x:f>
      </x:c>
      <x:c r="R19" s="30" t="str">
        <x:f>IF(A19="","",COUNTIFS(EVIDENCE_LINKS!$B$6:$B$205,A19,EVIDENCE_LINKS!$C$6:$C$205,B19,EVIDENCE_LINKS!$N$6:$N$205,"VALID"))</x:f>
      </x:c>
      <x:c r="S19" s="30" t="str">
        <x:f>IF(A19="","",COUNTIFS(EVIDENCE_LINKS!$B$6:$B$205,A19,EVIDENCE_LINKS!$C$6:$C$205,B19,EVIDENCE_LINKS!$N$6:$N$205,"BLOCKING"))</x:f>
      </x:c>
      <x:c r="T19" s="30" t="str">
        <x:f>IF(A19="","",COUNTIFS(ALTERNATIVES!$B$6:$B$205,A19,ALTERNATIVES!$C$6:$C$205,B19,ALTERNATIVES!$L$6:$L$205,"VALID"))</x:f>
      </x:c>
      <x:c r="U19" s="30" t="str">
        <x:f>IF(A19="","",IF(OR(N19&lt;&gt;"VALID",O19&lt;&gt;"VALID",P19&lt;&gt;"VALID",AB19&lt;&gt;"VALID",AC19&gt;0,AE19&gt;0,AO19&lt;&gt;"VALID",AR19&lt;&gt;"VALID"),"REPAIR MEMO",IF(INDEX(DECISION_CONTEXT!$D$6:$D$205,MATCH(B19,DECISION_CONTEXT!$A$6:$A$205,0))="REOPEN REQUIRED","RETURN TO DECISION DEFINITION",IF(OR(AD19&gt;0,AP19="TOO FEW - RETURN TO EVIDENCE AUDIT"),"RETURN TO EVIDENCE AUDIT",IF(AP19="TOO MANY - REPAIR MEMO","REPAIR MEMO",IF(T19&lt;1,"REPAIR MEMO","READY FOR EXECUTIVE REVIEW"))))))</x:f>
      </x:c>
      <x:c r="V19" s="30" t="str">
        <x:f>IF(A19="","",IF(U19="READY FOR EXECUTIVE REVIEW","Take the bounded memo to executive review; record the actual decision separately.",IF(U19="RETURN TO DECISION DEFINITION","Reopen the Decision Definition Canvas before rewriting the memo.",IF(U19="RETURN TO EVIDENCE AUDIT","Return to Evidence Audit until at least two and no more than four decision-bearing evidence records are valid.",IF(AP19="TOO MANY - REPAIR MEMO","Reduce the executive surface to two to four decision-bearing evidence records without changing upstream evidence.","Repair the memo record without changing upstream decision or evidence.")))))</x:f>
      </x:c>
      <x:c r="W19" s="30" t="str">
        <x:f>IF(A19="","",A19&amp;"|~|"&amp;B19&amp;"|~|"&amp;E19&amp;"|~|"&amp;F19&amp;"|~|"&amp;H19&amp;"|~|"&amp;I19&amp;"|~|"&amp;K19&amp;"|~|"&amp;L19)</x:f>
      </x:c>
      <x:c r="X19" s="51"/>
      <x:c r="Y19" s="51"/>
      <x:c r="Z19" s="51"/>
      <x:c r="AA19" s="51"/>
      <x:c r="AB19" s="51" t="str">
        <x:f>IF(A19="","",IF(AND(O19="VALID",EXACT(X19,INDEX(DECISION_CONTEXT!$B$6:$B$205,MATCH(B19,DECISION_CONTEXT!$A$6:$A$205,0))),EXACT(Y19,INDEX(DECISION_CONTEXT!$E$6:$E$205,MATCH(B19,DECISION_CONTEXT!$A$6:$A$205,0))),EXACT(Z19,INDEX(DECISION_CONTEXT!$F$6:$F$205,MATCH(B19,DECISION_CONTEXT!$A$6:$A$205,0))),EXACT(AA19,INDEX(DECISION_CONTEXT!$H$6:$H$205,MATCH(B19,DECISION_CONTEXT!$A$6:$A$205,0))),EXACT(E19,INDEX(DECISION_CONTEXT!$K$6:$K$205,MATCH(B19,DECISION_CONTEXT!$A$6:$A$205,0)))),"VALID","INVALID - DECISION CONTRACT PARITY / AUTHORITY"))</x:f>
      </x:c>
      <x:c r="AC19" s="51" t="str">
        <x:f>IF(A19="","",COUNTIFS(EVIDENCE_LINKS!$B$6:$B$205,A19,EVIDENCE_LINKS!$C$6:$C$205,B19,EVIDENCE_LINKS!$N$6:$N$205,"INVALID"))</x:f>
      </x:c>
      <x:c r="AD19" s="51" t="str">
        <x:f>IF(A19="","",S19)</x:f>
      </x:c>
      <x:c r="AE19" s="51" t="str">
        <x:f>IF(A19="","",COUNTIFS(ALTERNATIVES!$B$6:$B$205,A19,ALTERNATIVES!$C$6:$C$205,B19,ALTERNATIVES!$L$6:$L$205,"INVALID"))</x:f>
      </x:c>
      <x:c r="AF19" s="51" t="str">
        <x:f>IF(A19="","",A19&amp;"|~|"&amp;B19&amp;"|~|"&amp;X19&amp;"|~|"&amp;Y19&amp;"|~|"&amp;Z19&amp;"|~|"&amp;AA19&amp;"|~|"&amp;E19&amp;"|~|"&amp;F19&amp;"|~|"&amp;H19&amp;"|~|"&amp;I19&amp;"|~|"&amp;K19&amp;"|~|"&amp;L19)</x:f>
      </x:c>
      <x:c r="AG19" s="51"/>
      <x:c r="AH19" s="51"/>
      <x:c r="AI19" s="51"/>
      <x:c r="AJ19" s="51"/>
      <x:c r="AK19" s="51" t="str">
        <x:f>IF(A19="","",IF(AG19="","EMPTY",IF(AND(COUNTIFS(EVIDENCE_LINKS!$B$6:$B$205,A19,EVIDENCE_LINKS!$D$6:$D$205,AG19)=1,EXACT(AG19,INDEX(EVIDENCE_LINKS!$D$6:$D$205,SUMIFS(EVIDENCE_LINKS!$S$6:$S$205,EVIDENCE_LINKS!$B$6:$B$205,A19,EVIDENCE_LINKS!$D$6:$D$205,AG19))),EXACT(A19,INDEX(EVIDENCE_LINKS!$B$6:$B$205,SUMIFS(EVIDENCE_LINKS!$S$6:$S$205,EVIDENCE_LINKS!$B$6:$B$205,A19,EVIDENCE_LINKS!$D$6:$D$205,AG19))),EXACT(B19,INDEX(EVIDENCE_LINKS!$C$6:$C$205,SUMIFS(EVIDENCE_LINKS!$S$6:$S$205,EVIDENCE_LINKS!$B$6:$B$205,A19,EVIDENCE_LINKS!$D$6:$D$205,AG19))),INDEX(EVIDENCE_LINKS!$N$6:$N$205,SUMIFS(EVIDENCE_LINKS!$S$6:$S$205,EVIDENCE_LINKS!$B$6:$B$205,A19,EVIDENCE_LINKS!$D$6:$D$205,AG19))="VALID",COUNTIF($AG19:$AJ19,AG19)=1),"VALID","INVALID - EVIDENCE 1 SELECTION")))</x:f>
      </x:c>
      <x:c r="AL19" s="51" t="str">
        <x:f>IF(A19="","",IF(AH19="","EMPTY",IF(AND(COUNTIFS(EVIDENCE_LINKS!$B$6:$B$205,A19,EVIDENCE_LINKS!$D$6:$D$205,AH19)=1,EXACT(AH19,INDEX(EVIDENCE_LINKS!$D$6:$D$205,SUMIFS(EVIDENCE_LINKS!$S$6:$S$205,EVIDENCE_LINKS!$B$6:$B$205,A19,EVIDENCE_LINKS!$D$6:$D$205,AH19))),EXACT(A19,INDEX(EVIDENCE_LINKS!$B$6:$B$205,SUMIFS(EVIDENCE_LINKS!$S$6:$S$205,EVIDENCE_LINKS!$B$6:$B$205,A19,EVIDENCE_LINKS!$D$6:$D$205,AH19))),EXACT(B19,INDEX(EVIDENCE_LINKS!$C$6:$C$205,SUMIFS(EVIDENCE_LINKS!$S$6:$S$205,EVIDENCE_LINKS!$B$6:$B$205,A19,EVIDENCE_LINKS!$D$6:$D$205,AH19))),INDEX(EVIDENCE_LINKS!$N$6:$N$205,SUMIFS(EVIDENCE_LINKS!$S$6:$S$205,EVIDENCE_LINKS!$B$6:$B$205,A19,EVIDENCE_LINKS!$D$6:$D$205,AH19))="VALID",COUNTIF($AG19:$AJ19,AH19)=1),"VALID","INVALID - EVIDENCE 2 SELECTION")))</x:f>
      </x:c>
      <x:c r="AM19" s="51" t="str">
        <x:f>IF(A19="","",IF(AI19="","EMPTY",IF(AND(COUNTIFS(EVIDENCE_LINKS!$B$6:$B$205,A19,EVIDENCE_LINKS!$D$6:$D$205,AI19)=1,EXACT(AI19,INDEX(EVIDENCE_LINKS!$D$6:$D$205,SUMIFS(EVIDENCE_LINKS!$S$6:$S$205,EVIDENCE_LINKS!$B$6:$B$205,A19,EVIDENCE_LINKS!$D$6:$D$205,AI19))),EXACT(A19,INDEX(EVIDENCE_LINKS!$B$6:$B$205,SUMIFS(EVIDENCE_LINKS!$S$6:$S$205,EVIDENCE_LINKS!$B$6:$B$205,A19,EVIDENCE_LINKS!$D$6:$D$205,AI19))),EXACT(B19,INDEX(EVIDENCE_LINKS!$C$6:$C$205,SUMIFS(EVIDENCE_LINKS!$S$6:$S$205,EVIDENCE_LINKS!$B$6:$B$205,A19,EVIDENCE_LINKS!$D$6:$D$205,AI19))),INDEX(EVIDENCE_LINKS!$N$6:$N$205,SUMIFS(EVIDENCE_LINKS!$S$6:$S$205,EVIDENCE_LINKS!$B$6:$B$205,A19,EVIDENCE_LINKS!$D$6:$D$205,AI19))="VALID",COUNTIF($AG19:$AJ19,AI19)=1),"VALID","INVALID - EVIDENCE 3 SELECTION")))</x:f>
      </x:c>
      <x:c r="AN19" s="51" t="str">
        <x:f>IF(A19="","",IF(AJ19="","EMPTY",IF(AND(COUNTIFS(EVIDENCE_LINKS!$B$6:$B$205,A19,EVIDENCE_LINKS!$D$6:$D$205,AJ19)=1,EXACT(AJ19,INDEX(EVIDENCE_LINKS!$D$6:$D$205,SUMIFS(EVIDENCE_LINKS!$S$6:$S$205,EVIDENCE_LINKS!$B$6:$B$205,A19,EVIDENCE_LINKS!$D$6:$D$205,AJ19))),EXACT(A19,INDEX(EVIDENCE_LINKS!$B$6:$B$205,SUMIFS(EVIDENCE_LINKS!$S$6:$S$205,EVIDENCE_LINKS!$B$6:$B$205,A19,EVIDENCE_LINKS!$D$6:$D$205,AJ19))),EXACT(B19,INDEX(EVIDENCE_LINKS!$C$6:$C$205,SUMIFS(EVIDENCE_LINKS!$S$6:$S$205,EVIDENCE_LINKS!$B$6:$B$205,A19,EVIDENCE_LINKS!$D$6:$D$205,AJ19))),INDEX(EVIDENCE_LINKS!$N$6:$N$205,SUMIFS(EVIDENCE_LINKS!$S$6:$S$205,EVIDENCE_LINKS!$B$6:$B$205,A19,EVIDENCE_LINKS!$D$6:$D$205,AJ19))="VALID",COUNTIF($AG19:$AJ19,AJ19)=1),"VALID","INVALID - EVIDENCE 4 SELECTION")))</x:f>
      </x:c>
      <x:c r="AO19" s="51" t="str">
        <x:f>IF(A19="","",IF(AND(OR(AK19="VALID",AK19="EMPTY"),OR(AL19="VALID",AL19="EMPTY"),OR(AM19="VALID",AM19="EMPTY"),OR(AN19="VALID",AN19="EMPTY"),R19=COUNTIF($AG19:$AJ19,"&lt;&gt;")),"VALID","INVALID - EVIDENCE SELECTION PARITY"))</x:f>
      </x:c>
      <x:c r="AP19" s="51" t="str">
        <x:f>IF(A19="","",IF(R19&lt;2,"TOO FEW - RETURN TO EVIDENCE AUDIT",IF(R19&gt;4,"TOO MANY - REPAIR MEMO","VALID")))</x:f>
      </x:c>
      <x:c r="AR19" t="str">
        <x:f>IF(A19="","",IF(AQ19="","INVALID - MISSING ALTERNATIVE SELECTION",IF(AND(COUNTIFS(ALTERNATIVES!$B$6:$B$205,A19,ALTERNATIVES!$A$6:$A$205,AQ19)=1,EXACT(AQ19,INDEX(ALTERNATIVES!$A$6:$A$205,SUMIFS(ALTERNATIVES!$Q$6:$Q$205,ALTERNATIVES!$B$6:$B$205,A19,ALTERNATIVES!$A$6:$A$205,AQ19))),EXACT(A19,INDEX(ALTERNATIVES!$B$6:$B$205,SUMIFS(ALTERNATIVES!$Q$6:$Q$205,ALTERNATIVES!$B$6:$B$205,A19,ALTERNATIVES!$A$6:$A$205,AQ19))),EXACT(B19,INDEX(ALTERNATIVES!$C$6:$C$205,SUMIFS(ALTERNATIVES!$Q$6:$Q$205,ALTERNATIVES!$B$6:$B$205,A19,ALTERNATIVES!$A$6:$A$205,AQ19))),INDEX(ALTERNATIVES!$L$6:$L$205,SUMIFS(ALTERNATIVES!$Q$6:$Q$205,ALTERNATIVES!$B$6:$B$205,A19,ALTERNATIVES!$A$6:$A$205,AQ19))="VALID"),"VALID","INVALID - ALTERNATIVE SELECTION")))</x:f>
      </x:c>
    </x:row>
    <x:row r="20">
      <x:c r="A20" s="24"/>
      <x:c r="B20" s="24"/>
      <x:c r="C20" s="34"/>
      <x:c r="D20" s="24"/>
      <x:c r="E20" s="24"/>
      <x:c r="F20" s="24"/>
      <x:c r="G20" s="24"/>
      <x:c r="H20" s="24"/>
      <x:c r="I20" s="24"/>
      <x:c r="J20" s="24"/>
      <x:c r="K20" s="24"/>
      <x:c r="L20" s="24"/>
      <x:c r="M20" s="24"/>
      <x:c r="N20" s="30" t="str">
        <x:f>IF(A20="","",IF(COUNTIF($A$6:$A$205,A20)=1,"VALID","INVALID - DUPLICATE / CASE-COLLIDING MEMO ID"))</x:f>
      </x:c>
      <x:c r="O20" s="30" t="str">
        <x:f>IF(A20="","",IF(AND(COUNTIF(DECISION_CONTEXT!$A$6:$A$205,B20)=1,EXACT(B20,INDEX(DECISION_CONTEXT!$A$6:$A$205,MATCH(B20,DECISION_CONTEXT!$A$6:$A$205,0))),INDEX(DECISION_CONTEXT!$I$6:$I$205,MATCH(B20,DECISION_CONTEXT!$A$6:$A$205,0))="VALID",INDEX(DECISION_CONTEXT!$J$6:$J$205,MATCH(B20,DECISION_CONTEXT!$A$6:$A$205,0))="VALID"),"VALID","INVALID - DECISION OWNERSHIP"))</x:f>
      </x:c>
      <x:c r="P20" s="30" t="str">
        <x:f>IF(A20="","",IF(AND(B20&lt;&gt;"",C20&lt;&gt;"",D20&lt;&gt;"",E20&lt;&gt;"",F20&lt;&gt;"",G20&lt;&gt;"",H20&lt;&gt;"",I20&lt;&gt;"",J20&lt;&gt;"",K20&lt;&gt;"",L20&lt;&gt;"",M20&lt;&gt;""),"VALID","INVALID - REQUIRED FIELD"))</x:f>
      </x:c>
      <x:c r="Q20" s="30" t="str">
        <x:f>IF(A20="","",COUNTIFS(EVIDENCE_LINKS!$B$6:$B$205,A20,EVIDENCE_LINKS!$C$6:$C$205,B20))</x:f>
      </x:c>
      <x:c r="R20" s="30" t="str">
        <x:f>IF(A20="","",COUNTIFS(EVIDENCE_LINKS!$B$6:$B$205,A20,EVIDENCE_LINKS!$C$6:$C$205,B20,EVIDENCE_LINKS!$N$6:$N$205,"VALID"))</x:f>
      </x:c>
      <x:c r="S20" s="30" t="str">
        <x:f>IF(A20="","",COUNTIFS(EVIDENCE_LINKS!$B$6:$B$205,A20,EVIDENCE_LINKS!$C$6:$C$205,B20,EVIDENCE_LINKS!$N$6:$N$205,"BLOCKING"))</x:f>
      </x:c>
      <x:c r="T20" s="30" t="str">
        <x:f>IF(A20="","",COUNTIFS(ALTERNATIVES!$B$6:$B$205,A20,ALTERNATIVES!$C$6:$C$205,B20,ALTERNATIVES!$L$6:$L$205,"VALID"))</x:f>
      </x:c>
      <x:c r="U20" s="30" t="str">
        <x:f>IF(A20="","",IF(OR(N20&lt;&gt;"VALID",O20&lt;&gt;"VALID",P20&lt;&gt;"VALID",AB20&lt;&gt;"VALID",AC20&gt;0,AE20&gt;0,AO20&lt;&gt;"VALID",AR20&lt;&gt;"VALID"),"REPAIR MEMO",IF(INDEX(DECISION_CONTEXT!$D$6:$D$205,MATCH(B20,DECISION_CONTEXT!$A$6:$A$205,0))="REOPEN REQUIRED","RETURN TO DECISION DEFINITION",IF(OR(AD20&gt;0,AP20="TOO FEW - RETURN TO EVIDENCE AUDIT"),"RETURN TO EVIDENCE AUDIT",IF(AP20="TOO MANY - REPAIR MEMO","REPAIR MEMO",IF(T20&lt;1,"REPAIR MEMO","READY FOR EXECUTIVE REVIEW"))))))</x:f>
      </x:c>
      <x:c r="V20" s="30" t="str">
        <x:f>IF(A20="","",IF(U20="READY FOR EXECUTIVE REVIEW","Take the bounded memo to executive review; record the actual decision separately.",IF(U20="RETURN TO DECISION DEFINITION","Reopen the Decision Definition Canvas before rewriting the memo.",IF(U20="RETURN TO EVIDENCE AUDIT","Return to Evidence Audit until at least two and no more than four decision-bearing evidence records are valid.",IF(AP20="TOO MANY - REPAIR MEMO","Reduce the executive surface to two to four decision-bearing evidence records without changing upstream evidence.","Repair the memo record without changing upstream decision or evidence.")))))</x:f>
      </x:c>
      <x:c r="W20" s="30" t="str">
        <x:f>IF(A20="","",A20&amp;"|~|"&amp;B20&amp;"|~|"&amp;E20&amp;"|~|"&amp;F20&amp;"|~|"&amp;H20&amp;"|~|"&amp;I20&amp;"|~|"&amp;K20&amp;"|~|"&amp;L20)</x:f>
      </x:c>
      <x:c r="X20" s="51"/>
      <x:c r="Y20" s="51"/>
      <x:c r="Z20" s="51"/>
      <x:c r="AA20" s="51"/>
      <x:c r="AB20" s="51" t="str">
        <x:f>IF(A20="","",IF(AND(O20="VALID",EXACT(X20,INDEX(DECISION_CONTEXT!$B$6:$B$205,MATCH(B20,DECISION_CONTEXT!$A$6:$A$205,0))),EXACT(Y20,INDEX(DECISION_CONTEXT!$E$6:$E$205,MATCH(B20,DECISION_CONTEXT!$A$6:$A$205,0))),EXACT(Z20,INDEX(DECISION_CONTEXT!$F$6:$F$205,MATCH(B20,DECISION_CONTEXT!$A$6:$A$205,0))),EXACT(AA20,INDEX(DECISION_CONTEXT!$H$6:$H$205,MATCH(B20,DECISION_CONTEXT!$A$6:$A$205,0))),EXACT(E20,INDEX(DECISION_CONTEXT!$K$6:$K$205,MATCH(B20,DECISION_CONTEXT!$A$6:$A$205,0)))),"VALID","INVALID - DECISION CONTRACT PARITY / AUTHORITY"))</x:f>
      </x:c>
      <x:c r="AC20" s="51" t="str">
        <x:f>IF(A20="","",COUNTIFS(EVIDENCE_LINKS!$B$6:$B$205,A20,EVIDENCE_LINKS!$C$6:$C$205,B20,EVIDENCE_LINKS!$N$6:$N$205,"INVALID"))</x:f>
      </x:c>
      <x:c r="AD20" s="51" t="str">
        <x:f>IF(A20="","",S20)</x:f>
      </x:c>
      <x:c r="AE20" s="51" t="str">
        <x:f>IF(A20="","",COUNTIFS(ALTERNATIVES!$B$6:$B$205,A20,ALTERNATIVES!$C$6:$C$205,B20,ALTERNATIVES!$L$6:$L$205,"INVALID"))</x:f>
      </x:c>
      <x:c r="AF20" s="51" t="str">
        <x:f>IF(A20="","",A20&amp;"|~|"&amp;B20&amp;"|~|"&amp;X20&amp;"|~|"&amp;Y20&amp;"|~|"&amp;Z20&amp;"|~|"&amp;AA20&amp;"|~|"&amp;E20&amp;"|~|"&amp;F20&amp;"|~|"&amp;H20&amp;"|~|"&amp;I20&amp;"|~|"&amp;K20&amp;"|~|"&amp;L20)</x:f>
      </x:c>
      <x:c r="AG20" s="51"/>
      <x:c r="AH20" s="51"/>
      <x:c r="AI20" s="51"/>
      <x:c r="AJ20" s="51"/>
      <x:c r="AK20" s="51" t="str">
        <x:f>IF(A20="","",IF(AG20="","EMPTY",IF(AND(COUNTIFS(EVIDENCE_LINKS!$B$6:$B$205,A20,EVIDENCE_LINKS!$D$6:$D$205,AG20)=1,EXACT(AG20,INDEX(EVIDENCE_LINKS!$D$6:$D$205,SUMIFS(EVIDENCE_LINKS!$S$6:$S$205,EVIDENCE_LINKS!$B$6:$B$205,A20,EVIDENCE_LINKS!$D$6:$D$205,AG20))),EXACT(A20,INDEX(EVIDENCE_LINKS!$B$6:$B$205,SUMIFS(EVIDENCE_LINKS!$S$6:$S$205,EVIDENCE_LINKS!$B$6:$B$205,A20,EVIDENCE_LINKS!$D$6:$D$205,AG20))),EXACT(B20,INDEX(EVIDENCE_LINKS!$C$6:$C$205,SUMIFS(EVIDENCE_LINKS!$S$6:$S$205,EVIDENCE_LINKS!$B$6:$B$205,A20,EVIDENCE_LINKS!$D$6:$D$205,AG20))),INDEX(EVIDENCE_LINKS!$N$6:$N$205,SUMIFS(EVIDENCE_LINKS!$S$6:$S$205,EVIDENCE_LINKS!$B$6:$B$205,A20,EVIDENCE_LINKS!$D$6:$D$205,AG20))="VALID",COUNTIF($AG20:$AJ20,AG20)=1),"VALID","INVALID - EVIDENCE 1 SELECTION")))</x:f>
      </x:c>
      <x:c r="AL20" s="51" t="str">
        <x:f>IF(A20="","",IF(AH20="","EMPTY",IF(AND(COUNTIFS(EVIDENCE_LINKS!$B$6:$B$205,A20,EVIDENCE_LINKS!$D$6:$D$205,AH20)=1,EXACT(AH20,INDEX(EVIDENCE_LINKS!$D$6:$D$205,SUMIFS(EVIDENCE_LINKS!$S$6:$S$205,EVIDENCE_LINKS!$B$6:$B$205,A20,EVIDENCE_LINKS!$D$6:$D$205,AH20))),EXACT(A20,INDEX(EVIDENCE_LINKS!$B$6:$B$205,SUMIFS(EVIDENCE_LINKS!$S$6:$S$205,EVIDENCE_LINKS!$B$6:$B$205,A20,EVIDENCE_LINKS!$D$6:$D$205,AH20))),EXACT(B20,INDEX(EVIDENCE_LINKS!$C$6:$C$205,SUMIFS(EVIDENCE_LINKS!$S$6:$S$205,EVIDENCE_LINKS!$B$6:$B$205,A20,EVIDENCE_LINKS!$D$6:$D$205,AH20))),INDEX(EVIDENCE_LINKS!$N$6:$N$205,SUMIFS(EVIDENCE_LINKS!$S$6:$S$205,EVIDENCE_LINKS!$B$6:$B$205,A20,EVIDENCE_LINKS!$D$6:$D$205,AH20))="VALID",COUNTIF($AG20:$AJ20,AH20)=1),"VALID","INVALID - EVIDENCE 2 SELECTION")))</x:f>
      </x:c>
      <x:c r="AM20" s="51" t="str">
        <x:f>IF(A20="","",IF(AI20="","EMPTY",IF(AND(COUNTIFS(EVIDENCE_LINKS!$B$6:$B$205,A20,EVIDENCE_LINKS!$D$6:$D$205,AI20)=1,EXACT(AI20,INDEX(EVIDENCE_LINKS!$D$6:$D$205,SUMIFS(EVIDENCE_LINKS!$S$6:$S$205,EVIDENCE_LINKS!$B$6:$B$205,A20,EVIDENCE_LINKS!$D$6:$D$205,AI20))),EXACT(A20,INDEX(EVIDENCE_LINKS!$B$6:$B$205,SUMIFS(EVIDENCE_LINKS!$S$6:$S$205,EVIDENCE_LINKS!$B$6:$B$205,A20,EVIDENCE_LINKS!$D$6:$D$205,AI20))),EXACT(B20,INDEX(EVIDENCE_LINKS!$C$6:$C$205,SUMIFS(EVIDENCE_LINKS!$S$6:$S$205,EVIDENCE_LINKS!$B$6:$B$205,A20,EVIDENCE_LINKS!$D$6:$D$205,AI20))),INDEX(EVIDENCE_LINKS!$N$6:$N$205,SUMIFS(EVIDENCE_LINKS!$S$6:$S$205,EVIDENCE_LINKS!$B$6:$B$205,A20,EVIDENCE_LINKS!$D$6:$D$205,AI20))="VALID",COUNTIF($AG20:$AJ20,AI20)=1),"VALID","INVALID - EVIDENCE 3 SELECTION")))</x:f>
      </x:c>
      <x:c r="AN20" s="51" t="str">
        <x:f>IF(A20="","",IF(AJ20="","EMPTY",IF(AND(COUNTIFS(EVIDENCE_LINKS!$B$6:$B$205,A20,EVIDENCE_LINKS!$D$6:$D$205,AJ20)=1,EXACT(AJ20,INDEX(EVIDENCE_LINKS!$D$6:$D$205,SUMIFS(EVIDENCE_LINKS!$S$6:$S$205,EVIDENCE_LINKS!$B$6:$B$205,A20,EVIDENCE_LINKS!$D$6:$D$205,AJ20))),EXACT(A20,INDEX(EVIDENCE_LINKS!$B$6:$B$205,SUMIFS(EVIDENCE_LINKS!$S$6:$S$205,EVIDENCE_LINKS!$B$6:$B$205,A20,EVIDENCE_LINKS!$D$6:$D$205,AJ20))),EXACT(B20,INDEX(EVIDENCE_LINKS!$C$6:$C$205,SUMIFS(EVIDENCE_LINKS!$S$6:$S$205,EVIDENCE_LINKS!$B$6:$B$205,A20,EVIDENCE_LINKS!$D$6:$D$205,AJ20))),INDEX(EVIDENCE_LINKS!$N$6:$N$205,SUMIFS(EVIDENCE_LINKS!$S$6:$S$205,EVIDENCE_LINKS!$B$6:$B$205,A20,EVIDENCE_LINKS!$D$6:$D$205,AJ20))="VALID",COUNTIF($AG20:$AJ20,AJ20)=1),"VALID","INVALID - EVIDENCE 4 SELECTION")))</x:f>
      </x:c>
      <x:c r="AO20" s="51" t="str">
        <x:f>IF(A20="","",IF(AND(OR(AK20="VALID",AK20="EMPTY"),OR(AL20="VALID",AL20="EMPTY"),OR(AM20="VALID",AM20="EMPTY"),OR(AN20="VALID",AN20="EMPTY"),R20=COUNTIF($AG20:$AJ20,"&lt;&gt;")),"VALID","INVALID - EVIDENCE SELECTION PARITY"))</x:f>
      </x:c>
      <x:c r="AP20" s="51" t="str">
        <x:f>IF(A20="","",IF(R20&lt;2,"TOO FEW - RETURN TO EVIDENCE AUDIT",IF(R20&gt;4,"TOO MANY - REPAIR MEMO","VALID")))</x:f>
      </x:c>
      <x:c r="AR20" t="str">
        <x:f>IF(A20="","",IF(AQ20="","INVALID - MISSING ALTERNATIVE SELECTION",IF(AND(COUNTIFS(ALTERNATIVES!$B$6:$B$205,A20,ALTERNATIVES!$A$6:$A$205,AQ20)=1,EXACT(AQ20,INDEX(ALTERNATIVES!$A$6:$A$205,SUMIFS(ALTERNATIVES!$Q$6:$Q$205,ALTERNATIVES!$B$6:$B$205,A20,ALTERNATIVES!$A$6:$A$205,AQ20))),EXACT(A20,INDEX(ALTERNATIVES!$B$6:$B$205,SUMIFS(ALTERNATIVES!$Q$6:$Q$205,ALTERNATIVES!$B$6:$B$205,A20,ALTERNATIVES!$A$6:$A$205,AQ20))),EXACT(B20,INDEX(ALTERNATIVES!$C$6:$C$205,SUMIFS(ALTERNATIVES!$Q$6:$Q$205,ALTERNATIVES!$B$6:$B$205,A20,ALTERNATIVES!$A$6:$A$205,AQ20))),INDEX(ALTERNATIVES!$L$6:$L$205,SUMIFS(ALTERNATIVES!$Q$6:$Q$205,ALTERNATIVES!$B$6:$B$205,A20,ALTERNATIVES!$A$6:$A$205,AQ20))="VALID"),"VALID","INVALID - ALTERNATIVE SELECTION")))</x:f>
      </x:c>
    </x:row>
    <x:row r="21">
      <x:c r="A21" s="24"/>
      <x:c r="B21" s="24"/>
      <x:c r="C21" s="3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30" t="str">
        <x:f>IF(A21="","",IF(COUNTIF($A$6:$A$205,A21)=1,"VALID","INVALID - DUPLICATE / CASE-COLLIDING MEMO ID"))</x:f>
      </x:c>
      <x:c r="O21" s="30" t="str">
        <x:f>IF(A21="","",IF(AND(COUNTIF(DECISION_CONTEXT!$A$6:$A$205,B21)=1,EXACT(B21,INDEX(DECISION_CONTEXT!$A$6:$A$205,MATCH(B21,DECISION_CONTEXT!$A$6:$A$205,0))),INDEX(DECISION_CONTEXT!$I$6:$I$205,MATCH(B21,DECISION_CONTEXT!$A$6:$A$205,0))="VALID",INDEX(DECISION_CONTEXT!$J$6:$J$205,MATCH(B21,DECISION_CONTEXT!$A$6:$A$205,0))="VALID"),"VALID","INVALID - DECISION OWNERSHIP"))</x:f>
      </x:c>
      <x:c r="P21" s="30" t="str">
        <x:f>IF(A21="","",IF(AND(B21&lt;&gt;"",C21&lt;&gt;"",D21&lt;&gt;"",E21&lt;&gt;"",F21&lt;&gt;"",G21&lt;&gt;"",H21&lt;&gt;"",I21&lt;&gt;"",J21&lt;&gt;"",K21&lt;&gt;"",L21&lt;&gt;"",M21&lt;&gt;""),"VALID","INVALID - REQUIRED FIELD"))</x:f>
      </x:c>
      <x:c r="Q21" s="30" t="str">
        <x:f>IF(A21="","",COUNTIFS(EVIDENCE_LINKS!$B$6:$B$205,A21,EVIDENCE_LINKS!$C$6:$C$205,B21))</x:f>
      </x:c>
      <x:c r="R21" s="30" t="str">
        <x:f>IF(A21="","",COUNTIFS(EVIDENCE_LINKS!$B$6:$B$205,A21,EVIDENCE_LINKS!$C$6:$C$205,B21,EVIDENCE_LINKS!$N$6:$N$205,"VALID"))</x:f>
      </x:c>
      <x:c r="S21" s="30" t="str">
        <x:f>IF(A21="","",COUNTIFS(EVIDENCE_LINKS!$B$6:$B$205,A21,EVIDENCE_LINKS!$C$6:$C$205,B21,EVIDENCE_LINKS!$N$6:$N$205,"BLOCKING"))</x:f>
      </x:c>
      <x:c r="T21" s="30" t="str">
        <x:f>IF(A21="","",COUNTIFS(ALTERNATIVES!$B$6:$B$205,A21,ALTERNATIVES!$C$6:$C$205,B21,ALTERNATIVES!$L$6:$L$205,"VALID"))</x:f>
      </x:c>
      <x:c r="U21" s="30" t="str">
        <x:f>IF(A21="","",IF(OR(N21&lt;&gt;"VALID",O21&lt;&gt;"VALID",P21&lt;&gt;"VALID",AB21&lt;&gt;"VALID",AC21&gt;0,AE21&gt;0,AO21&lt;&gt;"VALID",AR21&lt;&gt;"VALID"),"REPAIR MEMO",IF(INDEX(DECISION_CONTEXT!$D$6:$D$205,MATCH(B21,DECISION_CONTEXT!$A$6:$A$205,0))="REOPEN REQUIRED","RETURN TO DECISION DEFINITION",IF(OR(AD21&gt;0,AP21="TOO FEW - RETURN TO EVIDENCE AUDIT"),"RETURN TO EVIDENCE AUDIT",IF(AP21="TOO MANY - REPAIR MEMO","REPAIR MEMO",IF(T21&lt;1,"REPAIR MEMO","READY FOR EXECUTIVE REVIEW"))))))</x:f>
      </x:c>
      <x:c r="V21" s="30" t="str">
        <x:f>IF(A21="","",IF(U21="READY FOR EXECUTIVE REVIEW","Take the bounded memo to executive review; record the actual decision separately.",IF(U21="RETURN TO DECISION DEFINITION","Reopen the Decision Definition Canvas before rewriting the memo.",IF(U21="RETURN TO EVIDENCE AUDIT","Return to Evidence Audit until at least two and no more than four decision-bearing evidence records are valid.",IF(AP21="TOO MANY - REPAIR MEMO","Reduce the executive surface to two to four decision-bearing evidence records without changing upstream evidence.","Repair the memo record without changing upstream decision or evidence.")))))</x:f>
      </x:c>
      <x:c r="W21" s="30" t="str">
        <x:f>IF(A21="","",A21&amp;"|~|"&amp;B21&amp;"|~|"&amp;E21&amp;"|~|"&amp;F21&amp;"|~|"&amp;H21&amp;"|~|"&amp;I21&amp;"|~|"&amp;K21&amp;"|~|"&amp;L21)</x:f>
      </x:c>
      <x:c r="X21" s="51"/>
      <x:c r="Y21" s="51"/>
      <x:c r="Z21" s="51"/>
      <x:c r="AA21" s="51"/>
      <x:c r="AB21" s="51" t="str">
        <x:f>IF(A21="","",IF(AND(O21="VALID",EXACT(X21,INDEX(DECISION_CONTEXT!$B$6:$B$205,MATCH(B21,DECISION_CONTEXT!$A$6:$A$205,0))),EXACT(Y21,INDEX(DECISION_CONTEXT!$E$6:$E$205,MATCH(B21,DECISION_CONTEXT!$A$6:$A$205,0))),EXACT(Z21,INDEX(DECISION_CONTEXT!$F$6:$F$205,MATCH(B21,DECISION_CONTEXT!$A$6:$A$205,0))),EXACT(AA21,INDEX(DECISION_CONTEXT!$H$6:$H$205,MATCH(B21,DECISION_CONTEXT!$A$6:$A$205,0))),EXACT(E21,INDEX(DECISION_CONTEXT!$K$6:$K$205,MATCH(B21,DECISION_CONTEXT!$A$6:$A$205,0)))),"VALID","INVALID - DECISION CONTRACT PARITY / AUTHORITY"))</x:f>
      </x:c>
      <x:c r="AC21" s="51" t="str">
        <x:f>IF(A21="","",COUNTIFS(EVIDENCE_LINKS!$B$6:$B$205,A21,EVIDENCE_LINKS!$C$6:$C$205,B21,EVIDENCE_LINKS!$N$6:$N$205,"INVALID"))</x:f>
      </x:c>
      <x:c r="AD21" s="51" t="str">
        <x:f>IF(A21="","",S21)</x:f>
      </x:c>
      <x:c r="AE21" s="51" t="str">
        <x:f>IF(A21="","",COUNTIFS(ALTERNATIVES!$B$6:$B$205,A21,ALTERNATIVES!$C$6:$C$205,B21,ALTERNATIVES!$L$6:$L$205,"INVALID"))</x:f>
      </x:c>
      <x:c r="AF21" s="51" t="str">
        <x:f>IF(A21="","",A21&amp;"|~|"&amp;B21&amp;"|~|"&amp;X21&amp;"|~|"&amp;Y21&amp;"|~|"&amp;Z21&amp;"|~|"&amp;AA21&amp;"|~|"&amp;E21&amp;"|~|"&amp;F21&amp;"|~|"&amp;H21&amp;"|~|"&amp;I21&amp;"|~|"&amp;K21&amp;"|~|"&amp;L21)</x:f>
      </x:c>
      <x:c r="AG21" s="51"/>
      <x:c r="AH21" s="51"/>
      <x:c r="AI21" s="51"/>
      <x:c r="AJ21" s="51"/>
      <x:c r="AK21" s="51" t="str">
        <x:f>IF(A21="","",IF(AG21="","EMPTY",IF(AND(COUNTIFS(EVIDENCE_LINKS!$B$6:$B$205,A21,EVIDENCE_LINKS!$D$6:$D$205,AG21)=1,EXACT(AG21,INDEX(EVIDENCE_LINKS!$D$6:$D$205,SUMIFS(EVIDENCE_LINKS!$S$6:$S$205,EVIDENCE_LINKS!$B$6:$B$205,A21,EVIDENCE_LINKS!$D$6:$D$205,AG21))),EXACT(A21,INDEX(EVIDENCE_LINKS!$B$6:$B$205,SUMIFS(EVIDENCE_LINKS!$S$6:$S$205,EVIDENCE_LINKS!$B$6:$B$205,A21,EVIDENCE_LINKS!$D$6:$D$205,AG21))),EXACT(B21,INDEX(EVIDENCE_LINKS!$C$6:$C$205,SUMIFS(EVIDENCE_LINKS!$S$6:$S$205,EVIDENCE_LINKS!$B$6:$B$205,A21,EVIDENCE_LINKS!$D$6:$D$205,AG21))),INDEX(EVIDENCE_LINKS!$N$6:$N$205,SUMIFS(EVIDENCE_LINKS!$S$6:$S$205,EVIDENCE_LINKS!$B$6:$B$205,A21,EVIDENCE_LINKS!$D$6:$D$205,AG21))="VALID",COUNTIF($AG21:$AJ21,AG21)=1),"VALID","INVALID - EVIDENCE 1 SELECTION")))</x:f>
      </x:c>
      <x:c r="AL21" s="51" t="str">
        <x:f>IF(A21="","",IF(AH21="","EMPTY",IF(AND(COUNTIFS(EVIDENCE_LINKS!$B$6:$B$205,A21,EVIDENCE_LINKS!$D$6:$D$205,AH21)=1,EXACT(AH21,INDEX(EVIDENCE_LINKS!$D$6:$D$205,SUMIFS(EVIDENCE_LINKS!$S$6:$S$205,EVIDENCE_LINKS!$B$6:$B$205,A21,EVIDENCE_LINKS!$D$6:$D$205,AH21))),EXACT(A21,INDEX(EVIDENCE_LINKS!$B$6:$B$205,SUMIFS(EVIDENCE_LINKS!$S$6:$S$205,EVIDENCE_LINKS!$B$6:$B$205,A21,EVIDENCE_LINKS!$D$6:$D$205,AH21))),EXACT(B21,INDEX(EVIDENCE_LINKS!$C$6:$C$205,SUMIFS(EVIDENCE_LINKS!$S$6:$S$205,EVIDENCE_LINKS!$B$6:$B$205,A21,EVIDENCE_LINKS!$D$6:$D$205,AH21))),INDEX(EVIDENCE_LINKS!$N$6:$N$205,SUMIFS(EVIDENCE_LINKS!$S$6:$S$205,EVIDENCE_LINKS!$B$6:$B$205,A21,EVIDENCE_LINKS!$D$6:$D$205,AH21))="VALID",COUNTIF($AG21:$AJ21,AH21)=1),"VALID","INVALID - EVIDENCE 2 SELECTION")))</x:f>
      </x:c>
      <x:c r="AM21" s="51" t="str">
        <x:f>IF(A21="","",IF(AI21="","EMPTY",IF(AND(COUNTIFS(EVIDENCE_LINKS!$B$6:$B$205,A21,EVIDENCE_LINKS!$D$6:$D$205,AI21)=1,EXACT(AI21,INDEX(EVIDENCE_LINKS!$D$6:$D$205,SUMIFS(EVIDENCE_LINKS!$S$6:$S$205,EVIDENCE_LINKS!$B$6:$B$205,A21,EVIDENCE_LINKS!$D$6:$D$205,AI21))),EXACT(A21,INDEX(EVIDENCE_LINKS!$B$6:$B$205,SUMIFS(EVIDENCE_LINKS!$S$6:$S$205,EVIDENCE_LINKS!$B$6:$B$205,A21,EVIDENCE_LINKS!$D$6:$D$205,AI21))),EXACT(B21,INDEX(EVIDENCE_LINKS!$C$6:$C$205,SUMIFS(EVIDENCE_LINKS!$S$6:$S$205,EVIDENCE_LINKS!$B$6:$B$205,A21,EVIDENCE_LINKS!$D$6:$D$205,AI21))),INDEX(EVIDENCE_LINKS!$N$6:$N$205,SUMIFS(EVIDENCE_LINKS!$S$6:$S$205,EVIDENCE_LINKS!$B$6:$B$205,A21,EVIDENCE_LINKS!$D$6:$D$205,AI21))="VALID",COUNTIF($AG21:$AJ21,AI21)=1),"VALID","INVALID - EVIDENCE 3 SELECTION")))</x:f>
      </x:c>
      <x:c r="AN21" s="51" t="str">
        <x:f>IF(A21="","",IF(AJ21="","EMPTY",IF(AND(COUNTIFS(EVIDENCE_LINKS!$B$6:$B$205,A21,EVIDENCE_LINKS!$D$6:$D$205,AJ21)=1,EXACT(AJ21,INDEX(EVIDENCE_LINKS!$D$6:$D$205,SUMIFS(EVIDENCE_LINKS!$S$6:$S$205,EVIDENCE_LINKS!$B$6:$B$205,A21,EVIDENCE_LINKS!$D$6:$D$205,AJ21))),EXACT(A21,INDEX(EVIDENCE_LINKS!$B$6:$B$205,SUMIFS(EVIDENCE_LINKS!$S$6:$S$205,EVIDENCE_LINKS!$B$6:$B$205,A21,EVIDENCE_LINKS!$D$6:$D$205,AJ21))),EXACT(B21,INDEX(EVIDENCE_LINKS!$C$6:$C$205,SUMIFS(EVIDENCE_LINKS!$S$6:$S$205,EVIDENCE_LINKS!$B$6:$B$205,A21,EVIDENCE_LINKS!$D$6:$D$205,AJ21))),INDEX(EVIDENCE_LINKS!$N$6:$N$205,SUMIFS(EVIDENCE_LINKS!$S$6:$S$205,EVIDENCE_LINKS!$B$6:$B$205,A21,EVIDENCE_LINKS!$D$6:$D$205,AJ21))="VALID",COUNTIF($AG21:$AJ21,AJ21)=1),"VALID","INVALID - EVIDENCE 4 SELECTION")))</x:f>
      </x:c>
      <x:c r="AO21" s="51" t="str">
        <x:f>IF(A21="","",IF(AND(OR(AK21="VALID",AK21="EMPTY"),OR(AL21="VALID",AL21="EMPTY"),OR(AM21="VALID",AM21="EMPTY"),OR(AN21="VALID",AN21="EMPTY"),R21=COUNTIF($AG21:$AJ21,"&lt;&gt;")),"VALID","INVALID - EVIDENCE SELECTION PARITY"))</x:f>
      </x:c>
      <x:c r="AP21" s="51" t="str">
        <x:f>IF(A21="","",IF(R21&lt;2,"TOO FEW - RETURN TO EVIDENCE AUDIT",IF(R21&gt;4,"TOO MANY - REPAIR MEMO","VALID")))</x:f>
      </x:c>
      <x:c r="AR21" t="str">
        <x:f>IF(A21="","",IF(AQ21="","INVALID - MISSING ALTERNATIVE SELECTION",IF(AND(COUNTIFS(ALTERNATIVES!$B$6:$B$205,A21,ALTERNATIVES!$A$6:$A$205,AQ21)=1,EXACT(AQ21,INDEX(ALTERNATIVES!$A$6:$A$205,SUMIFS(ALTERNATIVES!$Q$6:$Q$205,ALTERNATIVES!$B$6:$B$205,A21,ALTERNATIVES!$A$6:$A$205,AQ21))),EXACT(A21,INDEX(ALTERNATIVES!$B$6:$B$205,SUMIFS(ALTERNATIVES!$Q$6:$Q$205,ALTERNATIVES!$B$6:$B$205,A21,ALTERNATIVES!$A$6:$A$205,AQ21))),EXACT(B21,INDEX(ALTERNATIVES!$C$6:$C$205,SUMIFS(ALTERNATIVES!$Q$6:$Q$205,ALTERNATIVES!$B$6:$B$205,A21,ALTERNATIVES!$A$6:$A$205,AQ21))),INDEX(ALTERNATIVES!$L$6:$L$205,SUMIFS(ALTERNATIVES!$Q$6:$Q$205,ALTERNATIVES!$B$6:$B$205,A21,ALTERNATIVES!$A$6:$A$205,AQ21))="VALID"),"VALID","INVALID - ALTERNATIVE SELECTION")))</x:f>
      </x:c>
    </x:row>
    <x:row r="22">
      <x:c r="A22" s="24"/>
      <x:c r="B22" s="24"/>
      <x:c r="C22" s="34"/>
      <x:c r="D22" s="24"/>
      <x:c r="E22" s="24"/>
      <x:c r="F22" s="24"/>
      <x:c r="G22" s="24"/>
      <x:c r="H22" s="24"/>
      <x:c r="I22" s="24"/>
      <x:c r="J22" s="24"/>
      <x:c r="K22" s="24"/>
      <x:c r="L22" s="24"/>
      <x:c r="M22" s="24"/>
      <x:c r="N22" s="30" t="str">
        <x:f>IF(A22="","",IF(COUNTIF($A$6:$A$205,A22)=1,"VALID","INVALID - DUPLICATE / CASE-COLLIDING MEMO ID"))</x:f>
      </x:c>
      <x:c r="O22" s="30" t="str">
        <x:f>IF(A22="","",IF(AND(COUNTIF(DECISION_CONTEXT!$A$6:$A$205,B22)=1,EXACT(B22,INDEX(DECISION_CONTEXT!$A$6:$A$205,MATCH(B22,DECISION_CONTEXT!$A$6:$A$205,0))),INDEX(DECISION_CONTEXT!$I$6:$I$205,MATCH(B22,DECISION_CONTEXT!$A$6:$A$205,0))="VALID",INDEX(DECISION_CONTEXT!$J$6:$J$205,MATCH(B22,DECISION_CONTEXT!$A$6:$A$205,0))="VALID"),"VALID","INVALID - DECISION OWNERSHIP"))</x:f>
      </x:c>
      <x:c r="P22" s="30" t="str">
        <x:f>IF(A22="","",IF(AND(B22&lt;&gt;"",C22&lt;&gt;"",D22&lt;&gt;"",E22&lt;&gt;"",F22&lt;&gt;"",G22&lt;&gt;"",H22&lt;&gt;"",I22&lt;&gt;"",J22&lt;&gt;"",K22&lt;&gt;"",L22&lt;&gt;"",M22&lt;&gt;""),"VALID","INVALID - REQUIRED FIELD"))</x:f>
      </x:c>
      <x:c r="Q22" s="30" t="str">
        <x:f>IF(A22="","",COUNTIFS(EVIDENCE_LINKS!$B$6:$B$205,A22,EVIDENCE_LINKS!$C$6:$C$205,B22))</x:f>
      </x:c>
      <x:c r="R22" s="30" t="str">
        <x:f>IF(A22="","",COUNTIFS(EVIDENCE_LINKS!$B$6:$B$205,A22,EVIDENCE_LINKS!$C$6:$C$205,B22,EVIDENCE_LINKS!$N$6:$N$205,"VALID"))</x:f>
      </x:c>
      <x:c r="S22" s="30" t="str">
        <x:f>IF(A22="","",COUNTIFS(EVIDENCE_LINKS!$B$6:$B$205,A22,EVIDENCE_LINKS!$C$6:$C$205,B22,EVIDENCE_LINKS!$N$6:$N$205,"BLOCKING"))</x:f>
      </x:c>
      <x:c r="T22" s="30" t="str">
        <x:f>IF(A22="","",COUNTIFS(ALTERNATIVES!$B$6:$B$205,A22,ALTERNATIVES!$C$6:$C$205,B22,ALTERNATIVES!$L$6:$L$205,"VALID"))</x:f>
      </x:c>
      <x:c r="U22" s="30" t="str">
        <x:f>IF(A22="","",IF(OR(N22&lt;&gt;"VALID",O22&lt;&gt;"VALID",P22&lt;&gt;"VALID",AB22&lt;&gt;"VALID",AC22&gt;0,AE22&gt;0,AO22&lt;&gt;"VALID",AR22&lt;&gt;"VALID"),"REPAIR MEMO",IF(INDEX(DECISION_CONTEXT!$D$6:$D$205,MATCH(B22,DECISION_CONTEXT!$A$6:$A$205,0))="REOPEN REQUIRED","RETURN TO DECISION DEFINITION",IF(OR(AD22&gt;0,AP22="TOO FEW - RETURN TO EVIDENCE AUDIT"),"RETURN TO EVIDENCE AUDIT",IF(AP22="TOO MANY - REPAIR MEMO","REPAIR MEMO",IF(T22&lt;1,"REPAIR MEMO","READY FOR EXECUTIVE REVIEW"))))))</x:f>
      </x:c>
      <x:c r="V22" s="30" t="str">
        <x:f>IF(A22="","",IF(U22="READY FOR EXECUTIVE REVIEW","Take the bounded memo to executive review; record the actual decision separately.",IF(U22="RETURN TO DECISION DEFINITION","Reopen the Decision Definition Canvas before rewriting the memo.",IF(U22="RETURN TO EVIDENCE AUDIT","Return to Evidence Audit until at least two and no more than four decision-bearing evidence records are valid.",IF(AP22="TOO MANY - REPAIR MEMO","Reduce the executive surface to two to four decision-bearing evidence records without changing upstream evidence.","Repair the memo record without changing upstream decision or evidence.")))))</x:f>
      </x:c>
      <x:c r="W22" s="30" t="str">
        <x:f>IF(A22="","",A22&amp;"|~|"&amp;B22&amp;"|~|"&amp;E22&amp;"|~|"&amp;F22&amp;"|~|"&amp;H22&amp;"|~|"&amp;I22&amp;"|~|"&amp;K22&amp;"|~|"&amp;L22)</x:f>
      </x:c>
      <x:c r="X22" s="51"/>
      <x:c r="Y22" s="51"/>
      <x:c r="Z22" s="51"/>
      <x:c r="AA22" s="51"/>
      <x:c r="AB22" s="51" t="str">
        <x:f>IF(A22="","",IF(AND(O22="VALID",EXACT(X22,INDEX(DECISION_CONTEXT!$B$6:$B$205,MATCH(B22,DECISION_CONTEXT!$A$6:$A$205,0))),EXACT(Y22,INDEX(DECISION_CONTEXT!$E$6:$E$205,MATCH(B22,DECISION_CONTEXT!$A$6:$A$205,0))),EXACT(Z22,INDEX(DECISION_CONTEXT!$F$6:$F$205,MATCH(B22,DECISION_CONTEXT!$A$6:$A$205,0))),EXACT(AA22,INDEX(DECISION_CONTEXT!$H$6:$H$205,MATCH(B22,DECISION_CONTEXT!$A$6:$A$205,0))),EXACT(E22,INDEX(DECISION_CONTEXT!$K$6:$K$205,MATCH(B22,DECISION_CONTEXT!$A$6:$A$205,0)))),"VALID","INVALID - DECISION CONTRACT PARITY / AUTHORITY"))</x:f>
      </x:c>
      <x:c r="AC22" s="51" t="str">
        <x:f>IF(A22="","",COUNTIFS(EVIDENCE_LINKS!$B$6:$B$205,A22,EVIDENCE_LINKS!$C$6:$C$205,B22,EVIDENCE_LINKS!$N$6:$N$205,"INVALID"))</x:f>
      </x:c>
      <x:c r="AD22" s="51" t="str">
        <x:f>IF(A22="","",S22)</x:f>
      </x:c>
      <x:c r="AE22" s="51" t="str">
        <x:f>IF(A22="","",COUNTIFS(ALTERNATIVES!$B$6:$B$205,A22,ALTERNATIVES!$C$6:$C$205,B22,ALTERNATIVES!$L$6:$L$205,"INVALID"))</x:f>
      </x:c>
      <x:c r="AF22" s="51" t="str">
        <x:f>IF(A22="","",A22&amp;"|~|"&amp;B22&amp;"|~|"&amp;X22&amp;"|~|"&amp;Y22&amp;"|~|"&amp;Z22&amp;"|~|"&amp;AA22&amp;"|~|"&amp;E22&amp;"|~|"&amp;F22&amp;"|~|"&amp;H22&amp;"|~|"&amp;I22&amp;"|~|"&amp;K22&amp;"|~|"&amp;L22)</x:f>
      </x:c>
      <x:c r="AG22" s="51"/>
      <x:c r="AH22" s="51"/>
      <x:c r="AI22" s="51"/>
      <x:c r="AJ22" s="51"/>
      <x:c r="AK22" s="51" t="str">
        <x:f>IF(A22="","",IF(AG22="","EMPTY",IF(AND(COUNTIFS(EVIDENCE_LINKS!$B$6:$B$205,A22,EVIDENCE_LINKS!$D$6:$D$205,AG22)=1,EXACT(AG22,INDEX(EVIDENCE_LINKS!$D$6:$D$205,SUMIFS(EVIDENCE_LINKS!$S$6:$S$205,EVIDENCE_LINKS!$B$6:$B$205,A22,EVIDENCE_LINKS!$D$6:$D$205,AG22))),EXACT(A22,INDEX(EVIDENCE_LINKS!$B$6:$B$205,SUMIFS(EVIDENCE_LINKS!$S$6:$S$205,EVIDENCE_LINKS!$B$6:$B$205,A22,EVIDENCE_LINKS!$D$6:$D$205,AG22))),EXACT(B22,INDEX(EVIDENCE_LINKS!$C$6:$C$205,SUMIFS(EVIDENCE_LINKS!$S$6:$S$205,EVIDENCE_LINKS!$B$6:$B$205,A22,EVIDENCE_LINKS!$D$6:$D$205,AG22))),INDEX(EVIDENCE_LINKS!$N$6:$N$205,SUMIFS(EVIDENCE_LINKS!$S$6:$S$205,EVIDENCE_LINKS!$B$6:$B$205,A22,EVIDENCE_LINKS!$D$6:$D$205,AG22))="VALID",COUNTIF($AG22:$AJ22,AG22)=1),"VALID","INVALID - EVIDENCE 1 SELECTION")))</x:f>
      </x:c>
      <x:c r="AL22" s="51" t="str">
        <x:f>IF(A22="","",IF(AH22="","EMPTY",IF(AND(COUNTIFS(EVIDENCE_LINKS!$B$6:$B$205,A22,EVIDENCE_LINKS!$D$6:$D$205,AH22)=1,EXACT(AH22,INDEX(EVIDENCE_LINKS!$D$6:$D$205,SUMIFS(EVIDENCE_LINKS!$S$6:$S$205,EVIDENCE_LINKS!$B$6:$B$205,A22,EVIDENCE_LINKS!$D$6:$D$205,AH22))),EXACT(A22,INDEX(EVIDENCE_LINKS!$B$6:$B$205,SUMIFS(EVIDENCE_LINKS!$S$6:$S$205,EVIDENCE_LINKS!$B$6:$B$205,A22,EVIDENCE_LINKS!$D$6:$D$205,AH22))),EXACT(B22,INDEX(EVIDENCE_LINKS!$C$6:$C$205,SUMIFS(EVIDENCE_LINKS!$S$6:$S$205,EVIDENCE_LINKS!$B$6:$B$205,A22,EVIDENCE_LINKS!$D$6:$D$205,AH22))),INDEX(EVIDENCE_LINKS!$N$6:$N$205,SUMIFS(EVIDENCE_LINKS!$S$6:$S$205,EVIDENCE_LINKS!$B$6:$B$205,A22,EVIDENCE_LINKS!$D$6:$D$205,AH22))="VALID",COUNTIF($AG22:$AJ22,AH22)=1),"VALID","INVALID - EVIDENCE 2 SELECTION")))</x:f>
      </x:c>
      <x:c r="AM22" s="51" t="str">
        <x:f>IF(A22="","",IF(AI22="","EMPTY",IF(AND(COUNTIFS(EVIDENCE_LINKS!$B$6:$B$205,A22,EVIDENCE_LINKS!$D$6:$D$205,AI22)=1,EXACT(AI22,INDEX(EVIDENCE_LINKS!$D$6:$D$205,SUMIFS(EVIDENCE_LINKS!$S$6:$S$205,EVIDENCE_LINKS!$B$6:$B$205,A22,EVIDENCE_LINKS!$D$6:$D$205,AI22))),EXACT(A22,INDEX(EVIDENCE_LINKS!$B$6:$B$205,SUMIFS(EVIDENCE_LINKS!$S$6:$S$205,EVIDENCE_LINKS!$B$6:$B$205,A22,EVIDENCE_LINKS!$D$6:$D$205,AI22))),EXACT(B22,INDEX(EVIDENCE_LINKS!$C$6:$C$205,SUMIFS(EVIDENCE_LINKS!$S$6:$S$205,EVIDENCE_LINKS!$B$6:$B$205,A22,EVIDENCE_LINKS!$D$6:$D$205,AI22))),INDEX(EVIDENCE_LINKS!$N$6:$N$205,SUMIFS(EVIDENCE_LINKS!$S$6:$S$205,EVIDENCE_LINKS!$B$6:$B$205,A22,EVIDENCE_LINKS!$D$6:$D$205,AI22))="VALID",COUNTIF($AG22:$AJ22,AI22)=1),"VALID","INVALID - EVIDENCE 3 SELECTION")))</x:f>
      </x:c>
      <x:c r="AN22" s="51" t="str">
        <x:f>IF(A22="","",IF(AJ22="","EMPTY",IF(AND(COUNTIFS(EVIDENCE_LINKS!$B$6:$B$205,A22,EVIDENCE_LINKS!$D$6:$D$205,AJ22)=1,EXACT(AJ22,INDEX(EVIDENCE_LINKS!$D$6:$D$205,SUMIFS(EVIDENCE_LINKS!$S$6:$S$205,EVIDENCE_LINKS!$B$6:$B$205,A22,EVIDENCE_LINKS!$D$6:$D$205,AJ22))),EXACT(A22,INDEX(EVIDENCE_LINKS!$B$6:$B$205,SUMIFS(EVIDENCE_LINKS!$S$6:$S$205,EVIDENCE_LINKS!$B$6:$B$205,A22,EVIDENCE_LINKS!$D$6:$D$205,AJ22))),EXACT(B22,INDEX(EVIDENCE_LINKS!$C$6:$C$205,SUMIFS(EVIDENCE_LINKS!$S$6:$S$205,EVIDENCE_LINKS!$B$6:$B$205,A22,EVIDENCE_LINKS!$D$6:$D$205,AJ22))),INDEX(EVIDENCE_LINKS!$N$6:$N$205,SUMIFS(EVIDENCE_LINKS!$S$6:$S$205,EVIDENCE_LINKS!$B$6:$B$205,A22,EVIDENCE_LINKS!$D$6:$D$205,AJ22))="VALID",COUNTIF($AG22:$AJ22,AJ22)=1),"VALID","INVALID - EVIDENCE 4 SELECTION")))</x:f>
      </x:c>
      <x:c r="AO22" s="51" t="str">
        <x:f>IF(A22="","",IF(AND(OR(AK22="VALID",AK22="EMPTY"),OR(AL22="VALID",AL22="EMPTY"),OR(AM22="VALID",AM22="EMPTY"),OR(AN22="VALID",AN22="EMPTY"),R22=COUNTIF($AG22:$AJ22,"&lt;&gt;")),"VALID","INVALID - EVIDENCE SELECTION PARITY"))</x:f>
      </x:c>
      <x:c r="AP22" s="51" t="str">
        <x:f>IF(A22="","",IF(R22&lt;2,"TOO FEW - RETURN TO EVIDENCE AUDIT",IF(R22&gt;4,"TOO MANY - REPAIR MEMO","VALID")))</x:f>
      </x:c>
      <x:c r="AR22" t="str">
        <x:f>IF(A22="","",IF(AQ22="","INVALID - MISSING ALTERNATIVE SELECTION",IF(AND(COUNTIFS(ALTERNATIVES!$B$6:$B$205,A22,ALTERNATIVES!$A$6:$A$205,AQ22)=1,EXACT(AQ22,INDEX(ALTERNATIVES!$A$6:$A$205,SUMIFS(ALTERNATIVES!$Q$6:$Q$205,ALTERNATIVES!$B$6:$B$205,A22,ALTERNATIVES!$A$6:$A$205,AQ22))),EXACT(A22,INDEX(ALTERNATIVES!$B$6:$B$205,SUMIFS(ALTERNATIVES!$Q$6:$Q$205,ALTERNATIVES!$B$6:$B$205,A22,ALTERNATIVES!$A$6:$A$205,AQ22))),EXACT(B22,INDEX(ALTERNATIVES!$C$6:$C$205,SUMIFS(ALTERNATIVES!$Q$6:$Q$205,ALTERNATIVES!$B$6:$B$205,A22,ALTERNATIVES!$A$6:$A$205,AQ22))),INDEX(ALTERNATIVES!$L$6:$L$205,SUMIFS(ALTERNATIVES!$Q$6:$Q$205,ALTERNATIVES!$B$6:$B$205,A22,ALTERNATIVES!$A$6:$A$205,AQ22))="VALID"),"VALID","INVALID - ALTERNATIVE SELECTION")))</x:f>
      </x:c>
    </x:row>
    <x:row r="23">
      <x:c r="A23" s="24"/>
      <x:c r="B23" s="24"/>
      <x:c r="C23" s="3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30" t="str">
        <x:f>IF(A23="","",IF(COUNTIF($A$6:$A$205,A23)=1,"VALID","INVALID - DUPLICATE / CASE-COLLIDING MEMO ID"))</x:f>
      </x:c>
      <x:c r="O23" s="30" t="str">
        <x:f>IF(A23="","",IF(AND(COUNTIF(DECISION_CONTEXT!$A$6:$A$205,B23)=1,EXACT(B23,INDEX(DECISION_CONTEXT!$A$6:$A$205,MATCH(B23,DECISION_CONTEXT!$A$6:$A$205,0))),INDEX(DECISION_CONTEXT!$I$6:$I$205,MATCH(B23,DECISION_CONTEXT!$A$6:$A$205,0))="VALID",INDEX(DECISION_CONTEXT!$J$6:$J$205,MATCH(B23,DECISION_CONTEXT!$A$6:$A$205,0))="VALID"),"VALID","INVALID - DECISION OWNERSHIP"))</x:f>
      </x:c>
      <x:c r="P23" s="30" t="str">
        <x:f>IF(A23="","",IF(AND(B23&lt;&gt;"",C23&lt;&gt;"",D23&lt;&gt;"",E23&lt;&gt;"",F23&lt;&gt;"",G23&lt;&gt;"",H23&lt;&gt;"",I23&lt;&gt;"",J23&lt;&gt;"",K23&lt;&gt;"",L23&lt;&gt;"",M23&lt;&gt;""),"VALID","INVALID - REQUIRED FIELD"))</x:f>
      </x:c>
      <x:c r="Q23" s="30" t="str">
        <x:f>IF(A23="","",COUNTIFS(EVIDENCE_LINKS!$B$6:$B$205,A23,EVIDENCE_LINKS!$C$6:$C$205,B23))</x:f>
      </x:c>
      <x:c r="R23" s="30" t="str">
        <x:f>IF(A23="","",COUNTIFS(EVIDENCE_LINKS!$B$6:$B$205,A23,EVIDENCE_LINKS!$C$6:$C$205,B23,EVIDENCE_LINKS!$N$6:$N$205,"VALID"))</x:f>
      </x:c>
      <x:c r="S23" s="30" t="str">
        <x:f>IF(A23="","",COUNTIFS(EVIDENCE_LINKS!$B$6:$B$205,A23,EVIDENCE_LINKS!$C$6:$C$205,B23,EVIDENCE_LINKS!$N$6:$N$205,"BLOCKING"))</x:f>
      </x:c>
      <x:c r="T23" s="30" t="str">
        <x:f>IF(A23="","",COUNTIFS(ALTERNATIVES!$B$6:$B$205,A23,ALTERNATIVES!$C$6:$C$205,B23,ALTERNATIVES!$L$6:$L$205,"VALID"))</x:f>
      </x:c>
      <x:c r="U23" s="30" t="str">
        <x:f>IF(A23="","",IF(OR(N23&lt;&gt;"VALID",O23&lt;&gt;"VALID",P23&lt;&gt;"VALID",AB23&lt;&gt;"VALID",AC23&gt;0,AE23&gt;0,AO23&lt;&gt;"VALID",AR23&lt;&gt;"VALID"),"REPAIR MEMO",IF(INDEX(DECISION_CONTEXT!$D$6:$D$205,MATCH(B23,DECISION_CONTEXT!$A$6:$A$205,0))="REOPEN REQUIRED","RETURN TO DECISION DEFINITION",IF(OR(AD23&gt;0,AP23="TOO FEW - RETURN TO EVIDENCE AUDIT"),"RETURN TO EVIDENCE AUDIT",IF(AP23="TOO MANY - REPAIR MEMO","REPAIR MEMO",IF(T23&lt;1,"REPAIR MEMO","READY FOR EXECUTIVE REVIEW"))))))</x:f>
      </x:c>
      <x:c r="V23" s="30" t="str">
        <x:f>IF(A23="","",IF(U23="READY FOR EXECUTIVE REVIEW","Take the bounded memo to executive review; record the actual decision separately.",IF(U23="RETURN TO DECISION DEFINITION","Reopen the Decision Definition Canvas before rewriting the memo.",IF(U23="RETURN TO EVIDENCE AUDIT","Return to Evidence Audit until at least two and no more than four decision-bearing evidence records are valid.",IF(AP23="TOO MANY - REPAIR MEMO","Reduce the executive surface to two to four decision-bearing evidence records without changing upstream evidence.","Repair the memo record without changing upstream decision or evidence.")))))</x:f>
      </x:c>
      <x:c r="W23" s="30" t="str">
        <x:f>IF(A23="","",A23&amp;"|~|"&amp;B23&amp;"|~|"&amp;E23&amp;"|~|"&amp;F23&amp;"|~|"&amp;H23&amp;"|~|"&amp;I23&amp;"|~|"&amp;K23&amp;"|~|"&amp;L23)</x:f>
      </x:c>
      <x:c r="X23" s="51"/>
      <x:c r="Y23" s="51"/>
      <x:c r="Z23" s="51"/>
      <x:c r="AA23" s="51"/>
      <x:c r="AB23" s="51" t="str">
        <x:f>IF(A23="","",IF(AND(O23="VALID",EXACT(X23,INDEX(DECISION_CONTEXT!$B$6:$B$205,MATCH(B23,DECISION_CONTEXT!$A$6:$A$205,0))),EXACT(Y23,INDEX(DECISION_CONTEXT!$E$6:$E$205,MATCH(B23,DECISION_CONTEXT!$A$6:$A$205,0))),EXACT(Z23,INDEX(DECISION_CONTEXT!$F$6:$F$205,MATCH(B23,DECISION_CONTEXT!$A$6:$A$205,0))),EXACT(AA23,INDEX(DECISION_CONTEXT!$H$6:$H$205,MATCH(B23,DECISION_CONTEXT!$A$6:$A$205,0))),EXACT(E23,INDEX(DECISION_CONTEXT!$K$6:$K$205,MATCH(B23,DECISION_CONTEXT!$A$6:$A$205,0)))),"VALID","INVALID - DECISION CONTRACT PARITY / AUTHORITY"))</x:f>
      </x:c>
      <x:c r="AC23" s="51" t="str">
        <x:f>IF(A23="","",COUNTIFS(EVIDENCE_LINKS!$B$6:$B$205,A23,EVIDENCE_LINKS!$C$6:$C$205,B23,EVIDENCE_LINKS!$N$6:$N$205,"INVALID"))</x:f>
      </x:c>
      <x:c r="AD23" s="51" t="str">
        <x:f>IF(A23="","",S23)</x:f>
      </x:c>
      <x:c r="AE23" s="51" t="str">
        <x:f>IF(A23="","",COUNTIFS(ALTERNATIVES!$B$6:$B$205,A23,ALTERNATIVES!$C$6:$C$205,B23,ALTERNATIVES!$L$6:$L$205,"INVALID"))</x:f>
      </x:c>
      <x:c r="AF23" s="51" t="str">
        <x:f>IF(A23="","",A23&amp;"|~|"&amp;B23&amp;"|~|"&amp;X23&amp;"|~|"&amp;Y23&amp;"|~|"&amp;Z23&amp;"|~|"&amp;AA23&amp;"|~|"&amp;E23&amp;"|~|"&amp;F23&amp;"|~|"&amp;H23&amp;"|~|"&amp;I23&amp;"|~|"&amp;K23&amp;"|~|"&amp;L23)</x:f>
      </x:c>
      <x:c r="AG23" s="51"/>
      <x:c r="AH23" s="51"/>
      <x:c r="AI23" s="51"/>
      <x:c r="AJ23" s="51"/>
      <x:c r="AK23" s="51" t="str">
        <x:f>IF(A23="","",IF(AG23="","EMPTY",IF(AND(COUNTIFS(EVIDENCE_LINKS!$B$6:$B$205,A23,EVIDENCE_LINKS!$D$6:$D$205,AG23)=1,EXACT(AG23,INDEX(EVIDENCE_LINKS!$D$6:$D$205,SUMIFS(EVIDENCE_LINKS!$S$6:$S$205,EVIDENCE_LINKS!$B$6:$B$205,A23,EVIDENCE_LINKS!$D$6:$D$205,AG23))),EXACT(A23,INDEX(EVIDENCE_LINKS!$B$6:$B$205,SUMIFS(EVIDENCE_LINKS!$S$6:$S$205,EVIDENCE_LINKS!$B$6:$B$205,A23,EVIDENCE_LINKS!$D$6:$D$205,AG23))),EXACT(B23,INDEX(EVIDENCE_LINKS!$C$6:$C$205,SUMIFS(EVIDENCE_LINKS!$S$6:$S$205,EVIDENCE_LINKS!$B$6:$B$205,A23,EVIDENCE_LINKS!$D$6:$D$205,AG23))),INDEX(EVIDENCE_LINKS!$N$6:$N$205,SUMIFS(EVIDENCE_LINKS!$S$6:$S$205,EVIDENCE_LINKS!$B$6:$B$205,A23,EVIDENCE_LINKS!$D$6:$D$205,AG23))="VALID",COUNTIF($AG23:$AJ23,AG23)=1),"VALID","INVALID - EVIDENCE 1 SELECTION")))</x:f>
      </x:c>
      <x:c r="AL23" s="51" t="str">
        <x:f>IF(A23="","",IF(AH23="","EMPTY",IF(AND(COUNTIFS(EVIDENCE_LINKS!$B$6:$B$205,A23,EVIDENCE_LINKS!$D$6:$D$205,AH23)=1,EXACT(AH23,INDEX(EVIDENCE_LINKS!$D$6:$D$205,SUMIFS(EVIDENCE_LINKS!$S$6:$S$205,EVIDENCE_LINKS!$B$6:$B$205,A23,EVIDENCE_LINKS!$D$6:$D$205,AH23))),EXACT(A23,INDEX(EVIDENCE_LINKS!$B$6:$B$205,SUMIFS(EVIDENCE_LINKS!$S$6:$S$205,EVIDENCE_LINKS!$B$6:$B$205,A23,EVIDENCE_LINKS!$D$6:$D$205,AH23))),EXACT(B23,INDEX(EVIDENCE_LINKS!$C$6:$C$205,SUMIFS(EVIDENCE_LINKS!$S$6:$S$205,EVIDENCE_LINKS!$B$6:$B$205,A23,EVIDENCE_LINKS!$D$6:$D$205,AH23))),INDEX(EVIDENCE_LINKS!$N$6:$N$205,SUMIFS(EVIDENCE_LINKS!$S$6:$S$205,EVIDENCE_LINKS!$B$6:$B$205,A23,EVIDENCE_LINKS!$D$6:$D$205,AH23))="VALID",COUNTIF($AG23:$AJ23,AH23)=1),"VALID","INVALID - EVIDENCE 2 SELECTION")))</x:f>
      </x:c>
      <x:c r="AM23" s="51" t="str">
        <x:f>IF(A23="","",IF(AI23="","EMPTY",IF(AND(COUNTIFS(EVIDENCE_LINKS!$B$6:$B$205,A23,EVIDENCE_LINKS!$D$6:$D$205,AI23)=1,EXACT(AI23,INDEX(EVIDENCE_LINKS!$D$6:$D$205,SUMIFS(EVIDENCE_LINKS!$S$6:$S$205,EVIDENCE_LINKS!$B$6:$B$205,A23,EVIDENCE_LINKS!$D$6:$D$205,AI23))),EXACT(A23,INDEX(EVIDENCE_LINKS!$B$6:$B$205,SUMIFS(EVIDENCE_LINKS!$S$6:$S$205,EVIDENCE_LINKS!$B$6:$B$205,A23,EVIDENCE_LINKS!$D$6:$D$205,AI23))),EXACT(B23,INDEX(EVIDENCE_LINKS!$C$6:$C$205,SUMIFS(EVIDENCE_LINKS!$S$6:$S$205,EVIDENCE_LINKS!$B$6:$B$205,A23,EVIDENCE_LINKS!$D$6:$D$205,AI23))),INDEX(EVIDENCE_LINKS!$N$6:$N$205,SUMIFS(EVIDENCE_LINKS!$S$6:$S$205,EVIDENCE_LINKS!$B$6:$B$205,A23,EVIDENCE_LINKS!$D$6:$D$205,AI23))="VALID",COUNTIF($AG23:$AJ23,AI23)=1),"VALID","INVALID - EVIDENCE 3 SELECTION")))</x:f>
      </x:c>
      <x:c r="AN23" s="51" t="str">
        <x:f>IF(A23="","",IF(AJ23="","EMPTY",IF(AND(COUNTIFS(EVIDENCE_LINKS!$B$6:$B$205,A23,EVIDENCE_LINKS!$D$6:$D$205,AJ23)=1,EXACT(AJ23,INDEX(EVIDENCE_LINKS!$D$6:$D$205,SUMIFS(EVIDENCE_LINKS!$S$6:$S$205,EVIDENCE_LINKS!$B$6:$B$205,A23,EVIDENCE_LINKS!$D$6:$D$205,AJ23))),EXACT(A23,INDEX(EVIDENCE_LINKS!$B$6:$B$205,SUMIFS(EVIDENCE_LINKS!$S$6:$S$205,EVIDENCE_LINKS!$B$6:$B$205,A23,EVIDENCE_LINKS!$D$6:$D$205,AJ23))),EXACT(B23,INDEX(EVIDENCE_LINKS!$C$6:$C$205,SUMIFS(EVIDENCE_LINKS!$S$6:$S$205,EVIDENCE_LINKS!$B$6:$B$205,A23,EVIDENCE_LINKS!$D$6:$D$205,AJ23))),INDEX(EVIDENCE_LINKS!$N$6:$N$205,SUMIFS(EVIDENCE_LINKS!$S$6:$S$205,EVIDENCE_LINKS!$B$6:$B$205,A23,EVIDENCE_LINKS!$D$6:$D$205,AJ23))="VALID",COUNTIF($AG23:$AJ23,AJ23)=1),"VALID","INVALID - EVIDENCE 4 SELECTION")))</x:f>
      </x:c>
      <x:c r="AO23" s="51" t="str">
        <x:f>IF(A23="","",IF(AND(OR(AK23="VALID",AK23="EMPTY"),OR(AL23="VALID",AL23="EMPTY"),OR(AM23="VALID",AM23="EMPTY"),OR(AN23="VALID",AN23="EMPTY"),R23=COUNTIF($AG23:$AJ23,"&lt;&gt;")),"VALID","INVALID - EVIDENCE SELECTION PARITY"))</x:f>
      </x:c>
      <x:c r="AP23" s="51" t="str">
        <x:f>IF(A23="","",IF(R23&lt;2,"TOO FEW - RETURN TO EVIDENCE AUDIT",IF(R23&gt;4,"TOO MANY - REPAIR MEMO","VALID")))</x:f>
      </x:c>
      <x:c r="AR23" t="str">
        <x:f>IF(A23="","",IF(AQ23="","INVALID - MISSING ALTERNATIVE SELECTION",IF(AND(COUNTIFS(ALTERNATIVES!$B$6:$B$205,A23,ALTERNATIVES!$A$6:$A$205,AQ23)=1,EXACT(AQ23,INDEX(ALTERNATIVES!$A$6:$A$205,SUMIFS(ALTERNATIVES!$Q$6:$Q$205,ALTERNATIVES!$B$6:$B$205,A23,ALTERNATIVES!$A$6:$A$205,AQ23))),EXACT(A23,INDEX(ALTERNATIVES!$B$6:$B$205,SUMIFS(ALTERNATIVES!$Q$6:$Q$205,ALTERNATIVES!$B$6:$B$205,A23,ALTERNATIVES!$A$6:$A$205,AQ23))),EXACT(B23,INDEX(ALTERNATIVES!$C$6:$C$205,SUMIFS(ALTERNATIVES!$Q$6:$Q$205,ALTERNATIVES!$B$6:$B$205,A23,ALTERNATIVES!$A$6:$A$205,AQ23))),INDEX(ALTERNATIVES!$L$6:$L$205,SUMIFS(ALTERNATIVES!$Q$6:$Q$205,ALTERNATIVES!$B$6:$B$205,A23,ALTERNATIVES!$A$6:$A$205,AQ23))="VALID"),"VALID","INVALID - ALTERNATIVE SELECTION")))</x:f>
      </x:c>
    </x:row>
    <x:row r="24">
      <x:c r="A24" s="24"/>
      <x:c r="B24" s="24"/>
      <x:c r="C24" s="34"/>
      <x:c r="D24" s="24"/>
      <x:c r="E24" s="24"/>
      <x:c r="F24" s="24"/>
      <x:c r="G24" s="24"/>
      <x:c r="H24" s="24"/>
      <x:c r="I24" s="24"/>
      <x:c r="J24" s="24"/>
      <x:c r="K24" s="24"/>
      <x:c r="L24" s="24"/>
      <x:c r="M24" s="24"/>
      <x:c r="N24" s="30" t="str">
        <x:f>IF(A24="","",IF(COUNTIF($A$6:$A$205,A24)=1,"VALID","INVALID - DUPLICATE / CASE-COLLIDING MEMO ID"))</x:f>
      </x:c>
      <x:c r="O24" s="30" t="str">
        <x:f>IF(A24="","",IF(AND(COUNTIF(DECISION_CONTEXT!$A$6:$A$205,B24)=1,EXACT(B24,INDEX(DECISION_CONTEXT!$A$6:$A$205,MATCH(B24,DECISION_CONTEXT!$A$6:$A$205,0))),INDEX(DECISION_CONTEXT!$I$6:$I$205,MATCH(B24,DECISION_CONTEXT!$A$6:$A$205,0))="VALID",INDEX(DECISION_CONTEXT!$J$6:$J$205,MATCH(B24,DECISION_CONTEXT!$A$6:$A$205,0))="VALID"),"VALID","INVALID - DECISION OWNERSHIP"))</x:f>
      </x:c>
      <x:c r="P24" s="30" t="str">
        <x:f>IF(A24="","",IF(AND(B24&lt;&gt;"",C24&lt;&gt;"",D24&lt;&gt;"",E24&lt;&gt;"",F24&lt;&gt;"",G24&lt;&gt;"",H24&lt;&gt;"",I24&lt;&gt;"",J24&lt;&gt;"",K24&lt;&gt;"",L24&lt;&gt;"",M24&lt;&gt;""),"VALID","INVALID - REQUIRED FIELD"))</x:f>
      </x:c>
      <x:c r="Q24" s="30" t="str">
        <x:f>IF(A24="","",COUNTIFS(EVIDENCE_LINKS!$B$6:$B$205,A24,EVIDENCE_LINKS!$C$6:$C$205,B24))</x:f>
      </x:c>
      <x:c r="R24" s="30" t="str">
        <x:f>IF(A24="","",COUNTIFS(EVIDENCE_LINKS!$B$6:$B$205,A24,EVIDENCE_LINKS!$C$6:$C$205,B24,EVIDENCE_LINKS!$N$6:$N$205,"VALID"))</x:f>
      </x:c>
      <x:c r="S24" s="30" t="str">
        <x:f>IF(A24="","",COUNTIFS(EVIDENCE_LINKS!$B$6:$B$205,A24,EVIDENCE_LINKS!$C$6:$C$205,B24,EVIDENCE_LINKS!$N$6:$N$205,"BLOCKING"))</x:f>
      </x:c>
      <x:c r="T24" s="30" t="str">
        <x:f>IF(A24="","",COUNTIFS(ALTERNATIVES!$B$6:$B$205,A24,ALTERNATIVES!$C$6:$C$205,B24,ALTERNATIVES!$L$6:$L$205,"VALID"))</x:f>
      </x:c>
      <x:c r="U24" s="30" t="str">
        <x:f>IF(A24="","",IF(OR(N24&lt;&gt;"VALID",O24&lt;&gt;"VALID",P24&lt;&gt;"VALID",AB24&lt;&gt;"VALID",AC24&gt;0,AE24&gt;0,AO24&lt;&gt;"VALID",AR24&lt;&gt;"VALID"),"REPAIR MEMO",IF(INDEX(DECISION_CONTEXT!$D$6:$D$205,MATCH(B24,DECISION_CONTEXT!$A$6:$A$205,0))="REOPEN REQUIRED","RETURN TO DECISION DEFINITION",IF(OR(AD24&gt;0,AP24="TOO FEW - RETURN TO EVIDENCE AUDIT"),"RETURN TO EVIDENCE AUDIT",IF(AP24="TOO MANY - REPAIR MEMO","REPAIR MEMO",IF(T24&lt;1,"REPAIR MEMO","READY FOR EXECUTIVE REVIEW"))))))</x:f>
      </x:c>
      <x:c r="V24" s="30" t="str">
        <x:f>IF(A24="","",IF(U24="READY FOR EXECUTIVE REVIEW","Take the bounded memo to executive review; record the actual decision separately.",IF(U24="RETURN TO DECISION DEFINITION","Reopen the Decision Definition Canvas before rewriting the memo.",IF(U24="RETURN TO EVIDENCE AUDIT","Return to Evidence Audit until at least two and no more than four decision-bearing evidence records are valid.",IF(AP24="TOO MANY - REPAIR MEMO","Reduce the executive surface to two to four decision-bearing evidence records without changing upstream evidence.","Repair the memo record without changing upstream decision or evidence.")))))</x:f>
      </x:c>
      <x:c r="W24" s="30" t="str">
        <x:f>IF(A24="","",A24&amp;"|~|"&amp;B24&amp;"|~|"&amp;E24&amp;"|~|"&amp;F24&amp;"|~|"&amp;H24&amp;"|~|"&amp;I24&amp;"|~|"&amp;K24&amp;"|~|"&amp;L24)</x:f>
      </x:c>
      <x:c r="X24" s="51"/>
      <x:c r="Y24" s="51"/>
      <x:c r="Z24" s="51"/>
      <x:c r="AA24" s="51"/>
      <x:c r="AB24" s="51" t="str">
        <x:f>IF(A24="","",IF(AND(O24="VALID",EXACT(X24,INDEX(DECISION_CONTEXT!$B$6:$B$205,MATCH(B24,DECISION_CONTEXT!$A$6:$A$205,0))),EXACT(Y24,INDEX(DECISION_CONTEXT!$E$6:$E$205,MATCH(B24,DECISION_CONTEXT!$A$6:$A$205,0))),EXACT(Z24,INDEX(DECISION_CONTEXT!$F$6:$F$205,MATCH(B24,DECISION_CONTEXT!$A$6:$A$205,0))),EXACT(AA24,INDEX(DECISION_CONTEXT!$H$6:$H$205,MATCH(B24,DECISION_CONTEXT!$A$6:$A$205,0))),EXACT(E24,INDEX(DECISION_CONTEXT!$K$6:$K$205,MATCH(B24,DECISION_CONTEXT!$A$6:$A$205,0)))),"VALID","INVALID - DECISION CONTRACT PARITY / AUTHORITY"))</x:f>
      </x:c>
      <x:c r="AC24" s="51" t="str">
        <x:f>IF(A24="","",COUNTIFS(EVIDENCE_LINKS!$B$6:$B$205,A24,EVIDENCE_LINKS!$C$6:$C$205,B24,EVIDENCE_LINKS!$N$6:$N$205,"INVALID"))</x:f>
      </x:c>
      <x:c r="AD24" s="51" t="str">
        <x:f>IF(A24="","",S24)</x:f>
      </x:c>
      <x:c r="AE24" s="51" t="str">
        <x:f>IF(A24="","",COUNTIFS(ALTERNATIVES!$B$6:$B$205,A24,ALTERNATIVES!$C$6:$C$205,B24,ALTERNATIVES!$L$6:$L$205,"INVALID"))</x:f>
      </x:c>
      <x:c r="AF24" s="51" t="str">
        <x:f>IF(A24="","",A24&amp;"|~|"&amp;B24&amp;"|~|"&amp;X24&amp;"|~|"&amp;Y24&amp;"|~|"&amp;Z24&amp;"|~|"&amp;AA24&amp;"|~|"&amp;E24&amp;"|~|"&amp;F24&amp;"|~|"&amp;H24&amp;"|~|"&amp;I24&amp;"|~|"&amp;K24&amp;"|~|"&amp;L24)</x:f>
      </x:c>
      <x:c r="AG24" s="51"/>
      <x:c r="AH24" s="51"/>
      <x:c r="AI24" s="51"/>
      <x:c r="AJ24" s="51"/>
      <x:c r="AK24" s="51" t="str">
        <x:f>IF(A24="","",IF(AG24="","EMPTY",IF(AND(COUNTIFS(EVIDENCE_LINKS!$B$6:$B$205,A24,EVIDENCE_LINKS!$D$6:$D$205,AG24)=1,EXACT(AG24,INDEX(EVIDENCE_LINKS!$D$6:$D$205,SUMIFS(EVIDENCE_LINKS!$S$6:$S$205,EVIDENCE_LINKS!$B$6:$B$205,A24,EVIDENCE_LINKS!$D$6:$D$205,AG24))),EXACT(A24,INDEX(EVIDENCE_LINKS!$B$6:$B$205,SUMIFS(EVIDENCE_LINKS!$S$6:$S$205,EVIDENCE_LINKS!$B$6:$B$205,A24,EVIDENCE_LINKS!$D$6:$D$205,AG24))),EXACT(B24,INDEX(EVIDENCE_LINKS!$C$6:$C$205,SUMIFS(EVIDENCE_LINKS!$S$6:$S$205,EVIDENCE_LINKS!$B$6:$B$205,A24,EVIDENCE_LINKS!$D$6:$D$205,AG24))),INDEX(EVIDENCE_LINKS!$N$6:$N$205,SUMIFS(EVIDENCE_LINKS!$S$6:$S$205,EVIDENCE_LINKS!$B$6:$B$205,A24,EVIDENCE_LINKS!$D$6:$D$205,AG24))="VALID",COUNTIF($AG24:$AJ24,AG24)=1),"VALID","INVALID - EVIDENCE 1 SELECTION")))</x:f>
      </x:c>
      <x:c r="AL24" s="51" t="str">
        <x:f>IF(A24="","",IF(AH24="","EMPTY",IF(AND(COUNTIFS(EVIDENCE_LINKS!$B$6:$B$205,A24,EVIDENCE_LINKS!$D$6:$D$205,AH24)=1,EXACT(AH24,INDEX(EVIDENCE_LINKS!$D$6:$D$205,SUMIFS(EVIDENCE_LINKS!$S$6:$S$205,EVIDENCE_LINKS!$B$6:$B$205,A24,EVIDENCE_LINKS!$D$6:$D$205,AH24))),EXACT(A24,INDEX(EVIDENCE_LINKS!$B$6:$B$205,SUMIFS(EVIDENCE_LINKS!$S$6:$S$205,EVIDENCE_LINKS!$B$6:$B$205,A24,EVIDENCE_LINKS!$D$6:$D$205,AH24))),EXACT(B24,INDEX(EVIDENCE_LINKS!$C$6:$C$205,SUMIFS(EVIDENCE_LINKS!$S$6:$S$205,EVIDENCE_LINKS!$B$6:$B$205,A24,EVIDENCE_LINKS!$D$6:$D$205,AH24))),INDEX(EVIDENCE_LINKS!$N$6:$N$205,SUMIFS(EVIDENCE_LINKS!$S$6:$S$205,EVIDENCE_LINKS!$B$6:$B$205,A24,EVIDENCE_LINKS!$D$6:$D$205,AH24))="VALID",COUNTIF($AG24:$AJ24,AH24)=1),"VALID","INVALID - EVIDENCE 2 SELECTION")))</x:f>
      </x:c>
      <x:c r="AM24" s="51" t="str">
        <x:f>IF(A24="","",IF(AI24="","EMPTY",IF(AND(COUNTIFS(EVIDENCE_LINKS!$B$6:$B$205,A24,EVIDENCE_LINKS!$D$6:$D$205,AI24)=1,EXACT(AI24,INDEX(EVIDENCE_LINKS!$D$6:$D$205,SUMIFS(EVIDENCE_LINKS!$S$6:$S$205,EVIDENCE_LINKS!$B$6:$B$205,A24,EVIDENCE_LINKS!$D$6:$D$205,AI24))),EXACT(A24,INDEX(EVIDENCE_LINKS!$B$6:$B$205,SUMIFS(EVIDENCE_LINKS!$S$6:$S$205,EVIDENCE_LINKS!$B$6:$B$205,A24,EVIDENCE_LINKS!$D$6:$D$205,AI24))),EXACT(B24,INDEX(EVIDENCE_LINKS!$C$6:$C$205,SUMIFS(EVIDENCE_LINKS!$S$6:$S$205,EVIDENCE_LINKS!$B$6:$B$205,A24,EVIDENCE_LINKS!$D$6:$D$205,AI24))),INDEX(EVIDENCE_LINKS!$N$6:$N$205,SUMIFS(EVIDENCE_LINKS!$S$6:$S$205,EVIDENCE_LINKS!$B$6:$B$205,A24,EVIDENCE_LINKS!$D$6:$D$205,AI24))="VALID",COUNTIF($AG24:$AJ24,AI24)=1),"VALID","INVALID - EVIDENCE 3 SELECTION")))</x:f>
      </x:c>
      <x:c r="AN24" s="51" t="str">
        <x:f>IF(A24="","",IF(AJ24="","EMPTY",IF(AND(COUNTIFS(EVIDENCE_LINKS!$B$6:$B$205,A24,EVIDENCE_LINKS!$D$6:$D$205,AJ24)=1,EXACT(AJ24,INDEX(EVIDENCE_LINKS!$D$6:$D$205,SUMIFS(EVIDENCE_LINKS!$S$6:$S$205,EVIDENCE_LINKS!$B$6:$B$205,A24,EVIDENCE_LINKS!$D$6:$D$205,AJ24))),EXACT(A24,INDEX(EVIDENCE_LINKS!$B$6:$B$205,SUMIFS(EVIDENCE_LINKS!$S$6:$S$205,EVIDENCE_LINKS!$B$6:$B$205,A24,EVIDENCE_LINKS!$D$6:$D$205,AJ24))),EXACT(B24,INDEX(EVIDENCE_LINKS!$C$6:$C$205,SUMIFS(EVIDENCE_LINKS!$S$6:$S$205,EVIDENCE_LINKS!$B$6:$B$205,A24,EVIDENCE_LINKS!$D$6:$D$205,AJ24))),INDEX(EVIDENCE_LINKS!$N$6:$N$205,SUMIFS(EVIDENCE_LINKS!$S$6:$S$205,EVIDENCE_LINKS!$B$6:$B$205,A24,EVIDENCE_LINKS!$D$6:$D$205,AJ24))="VALID",COUNTIF($AG24:$AJ24,AJ24)=1),"VALID","INVALID - EVIDENCE 4 SELECTION")))</x:f>
      </x:c>
      <x:c r="AO24" s="51" t="str">
        <x:f>IF(A24="","",IF(AND(OR(AK24="VALID",AK24="EMPTY"),OR(AL24="VALID",AL24="EMPTY"),OR(AM24="VALID",AM24="EMPTY"),OR(AN24="VALID",AN24="EMPTY"),R24=COUNTIF($AG24:$AJ24,"&lt;&gt;")),"VALID","INVALID - EVIDENCE SELECTION PARITY"))</x:f>
      </x:c>
      <x:c r="AP24" s="51" t="str">
        <x:f>IF(A24="","",IF(R24&lt;2,"TOO FEW - RETURN TO EVIDENCE AUDIT",IF(R24&gt;4,"TOO MANY - REPAIR MEMO","VALID")))</x:f>
      </x:c>
      <x:c r="AR24" t="str">
        <x:f>IF(A24="","",IF(AQ24="","INVALID - MISSING ALTERNATIVE SELECTION",IF(AND(COUNTIFS(ALTERNATIVES!$B$6:$B$205,A24,ALTERNATIVES!$A$6:$A$205,AQ24)=1,EXACT(AQ24,INDEX(ALTERNATIVES!$A$6:$A$205,SUMIFS(ALTERNATIVES!$Q$6:$Q$205,ALTERNATIVES!$B$6:$B$205,A24,ALTERNATIVES!$A$6:$A$205,AQ24))),EXACT(A24,INDEX(ALTERNATIVES!$B$6:$B$205,SUMIFS(ALTERNATIVES!$Q$6:$Q$205,ALTERNATIVES!$B$6:$B$205,A24,ALTERNATIVES!$A$6:$A$205,AQ24))),EXACT(B24,INDEX(ALTERNATIVES!$C$6:$C$205,SUMIFS(ALTERNATIVES!$Q$6:$Q$205,ALTERNATIVES!$B$6:$B$205,A24,ALTERNATIVES!$A$6:$A$205,AQ24))),INDEX(ALTERNATIVES!$L$6:$L$205,SUMIFS(ALTERNATIVES!$Q$6:$Q$205,ALTERNATIVES!$B$6:$B$205,A24,ALTERNATIVES!$A$6:$A$205,AQ24))="VALID"),"VALID","INVALID - ALTERNATIVE SELECTION")))</x:f>
      </x:c>
    </x:row>
    <x:row r="25">
      <x:c r="A25" s="24"/>
      <x:c r="B25" s="24"/>
      <x:c r="C25" s="3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30" t="str">
        <x:f>IF(A25="","",IF(COUNTIF($A$6:$A$205,A25)=1,"VALID","INVALID - DUPLICATE / CASE-COLLIDING MEMO ID"))</x:f>
      </x:c>
      <x:c r="O25" s="30" t="str">
        <x:f>IF(A25="","",IF(AND(COUNTIF(DECISION_CONTEXT!$A$6:$A$205,B25)=1,EXACT(B25,INDEX(DECISION_CONTEXT!$A$6:$A$205,MATCH(B25,DECISION_CONTEXT!$A$6:$A$205,0))),INDEX(DECISION_CONTEXT!$I$6:$I$205,MATCH(B25,DECISION_CONTEXT!$A$6:$A$205,0))="VALID",INDEX(DECISION_CONTEXT!$J$6:$J$205,MATCH(B25,DECISION_CONTEXT!$A$6:$A$205,0))="VALID"),"VALID","INVALID - DECISION OWNERSHIP"))</x:f>
      </x:c>
      <x:c r="P25" s="30" t="str">
        <x:f>IF(A25="","",IF(AND(B25&lt;&gt;"",C25&lt;&gt;"",D25&lt;&gt;"",E25&lt;&gt;"",F25&lt;&gt;"",G25&lt;&gt;"",H25&lt;&gt;"",I25&lt;&gt;"",J25&lt;&gt;"",K25&lt;&gt;"",L25&lt;&gt;"",M25&lt;&gt;""),"VALID","INVALID - REQUIRED FIELD"))</x:f>
      </x:c>
      <x:c r="Q25" s="30" t="str">
        <x:f>IF(A25="","",COUNTIFS(EVIDENCE_LINKS!$B$6:$B$205,A25,EVIDENCE_LINKS!$C$6:$C$205,B25))</x:f>
      </x:c>
      <x:c r="R25" s="30" t="str">
        <x:f>IF(A25="","",COUNTIFS(EVIDENCE_LINKS!$B$6:$B$205,A25,EVIDENCE_LINKS!$C$6:$C$205,B25,EVIDENCE_LINKS!$N$6:$N$205,"VALID"))</x:f>
      </x:c>
      <x:c r="S25" s="30" t="str">
        <x:f>IF(A25="","",COUNTIFS(EVIDENCE_LINKS!$B$6:$B$205,A25,EVIDENCE_LINKS!$C$6:$C$205,B25,EVIDENCE_LINKS!$N$6:$N$205,"BLOCKING"))</x:f>
      </x:c>
      <x:c r="T25" s="30" t="str">
        <x:f>IF(A25="","",COUNTIFS(ALTERNATIVES!$B$6:$B$205,A25,ALTERNATIVES!$C$6:$C$205,B25,ALTERNATIVES!$L$6:$L$205,"VALID"))</x:f>
      </x:c>
      <x:c r="U25" s="30" t="str">
        <x:f>IF(A25="","",IF(OR(N25&lt;&gt;"VALID",O25&lt;&gt;"VALID",P25&lt;&gt;"VALID",AB25&lt;&gt;"VALID",AC25&gt;0,AE25&gt;0,AO25&lt;&gt;"VALID",AR25&lt;&gt;"VALID"),"REPAIR MEMO",IF(INDEX(DECISION_CONTEXT!$D$6:$D$205,MATCH(B25,DECISION_CONTEXT!$A$6:$A$205,0))="REOPEN REQUIRED","RETURN TO DECISION DEFINITION",IF(OR(AD25&gt;0,AP25="TOO FEW - RETURN TO EVIDENCE AUDIT"),"RETURN TO EVIDENCE AUDIT",IF(AP25="TOO MANY - REPAIR MEMO","REPAIR MEMO",IF(T25&lt;1,"REPAIR MEMO","READY FOR EXECUTIVE REVIEW"))))))</x:f>
      </x:c>
      <x:c r="V25" s="30" t="str">
        <x:f>IF(A25="","",IF(U25="READY FOR EXECUTIVE REVIEW","Take the bounded memo to executive review; record the actual decision separately.",IF(U25="RETURN TO DECISION DEFINITION","Reopen the Decision Definition Canvas before rewriting the memo.",IF(U25="RETURN TO EVIDENCE AUDIT","Return to Evidence Audit until at least two and no more than four decision-bearing evidence records are valid.",IF(AP25="TOO MANY - REPAIR MEMO","Reduce the executive surface to two to four decision-bearing evidence records without changing upstream evidence.","Repair the memo record without changing upstream decision or evidence.")))))</x:f>
      </x:c>
      <x:c r="W25" s="30" t="str">
        <x:f>IF(A25="","",A25&amp;"|~|"&amp;B25&amp;"|~|"&amp;E25&amp;"|~|"&amp;F25&amp;"|~|"&amp;H25&amp;"|~|"&amp;I25&amp;"|~|"&amp;K25&amp;"|~|"&amp;L25)</x:f>
      </x:c>
      <x:c r="X25" s="51"/>
      <x:c r="Y25" s="51"/>
      <x:c r="Z25" s="51"/>
      <x:c r="AA25" s="51"/>
      <x:c r="AB25" s="51" t="str">
        <x:f>IF(A25="","",IF(AND(O25="VALID",EXACT(X25,INDEX(DECISION_CONTEXT!$B$6:$B$205,MATCH(B25,DECISION_CONTEXT!$A$6:$A$205,0))),EXACT(Y25,INDEX(DECISION_CONTEXT!$E$6:$E$205,MATCH(B25,DECISION_CONTEXT!$A$6:$A$205,0))),EXACT(Z25,INDEX(DECISION_CONTEXT!$F$6:$F$205,MATCH(B25,DECISION_CONTEXT!$A$6:$A$205,0))),EXACT(AA25,INDEX(DECISION_CONTEXT!$H$6:$H$205,MATCH(B25,DECISION_CONTEXT!$A$6:$A$205,0))),EXACT(E25,INDEX(DECISION_CONTEXT!$K$6:$K$205,MATCH(B25,DECISION_CONTEXT!$A$6:$A$205,0)))),"VALID","INVALID - DECISION CONTRACT PARITY / AUTHORITY"))</x:f>
      </x:c>
      <x:c r="AC25" s="51" t="str">
        <x:f>IF(A25="","",COUNTIFS(EVIDENCE_LINKS!$B$6:$B$205,A25,EVIDENCE_LINKS!$C$6:$C$205,B25,EVIDENCE_LINKS!$N$6:$N$205,"INVALID"))</x:f>
      </x:c>
      <x:c r="AD25" s="51" t="str">
        <x:f>IF(A25="","",S25)</x:f>
      </x:c>
      <x:c r="AE25" s="51" t="str">
        <x:f>IF(A25="","",COUNTIFS(ALTERNATIVES!$B$6:$B$205,A25,ALTERNATIVES!$C$6:$C$205,B25,ALTERNATIVES!$L$6:$L$205,"INVALID"))</x:f>
      </x:c>
      <x:c r="AF25" s="51" t="str">
        <x:f>IF(A25="","",A25&amp;"|~|"&amp;B25&amp;"|~|"&amp;X25&amp;"|~|"&amp;Y25&amp;"|~|"&amp;Z25&amp;"|~|"&amp;AA25&amp;"|~|"&amp;E25&amp;"|~|"&amp;F25&amp;"|~|"&amp;H25&amp;"|~|"&amp;I25&amp;"|~|"&amp;K25&amp;"|~|"&amp;L25)</x:f>
      </x:c>
      <x:c r="AG25" s="51"/>
      <x:c r="AH25" s="51"/>
      <x:c r="AI25" s="51"/>
      <x:c r="AJ25" s="51"/>
      <x:c r="AK25" s="51" t="str">
        <x:f>IF(A25="","",IF(AG25="","EMPTY",IF(AND(COUNTIFS(EVIDENCE_LINKS!$B$6:$B$205,A25,EVIDENCE_LINKS!$D$6:$D$205,AG25)=1,EXACT(AG25,INDEX(EVIDENCE_LINKS!$D$6:$D$205,SUMIFS(EVIDENCE_LINKS!$S$6:$S$205,EVIDENCE_LINKS!$B$6:$B$205,A25,EVIDENCE_LINKS!$D$6:$D$205,AG25))),EXACT(A25,INDEX(EVIDENCE_LINKS!$B$6:$B$205,SUMIFS(EVIDENCE_LINKS!$S$6:$S$205,EVIDENCE_LINKS!$B$6:$B$205,A25,EVIDENCE_LINKS!$D$6:$D$205,AG25))),EXACT(B25,INDEX(EVIDENCE_LINKS!$C$6:$C$205,SUMIFS(EVIDENCE_LINKS!$S$6:$S$205,EVIDENCE_LINKS!$B$6:$B$205,A25,EVIDENCE_LINKS!$D$6:$D$205,AG25))),INDEX(EVIDENCE_LINKS!$N$6:$N$205,SUMIFS(EVIDENCE_LINKS!$S$6:$S$205,EVIDENCE_LINKS!$B$6:$B$205,A25,EVIDENCE_LINKS!$D$6:$D$205,AG25))="VALID",COUNTIF($AG25:$AJ25,AG25)=1),"VALID","INVALID - EVIDENCE 1 SELECTION")))</x:f>
      </x:c>
      <x:c r="AL25" s="51" t="str">
        <x:f>IF(A25="","",IF(AH25="","EMPTY",IF(AND(COUNTIFS(EVIDENCE_LINKS!$B$6:$B$205,A25,EVIDENCE_LINKS!$D$6:$D$205,AH25)=1,EXACT(AH25,INDEX(EVIDENCE_LINKS!$D$6:$D$205,SUMIFS(EVIDENCE_LINKS!$S$6:$S$205,EVIDENCE_LINKS!$B$6:$B$205,A25,EVIDENCE_LINKS!$D$6:$D$205,AH25))),EXACT(A25,INDEX(EVIDENCE_LINKS!$B$6:$B$205,SUMIFS(EVIDENCE_LINKS!$S$6:$S$205,EVIDENCE_LINKS!$B$6:$B$205,A25,EVIDENCE_LINKS!$D$6:$D$205,AH25))),EXACT(B25,INDEX(EVIDENCE_LINKS!$C$6:$C$205,SUMIFS(EVIDENCE_LINKS!$S$6:$S$205,EVIDENCE_LINKS!$B$6:$B$205,A25,EVIDENCE_LINKS!$D$6:$D$205,AH25))),INDEX(EVIDENCE_LINKS!$N$6:$N$205,SUMIFS(EVIDENCE_LINKS!$S$6:$S$205,EVIDENCE_LINKS!$B$6:$B$205,A25,EVIDENCE_LINKS!$D$6:$D$205,AH25))="VALID",COUNTIF($AG25:$AJ25,AH25)=1),"VALID","INVALID - EVIDENCE 2 SELECTION")))</x:f>
      </x:c>
      <x:c r="AM25" s="51" t="str">
        <x:f>IF(A25="","",IF(AI25="","EMPTY",IF(AND(COUNTIFS(EVIDENCE_LINKS!$B$6:$B$205,A25,EVIDENCE_LINKS!$D$6:$D$205,AI25)=1,EXACT(AI25,INDEX(EVIDENCE_LINKS!$D$6:$D$205,SUMIFS(EVIDENCE_LINKS!$S$6:$S$205,EVIDENCE_LINKS!$B$6:$B$205,A25,EVIDENCE_LINKS!$D$6:$D$205,AI25))),EXACT(A25,INDEX(EVIDENCE_LINKS!$B$6:$B$205,SUMIFS(EVIDENCE_LINKS!$S$6:$S$205,EVIDENCE_LINKS!$B$6:$B$205,A25,EVIDENCE_LINKS!$D$6:$D$205,AI25))),EXACT(B25,INDEX(EVIDENCE_LINKS!$C$6:$C$205,SUMIFS(EVIDENCE_LINKS!$S$6:$S$205,EVIDENCE_LINKS!$B$6:$B$205,A25,EVIDENCE_LINKS!$D$6:$D$205,AI25))),INDEX(EVIDENCE_LINKS!$N$6:$N$205,SUMIFS(EVIDENCE_LINKS!$S$6:$S$205,EVIDENCE_LINKS!$B$6:$B$205,A25,EVIDENCE_LINKS!$D$6:$D$205,AI25))="VALID",COUNTIF($AG25:$AJ25,AI25)=1),"VALID","INVALID - EVIDENCE 3 SELECTION")))</x:f>
      </x:c>
      <x:c r="AN25" s="51" t="str">
        <x:f>IF(A25="","",IF(AJ25="","EMPTY",IF(AND(COUNTIFS(EVIDENCE_LINKS!$B$6:$B$205,A25,EVIDENCE_LINKS!$D$6:$D$205,AJ25)=1,EXACT(AJ25,INDEX(EVIDENCE_LINKS!$D$6:$D$205,SUMIFS(EVIDENCE_LINKS!$S$6:$S$205,EVIDENCE_LINKS!$B$6:$B$205,A25,EVIDENCE_LINKS!$D$6:$D$205,AJ25))),EXACT(A25,INDEX(EVIDENCE_LINKS!$B$6:$B$205,SUMIFS(EVIDENCE_LINKS!$S$6:$S$205,EVIDENCE_LINKS!$B$6:$B$205,A25,EVIDENCE_LINKS!$D$6:$D$205,AJ25))),EXACT(B25,INDEX(EVIDENCE_LINKS!$C$6:$C$205,SUMIFS(EVIDENCE_LINKS!$S$6:$S$205,EVIDENCE_LINKS!$B$6:$B$205,A25,EVIDENCE_LINKS!$D$6:$D$205,AJ25))),INDEX(EVIDENCE_LINKS!$N$6:$N$205,SUMIFS(EVIDENCE_LINKS!$S$6:$S$205,EVIDENCE_LINKS!$B$6:$B$205,A25,EVIDENCE_LINKS!$D$6:$D$205,AJ25))="VALID",COUNTIF($AG25:$AJ25,AJ25)=1),"VALID","INVALID - EVIDENCE 4 SELECTION")))</x:f>
      </x:c>
      <x:c r="AO25" s="51" t="str">
        <x:f>IF(A25="","",IF(AND(OR(AK25="VALID",AK25="EMPTY"),OR(AL25="VALID",AL25="EMPTY"),OR(AM25="VALID",AM25="EMPTY"),OR(AN25="VALID",AN25="EMPTY"),R25=COUNTIF($AG25:$AJ25,"&lt;&gt;")),"VALID","INVALID - EVIDENCE SELECTION PARITY"))</x:f>
      </x:c>
      <x:c r="AP25" s="51" t="str">
        <x:f>IF(A25="","",IF(R25&lt;2,"TOO FEW - RETURN TO EVIDENCE AUDIT",IF(R25&gt;4,"TOO MANY - REPAIR MEMO","VALID")))</x:f>
      </x:c>
      <x:c r="AR25" t="str">
        <x:f>IF(A25="","",IF(AQ25="","INVALID - MISSING ALTERNATIVE SELECTION",IF(AND(COUNTIFS(ALTERNATIVES!$B$6:$B$205,A25,ALTERNATIVES!$A$6:$A$205,AQ25)=1,EXACT(AQ25,INDEX(ALTERNATIVES!$A$6:$A$205,SUMIFS(ALTERNATIVES!$Q$6:$Q$205,ALTERNATIVES!$B$6:$B$205,A25,ALTERNATIVES!$A$6:$A$205,AQ25))),EXACT(A25,INDEX(ALTERNATIVES!$B$6:$B$205,SUMIFS(ALTERNATIVES!$Q$6:$Q$205,ALTERNATIVES!$B$6:$B$205,A25,ALTERNATIVES!$A$6:$A$205,AQ25))),EXACT(B25,INDEX(ALTERNATIVES!$C$6:$C$205,SUMIFS(ALTERNATIVES!$Q$6:$Q$205,ALTERNATIVES!$B$6:$B$205,A25,ALTERNATIVES!$A$6:$A$205,AQ25))),INDEX(ALTERNATIVES!$L$6:$L$205,SUMIFS(ALTERNATIVES!$Q$6:$Q$205,ALTERNATIVES!$B$6:$B$205,A25,ALTERNATIVES!$A$6:$A$205,AQ25))="VALID"),"VALID","INVALID - ALTERNATIVE SELECTION")))</x:f>
      </x:c>
    </x:row>
    <x:row r="26">
      <x:c r="A26" s="24"/>
      <x:c r="B26" s="24"/>
      <x:c r="C26" s="3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30" t="str">
        <x:f>IF(A26="","",IF(COUNTIF($A$6:$A$205,A26)=1,"VALID","INVALID - DUPLICATE / CASE-COLLIDING MEMO ID"))</x:f>
      </x:c>
      <x:c r="O26" s="30" t="str">
        <x:f>IF(A26="","",IF(AND(COUNTIF(DECISION_CONTEXT!$A$6:$A$205,B26)=1,EXACT(B26,INDEX(DECISION_CONTEXT!$A$6:$A$205,MATCH(B26,DECISION_CONTEXT!$A$6:$A$205,0))),INDEX(DECISION_CONTEXT!$I$6:$I$205,MATCH(B26,DECISION_CONTEXT!$A$6:$A$205,0))="VALID",INDEX(DECISION_CONTEXT!$J$6:$J$205,MATCH(B26,DECISION_CONTEXT!$A$6:$A$205,0))="VALID"),"VALID","INVALID - DECISION OWNERSHIP"))</x:f>
      </x:c>
      <x:c r="P26" s="30" t="str">
        <x:f>IF(A26="","",IF(AND(B26&lt;&gt;"",C26&lt;&gt;"",D26&lt;&gt;"",E26&lt;&gt;"",F26&lt;&gt;"",G26&lt;&gt;"",H26&lt;&gt;"",I26&lt;&gt;"",J26&lt;&gt;"",K26&lt;&gt;"",L26&lt;&gt;"",M26&lt;&gt;""),"VALID","INVALID - REQUIRED FIELD"))</x:f>
      </x:c>
      <x:c r="Q26" s="30" t="str">
        <x:f>IF(A26="","",COUNTIFS(EVIDENCE_LINKS!$B$6:$B$205,A26,EVIDENCE_LINKS!$C$6:$C$205,B26))</x:f>
      </x:c>
      <x:c r="R26" s="30" t="str">
        <x:f>IF(A26="","",COUNTIFS(EVIDENCE_LINKS!$B$6:$B$205,A26,EVIDENCE_LINKS!$C$6:$C$205,B26,EVIDENCE_LINKS!$N$6:$N$205,"VALID"))</x:f>
      </x:c>
      <x:c r="S26" s="30" t="str">
        <x:f>IF(A26="","",COUNTIFS(EVIDENCE_LINKS!$B$6:$B$205,A26,EVIDENCE_LINKS!$C$6:$C$205,B26,EVIDENCE_LINKS!$N$6:$N$205,"BLOCKING"))</x:f>
      </x:c>
      <x:c r="T26" s="30" t="str">
        <x:f>IF(A26="","",COUNTIFS(ALTERNATIVES!$B$6:$B$205,A26,ALTERNATIVES!$C$6:$C$205,B26,ALTERNATIVES!$L$6:$L$205,"VALID"))</x:f>
      </x:c>
      <x:c r="U26" s="30" t="str">
        <x:f>IF(A26="","",IF(OR(N26&lt;&gt;"VALID",O26&lt;&gt;"VALID",P26&lt;&gt;"VALID",AB26&lt;&gt;"VALID",AC26&gt;0,AE26&gt;0,AO26&lt;&gt;"VALID",AR26&lt;&gt;"VALID"),"REPAIR MEMO",IF(INDEX(DECISION_CONTEXT!$D$6:$D$205,MATCH(B26,DECISION_CONTEXT!$A$6:$A$205,0))="REOPEN REQUIRED","RETURN TO DECISION DEFINITION",IF(OR(AD26&gt;0,AP26="TOO FEW - RETURN TO EVIDENCE AUDIT"),"RETURN TO EVIDENCE AUDIT",IF(AP26="TOO MANY - REPAIR MEMO","REPAIR MEMO",IF(T26&lt;1,"REPAIR MEMO","READY FOR EXECUTIVE REVIEW"))))))</x:f>
      </x:c>
      <x:c r="V26" s="30" t="str">
        <x:f>IF(A26="","",IF(U26="READY FOR EXECUTIVE REVIEW","Take the bounded memo to executive review; record the actual decision separately.",IF(U26="RETURN TO DECISION DEFINITION","Reopen the Decision Definition Canvas before rewriting the memo.",IF(U26="RETURN TO EVIDENCE AUDIT","Return to Evidence Audit until at least two and no more than four decision-bearing evidence records are valid.",IF(AP26="TOO MANY - REPAIR MEMO","Reduce the executive surface to two to four decision-bearing evidence records without changing upstream evidence.","Repair the memo record without changing upstream decision or evidence.")))))</x:f>
      </x:c>
      <x:c r="W26" s="30" t="str">
        <x:f>IF(A26="","",A26&amp;"|~|"&amp;B26&amp;"|~|"&amp;E26&amp;"|~|"&amp;F26&amp;"|~|"&amp;H26&amp;"|~|"&amp;I26&amp;"|~|"&amp;K26&amp;"|~|"&amp;L26)</x:f>
      </x:c>
      <x:c r="X26" s="51"/>
      <x:c r="Y26" s="51"/>
      <x:c r="Z26" s="51"/>
      <x:c r="AA26" s="51"/>
      <x:c r="AB26" s="51" t="str">
        <x:f>IF(A26="","",IF(AND(O26="VALID",EXACT(X26,INDEX(DECISION_CONTEXT!$B$6:$B$205,MATCH(B26,DECISION_CONTEXT!$A$6:$A$205,0))),EXACT(Y26,INDEX(DECISION_CONTEXT!$E$6:$E$205,MATCH(B26,DECISION_CONTEXT!$A$6:$A$205,0))),EXACT(Z26,INDEX(DECISION_CONTEXT!$F$6:$F$205,MATCH(B26,DECISION_CONTEXT!$A$6:$A$205,0))),EXACT(AA26,INDEX(DECISION_CONTEXT!$H$6:$H$205,MATCH(B26,DECISION_CONTEXT!$A$6:$A$205,0))),EXACT(E26,INDEX(DECISION_CONTEXT!$K$6:$K$205,MATCH(B26,DECISION_CONTEXT!$A$6:$A$205,0)))),"VALID","INVALID - DECISION CONTRACT PARITY / AUTHORITY"))</x:f>
      </x:c>
      <x:c r="AC26" s="51" t="str">
        <x:f>IF(A26="","",COUNTIFS(EVIDENCE_LINKS!$B$6:$B$205,A26,EVIDENCE_LINKS!$C$6:$C$205,B26,EVIDENCE_LINKS!$N$6:$N$205,"INVALID"))</x:f>
      </x:c>
      <x:c r="AD26" s="51" t="str">
        <x:f>IF(A26="","",S26)</x:f>
      </x:c>
      <x:c r="AE26" s="51" t="str">
        <x:f>IF(A26="","",COUNTIFS(ALTERNATIVES!$B$6:$B$205,A26,ALTERNATIVES!$C$6:$C$205,B26,ALTERNATIVES!$L$6:$L$205,"INVALID"))</x:f>
      </x:c>
      <x:c r="AF26" s="51" t="str">
        <x:f>IF(A26="","",A26&amp;"|~|"&amp;B26&amp;"|~|"&amp;X26&amp;"|~|"&amp;Y26&amp;"|~|"&amp;Z26&amp;"|~|"&amp;AA26&amp;"|~|"&amp;E26&amp;"|~|"&amp;F26&amp;"|~|"&amp;H26&amp;"|~|"&amp;I26&amp;"|~|"&amp;K26&amp;"|~|"&amp;L26)</x:f>
      </x:c>
      <x:c r="AG26" s="51"/>
      <x:c r="AH26" s="51"/>
      <x:c r="AI26" s="51"/>
      <x:c r="AJ26" s="51"/>
      <x:c r="AK26" s="51" t="str">
        <x:f>IF(A26="","",IF(AG26="","EMPTY",IF(AND(COUNTIFS(EVIDENCE_LINKS!$B$6:$B$205,A26,EVIDENCE_LINKS!$D$6:$D$205,AG26)=1,EXACT(AG26,INDEX(EVIDENCE_LINKS!$D$6:$D$205,SUMIFS(EVIDENCE_LINKS!$S$6:$S$205,EVIDENCE_LINKS!$B$6:$B$205,A26,EVIDENCE_LINKS!$D$6:$D$205,AG26))),EXACT(A26,INDEX(EVIDENCE_LINKS!$B$6:$B$205,SUMIFS(EVIDENCE_LINKS!$S$6:$S$205,EVIDENCE_LINKS!$B$6:$B$205,A26,EVIDENCE_LINKS!$D$6:$D$205,AG26))),EXACT(B26,INDEX(EVIDENCE_LINKS!$C$6:$C$205,SUMIFS(EVIDENCE_LINKS!$S$6:$S$205,EVIDENCE_LINKS!$B$6:$B$205,A26,EVIDENCE_LINKS!$D$6:$D$205,AG26))),INDEX(EVIDENCE_LINKS!$N$6:$N$205,SUMIFS(EVIDENCE_LINKS!$S$6:$S$205,EVIDENCE_LINKS!$B$6:$B$205,A26,EVIDENCE_LINKS!$D$6:$D$205,AG26))="VALID",COUNTIF($AG26:$AJ26,AG26)=1),"VALID","INVALID - EVIDENCE 1 SELECTION")))</x:f>
      </x:c>
      <x:c r="AL26" s="51" t="str">
        <x:f>IF(A26="","",IF(AH26="","EMPTY",IF(AND(COUNTIFS(EVIDENCE_LINKS!$B$6:$B$205,A26,EVIDENCE_LINKS!$D$6:$D$205,AH26)=1,EXACT(AH26,INDEX(EVIDENCE_LINKS!$D$6:$D$205,SUMIFS(EVIDENCE_LINKS!$S$6:$S$205,EVIDENCE_LINKS!$B$6:$B$205,A26,EVIDENCE_LINKS!$D$6:$D$205,AH26))),EXACT(A26,INDEX(EVIDENCE_LINKS!$B$6:$B$205,SUMIFS(EVIDENCE_LINKS!$S$6:$S$205,EVIDENCE_LINKS!$B$6:$B$205,A26,EVIDENCE_LINKS!$D$6:$D$205,AH26))),EXACT(B26,INDEX(EVIDENCE_LINKS!$C$6:$C$205,SUMIFS(EVIDENCE_LINKS!$S$6:$S$205,EVIDENCE_LINKS!$B$6:$B$205,A26,EVIDENCE_LINKS!$D$6:$D$205,AH26))),INDEX(EVIDENCE_LINKS!$N$6:$N$205,SUMIFS(EVIDENCE_LINKS!$S$6:$S$205,EVIDENCE_LINKS!$B$6:$B$205,A26,EVIDENCE_LINKS!$D$6:$D$205,AH26))="VALID",COUNTIF($AG26:$AJ26,AH26)=1),"VALID","INVALID - EVIDENCE 2 SELECTION")))</x:f>
      </x:c>
      <x:c r="AM26" s="51" t="str">
        <x:f>IF(A26="","",IF(AI26="","EMPTY",IF(AND(COUNTIFS(EVIDENCE_LINKS!$B$6:$B$205,A26,EVIDENCE_LINKS!$D$6:$D$205,AI26)=1,EXACT(AI26,INDEX(EVIDENCE_LINKS!$D$6:$D$205,SUMIFS(EVIDENCE_LINKS!$S$6:$S$205,EVIDENCE_LINKS!$B$6:$B$205,A26,EVIDENCE_LINKS!$D$6:$D$205,AI26))),EXACT(A26,INDEX(EVIDENCE_LINKS!$B$6:$B$205,SUMIFS(EVIDENCE_LINKS!$S$6:$S$205,EVIDENCE_LINKS!$B$6:$B$205,A26,EVIDENCE_LINKS!$D$6:$D$205,AI26))),EXACT(B26,INDEX(EVIDENCE_LINKS!$C$6:$C$205,SUMIFS(EVIDENCE_LINKS!$S$6:$S$205,EVIDENCE_LINKS!$B$6:$B$205,A26,EVIDENCE_LINKS!$D$6:$D$205,AI26))),INDEX(EVIDENCE_LINKS!$N$6:$N$205,SUMIFS(EVIDENCE_LINKS!$S$6:$S$205,EVIDENCE_LINKS!$B$6:$B$205,A26,EVIDENCE_LINKS!$D$6:$D$205,AI26))="VALID",COUNTIF($AG26:$AJ26,AI26)=1),"VALID","INVALID - EVIDENCE 3 SELECTION")))</x:f>
      </x:c>
      <x:c r="AN26" s="51" t="str">
        <x:f>IF(A26="","",IF(AJ26="","EMPTY",IF(AND(COUNTIFS(EVIDENCE_LINKS!$B$6:$B$205,A26,EVIDENCE_LINKS!$D$6:$D$205,AJ26)=1,EXACT(AJ26,INDEX(EVIDENCE_LINKS!$D$6:$D$205,SUMIFS(EVIDENCE_LINKS!$S$6:$S$205,EVIDENCE_LINKS!$B$6:$B$205,A26,EVIDENCE_LINKS!$D$6:$D$205,AJ26))),EXACT(A26,INDEX(EVIDENCE_LINKS!$B$6:$B$205,SUMIFS(EVIDENCE_LINKS!$S$6:$S$205,EVIDENCE_LINKS!$B$6:$B$205,A26,EVIDENCE_LINKS!$D$6:$D$205,AJ26))),EXACT(B26,INDEX(EVIDENCE_LINKS!$C$6:$C$205,SUMIFS(EVIDENCE_LINKS!$S$6:$S$205,EVIDENCE_LINKS!$B$6:$B$205,A26,EVIDENCE_LINKS!$D$6:$D$205,AJ26))),INDEX(EVIDENCE_LINKS!$N$6:$N$205,SUMIFS(EVIDENCE_LINKS!$S$6:$S$205,EVIDENCE_LINKS!$B$6:$B$205,A26,EVIDENCE_LINKS!$D$6:$D$205,AJ26))="VALID",COUNTIF($AG26:$AJ26,AJ26)=1),"VALID","INVALID - EVIDENCE 4 SELECTION")))</x:f>
      </x:c>
      <x:c r="AO26" s="51" t="str">
        <x:f>IF(A26="","",IF(AND(OR(AK26="VALID",AK26="EMPTY"),OR(AL26="VALID",AL26="EMPTY"),OR(AM26="VALID",AM26="EMPTY"),OR(AN26="VALID",AN26="EMPTY"),R26=COUNTIF($AG26:$AJ26,"&lt;&gt;")),"VALID","INVALID - EVIDENCE SELECTION PARITY"))</x:f>
      </x:c>
      <x:c r="AP26" s="51" t="str">
        <x:f>IF(A26="","",IF(R26&lt;2,"TOO FEW - RETURN TO EVIDENCE AUDIT",IF(R26&gt;4,"TOO MANY - REPAIR MEMO","VALID")))</x:f>
      </x:c>
      <x:c r="AR26" t="str">
        <x:f>IF(A26="","",IF(AQ26="","INVALID - MISSING ALTERNATIVE SELECTION",IF(AND(COUNTIFS(ALTERNATIVES!$B$6:$B$205,A26,ALTERNATIVES!$A$6:$A$205,AQ26)=1,EXACT(AQ26,INDEX(ALTERNATIVES!$A$6:$A$205,SUMIFS(ALTERNATIVES!$Q$6:$Q$205,ALTERNATIVES!$B$6:$B$205,A26,ALTERNATIVES!$A$6:$A$205,AQ26))),EXACT(A26,INDEX(ALTERNATIVES!$B$6:$B$205,SUMIFS(ALTERNATIVES!$Q$6:$Q$205,ALTERNATIVES!$B$6:$B$205,A26,ALTERNATIVES!$A$6:$A$205,AQ26))),EXACT(B26,INDEX(ALTERNATIVES!$C$6:$C$205,SUMIFS(ALTERNATIVES!$Q$6:$Q$205,ALTERNATIVES!$B$6:$B$205,A26,ALTERNATIVES!$A$6:$A$205,AQ26))),INDEX(ALTERNATIVES!$L$6:$L$205,SUMIFS(ALTERNATIVES!$Q$6:$Q$205,ALTERNATIVES!$B$6:$B$205,A26,ALTERNATIVES!$A$6:$A$205,AQ26))="VALID"),"VALID","INVALID - ALTERNATIVE SELECTION")))</x:f>
      </x:c>
    </x:row>
    <x:row r="27">
      <x:c r="A27" s="24"/>
      <x:c r="B27" s="24"/>
      <x:c r="C27" s="3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30" t="str">
        <x:f>IF(A27="","",IF(COUNTIF($A$6:$A$205,A27)=1,"VALID","INVALID - DUPLICATE / CASE-COLLIDING MEMO ID"))</x:f>
      </x:c>
      <x:c r="O27" s="30" t="str">
        <x:f>IF(A27="","",IF(AND(COUNTIF(DECISION_CONTEXT!$A$6:$A$205,B27)=1,EXACT(B27,INDEX(DECISION_CONTEXT!$A$6:$A$205,MATCH(B27,DECISION_CONTEXT!$A$6:$A$205,0))),INDEX(DECISION_CONTEXT!$I$6:$I$205,MATCH(B27,DECISION_CONTEXT!$A$6:$A$205,0))="VALID",INDEX(DECISION_CONTEXT!$J$6:$J$205,MATCH(B27,DECISION_CONTEXT!$A$6:$A$205,0))="VALID"),"VALID","INVALID - DECISION OWNERSHIP"))</x:f>
      </x:c>
      <x:c r="P27" s="30" t="str">
        <x:f>IF(A27="","",IF(AND(B27&lt;&gt;"",C27&lt;&gt;"",D27&lt;&gt;"",E27&lt;&gt;"",F27&lt;&gt;"",G27&lt;&gt;"",H27&lt;&gt;"",I27&lt;&gt;"",J27&lt;&gt;"",K27&lt;&gt;"",L27&lt;&gt;"",M27&lt;&gt;""),"VALID","INVALID - REQUIRED FIELD"))</x:f>
      </x:c>
      <x:c r="Q27" s="30" t="str">
        <x:f>IF(A27="","",COUNTIFS(EVIDENCE_LINKS!$B$6:$B$205,A27,EVIDENCE_LINKS!$C$6:$C$205,B27))</x:f>
      </x:c>
      <x:c r="R27" s="30" t="str">
        <x:f>IF(A27="","",COUNTIFS(EVIDENCE_LINKS!$B$6:$B$205,A27,EVIDENCE_LINKS!$C$6:$C$205,B27,EVIDENCE_LINKS!$N$6:$N$205,"VALID"))</x:f>
      </x:c>
      <x:c r="S27" s="30" t="str">
        <x:f>IF(A27="","",COUNTIFS(EVIDENCE_LINKS!$B$6:$B$205,A27,EVIDENCE_LINKS!$C$6:$C$205,B27,EVIDENCE_LINKS!$N$6:$N$205,"BLOCKING"))</x:f>
      </x:c>
      <x:c r="T27" s="30" t="str">
        <x:f>IF(A27="","",COUNTIFS(ALTERNATIVES!$B$6:$B$205,A27,ALTERNATIVES!$C$6:$C$205,B27,ALTERNATIVES!$L$6:$L$205,"VALID"))</x:f>
      </x:c>
      <x:c r="U27" s="30" t="str">
        <x:f>IF(A27="","",IF(OR(N27&lt;&gt;"VALID",O27&lt;&gt;"VALID",P27&lt;&gt;"VALID",AB27&lt;&gt;"VALID",AC27&gt;0,AE27&gt;0,AO27&lt;&gt;"VALID",AR27&lt;&gt;"VALID"),"REPAIR MEMO",IF(INDEX(DECISION_CONTEXT!$D$6:$D$205,MATCH(B27,DECISION_CONTEXT!$A$6:$A$205,0))="REOPEN REQUIRED","RETURN TO DECISION DEFINITION",IF(OR(AD27&gt;0,AP27="TOO FEW - RETURN TO EVIDENCE AUDIT"),"RETURN TO EVIDENCE AUDIT",IF(AP27="TOO MANY - REPAIR MEMO","REPAIR MEMO",IF(T27&lt;1,"REPAIR MEMO","READY FOR EXECUTIVE REVIEW"))))))</x:f>
      </x:c>
      <x:c r="V27" s="30" t="str">
        <x:f>IF(A27="","",IF(U27="READY FOR EXECUTIVE REVIEW","Take the bounded memo to executive review; record the actual decision separately.",IF(U27="RETURN TO DECISION DEFINITION","Reopen the Decision Definition Canvas before rewriting the memo.",IF(U27="RETURN TO EVIDENCE AUDIT","Return to Evidence Audit until at least two and no more than four decision-bearing evidence records are valid.",IF(AP27="TOO MANY - REPAIR MEMO","Reduce the executive surface to two to four decision-bearing evidence records without changing upstream evidence.","Repair the memo record without changing upstream decision or evidence.")))))</x:f>
      </x:c>
      <x:c r="W27" s="30" t="str">
        <x:f>IF(A27="","",A27&amp;"|~|"&amp;B27&amp;"|~|"&amp;E27&amp;"|~|"&amp;F27&amp;"|~|"&amp;H27&amp;"|~|"&amp;I27&amp;"|~|"&amp;K27&amp;"|~|"&amp;L27)</x:f>
      </x:c>
      <x:c r="X27" s="51"/>
      <x:c r="Y27" s="51"/>
      <x:c r="Z27" s="51"/>
      <x:c r="AA27" s="51"/>
      <x:c r="AB27" s="51" t="str">
        <x:f>IF(A27="","",IF(AND(O27="VALID",EXACT(X27,INDEX(DECISION_CONTEXT!$B$6:$B$205,MATCH(B27,DECISION_CONTEXT!$A$6:$A$205,0))),EXACT(Y27,INDEX(DECISION_CONTEXT!$E$6:$E$205,MATCH(B27,DECISION_CONTEXT!$A$6:$A$205,0))),EXACT(Z27,INDEX(DECISION_CONTEXT!$F$6:$F$205,MATCH(B27,DECISION_CONTEXT!$A$6:$A$205,0))),EXACT(AA27,INDEX(DECISION_CONTEXT!$H$6:$H$205,MATCH(B27,DECISION_CONTEXT!$A$6:$A$205,0))),EXACT(E27,INDEX(DECISION_CONTEXT!$K$6:$K$205,MATCH(B27,DECISION_CONTEXT!$A$6:$A$205,0)))),"VALID","INVALID - DECISION CONTRACT PARITY / AUTHORITY"))</x:f>
      </x:c>
      <x:c r="AC27" s="51" t="str">
        <x:f>IF(A27="","",COUNTIFS(EVIDENCE_LINKS!$B$6:$B$205,A27,EVIDENCE_LINKS!$C$6:$C$205,B27,EVIDENCE_LINKS!$N$6:$N$205,"INVALID"))</x:f>
      </x:c>
      <x:c r="AD27" s="51" t="str">
        <x:f>IF(A27="","",S27)</x:f>
      </x:c>
      <x:c r="AE27" s="51" t="str">
        <x:f>IF(A27="","",COUNTIFS(ALTERNATIVES!$B$6:$B$205,A27,ALTERNATIVES!$C$6:$C$205,B27,ALTERNATIVES!$L$6:$L$205,"INVALID"))</x:f>
      </x:c>
      <x:c r="AF27" s="51" t="str">
        <x:f>IF(A27="","",A27&amp;"|~|"&amp;B27&amp;"|~|"&amp;X27&amp;"|~|"&amp;Y27&amp;"|~|"&amp;Z27&amp;"|~|"&amp;AA27&amp;"|~|"&amp;E27&amp;"|~|"&amp;F27&amp;"|~|"&amp;H27&amp;"|~|"&amp;I27&amp;"|~|"&amp;K27&amp;"|~|"&amp;L27)</x:f>
      </x:c>
      <x:c r="AG27" s="51"/>
      <x:c r="AH27" s="51"/>
      <x:c r="AI27" s="51"/>
      <x:c r="AJ27" s="51"/>
      <x:c r="AK27" s="51" t="str">
        <x:f>IF(A27="","",IF(AG27="","EMPTY",IF(AND(COUNTIFS(EVIDENCE_LINKS!$B$6:$B$205,A27,EVIDENCE_LINKS!$D$6:$D$205,AG27)=1,EXACT(AG27,INDEX(EVIDENCE_LINKS!$D$6:$D$205,SUMIFS(EVIDENCE_LINKS!$S$6:$S$205,EVIDENCE_LINKS!$B$6:$B$205,A27,EVIDENCE_LINKS!$D$6:$D$205,AG27))),EXACT(A27,INDEX(EVIDENCE_LINKS!$B$6:$B$205,SUMIFS(EVIDENCE_LINKS!$S$6:$S$205,EVIDENCE_LINKS!$B$6:$B$205,A27,EVIDENCE_LINKS!$D$6:$D$205,AG27))),EXACT(B27,INDEX(EVIDENCE_LINKS!$C$6:$C$205,SUMIFS(EVIDENCE_LINKS!$S$6:$S$205,EVIDENCE_LINKS!$B$6:$B$205,A27,EVIDENCE_LINKS!$D$6:$D$205,AG27))),INDEX(EVIDENCE_LINKS!$N$6:$N$205,SUMIFS(EVIDENCE_LINKS!$S$6:$S$205,EVIDENCE_LINKS!$B$6:$B$205,A27,EVIDENCE_LINKS!$D$6:$D$205,AG27))="VALID",COUNTIF($AG27:$AJ27,AG27)=1),"VALID","INVALID - EVIDENCE 1 SELECTION")))</x:f>
      </x:c>
      <x:c r="AL27" s="51" t="str">
        <x:f>IF(A27="","",IF(AH27="","EMPTY",IF(AND(COUNTIFS(EVIDENCE_LINKS!$B$6:$B$205,A27,EVIDENCE_LINKS!$D$6:$D$205,AH27)=1,EXACT(AH27,INDEX(EVIDENCE_LINKS!$D$6:$D$205,SUMIFS(EVIDENCE_LINKS!$S$6:$S$205,EVIDENCE_LINKS!$B$6:$B$205,A27,EVIDENCE_LINKS!$D$6:$D$205,AH27))),EXACT(A27,INDEX(EVIDENCE_LINKS!$B$6:$B$205,SUMIFS(EVIDENCE_LINKS!$S$6:$S$205,EVIDENCE_LINKS!$B$6:$B$205,A27,EVIDENCE_LINKS!$D$6:$D$205,AH27))),EXACT(B27,INDEX(EVIDENCE_LINKS!$C$6:$C$205,SUMIFS(EVIDENCE_LINKS!$S$6:$S$205,EVIDENCE_LINKS!$B$6:$B$205,A27,EVIDENCE_LINKS!$D$6:$D$205,AH27))),INDEX(EVIDENCE_LINKS!$N$6:$N$205,SUMIFS(EVIDENCE_LINKS!$S$6:$S$205,EVIDENCE_LINKS!$B$6:$B$205,A27,EVIDENCE_LINKS!$D$6:$D$205,AH27))="VALID",COUNTIF($AG27:$AJ27,AH27)=1),"VALID","INVALID - EVIDENCE 2 SELECTION")))</x:f>
      </x:c>
      <x:c r="AM27" s="51" t="str">
        <x:f>IF(A27="","",IF(AI27="","EMPTY",IF(AND(COUNTIFS(EVIDENCE_LINKS!$B$6:$B$205,A27,EVIDENCE_LINKS!$D$6:$D$205,AI27)=1,EXACT(AI27,INDEX(EVIDENCE_LINKS!$D$6:$D$205,SUMIFS(EVIDENCE_LINKS!$S$6:$S$205,EVIDENCE_LINKS!$B$6:$B$205,A27,EVIDENCE_LINKS!$D$6:$D$205,AI27))),EXACT(A27,INDEX(EVIDENCE_LINKS!$B$6:$B$205,SUMIFS(EVIDENCE_LINKS!$S$6:$S$205,EVIDENCE_LINKS!$B$6:$B$205,A27,EVIDENCE_LINKS!$D$6:$D$205,AI27))),EXACT(B27,INDEX(EVIDENCE_LINKS!$C$6:$C$205,SUMIFS(EVIDENCE_LINKS!$S$6:$S$205,EVIDENCE_LINKS!$B$6:$B$205,A27,EVIDENCE_LINKS!$D$6:$D$205,AI27))),INDEX(EVIDENCE_LINKS!$N$6:$N$205,SUMIFS(EVIDENCE_LINKS!$S$6:$S$205,EVIDENCE_LINKS!$B$6:$B$205,A27,EVIDENCE_LINKS!$D$6:$D$205,AI27))="VALID",COUNTIF($AG27:$AJ27,AI27)=1),"VALID","INVALID - EVIDENCE 3 SELECTION")))</x:f>
      </x:c>
      <x:c r="AN27" s="51" t="str">
        <x:f>IF(A27="","",IF(AJ27="","EMPTY",IF(AND(COUNTIFS(EVIDENCE_LINKS!$B$6:$B$205,A27,EVIDENCE_LINKS!$D$6:$D$205,AJ27)=1,EXACT(AJ27,INDEX(EVIDENCE_LINKS!$D$6:$D$205,SUMIFS(EVIDENCE_LINKS!$S$6:$S$205,EVIDENCE_LINKS!$B$6:$B$205,A27,EVIDENCE_LINKS!$D$6:$D$205,AJ27))),EXACT(A27,INDEX(EVIDENCE_LINKS!$B$6:$B$205,SUMIFS(EVIDENCE_LINKS!$S$6:$S$205,EVIDENCE_LINKS!$B$6:$B$205,A27,EVIDENCE_LINKS!$D$6:$D$205,AJ27))),EXACT(B27,INDEX(EVIDENCE_LINKS!$C$6:$C$205,SUMIFS(EVIDENCE_LINKS!$S$6:$S$205,EVIDENCE_LINKS!$B$6:$B$205,A27,EVIDENCE_LINKS!$D$6:$D$205,AJ27))),INDEX(EVIDENCE_LINKS!$N$6:$N$205,SUMIFS(EVIDENCE_LINKS!$S$6:$S$205,EVIDENCE_LINKS!$B$6:$B$205,A27,EVIDENCE_LINKS!$D$6:$D$205,AJ27))="VALID",COUNTIF($AG27:$AJ27,AJ27)=1),"VALID","INVALID - EVIDENCE 4 SELECTION")))</x:f>
      </x:c>
      <x:c r="AO27" s="51" t="str">
        <x:f>IF(A27="","",IF(AND(OR(AK27="VALID",AK27="EMPTY"),OR(AL27="VALID",AL27="EMPTY"),OR(AM27="VALID",AM27="EMPTY"),OR(AN27="VALID",AN27="EMPTY"),R27=COUNTIF($AG27:$AJ27,"&lt;&gt;")),"VALID","INVALID - EVIDENCE SELECTION PARITY"))</x:f>
      </x:c>
      <x:c r="AP27" s="51" t="str">
        <x:f>IF(A27="","",IF(R27&lt;2,"TOO FEW - RETURN TO EVIDENCE AUDIT",IF(R27&gt;4,"TOO MANY - REPAIR MEMO","VALID")))</x:f>
      </x:c>
      <x:c r="AR27" t="str">
        <x:f>IF(A27="","",IF(AQ27="","INVALID - MISSING ALTERNATIVE SELECTION",IF(AND(COUNTIFS(ALTERNATIVES!$B$6:$B$205,A27,ALTERNATIVES!$A$6:$A$205,AQ27)=1,EXACT(AQ27,INDEX(ALTERNATIVES!$A$6:$A$205,SUMIFS(ALTERNATIVES!$Q$6:$Q$205,ALTERNATIVES!$B$6:$B$205,A27,ALTERNATIVES!$A$6:$A$205,AQ27))),EXACT(A27,INDEX(ALTERNATIVES!$B$6:$B$205,SUMIFS(ALTERNATIVES!$Q$6:$Q$205,ALTERNATIVES!$B$6:$B$205,A27,ALTERNATIVES!$A$6:$A$205,AQ27))),EXACT(B27,INDEX(ALTERNATIVES!$C$6:$C$205,SUMIFS(ALTERNATIVES!$Q$6:$Q$205,ALTERNATIVES!$B$6:$B$205,A27,ALTERNATIVES!$A$6:$A$205,AQ27))),INDEX(ALTERNATIVES!$L$6:$L$205,SUMIFS(ALTERNATIVES!$Q$6:$Q$205,ALTERNATIVES!$B$6:$B$205,A27,ALTERNATIVES!$A$6:$A$205,AQ27))="VALID"),"VALID","INVALID - ALTERNATIVE SELECTION")))</x:f>
      </x:c>
    </x:row>
    <x:row r="28">
      <x:c r="A28" s="24"/>
      <x:c r="B28" s="24"/>
      <x:c r="C28" s="3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30" t="str">
        <x:f>IF(A28="","",IF(COUNTIF($A$6:$A$205,A28)=1,"VALID","INVALID - DUPLICATE / CASE-COLLIDING MEMO ID"))</x:f>
      </x:c>
      <x:c r="O28" s="30" t="str">
        <x:f>IF(A28="","",IF(AND(COUNTIF(DECISION_CONTEXT!$A$6:$A$205,B28)=1,EXACT(B28,INDEX(DECISION_CONTEXT!$A$6:$A$205,MATCH(B28,DECISION_CONTEXT!$A$6:$A$205,0))),INDEX(DECISION_CONTEXT!$I$6:$I$205,MATCH(B28,DECISION_CONTEXT!$A$6:$A$205,0))="VALID",INDEX(DECISION_CONTEXT!$J$6:$J$205,MATCH(B28,DECISION_CONTEXT!$A$6:$A$205,0))="VALID"),"VALID","INVALID - DECISION OWNERSHIP"))</x:f>
      </x:c>
      <x:c r="P28" s="30" t="str">
        <x:f>IF(A28="","",IF(AND(B28&lt;&gt;"",C28&lt;&gt;"",D28&lt;&gt;"",E28&lt;&gt;"",F28&lt;&gt;"",G28&lt;&gt;"",H28&lt;&gt;"",I28&lt;&gt;"",J28&lt;&gt;"",K28&lt;&gt;"",L28&lt;&gt;"",M28&lt;&gt;""),"VALID","INVALID - REQUIRED FIELD"))</x:f>
      </x:c>
      <x:c r="Q28" s="30" t="str">
        <x:f>IF(A28="","",COUNTIFS(EVIDENCE_LINKS!$B$6:$B$205,A28,EVIDENCE_LINKS!$C$6:$C$205,B28))</x:f>
      </x:c>
      <x:c r="R28" s="30" t="str">
        <x:f>IF(A28="","",COUNTIFS(EVIDENCE_LINKS!$B$6:$B$205,A28,EVIDENCE_LINKS!$C$6:$C$205,B28,EVIDENCE_LINKS!$N$6:$N$205,"VALID"))</x:f>
      </x:c>
      <x:c r="S28" s="30" t="str">
        <x:f>IF(A28="","",COUNTIFS(EVIDENCE_LINKS!$B$6:$B$205,A28,EVIDENCE_LINKS!$C$6:$C$205,B28,EVIDENCE_LINKS!$N$6:$N$205,"BLOCKING"))</x:f>
      </x:c>
      <x:c r="T28" s="30" t="str">
        <x:f>IF(A28="","",COUNTIFS(ALTERNATIVES!$B$6:$B$205,A28,ALTERNATIVES!$C$6:$C$205,B28,ALTERNATIVES!$L$6:$L$205,"VALID"))</x:f>
      </x:c>
      <x:c r="U28" s="30" t="str">
        <x:f>IF(A28="","",IF(OR(N28&lt;&gt;"VALID",O28&lt;&gt;"VALID",P28&lt;&gt;"VALID",AB28&lt;&gt;"VALID",AC28&gt;0,AE28&gt;0,AO28&lt;&gt;"VALID",AR28&lt;&gt;"VALID"),"REPAIR MEMO",IF(INDEX(DECISION_CONTEXT!$D$6:$D$205,MATCH(B28,DECISION_CONTEXT!$A$6:$A$205,0))="REOPEN REQUIRED","RETURN TO DECISION DEFINITION",IF(OR(AD28&gt;0,AP28="TOO FEW - RETURN TO EVIDENCE AUDIT"),"RETURN TO EVIDENCE AUDIT",IF(AP28="TOO MANY - REPAIR MEMO","REPAIR MEMO",IF(T28&lt;1,"REPAIR MEMO","READY FOR EXECUTIVE REVIEW"))))))</x:f>
      </x:c>
      <x:c r="V28" s="30" t="str">
        <x:f>IF(A28="","",IF(U28="READY FOR EXECUTIVE REVIEW","Take the bounded memo to executive review; record the actual decision separately.",IF(U28="RETURN TO DECISION DEFINITION","Reopen the Decision Definition Canvas before rewriting the memo.",IF(U28="RETURN TO EVIDENCE AUDIT","Return to Evidence Audit until at least two and no more than four decision-bearing evidence records are valid.",IF(AP28="TOO MANY - REPAIR MEMO","Reduce the executive surface to two to four decision-bearing evidence records without changing upstream evidence.","Repair the memo record without changing upstream decision or evidence.")))))</x:f>
      </x:c>
      <x:c r="W28" s="30" t="str">
        <x:f>IF(A28="","",A28&amp;"|~|"&amp;B28&amp;"|~|"&amp;E28&amp;"|~|"&amp;F28&amp;"|~|"&amp;H28&amp;"|~|"&amp;I28&amp;"|~|"&amp;K28&amp;"|~|"&amp;L28)</x:f>
      </x:c>
      <x:c r="X28" s="51"/>
      <x:c r="Y28" s="51"/>
      <x:c r="Z28" s="51"/>
      <x:c r="AA28" s="51"/>
      <x:c r="AB28" s="51" t="str">
        <x:f>IF(A28="","",IF(AND(O28="VALID",EXACT(X28,INDEX(DECISION_CONTEXT!$B$6:$B$205,MATCH(B28,DECISION_CONTEXT!$A$6:$A$205,0))),EXACT(Y28,INDEX(DECISION_CONTEXT!$E$6:$E$205,MATCH(B28,DECISION_CONTEXT!$A$6:$A$205,0))),EXACT(Z28,INDEX(DECISION_CONTEXT!$F$6:$F$205,MATCH(B28,DECISION_CONTEXT!$A$6:$A$205,0))),EXACT(AA28,INDEX(DECISION_CONTEXT!$H$6:$H$205,MATCH(B28,DECISION_CONTEXT!$A$6:$A$205,0))),EXACT(E28,INDEX(DECISION_CONTEXT!$K$6:$K$205,MATCH(B28,DECISION_CONTEXT!$A$6:$A$205,0)))),"VALID","INVALID - DECISION CONTRACT PARITY / AUTHORITY"))</x:f>
      </x:c>
      <x:c r="AC28" s="51" t="str">
        <x:f>IF(A28="","",COUNTIFS(EVIDENCE_LINKS!$B$6:$B$205,A28,EVIDENCE_LINKS!$C$6:$C$205,B28,EVIDENCE_LINKS!$N$6:$N$205,"INVALID"))</x:f>
      </x:c>
      <x:c r="AD28" s="51" t="str">
        <x:f>IF(A28="","",S28)</x:f>
      </x:c>
      <x:c r="AE28" s="51" t="str">
        <x:f>IF(A28="","",COUNTIFS(ALTERNATIVES!$B$6:$B$205,A28,ALTERNATIVES!$C$6:$C$205,B28,ALTERNATIVES!$L$6:$L$205,"INVALID"))</x:f>
      </x:c>
      <x:c r="AF28" s="51" t="str">
        <x:f>IF(A28="","",A28&amp;"|~|"&amp;B28&amp;"|~|"&amp;X28&amp;"|~|"&amp;Y28&amp;"|~|"&amp;Z28&amp;"|~|"&amp;AA28&amp;"|~|"&amp;E28&amp;"|~|"&amp;F28&amp;"|~|"&amp;H28&amp;"|~|"&amp;I28&amp;"|~|"&amp;K28&amp;"|~|"&amp;L28)</x:f>
      </x:c>
      <x:c r="AG28" s="51"/>
      <x:c r="AH28" s="51"/>
      <x:c r="AI28" s="51"/>
      <x:c r="AJ28" s="51"/>
      <x:c r="AK28" s="51" t="str">
        <x:f>IF(A28="","",IF(AG28="","EMPTY",IF(AND(COUNTIFS(EVIDENCE_LINKS!$B$6:$B$205,A28,EVIDENCE_LINKS!$D$6:$D$205,AG28)=1,EXACT(AG28,INDEX(EVIDENCE_LINKS!$D$6:$D$205,SUMIFS(EVIDENCE_LINKS!$S$6:$S$205,EVIDENCE_LINKS!$B$6:$B$205,A28,EVIDENCE_LINKS!$D$6:$D$205,AG28))),EXACT(A28,INDEX(EVIDENCE_LINKS!$B$6:$B$205,SUMIFS(EVIDENCE_LINKS!$S$6:$S$205,EVIDENCE_LINKS!$B$6:$B$205,A28,EVIDENCE_LINKS!$D$6:$D$205,AG28))),EXACT(B28,INDEX(EVIDENCE_LINKS!$C$6:$C$205,SUMIFS(EVIDENCE_LINKS!$S$6:$S$205,EVIDENCE_LINKS!$B$6:$B$205,A28,EVIDENCE_LINKS!$D$6:$D$205,AG28))),INDEX(EVIDENCE_LINKS!$N$6:$N$205,SUMIFS(EVIDENCE_LINKS!$S$6:$S$205,EVIDENCE_LINKS!$B$6:$B$205,A28,EVIDENCE_LINKS!$D$6:$D$205,AG28))="VALID",COUNTIF($AG28:$AJ28,AG28)=1),"VALID","INVALID - EVIDENCE 1 SELECTION")))</x:f>
      </x:c>
      <x:c r="AL28" s="51" t="str">
        <x:f>IF(A28="","",IF(AH28="","EMPTY",IF(AND(COUNTIFS(EVIDENCE_LINKS!$B$6:$B$205,A28,EVIDENCE_LINKS!$D$6:$D$205,AH28)=1,EXACT(AH28,INDEX(EVIDENCE_LINKS!$D$6:$D$205,SUMIFS(EVIDENCE_LINKS!$S$6:$S$205,EVIDENCE_LINKS!$B$6:$B$205,A28,EVIDENCE_LINKS!$D$6:$D$205,AH28))),EXACT(A28,INDEX(EVIDENCE_LINKS!$B$6:$B$205,SUMIFS(EVIDENCE_LINKS!$S$6:$S$205,EVIDENCE_LINKS!$B$6:$B$205,A28,EVIDENCE_LINKS!$D$6:$D$205,AH28))),EXACT(B28,INDEX(EVIDENCE_LINKS!$C$6:$C$205,SUMIFS(EVIDENCE_LINKS!$S$6:$S$205,EVIDENCE_LINKS!$B$6:$B$205,A28,EVIDENCE_LINKS!$D$6:$D$205,AH28))),INDEX(EVIDENCE_LINKS!$N$6:$N$205,SUMIFS(EVIDENCE_LINKS!$S$6:$S$205,EVIDENCE_LINKS!$B$6:$B$205,A28,EVIDENCE_LINKS!$D$6:$D$205,AH28))="VALID",COUNTIF($AG28:$AJ28,AH28)=1),"VALID","INVALID - EVIDENCE 2 SELECTION")))</x:f>
      </x:c>
      <x:c r="AM28" s="51" t="str">
        <x:f>IF(A28="","",IF(AI28="","EMPTY",IF(AND(COUNTIFS(EVIDENCE_LINKS!$B$6:$B$205,A28,EVIDENCE_LINKS!$D$6:$D$205,AI28)=1,EXACT(AI28,INDEX(EVIDENCE_LINKS!$D$6:$D$205,SUMIFS(EVIDENCE_LINKS!$S$6:$S$205,EVIDENCE_LINKS!$B$6:$B$205,A28,EVIDENCE_LINKS!$D$6:$D$205,AI28))),EXACT(A28,INDEX(EVIDENCE_LINKS!$B$6:$B$205,SUMIFS(EVIDENCE_LINKS!$S$6:$S$205,EVIDENCE_LINKS!$B$6:$B$205,A28,EVIDENCE_LINKS!$D$6:$D$205,AI28))),EXACT(B28,INDEX(EVIDENCE_LINKS!$C$6:$C$205,SUMIFS(EVIDENCE_LINKS!$S$6:$S$205,EVIDENCE_LINKS!$B$6:$B$205,A28,EVIDENCE_LINKS!$D$6:$D$205,AI28))),INDEX(EVIDENCE_LINKS!$N$6:$N$205,SUMIFS(EVIDENCE_LINKS!$S$6:$S$205,EVIDENCE_LINKS!$B$6:$B$205,A28,EVIDENCE_LINKS!$D$6:$D$205,AI28))="VALID",COUNTIF($AG28:$AJ28,AI28)=1),"VALID","INVALID - EVIDENCE 3 SELECTION")))</x:f>
      </x:c>
      <x:c r="AN28" s="51" t="str">
        <x:f>IF(A28="","",IF(AJ28="","EMPTY",IF(AND(COUNTIFS(EVIDENCE_LINKS!$B$6:$B$205,A28,EVIDENCE_LINKS!$D$6:$D$205,AJ28)=1,EXACT(AJ28,INDEX(EVIDENCE_LINKS!$D$6:$D$205,SUMIFS(EVIDENCE_LINKS!$S$6:$S$205,EVIDENCE_LINKS!$B$6:$B$205,A28,EVIDENCE_LINKS!$D$6:$D$205,AJ28))),EXACT(A28,INDEX(EVIDENCE_LINKS!$B$6:$B$205,SUMIFS(EVIDENCE_LINKS!$S$6:$S$205,EVIDENCE_LINKS!$B$6:$B$205,A28,EVIDENCE_LINKS!$D$6:$D$205,AJ28))),EXACT(B28,INDEX(EVIDENCE_LINKS!$C$6:$C$205,SUMIFS(EVIDENCE_LINKS!$S$6:$S$205,EVIDENCE_LINKS!$B$6:$B$205,A28,EVIDENCE_LINKS!$D$6:$D$205,AJ28))),INDEX(EVIDENCE_LINKS!$N$6:$N$205,SUMIFS(EVIDENCE_LINKS!$S$6:$S$205,EVIDENCE_LINKS!$B$6:$B$205,A28,EVIDENCE_LINKS!$D$6:$D$205,AJ28))="VALID",COUNTIF($AG28:$AJ28,AJ28)=1),"VALID","INVALID - EVIDENCE 4 SELECTION")))</x:f>
      </x:c>
      <x:c r="AO28" s="51" t="str">
        <x:f>IF(A28="","",IF(AND(OR(AK28="VALID",AK28="EMPTY"),OR(AL28="VALID",AL28="EMPTY"),OR(AM28="VALID",AM28="EMPTY"),OR(AN28="VALID",AN28="EMPTY"),R28=COUNTIF($AG28:$AJ28,"&lt;&gt;")),"VALID","INVALID - EVIDENCE SELECTION PARITY"))</x:f>
      </x:c>
      <x:c r="AP28" s="51" t="str">
        <x:f>IF(A28="","",IF(R28&lt;2,"TOO FEW - RETURN TO EVIDENCE AUDIT",IF(R28&gt;4,"TOO MANY - REPAIR MEMO","VALID")))</x:f>
      </x:c>
      <x:c r="AR28" t="str">
        <x:f>IF(A28="","",IF(AQ28="","INVALID - MISSING ALTERNATIVE SELECTION",IF(AND(COUNTIFS(ALTERNATIVES!$B$6:$B$205,A28,ALTERNATIVES!$A$6:$A$205,AQ28)=1,EXACT(AQ28,INDEX(ALTERNATIVES!$A$6:$A$205,SUMIFS(ALTERNATIVES!$Q$6:$Q$205,ALTERNATIVES!$B$6:$B$205,A28,ALTERNATIVES!$A$6:$A$205,AQ28))),EXACT(A28,INDEX(ALTERNATIVES!$B$6:$B$205,SUMIFS(ALTERNATIVES!$Q$6:$Q$205,ALTERNATIVES!$B$6:$B$205,A28,ALTERNATIVES!$A$6:$A$205,AQ28))),EXACT(B28,INDEX(ALTERNATIVES!$C$6:$C$205,SUMIFS(ALTERNATIVES!$Q$6:$Q$205,ALTERNATIVES!$B$6:$B$205,A28,ALTERNATIVES!$A$6:$A$205,AQ28))),INDEX(ALTERNATIVES!$L$6:$L$205,SUMIFS(ALTERNATIVES!$Q$6:$Q$205,ALTERNATIVES!$B$6:$B$205,A28,ALTERNATIVES!$A$6:$A$205,AQ28))="VALID"),"VALID","INVALID - ALTERNATIVE SELECTION")))</x:f>
      </x:c>
    </x:row>
    <x:row r="29">
      <x:c r="A29" s="24"/>
      <x:c r="B29" s="24"/>
      <x:c r="C29" s="3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30" t="str">
        <x:f>IF(A29="","",IF(COUNTIF($A$6:$A$205,A29)=1,"VALID","INVALID - DUPLICATE / CASE-COLLIDING MEMO ID"))</x:f>
      </x:c>
      <x:c r="O29" s="30" t="str">
        <x:f>IF(A29="","",IF(AND(COUNTIF(DECISION_CONTEXT!$A$6:$A$205,B29)=1,EXACT(B29,INDEX(DECISION_CONTEXT!$A$6:$A$205,MATCH(B29,DECISION_CONTEXT!$A$6:$A$205,0))),INDEX(DECISION_CONTEXT!$I$6:$I$205,MATCH(B29,DECISION_CONTEXT!$A$6:$A$205,0))="VALID",INDEX(DECISION_CONTEXT!$J$6:$J$205,MATCH(B29,DECISION_CONTEXT!$A$6:$A$205,0))="VALID"),"VALID","INVALID - DECISION OWNERSHIP"))</x:f>
      </x:c>
      <x:c r="P29" s="30" t="str">
        <x:f>IF(A29="","",IF(AND(B29&lt;&gt;"",C29&lt;&gt;"",D29&lt;&gt;"",E29&lt;&gt;"",F29&lt;&gt;"",G29&lt;&gt;"",H29&lt;&gt;"",I29&lt;&gt;"",J29&lt;&gt;"",K29&lt;&gt;"",L29&lt;&gt;"",M29&lt;&gt;""),"VALID","INVALID - REQUIRED FIELD"))</x:f>
      </x:c>
      <x:c r="Q29" s="30" t="str">
        <x:f>IF(A29="","",COUNTIFS(EVIDENCE_LINKS!$B$6:$B$205,A29,EVIDENCE_LINKS!$C$6:$C$205,B29))</x:f>
      </x:c>
      <x:c r="R29" s="30" t="str">
        <x:f>IF(A29="","",COUNTIFS(EVIDENCE_LINKS!$B$6:$B$205,A29,EVIDENCE_LINKS!$C$6:$C$205,B29,EVIDENCE_LINKS!$N$6:$N$205,"VALID"))</x:f>
      </x:c>
      <x:c r="S29" s="30" t="str">
        <x:f>IF(A29="","",COUNTIFS(EVIDENCE_LINKS!$B$6:$B$205,A29,EVIDENCE_LINKS!$C$6:$C$205,B29,EVIDENCE_LINKS!$N$6:$N$205,"BLOCKING"))</x:f>
      </x:c>
      <x:c r="T29" s="30" t="str">
        <x:f>IF(A29="","",COUNTIFS(ALTERNATIVES!$B$6:$B$205,A29,ALTERNATIVES!$C$6:$C$205,B29,ALTERNATIVES!$L$6:$L$205,"VALID"))</x:f>
      </x:c>
      <x:c r="U29" s="30" t="str">
        <x:f>IF(A29="","",IF(OR(N29&lt;&gt;"VALID",O29&lt;&gt;"VALID",P29&lt;&gt;"VALID",AB29&lt;&gt;"VALID",AC29&gt;0,AE29&gt;0,AO29&lt;&gt;"VALID",AR29&lt;&gt;"VALID"),"REPAIR MEMO",IF(INDEX(DECISION_CONTEXT!$D$6:$D$205,MATCH(B29,DECISION_CONTEXT!$A$6:$A$205,0))="REOPEN REQUIRED","RETURN TO DECISION DEFINITION",IF(OR(AD29&gt;0,AP29="TOO FEW - RETURN TO EVIDENCE AUDIT"),"RETURN TO EVIDENCE AUDIT",IF(AP29="TOO MANY - REPAIR MEMO","REPAIR MEMO",IF(T29&lt;1,"REPAIR MEMO","READY FOR EXECUTIVE REVIEW"))))))</x:f>
      </x:c>
      <x:c r="V29" s="30" t="str">
        <x:f>IF(A29="","",IF(U29="READY FOR EXECUTIVE REVIEW","Take the bounded memo to executive review; record the actual decision separately.",IF(U29="RETURN TO DECISION DEFINITION","Reopen the Decision Definition Canvas before rewriting the memo.",IF(U29="RETURN TO EVIDENCE AUDIT","Return to Evidence Audit until at least two and no more than four decision-bearing evidence records are valid.",IF(AP29="TOO MANY - REPAIR MEMO","Reduce the executive surface to two to four decision-bearing evidence records without changing upstream evidence.","Repair the memo record without changing upstream decision or evidence.")))))</x:f>
      </x:c>
      <x:c r="W29" s="30" t="str">
        <x:f>IF(A29="","",A29&amp;"|~|"&amp;B29&amp;"|~|"&amp;E29&amp;"|~|"&amp;F29&amp;"|~|"&amp;H29&amp;"|~|"&amp;I29&amp;"|~|"&amp;K29&amp;"|~|"&amp;L29)</x:f>
      </x:c>
      <x:c r="X29" s="51"/>
      <x:c r="Y29" s="51"/>
      <x:c r="Z29" s="51"/>
      <x:c r="AA29" s="51"/>
      <x:c r="AB29" s="51" t="str">
        <x:f>IF(A29="","",IF(AND(O29="VALID",EXACT(X29,INDEX(DECISION_CONTEXT!$B$6:$B$205,MATCH(B29,DECISION_CONTEXT!$A$6:$A$205,0))),EXACT(Y29,INDEX(DECISION_CONTEXT!$E$6:$E$205,MATCH(B29,DECISION_CONTEXT!$A$6:$A$205,0))),EXACT(Z29,INDEX(DECISION_CONTEXT!$F$6:$F$205,MATCH(B29,DECISION_CONTEXT!$A$6:$A$205,0))),EXACT(AA29,INDEX(DECISION_CONTEXT!$H$6:$H$205,MATCH(B29,DECISION_CONTEXT!$A$6:$A$205,0))),EXACT(E29,INDEX(DECISION_CONTEXT!$K$6:$K$205,MATCH(B29,DECISION_CONTEXT!$A$6:$A$205,0)))),"VALID","INVALID - DECISION CONTRACT PARITY / AUTHORITY"))</x:f>
      </x:c>
      <x:c r="AC29" s="51" t="str">
        <x:f>IF(A29="","",COUNTIFS(EVIDENCE_LINKS!$B$6:$B$205,A29,EVIDENCE_LINKS!$C$6:$C$205,B29,EVIDENCE_LINKS!$N$6:$N$205,"INVALID"))</x:f>
      </x:c>
      <x:c r="AD29" s="51" t="str">
        <x:f>IF(A29="","",S29)</x:f>
      </x:c>
      <x:c r="AE29" s="51" t="str">
        <x:f>IF(A29="","",COUNTIFS(ALTERNATIVES!$B$6:$B$205,A29,ALTERNATIVES!$C$6:$C$205,B29,ALTERNATIVES!$L$6:$L$205,"INVALID"))</x:f>
      </x:c>
      <x:c r="AF29" s="51" t="str">
        <x:f>IF(A29="","",A29&amp;"|~|"&amp;B29&amp;"|~|"&amp;X29&amp;"|~|"&amp;Y29&amp;"|~|"&amp;Z29&amp;"|~|"&amp;AA29&amp;"|~|"&amp;E29&amp;"|~|"&amp;F29&amp;"|~|"&amp;H29&amp;"|~|"&amp;I29&amp;"|~|"&amp;K29&amp;"|~|"&amp;L29)</x:f>
      </x:c>
      <x:c r="AG29" s="51"/>
      <x:c r="AH29" s="51"/>
      <x:c r="AI29" s="51"/>
      <x:c r="AJ29" s="51"/>
      <x:c r="AK29" s="51" t="str">
        <x:f>IF(A29="","",IF(AG29="","EMPTY",IF(AND(COUNTIFS(EVIDENCE_LINKS!$B$6:$B$205,A29,EVIDENCE_LINKS!$D$6:$D$205,AG29)=1,EXACT(AG29,INDEX(EVIDENCE_LINKS!$D$6:$D$205,SUMIFS(EVIDENCE_LINKS!$S$6:$S$205,EVIDENCE_LINKS!$B$6:$B$205,A29,EVIDENCE_LINKS!$D$6:$D$205,AG29))),EXACT(A29,INDEX(EVIDENCE_LINKS!$B$6:$B$205,SUMIFS(EVIDENCE_LINKS!$S$6:$S$205,EVIDENCE_LINKS!$B$6:$B$205,A29,EVIDENCE_LINKS!$D$6:$D$205,AG29))),EXACT(B29,INDEX(EVIDENCE_LINKS!$C$6:$C$205,SUMIFS(EVIDENCE_LINKS!$S$6:$S$205,EVIDENCE_LINKS!$B$6:$B$205,A29,EVIDENCE_LINKS!$D$6:$D$205,AG29))),INDEX(EVIDENCE_LINKS!$N$6:$N$205,SUMIFS(EVIDENCE_LINKS!$S$6:$S$205,EVIDENCE_LINKS!$B$6:$B$205,A29,EVIDENCE_LINKS!$D$6:$D$205,AG29))="VALID",COUNTIF($AG29:$AJ29,AG29)=1),"VALID","INVALID - EVIDENCE 1 SELECTION")))</x:f>
      </x:c>
      <x:c r="AL29" s="51" t="str">
        <x:f>IF(A29="","",IF(AH29="","EMPTY",IF(AND(COUNTIFS(EVIDENCE_LINKS!$B$6:$B$205,A29,EVIDENCE_LINKS!$D$6:$D$205,AH29)=1,EXACT(AH29,INDEX(EVIDENCE_LINKS!$D$6:$D$205,SUMIFS(EVIDENCE_LINKS!$S$6:$S$205,EVIDENCE_LINKS!$B$6:$B$205,A29,EVIDENCE_LINKS!$D$6:$D$205,AH29))),EXACT(A29,INDEX(EVIDENCE_LINKS!$B$6:$B$205,SUMIFS(EVIDENCE_LINKS!$S$6:$S$205,EVIDENCE_LINKS!$B$6:$B$205,A29,EVIDENCE_LINKS!$D$6:$D$205,AH29))),EXACT(B29,INDEX(EVIDENCE_LINKS!$C$6:$C$205,SUMIFS(EVIDENCE_LINKS!$S$6:$S$205,EVIDENCE_LINKS!$B$6:$B$205,A29,EVIDENCE_LINKS!$D$6:$D$205,AH29))),INDEX(EVIDENCE_LINKS!$N$6:$N$205,SUMIFS(EVIDENCE_LINKS!$S$6:$S$205,EVIDENCE_LINKS!$B$6:$B$205,A29,EVIDENCE_LINKS!$D$6:$D$205,AH29))="VALID",COUNTIF($AG29:$AJ29,AH29)=1),"VALID","INVALID - EVIDENCE 2 SELECTION")))</x:f>
      </x:c>
      <x:c r="AM29" s="51" t="str">
        <x:f>IF(A29="","",IF(AI29="","EMPTY",IF(AND(COUNTIFS(EVIDENCE_LINKS!$B$6:$B$205,A29,EVIDENCE_LINKS!$D$6:$D$205,AI29)=1,EXACT(AI29,INDEX(EVIDENCE_LINKS!$D$6:$D$205,SUMIFS(EVIDENCE_LINKS!$S$6:$S$205,EVIDENCE_LINKS!$B$6:$B$205,A29,EVIDENCE_LINKS!$D$6:$D$205,AI29))),EXACT(A29,INDEX(EVIDENCE_LINKS!$B$6:$B$205,SUMIFS(EVIDENCE_LINKS!$S$6:$S$205,EVIDENCE_LINKS!$B$6:$B$205,A29,EVIDENCE_LINKS!$D$6:$D$205,AI29))),EXACT(B29,INDEX(EVIDENCE_LINKS!$C$6:$C$205,SUMIFS(EVIDENCE_LINKS!$S$6:$S$205,EVIDENCE_LINKS!$B$6:$B$205,A29,EVIDENCE_LINKS!$D$6:$D$205,AI29))),INDEX(EVIDENCE_LINKS!$N$6:$N$205,SUMIFS(EVIDENCE_LINKS!$S$6:$S$205,EVIDENCE_LINKS!$B$6:$B$205,A29,EVIDENCE_LINKS!$D$6:$D$205,AI29))="VALID",COUNTIF($AG29:$AJ29,AI29)=1),"VALID","INVALID - EVIDENCE 3 SELECTION")))</x:f>
      </x:c>
      <x:c r="AN29" s="51" t="str">
        <x:f>IF(A29="","",IF(AJ29="","EMPTY",IF(AND(COUNTIFS(EVIDENCE_LINKS!$B$6:$B$205,A29,EVIDENCE_LINKS!$D$6:$D$205,AJ29)=1,EXACT(AJ29,INDEX(EVIDENCE_LINKS!$D$6:$D$205,SUMIFS(EVIDENCE_LINKS!$S$6:$S$205,EVIDENCE_LINKS!$B$6:$B$205,A29,EVIDENCE_LINKS!$D$6:$D$205,AJ29))),EXACT(A29,INDEX(EVIDENCE_LINKS!$B$6:$B$205,SUMIFS(EVIDENCE_LINKS!$S$6:$S$205,EVIDENCE_LINKS!$B$6:$B$205,A29,EVIDENCE_LINKS!$D$6:$D$205,AJ29))),EXACT(B29,INDEX(EVIDENCE_LINKS!$C$6:$C$205,SUMIFS(EVIDENCE_LINKS!$S$6:$S$205,EVIDENCE_LINKS!$B$6:$B$205,A29,EVIDENCE_LINKS!$D$6:$D$205,AJ29))),INDEX(EVIDENCE_LINKS!$N$6:$N$205,SUMIFS(EVIDENCE_LINKS!$S$6:$S$205,EVIDENCE_LINKS!$B$6:$B$205,A29,EVIDENCE_LINKS!$D$6:$D$205,AJ29))="VALID",COUNTIF($AG29:$AJ29,AJ29)=1),"VALID","INVALID - EVIDENCE 4 SELECTION")))</x:f>
      </x:c>
      <x:c r="AO29" s="51" t="str">
        <x:f>IF(A29="","",IF(AND(OR(AK29="VALID",AK29="EMPTY"),OR(AL29="VALID",AL29="EMPTY"),OR(AM29="VALID",AM29="EMPTY"),OR(AN29="VALID",AN29="EMPTY"),R29=COUNTIF($AG29:$AJ29,"&lt;&gt;")),"VALID","INVALID - EVIDENCE SELECTION PARITY"))</x:f>
      </x:c>
      <x:c r="AP29" s="51" t="str">
        <x:f>IF(A29="","",IF(R29&lt;2,"TOO FEW - RETURN TO EVIDENCE AUDIT",IF(R29&gt;4,"TOO MANY - REPAIR MEMO","VALID")))</x:f>
      </x:c>
      <x:c r="AR29" t="str">
        <x:f>IF(A29="","",IF(AQ29="","INVALID - MISSING ALTERNATIVE SELECTION",IF(AND(COUNTIFS(ALTERNATIVES!$B$6:$B$205,A29,ALTERNATIVES!$A$6:$A$205,AQ29)=1,EXACT(AQ29,INDEX(ALTERNATIVES!$A$6:$A$205,SUMIFS(ALTERNATIVES!$Q$6:$Q$205,ALTERNATIVES!$B$6:$B$205,A29,ALTERNATIVES!$A$6:$A$205,AQ29))),EXACT(A29,INDEX(ALTERNATIVES!$B$6:$B$205,SUMIFS(ALTERNATIVES!$Q$6:$Q$205,ALTERNATIVES!$B$6:$B$205,A29,ALTERNATIVES!$A$6:$A$205,AQ29))),EXACT(B29,INDEX(ALTERNATIVES!$C$6:$C$205,SUMIFS(ALTERNATIVES!$Q$6:$Q$205,ALTERNATIVES!$B$6:$B$205,A29,ALTERNATIVES!$A$6:$A$205,AQ29))),INDEX(ALTERNATIVES!$L$6:$L$205,SUMIFS(ALTERNATIVES!$Q$6:$Q$205,ALTERNATIVES!$B$6:$B$205,A29,ALTERNATIVES!$A$6:$A$205,AQ29))="VALID"),"VALID","INVALID - ALTERNATIVE SELECTION")))</x:f>
      </x:c>
    </x:row>
    <x:row r="30">
      <x:c r="A30" s="24"/>
      <x:c r="B30" s="24"/>
      <x:c r="C30" s="3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30" t="str">
        <x:f>IF(A30="","",IF(COUNTIF($A$6:$A$205,A30)=1,"VALID","INVALID - DUPLICATE / CASE-COLLIDING MEMO ID"))</x:f>
      </x:c>
      <x:c r="O30" s="30" t="str">
        <x:f>IF(A30="","",IF(AND(COUNTIF(DECISION_CONTEXT!$A$6:$A$205,B30)=1,EXACT(B30,INDEX(DECISION_CONTEXT!$A$6:$A$205,MATCH(B30,DECISION_CONTEXT!$A$6:$A$205,0))),INDEX(DECISION_CONTEXT!$I$6:$I$205,MATCH(B30,DECISION_CONTEXT!$A$6:$A$205,0))="VALID",INDEX(DECISION_CONTEXT!$J$6:$J$205,MATCH(B30,DECISION_CONTEXT!$A$6:$A$205,0))="VALID"),"VALID","INVALID - DECISION OWNERSHIP"))</x:f>
      </x:c>
      <x:c r="P30" s="30" t="str">
        <x:f>IF(A30="","",IF(AND(B30&lt;&gt;"",C30&lt;&gt;"",D30&lt;&gt;"",E30&lt;&gt;"",F30&lt;&gt;"",G30&lt;&gt;"",H30&lt;&gt;"",I30&lt;&gt;"",J30&lt;&gt;"",K30&lt;&gt;"",L30&lt;&gt;"",M30&lt;&gt;""),"VALID","INVALID - REQUIRED FIELD"))</x:f>
      </x:c>
      <x:c r="Q30" s="30" t="str">
        <x:f>IF(A30="","",COUNTIFS(EVIDENCE_LINKS!$B$6:$B$205,A30,EVIDENCE_LINKS!$C$6:$C$205,B30))</x:f>
      </x:c>
      <x:c r="R30" s="30" t="str">
        <x:f>IF(A30="","",COUNTIFS(EVIDENCE_LINKS!$B$6:$B$205,A30,EVIDENCE_LINKS!$C$6:$C$205,B30,EVIDENCE_LINKS!$N$6:$N$205,"VALID"))</x:f>
      </x:c>
      <x:c r="S30" s="30" t="str">
        <x:f>IF(A30="","",COUNTIFS(EVIDENCE_LINKS!$B$6:$B$205,A30,EVIDENCE_LINKS!$C$6:$C$205,B30,EVIDENCE_LINKS!$N$6:$N$205,"BLOCKING"))</x:f>
      </x:c>
      <x:c r="T30" s="30" t="str">
        <x:f>IF(A30="","",COUNTIFS(ALTERNATIVES!$B$6:$B$205,A30,ALTERNATIVES!$C$6:$C$205,B30,ALTERNATIVES!$L$6:$L$205,"VALID"))</x:f>
      </x:c>
      <x:c r="U30" s="30" t="str">
        <x:f>IF(A30="","",IF(OR(N30&lt;&gt;"VALID",O30&lt;&gt;"VALID",P30&lt;&gt;"VALID",AB30&lt;&gt;"VALID",AC30&gt;0,AE30&gt;0,AO30&lt;&gt;"VALID",AR30&lt;&gt;"VALID"),"REPAIR MEMO",IF(INDEX(DECISION_CONTEXT!$D$6:$D$205,MATCH(B30,DECISION_CONTEXT!$A$6:$A$205,0))="REOPEN REQUIRED","RETURN TO DECISION DEFINITION",IF(OR(AD30&gt;0,AP30="TOO FEW - RETURN TO EVIDENCE AUDIT"),"RETURN TO EVIDENCE AUDIT",IF(AP30="TOO MANY - REPAIR MEMO","REPAIR MEMO",IF(T30&lt;1,"REPAIR MEMO","READY FOR EXECUTIVE REVIEW"))))))</x:f>
      </x:c>
      <x:c r="V30" s="30" t="str">
        <x:f>IF(A30="","",IF(U30="READY FOR EXECUTIVE REVIEW","Take the bounded memo to executive review; record the actual decision separately.",IF(U30="RETURN TO DECISION DEFINITION","Reopen the Decision Definition Canvas before rewriting the memo.",IF(U30="RETURN TO EVIDENCE AUDIT","Return to Evidence Audit until at least two and no more than four decision-bearing evidence records are valid.",IF(AP30="TOO MANY - REPAIR MEMO","Reduce the executive surface to two to four decision-bearing evidence records without changing upstream evidence.","Repair the memo record without changing upstream decision or evidence.")))))</x:f>
      </x:c>
      <x:c r="W30" s="30" t="str">
        <x:f>IF(A30="","",A30&amp;"|~|"&amp;B30&amp;"|~|"&amp;E30&amp;"|~|"&amp;F30&amp;"|~|"&amp;H30&amp;"|~|"&amp;I30&amp;"|~|"&amp;K30&amp;"|~|"&amp;L30)</x:f>
      </x:c>
      <x:c r="X30" s="51"/>
      <x:c r="Y30" s="51"/>
      <x:c r="Z30" s="51"/>
      <x:c r="AA30" s="51"/>
      <x:c r="AB30" s="51" t="str">
        <x:f>IF(A30="","",IF(AND(O30="VALID",EXACT(X30,INDEX(DECISION_CONTEXT!$B$6:$B$205,MATCH(B30,DECISION_CONTEXT!$A$6:$A$205,0))),EXACT(Y30,INDEX(DECISION_CONTEXT!$E$6:$E$205,MATCH(B30,DECISION_CONTEXT!$A$6:$A$205,0))),EXACT(Z30,INDEX(DECISION_CONTEXT!$F$6:$F$205,MATCH(B30,DECISION_CONTEXT!$A$6:$A$205,0))),EXACT(AA30,INDEX(DECISION_CONTEXT!$H$6:$H$205,MATCH(B30,DECISION_CONTEXT!$A$6:$A$205,0))),EXACT(E30,INDEX(DECISION_CONTEXT!$K$6:$K$205,MATCH(B30,DECISION_CONTEXT!$A$6:$A$205,0)))),"VALID","INVALID - DECISION CONTRACT PARITY / AUTHORITY"))</x:f>
      </x:c>
      <x:c r="AC30" s="51" t="str">
        <x:f>IF(A30="","",COUNTIFS(EVIDENCE_LINKS!$B$6:$B$205,A30,EVIDENCE_LINKS!$C$6:$C$205,B30,EVIDENCE_LINKS!$N$6:$N$205,"INVALID"))</x:f>
      </x:c>
      <x:c r="AD30" s="51" t="str">
        <x:f>IF(A30="","",S30)</x:f>
      </x:c>
      <x:c r="AE30" s="51" t="str">
        <x:f>IF(A30="","",COUNTIFS(ALTERNATIVES!$B$6:$B$205,A30,ALTERNATIVES!$C$6:$C$205,B30,ALTERNATIVES!$L$6:$L$205,"INVALID"))</x:f>
      </x:c>
      <x:c r="AF30" s="51" t="str">
        <x:f>IF(A30="","",A30&amp;"|~|"&amp;B30&amp;"|~|"&amp;X30&amp;"|~|"&amp;Y30&amp;"|~|"&amp;Z30&amp;"|~|"&amp;AA30&amp;"|~|"&amp;E30&amp;"|~|"&amp;F30&amp;"|~|"&amp;H30&amp;"|~|"&amp;I30&amp;"|~|"&amp;K30&amp;"|~|"&amp;L30)</x:f>
      </x:c>
      <x:c r="AG30" s="51"/>
      <x:c r="AH30" s="51"/>
      <x:c r="AI30" s="51"/>
      <x:c r="AJ30" s="51"/>
      <x:c r="AK30" s="51" t="str">
        <x:f>IF(A30="","",IF(AG30="","EMPTY",IF(AND(COUNTIFS(EVIDENCE_LINKS!$B$6:$B$205,A30,EVIDENCE_LINKS!$D$6:$D$205,AG30)=1,EXACT(AG30,INDEX(EVIDENCE_LINKS!$D$6:$D$205,SUMIFS(EVIDENCE_LINKS!$S$6:$S$205,EVIDENCE_LINKS!$B$6:$B$205,A30,EVIDENCE_LINKS!$D$6:$D$205,AG30))),EXACT(A30,INDEX(EVIDENCE_LINKS!$B$6:$B$205,SUMIFS(EVIDENCE_LINKS!$S$6:$S$205,EVIDENCE_LINKS!$B$6:$B$205,A30,EVIDENCE_LINKS!$D$6:$D$205,AG30))),EXACT(B30,INDEX(EVIDENCE_LINKS!$C$6:$C$205,SUMIFS(EVIDENCE_LINKS!$S$6:$S$205,EVIDENCE_LINKS!$B$6:$B$205,A30,EVIDENCE_LINKS!$D$6:$D$205,AG30))),INDEX(EVIDENCE_LINKS!$N$6:$N$205,SUMIFS(EVIDENCE_LINKS!$S$6:$S$205,EVIDENCE_LINKS!$B$6:$B$205,A30,EVIDENCE_LINKS!$D$6:$D$205,AG30))="VALID",COUNTIF($AG30:$AJ30,AG30)=1),"VALID","INVALID - EVIDENCE 1 SELECTION")))</x:f>
      </x:c>
      <x:c r="AL30" s="51" t="str">
        <x:f>IF(A30="","",IF(AH30="","EMPTY",IF(AND(COUNTIFS(EVIDENCE_LINKS!$B$6:$B$205,A30,EVIDENCE_LINKS!$D$6:$D$205,AH30)=1,EXACT(AH30,INDEX(EVIDENCE_LINKS!$D$6:$D$205,SUMIFS(EVIDENCE_LINKS!$S$6:$S$205,EVIDENCE_LINKS!$B$6:$B$205,A30,EVIDENCE_LINKS!$D$6:$D$205,AH30))),EXACT(A30,INDEX(EVIDENCE_LINKS!$B$6:$B$205,SUMIFS(EVIDENCE_LINKS!$S$6:$S$205,EVIDENCE_LINKS!$B$6:$B$205,A30,EVIDENCE_LINKS!$D$6:$D$205,AH30))),EXACT(B30,INDEX(EVIDENCE_LINKS!$C$6:$C$205,SUMIFS(EVIDENCE_LINKS!$S$6:$S$205,EVIDENCE_LINKS!$B$6:$B$205,A30,EVIDENCE_LINKS!$D$6:$D$205,AH30))),INDEX(EVIDENCE_LINKS!$N$6:$N$205,SUMIFS(EVIDENCE_LINKS!$S$6:$S$205,EVIDENCE_LINKS!$B$6:$B$205,A30,EVIDENCE_LINKS!$D$6:$D$205,AH30))="VALID",COUNTIF($AG30:$AJ30,AH30)=1),"VALID","INVALID - EVIDENCE 2 SELECTION")))</x:f>
      </x:c>
      <x:c r="AM30" s="51" t="str">
        <x:f>IF(A30="","",IF(AI30="","EMPTY",IF(AND(COUNTIFS(EVIDENCE_LINKS!$B$6:$B$205,A30,EVIDENCE_LINKS!$D$6:$D$205,AI30)=1,EXACT(AI30,INDEX(EVIDENCE_LINKS!$D$6:$D$205,SUMIFS(EVIDENCE_LINKS!$S$6:$S$205,EVIDENCE_LINKS!$B$6:$B$205,A30,EVIDENCE_LINKS!$D$6:$D$205,AI30))),EXACT(A30,INDEX(EVIDENCE_LINKS!$B$6:$B$205,SUMIFS(EVIDENCE_LINKS!$S$6:$S$205,EVIDENCE_LINKS!$B$6:$B$205,A30,EVIDENCE_LINKS!$D$6:$D$205,AI30))),EXACT(B30,INDEX(EVIDENCE_LINKS!$C$6:$C$205,SUMIFS(EVIDENCE_LINKS!$S$6:$S$205,EVIDENCE_LINKS!$B$6:$B$205,A30,EVIDENCE_LINKS!$D$6:$D$205,AI30))),INDEX(EVIDENCE_LINKS!$N$6:$N$205,SUMIFS(EVIDENCE_LINKS!$S$6:$S$205,EVIDENCE_LINKS!$B$6:$B$205,A30,EVIDENCE_LINKS!$D$6:$D$205,AI30))="VALID",COUNTIF($AG30:$AJ30,AI30)=1),"VALID","INVALID - EVIDENCE 3 SELECTION")))</x:f>
      </x:c>
      <x:c r="AN30" s="51" t="str">
        <x:f>IF(A30="","",IF(AJ30="","EMPTY",IF(AND(COUNTIFS(EVIDENCE_LINKS!$B$6:$B$205,A30,EVIDENCE_LINKS!$D$6:$D$205,AJ30)=1,EXACT(AJ30,INDEX(EVIDENCE_LINKS!$D$6:$D$205,SUMIFS(EVIDENCE_LINKS!$S$6:$S$205,EVIDENCE_LINKS!$B$6:$B$205,A30,EVIDENCE_LINKS!$D$6:$D$205,AJ30))),EXACT(A30,INDEX(EVIDENCE_LINKS!$B$6:$B$205,SUMIFS(EVIDENCE_LINKS!$S$6:$S$205,EVIDENCE_LINKS!$B$6:$B$205,A30,EVIDENCE_LINKS!$D$6:$D$205,AJ30))),EXACT(B30,INDEX(EVIDENCE_LINKS!$C$6:$C$205,SUMIFS(EVIDENCE_LINKS!$S$6:$S$205,EVIDENCE_LINKS!$B$6:$B$205,A30,EVIDENCE_LINKS!$D$6:$D$205,AJ30))),INDEX(EVIDENCE_LINKS!$N$6:$N$205,SUMIFS(EVIDENCE_LINKS!$S$6:$S$205,EVIDENCE_LINKS!$B$6:$B$205,A30,EVIDENCE_LINKS!$D$6:$D$205,AJ30))="VALID",COUNTIF($AG30:$AJ30,AJ30)=1),"VALID","INVALID - EVIDENCE 4 SELECTION")))</x:f>
      </x:c>
      <x:c r="AO30" s="51" t="str">
        <x:f>IF(A30="","",IF(AND(OR(AK30="VALID",AK30="EMPTY"),OR(AL30="VALID",AL30="EMPTY"),OR(AM30="VALID",AM30="EMPTY"),OR(AN30="VALID",AN30="EMPTY"),R30=COUNTIF($AG30:$AJ30,"&lt;&gt;")),"VALID","INVALID - EVIDENCE SELECTION PARITY"))</x:f>
      </x:c>
      <x:c r="AP30" s="51" t="str">
        <x:f>IF(A30="","",IF(R30&lt;2,"TOO FEW - RETURN TO EVIDENCE AUDIT",IF(R30&gt;4,"TOO MANY - REPAIR MEMO","VALID")))</x:f>
      </x:c>
      <x:c r="AR30" t="str">
        <x:f>IF(A30="","",IF(AQ30="","INVALID - MISSING ALTERNATIVE SELECTION",IF(AND(COUNTIFS(ALTERNATIVES!$B$6:$B$205,A30,ALTERNATIVES!$A$6:$A$205,AQ30)=1,EXACT(AQ30,INDEX(ALTERNATIVES!$A$6:$A$205,SUMIFS(ALTERNATIVES!$Q$6:$Q$205,ALTERNATIVES!$B$6:$B$205,A30,ALTERNATIVES!$A$6:$A$205,AQ30))),EXACT(A30,INDEX(ALTERNATIVES!$B$6:$B$205,SUMIFS(ALTERNATIVES!$Q$6:$Q$205,ALTERNATIVES!$B$6:$B$205,A30,ALTERNATIVES!$A$6:$A$205,AQ30))),EXACT(B30,INDEX(ALTERNATIVES!$C$6:$C$205,SUMIFS(ALTERNATIVES!$Q$6:$Q$205,ALTERNATIVES!$B$6:$B$205,A30,ALTERNATIVES!$A$6:$A$205,AQ30))),INDEX(ALTERNATIVES!$L$6:$L$205,SUMIFS(ALTERNATIVES!$Q$6:$Q$205,ALTERNATIVES!$B$6:$B$205,A30,ALTERNATIVES!$A$6:$A$205,AQ30))="VALID"),"VALID","INVALID - ALTERNATIVE SELECTION")))</x:f>
      </x:c>
    </x:row>
    <x:row r="31">
      <x:c r="A31" s="24"/>
      <x:c r="B31" s="24"/>
      <x:c r="C31" s="3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30" t="str">
        <x:f>IF(A31="","",IF(COUNTIF($A$6:$A$205,A31)=1,"VALID","INVALID - DUPLICATE / CASE-COLLIDING MEMO ID"))</x:f>
      </x:c>
      <x:c r="O31" s="30" t="str">
        <x:f>IF(A31="","",IF(AND(COUNTIF(DECISION_CONTEXT!$A$6:$A$205,B31)=1,EXACT(B31,INDEX(DECISION_CONTEXT!$A$6:$A$205,MATCH(B31,DECISION_CONTEXT!$A$6:$A$205,0))),INDEX(DECISION_CONTEXT!$I$6:$I$205,MATCH(B31,DECISION_CONTEXT!$A$6:$A$205,0))="VALID",INDEX(DECISION_CONTEXT!$J$6:$J$205,MATCH(B31,DECISION_CONTEXT!$A$6:$A$205,0))="VALID"),"VALID","INVALID - DECISION OWNERSHIP"))</x:f>
      </x:c>
      <x:c r="P31" s="30" t="str">
        <x:f>IF(A31="","",IF(AND(B31&lt;&gt;"",C31&lt;&gt;"",D31&lt;&gt;"",E31&lt;&gt;"",F31&lt;&gt;"",G31&lt;&gt;"",H31&lt;&gt;"",I31&lt;&gt;"",J31&lt;&gt;"",K31&lt;&gt;"",L31&lt;&gt;"",M31&lt;&gt;""),"VALID","INVALID - REQUIRED FIELD"))</x:f>
      </x:c>
      <x:c r="Q31" s="30" t="str">
        <x:f>IF(A31="","",COUNTIFS(EVIDENCE_LINKS!$B$6:$B$205,A31,EVIDENCE_LINKS!$C$6:$C$205,B31))</x:f>
      </x:c>
      <x:c r="R31" s="30" t="str">
        <x:f>IF(A31="","",COUNTIFS(EVIDENCE_LINKS!$B$6:$B$205,A31,EVIDENCE_LINKS!$C$6:$C$205,B31,EVIDENCE_LINKS!$N$6:$N$205,"VALID"))</x:f>
      </x:c>
      <x:c r="S31" s="30" t="str">
        <x:f>IF(A31="","",COUNTIFS(EVIDENCE_LINKS!$B$6:$B$205,A31,EVIDENCE_LINKS!$C$6:$C$205,B31,EVIDENCE_LINKS!$N$6:$N$205,"BLOCKING"))</x:f>
      </x:c>
      <x:c r="T31" s="30" t="str">
        <x:f>IF(A31="","",COUNTIFS(ALTERNATIVES!$B$6:$B$205,A31,ALTERNATIVES!$C$6:$C$205,B31,ALTERNATIVES!$L$6:$L$205,"VALID"))</x:f>
      </x:c>
      <x:c r="U31" s="30" t="str">
        <x:f>IF(A31="","",IF(OR(N31&lt;&gt;"VALID",O31&lt;&gt;"VALID",P31&lt;&gt;"VALID",AB31&lt;&gt;"VALID",AC31&gt;0,AE31&gt;0,AO31&lt;&gt;"VALID",AR31&lt;&gt;"VALID"),"REPAIR MEMO",IF(INDEX(DECISION_CONTEXT!$D$6:$D$205,MATCH(B31,DECISION_CONTEXT!$A$6:$A$205,0))="REOPEN REQUIRED","RETURN TO DECISION DEFINITION",IF(OR(AD31&gt;0,AP31="TOO FEW - RETURN TO EVIDENCE AUDIT"),"RETURN TO EVIDENCE AUDIT",IF(AP31="TOO MANY - REPAIR MEMO","REPAIR MEMO",IF(T31&lt;1,"REPAIR MEMO","READY FOR EXECUTIVE REVIEW"))))))</x:f>
      </x:c>
      <x:c r="V31" s="30" t="str">
        <x:f>IF(A31="","",IF(U31="READY FOR EXECUTIVE REVIEW","Take the bounded memo to executive review; record the actual decision separately.",IF(U31="RETURN TO DECISION DEFINITION","Reopen the Decision Definition Canvas before rewriting the memo.",IF(U31="RETURN TO EVIDENCE AUDIT","Return to Evidence Audit until at least two and no more than four decision-bearing evidence records are valid.",IF(AP31="TOO MANY - REPAIR MEMO","Reduce the executive surface to two to four decision-bearing evidence records without changing upstream evidence.","Repair the memo record without changing upstream decision or evidence.")))))</x:f>
      </x:c>
      <x:c r="W31" s="30" t="str">
        <x:f>IF(A31="","",A31&amp;"|~|"&amp;B31&amp;"|~|"&amp;E31&amp;"|~|"&amp;F31&amp;"|~|"&amp;H31&amp;"|~|"&amp;I31&amp;"|~|"&amp;K31&amp;"|~|"&amp;L31)</x:f>
      </x:c>
      <x:c r="X31" s="51"/>
      <x:c r="Y31" s="51"/>
      <x:c r="Z31" s="51"/>
      <x:c r="AA31" s="51"/>
      <x:c r="AB31" s="51" t="str">
        <x:f>IF(A31="","",IF(AND(O31="VALID",EXACT(X31,INDEX(DECISION_CONTEXT!$B$6:$B$205,MATCH(B31,DECISION_CONTEXT!$A$6:$A$205,0))),EXACT(Y31,INDEX(DECISION_CONTEXT!$E$6:$E$205,MATCH(B31,DECISION_CONTEXT!$A$6:$A$205,0))),EXACT(Z31,INDEX(DECISION_CONTEXT!$F$6:$F$205,MATCH(B31,DECISION_CONTEXT!$A$6:$A$205,0))),EXACT(AA31,INDEX(DECISION_CONTEXT!$H$6:$H$205,MATCH(B31,DECISION_CONTEXT!$A$6:$A$205,0))),EXACT(E31,INDEX(DECISION_CONTEXT!$K$6:$K$205,MATCH(B31,DECISION_CONTEXT!$A$6:$A$205,0)))),"VALID","INVALID - DECISION CONTRACT PARITY / AUTHORITY"))</x:f>
      </x:c>
      <x:c r="AC31" s="51" t="str">
        <x:f>IF(A31="","",COUNTIFS(EVIDENCE_LINKS!$B$6:$B$205,A31,EVIDENCE_LINKS!$C$6:$C$205,B31,EVIDENCE_LINKS!$N$6:$N$205,"INVALID"))</x:f>
      </x:c>
      <x:c r="AD31" s="51" t="str">
        <x:f>IF(A31="","",S31)</x:f>
      </x:c>
      <x:c r="AE31" s="51" t="str">
        <x:f>IF(A31="","",COUNTIFS(ALTERNATIVES!$B$6:$B$205,A31,ALTERNATIVES!$C$6:$C$205,B31,ALTERNATIVES!$L$6:$L$205,"INVALID"))</x:f>
      </x:c>
      <x:c r="AF31" s="51" t="str">
        <x:f>IF(A31="","",A31&amp;"|~|"&amp;B31&amp;"|~|"&amp;X31&amp;"|~|"&amp;Y31&amp;"|~|"&amp;Z31&amp;"|~|"&amp;AA31&amp;"|~|"&amp;E31&amp;"|~|"&amp;F31&amp;"|~|"&amp;H31&amp;"|~|"&amp;I31&amp;"|~|"&amp;K31&amp;"|~|"&amp;L31)</x:f>
      </x:c>
      <x:c r="AG31" s="51"/>
      <x:c r="AH31" s="51"/>
      <x:c r="AI31" s="51"/>
      <x:c r="AJ31" s="51"/>
      <x:c r="AK31" s="51" t="str">
        <x:f>IF(A31="","",IF(AG31="","EMPTY",IF(AND(COUNTIFS(EVIDENCE_LINKS!$B$6:$B$205,A31,EVIDENCE_LINKS!$D$6:$D$205,AG31)=1,EXACT(AG31,INDEX(EVIDENCE_LINKS!$D$6:$D$205,SUMIFS(EVIDENCE_LINKS!$S$6:$S$205,EVIDENCE_LINKS!$B$6:$B$205,A31,EVIDENCE_LINKS!$D$6:$D$205,AG31))),EXACT(A31,INDEX(EVIDENCE_LINKS!$B$6:$B$205,SUMIFS(EVIDENCE_LINKS!$S$6:$S$205,EVIDENCE_LINKS!$B$6:$B$205,A31,EVIDENCE_LINKS!$D$6:$D$205,AG31))),EXACT(B31,INDEX(EVIDENCE_LINKS!$C$6:$C$205,SUMIFS(EVIDENCE_LINKS!$S$6:$S$205,EVIDENCE_LINKS!$B$6:$B$205,A31,EVIDENCE_LINKS!$D$6:$D$205,AG31))),INDEX(EVIDENCE_LINKS!$N$6:$N$205,SUMIFS(EVIDENCE_LINKS!$S$6:$S$205,EVIDENCE_LINKS!$B$6:$B$205,A31,EVIDENCE_LINKS!$D$6:$D$205,AG31))="VALID",COUNTIF($AG31:$AJ31,AG31)=1),"VALID","INVALID - EVIDENCE 1 SELECTION")))</x:f>
      </x:c>
      <x:c r="AL31" s="51" t="str">
        <x:f>IF(A31="","",IF(AH31="","EMPTY",IF(AND(COUNTIFS(EVIDENCE_LINKS!$B$6:$B$205,A31,EVIDENCE_LINKS!$D$6:$D$205,AH31)=1,EXACT(AH31,INDEX(EVIDENCE_LINKS!$D$6:$D$205,SUMIFS(EVIDENCE_LINKS!$S$6:$S$205,EVIDENCE_LINKS!$B$6:$B$205,A31,EVIDENCE_LINKS!$D$6:$D$205,AH31))),EXACT(A31,INDEX(EVIDENCE_LINKS!$B$6:$B$205,SUMIFS(EVIDENCE_LINKS!$S$6:$S$205,EVIDENCE_LINKS!$B$6:$B$205,A31,EVIDENCE_LINKS!$D$6:$D$205,AH31))),EXACT(B31,INDEX(EVIDENCE_LINKS!$C$6:$C$205,SUMIFS(EVIDENCE_LINKS!$S$6:$S$205,EVIDENCE_LINKS!$B$6:$B$205,A31,EVIDENCE_LINKS!$D$6:$D$205,AH31))),INDEX(EVIDENCE_LINKS!$N$6:$N$205,SUMIFS(EVIDENCE_LINKS!$S$6:$S$205,EVIDENCE_LINKS!$B$6:$B$205,A31,EVIDENCE_LINKS!$D$6:$D$205,AH31))="VALID",COUNTIF($AG31:$AJ31,AH31)=1),"VALID","INVALID - EVIDENCE 2 SELECTION")))</x:f>
      </x:c>
      <x:c r="AM31" s="51" t="str">
        <x:f>IF(A31="","",IF(AI31="","EMPTY",IF(AND(COUNTIFS(EVIDENCE_LINKS!$B$6:$B$205,A31,EVIDENCE_LINKS!$D$6:$D$205,AI31)=1,EXACT(AI31,INDEX(EVIDENCE_LINKS!$D$6:$D$205,SUMIFS(EVIDENCE_LINKS!$S$6:$S$205,EVIDENCE_LINKS!$B$6:$B$205,A31,EVIDENCE_LINKS!$D$6:$D$205,AI31))),EXACT(A31,INDEX(EVIDENCE_LINKS!$B$6:$B$205,SUMIFS(EVIDENCE_LINKS!$S$6:$S$205,EVIDENCE_LINKS!$B$6:$B$205,A31,EVIDENCE_LINKS!$D$6:$D$205,AI31))),EXACT(B31,INDEX(EVIDENCE_LINKS!$C$6:$C$205,SUMIFS(EVIDENCE_LINKS!$S$6:$S$205,EVIDENCE_LINKS!$B$6:$B$205,A31,EVIDENCE_LINKS!$D$6:$D$205,AI31))),INDEX(EVIDENCE_LINKS!$N$6:$N$205,SUMIFS(EVIDENCE_LINKS!$S$6:$S$205,EVIDENCE_LINKS!$B$6:$B$205,A31,EVIDENCE_LINKS!$D$6:$D$205,AI31))="VALID",COUNTIF($AG31:$AJ31,AI31)=1),"VALID","INVALID - EVIDENCE 3 SELECTION")))</x:f>
      </x:c>
      <x:c r="AN31" s="51" t="str">
        <x:f>IF(A31="","",IF(AJ31="","EMPTY",IF(AND(COUNTIFS(EVIDENCE_LINKS!$B$6:$B$205,A31,EVIDENCE_LINKS!$D$6:$D$205,AJ31)=1,EXACT(AJ31,INDEX(EVIDENCE_LINKS!$D$6:$D$205,SUMIFS(EVIDENCE_LINKS!$S$6:$S$205,EVIDENCE_LINKS!$B$6:$B$205,A31,EVIDENCE_LINKS!$D$6:$D$205,AJ31))),EXACT(A31,INDEX(EVIDENCE_LINKS!$B$6:$B$205,SUMIFS(EVIDENCE_LINKS!$S$6:$S$205,EVIDENCE_LINKS!$B$6:$B$205,A31,EVIDENCE_LINKS!$D$6:$D$205,AJ31))),EXACT(B31,INDEX(EVIDENCE_LINKS!$C$6:$C$205,SUMIFS(EVIDENCE_LINKS!$S$6:$S$205,EVIDENCE_LINKS!$B$6:$B$205,A31,EVIDENCE_LINKS!$D$6:$D$205,AJ31))),INDEX(EVIDENCE_LINKS!$N$6:$N$205,SUMIFS(EVIDENCE_LINKS!$S$6:$S$205,EVIDENCE_LINKS!$B$6:$B$205,A31,EVIDENCE_LINKS!$D$6:$D$205,AJ31))="VALID",COUNTIF($AG31:$AJ31,AJ31)=1),"VALID","INVALID - EVIDENCE 4 SELECTION")))</x:f>
      </x:c>
      <x:c r="AO31" s="51" t="str">
        <x:f>IF(A31="","",IF(AND(OR(AK31="VALID",AK31="EMPTY"),OR(AL31="VALID",AL31="EMPTY"),OR(AM31="VALID",AM31="EMPTY"),OR(AN31="VALID",AN31="EMPTY"),R31=COUNTIF($AG31:$AJ31,"&lt;&gt;")),"VALID","INVALID - EVIDENCE SELECTION PARITY"))</x:f>
      </x:c>
      <x:c r="AP31" s="51" t="str">
        <x:f>IF(A31="","",IF(R31&lt;2,"TOO FEW - RETURN TO EVIDENCE AUDIT",IF(R31&gt;4,"TOO MANY - REPAIR MEMO","VALID")))</x:f>
      </x:c>
      <x:c r="AR31" t="str">
        <x:f>IF(A31="","",IF(AQ31="","INVALID - MISSING ALTERNATIVE SELECTION",IF(AND(COUNTIFS(ALTERNATIVES!$B$6:$B$205,A31,ALTERNATIVES!$A$6:$A$205,AQ31)=1,EXACT(AQ31,INDEX(ALTERNATIVES!$A$6:$A$205,SUMIFS(ALTERNATIVES!$Q$6:$Q$205,ALTERNATIVES!$B$6:$B$205,A31,ALTERNATIVES!$A$6:$A$205,AQ31))),EXACT(A31,INDEX(ALTERNATIVES!$B$6:$B$205,SUMIFS(ALTERNATIVES!$Q$6:$Q$205,ALTERNATIVES!$B$6:$B$205,A31,ALTERNATIVES!$A$6:$A$205,AQ31))),EXACT(B31,INDEX(ALTERNATIVES!$C$6:$C$205,SUMIFS(ALTERNATIVES!$Q$6:$Q$205,ALTERNATIVES!$B$6:$B$205,A31,ALTERNATIVES!$A$6:$A$205,AQ31))),INDEX(ALTERNATIVES!$L$6:$L$205,SUMIFS(ALTERNATIVES!$Q$6:$Q$205,ALTERNATIVES!$B$6:$B$205,A31,ALTERNATIVES!$A$6:$A$205,AQ31))="VALID"),"VALID","INVALID - ALTERNATIVE SELECTION")))</x:f>
      </x:c>
    </x:row>
    <x:row r="32">
      <x:c r="A32" s="24"/>
      <x:c r="B32" s="24"/>
      <x:c r="C32" s="3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30" t="str">
        <x:f>IF(A32="","",IF(COUNTIF($A$6:$A$205,A32)=1,"VALID","INVALID - DUPLICATE / CASE-COLLIDING MEMO ID"))</x:f>
      </x:c>
      <x:c r="O32" s="30" t="str">
        <x:f>IF(A32="","",IF(AND(COUNTIF(DECISION_CONTEXT!$A$6:$A$205,B32)=1,EXACT(B32,INDEX(DECISION_CONTEXT!$A$6:$A$205,MATCH(B32,DECISION_CONTEXT!$A$6:$A$205,0))),INDEX(DECISION_CONTEXT!$I$6:$I$205,MATCH(B32,DECISION_CONTEXT!$A$6:$A$205,0))="VALID",INDEX(DECISION_CONTEXT!$J$6:$J$205,MATCH(B32,DECISION_CONTEXT!$A$6:$A$205,0))="VALID"),"VALID","INVALID - DECISION OWNERSHIP"))</x:f>
      </x:c>
      <x:c r="P32" s="30" t="str">
        <x:f>IF(A32="","",IF(AND(B32&lt;&gt;"",C32&lt;&gt;"",D32&lt;&gt;"",E32&lt;&gt;"",F32&lt;&gt;"",G32&lt;&gt;"",H32&lt;&gt;"",I32&lt;&gt;"",J32&lt;&gt;"",K32&lt;&gt;"",L32&lt;&gt;"",M32&lt;&gt;""),"VALID","INVALID - REQUIRED FIELD"))</x:f>
      </x:c>
      <x:c r="Q32" s="30" t="str">
        <x:f>IF(A32="","",COUNTIFS(EVIDENCE_LINKS!$B$6:$B$205,A32,EVIDENCE_LINKS!$C$6:$C$205,B32))</x:f>
      </x:c>
      <x:c r="R32" s="30" t="str">
        <x:f>IF(A32="","",COUNTIFS(EVIDENCE_LINKS!$B$6:$B$205,A32,EVIDENCE_LINKS!$C$6:$C$205,B32,EVIDENCE_LINKS!$N$6:$N$205,"VALID"))</x:f>
      </x:c>
      <x:c r="S32" s="30" t="str">
        <x:f>IF(A32="","",COUNTIFS(EVIDENCE_LINKS!$B$6:$B$205,A32,EVIDENCE_LINKS!$C$6:$C$205,B32,EVIDENCE_LINKS!$N$6:$N$205,"BLOCKING"))</x:f>
      </x:c>
      <x:c r="T32" s="30" t="str">
        <x:f>IF(A32="","",COUNTIFS(ALTERNATIVES!$B$6:$B$205,A32,ALTERNATIVES!$C$6:$C$205,B32,ALTERNATIVES!$L$6:$L$205,"VALID"))</x:f>
      </x:c>
      <x:c r="U32" s="30" t="str">
        <x:f>IF(A32="","",IF(OR(N32&lt;&gt;"VALID",O32&lt;&gt;"VALID",P32&lt;&gt;"VALID",AB32&lt;&gt;"VALID",AC32&gt;0,AE32&gt;0,AO32&lt;&gt;"VALID",AR32&lt;&gt;"VALID"),"REPAIR MEMO",IF(INDEX(DECISION_CONTEXT!$D$6:$D$205,MATCH(B32,DECISION_CONTEXT!$A$6:$A$205,0))="REOPEN REQUIRED","RETURN TO DECISION DEFINITION",IF(OR(AD32&gt;0,AP32="TOO FEW - RETURN TO EVIDENCE AUDIT"),"RETURN TO EVIDENCE AUDIT",IF(AP32="TOO MANY - REPAIR MEMO","REPAIR MEMO",IF(T32&lt;1,"REPAIR MEMO","READY FOR EXECUTIVE REVIEW"))))))</x:f>
      </x:c>
      <x:c r="V32" s="30" t="str">
        <x:f>IF(A32="","",IF(U32="READY FOR EXECUTIVE REVIEW","Take the bounded memo to executive review; record the actual decision separately.",IF(U32="RETURN TO DECISION DEFINITION","Reopen the Decision Definition Canvas before rewriting the memo.",IF(U32="RETURN TO EVIDENCE AUDIT","Return to Evidence Audit until at least two and no more than four decision-bearing evidence records are valid.",IF(AP32="TOO MANY - REPAIR MEMO","Reduce the executive surface to two to four decision-bearing evidence records without changing upstream evidence.","Repair the memo record without changing upstream decision or evidence.")))))</x:f>
      </x:c>
      <x:c r="W32" s="30" t="str">
        <x:f>IF(A32="","",A32&amp;"|~|"&amp;B32&amp;"|~|"&amp;E32&amp;"|~|"&amp;F32&amp;"|~|"&amp;H32&amp;"|~|"&amp;I32&amp;"|~|"&amp;K32&amp;"|~|"&amp;L32)</x:f>
      </x:c>
      <x:c r="X32" s="51"/>
      <x:c r="Y32" s="51"/>
      <x:c r="Z32" s="51"/>
      <x:c r="AA32" s="51"/>
      <x:c r="AB32" s="51" t="str">
        <x:f>IF(A32="","",IF(AND(O32="VALID",EXACT(X32,INDEX(DECISION_CONTEXT!$B$6:$B$205,MATCH(B32,DECISION_CONTEXT!$A$6:$A$205,0))),EXACT(Y32,INDEX(DECISION_CONTEXT!$E$6:$E$205,MATCH(B32,DECISION_CONTEXT!$A$6:$A$205,0))),EXACT(Z32,INDEX(DECISION_CONTEXT!$F$6:$F$205,MATCH(B32,DECISION_CONTEXT!$A$6:$A$205,0))),EXACT(AA32,INDEX(DECISION_CONTEXT!$H$6:$H$205,MATCH(B32,DECISION_CONTEXT!$A$6:$A$205,0))),EXACT(E32,INDEX(DECISION_CONTEXT!$K$6:$K$205,MATCH(B32,DECISION_CONTEXT!$A$6:$A$205,0)))),"VALID","INVALID - DECISION CONTRACT PARITY / AUTHORITY"))</x:f>
      </x:c>
      <x:c r="AC32" s="51" t="str">
        <x:f>IF(A32="","",COUNTIFS(EVIDENCE_LINKS!$B$6:$B$205,A32,EVIDENCE_LINKS!$C$6:$C$205,B32,EVIDENCE_LINKS!$N$6:$N$205,"INVALID"))</x:f>
      </x:c>
      <x:c r="AD32" s="51" t="str">
        <x:f>IF(A32="","",S32)</x:f>
      </x:c>
      <x:c r="AE32" s="51" t="str">
        <x:f>IF(A32="","",COUNTIFS(ALTERNATIVES!$B$6:$B$205,A32,ALTERNATIVES!$C$6:$C$205,B32,ALTERNATIVES!$L$6:$L$205,"INVALID"))</x:f>
      </x:c>
      <x:c r="AF32" s="51" t="str">
        <x:f>IF(A32="","",A32&amp;"|~|"&amp;B32&amp;"|~|"&amp;X32&amp;"|~|"&amp;Y32&amp;"|~|"&amp;Z32&amp;"|~|"&amp;AA32&amp;"|~|"&amp;E32&amp;"|~|"&amp;F32&amp;"|~|"&amp;H32&amp;"|~|"&amp;I32&amp;"|~|"&amp;K32&amp;"|~|"&amp;L32)</x:f>
      </x:c>
      <x:c r="AG32" s="51"/>
      <x:c r="AH32" s="51"/>
      <x:c r="AI32" s="51"/>
      <x:c r="AJ32" s="51"/>
      <x:c r="AK32" s="51" t="str">
        <x:f>IF(A32="","",IF(AG32="","EMPTY",IF(AND(COUNTIFS(EVIDENCE_LINKS!$B$6:$B$205,A32,EVIDENCE_LINKS!$D$6:$D$205,AG32)=1,EXACT(AG32,INDEX(EVIDENCE_LINKS!$D$6:$D$205,SUMIFS(EVIDENCE_LINKS!$S$6:$S$205,EVIDENCE_LINKS!$B$6:$B$205,A32,EVIDENCE_LINKS!$D$6:$D$205,AG32))),EXACT(A32,INDEX(EVIDENCE_LINKS!$B$6:$B$205,SUMIFS(EVIDENCE_LINKS!$S$6:$S$205,EVIDENCE_LINKS!$B$6:$B$205,A32,EVIDENCE_LINKS!$D$6:$D$205,AG32))),EXACT(B32,INDEX(EVIDENCE_LINKS!$C$6:$C$205,SUMIFS(EVIDENCE_LINKS!$S$6:$S$205,EVIDENCE_LINKS!$B$6:$B$205,A32,EVIDENCE_LINKS!$D$6:$D$205,AG32))),INDEX(EVIDENCE_LINKS!$N$6:$N$205,SUMIFS(EVIDENCE_LINKS!$S$6:$S$205,EVIDENCE_LINKS!$B$6:$B$205,A32,EVIDENCE_LINKS!$D$6:$D$205,AG32))="VALID",COUNTIF($AG32:$AJ32,AG32)=1),"VALID","INVALID - EVIDENCE 1 SELECTION")))</x:f>
      </x:c>
      <x:c r="AL32" s="51" t="str">
        <x:f>IF(A32="","",IF(AH32="","EMPTY",IF(AND(COUNTIFS(EVIDENCE_LINKS!$B$6:$B$205,A32,EVIDENCE_LINKS!$D$6:$D$205,AH32)=1,EXACT(AH32,INDEX(EVIDENCE_LINKS!$D$6:$D$205,SUMIFS(EVIDENCE_LINKS!$S$6:$S$205,EVIDENCE_LINKS!$B$6:$B$205,A32,EVIDENCE_LINKS!$D$6:$D$205,AH32))),EXACT(A32,INDEX(EVIDENCE_LINKS!$B$6:$B$205,SUMIFS(EVIDENCE_LINKS!$S$6:$S$205,EVIDENCE_LINKS!$B$6:$B$205,A32,EVIDENCE_LINKS!$D$6:$D$205,AH32))),EXACT(B32,INDEX(EVIDENCE_LINKS!$C$6:$C$205,SUMIFS(EVIDENCE_LINKS!$S$6:$S$205,EVIDENCE_LINKS!$B$6:$B$205,A32,EVIDENCE_LINKS!$D$6:$D$205,AH32))),INDEX(EVIDENCE_LINKS!$N$6:$N$205,SUMIFS(EVIDENCE_LINKS!$S$6:$S$205,EVIDENCE_LINKS!$B$6:$B$205,A32,EVIDENCE_LINKS!$D$6:$D$205,AH32))="VALID",COUNTIF($AG32:$AJ32,AH32)=1),"VALID","INVALID - EVIDENCE 2 SELECTION")))</x:f>
      </x:c>
      <x:c r="AM32" s="51" t="str">
        <x:f>IF(A32="","",IF(AI32="","EMPTY",IF(AND(COUNTIFS(EVIDENCE_LINKS!$B$6:$B$205,A32,EVIDENCE_LINKS!$D$6:$D$205,AI32)=1,EXACT(AI32,INDEX(EVIDENCE_LINKS!$D$6:$D$205,SUMIFS(EVIDENCE_LINKS!$S$6:$S$205,EVIDENCE_LINKS!$B$6:$B$205,A32,EVIDENCE_LINKS!$D$6:$D$205,AI32))),EXACT(A32,INDEX(EVIDENCE_LINKS!$B$6:$B$205,SUMIFS(EVIDENCE_LINKS!$S$6:$S$205,EVIDENCE_LINKS!$B$6:$B$205,A32,EVIDENCE_LINKS!$D$6:$D$205,AI32))),EXACT(B32,INDEX(EVIDENCE_LINKS!$C$6:$C$205,SUMIFS(EVIDENCE_LINKS!$S$6:$S$205,EVIDENCE_LINKS!$B$6:$B$205,A32,EVIDENCE_LINKS!$D$6:$D$205,AI32))),INDEX(EVIDENCE_LINKS!$N$6:$N$205,SUMIFS(EVIDENCE_LINKS!$S$6:$S$205,EVIDENCE_LINKS!$B$6:$B$205,A32,EVIDENCE_LINKS!$D$6:$D$205,AI32))="VALID",COUNTIF($AG32:$AJ32,AI32)=1),"VALID","INVALID - EVIDENCE 3 SELECTION")))</x:f>
      </x:c>
      <x:c r="AN32" s="51" t="str">
        <x:f>IF(A32="","",IF(AJ32="","EMPTY",IF(AND(COUNTIFS(EVIDENCE_LINKS!$B$6:$B$205,A32,EVIDENCE_LINKS!$D$6:$D$205,AJ32)=1,EXACT(AJ32,INDEX(EVIDENCE_LINKS!$D$6:$D$205,SUMIFS(EVIDENCE_LINKS!$S$6:$S$205,EVIDENCE_LINKS!$B$6:$B$205,A32,EVIDENCE_LINKS!$D$6:$D$205,AJ32))),EXACT(A32,INDEX(EVIDENCE_LINKS!$B$6:$B$205,SUMIFS(EVIDENCE_LINKS!$S$6:$S$205,EVIDENCE_LINKS!$B$6:$B$205,A32,EVIDENCE_LINKS!$D$6:$D$205,AJ32))),EXACT(B32,INDEX(EVIDENCE_LINKS!$C$6:$C$205,SUMIFS(EVIDENCE_LINKS!$S$6:$S$205,EVIDENCE_LINKS!$B$6:$B$205,A32,EVIDENCE_LINKS!$D$6:$D$205,AJ32))),INDEX(EVIDENCE_LINKS!$N$6:$N$205,SUMIFS(EVIDENCE_LINKS!$S$6:$S$205,EVIDENCE_LINKS!$B$6:$B$205,A32,EVIDENCE_LINKS!$D$6:$D$205,AJ32))="VALID",COUNTIF($AG32:$AJ32,AJ32)=1),"VALID","INVALID - EVIDENCE 4 SELECTION")))</x:f>
      </x:c>
      <x:c r="AO32" s="51" t="str">
        <x:f>IF(A32="","",IF(AND(OR(AK32="VALID",AK32="EMPTY"),OR(AL32="VALID",AL32="EMPTY"),OR(AM32="VALID",AM32="EMPTY"),OR(AN32="VALID",AN32="EMPTY"),R32=COUNTIF($AG32:$AJ32,"&lt;&gt;")),"VALID","INVALID - EVIDENCE SELECTION PARITY"))</x:f>
      </x:c>
      <x:c r="AP32" s="51" t="str">
        <x:f>IF(A32="","",IF(R32&lt;2,"TOO FEW - RETURN TO EVIDENCE AUDIT",IF(R32&gt;4,"TOO MANY - REPAIR MEMO","VALID")))</x:f>
      </x:c>
      <x:c r="AR32" t="str">
        <x:f>IF(A32="","",IF(AQ32="","INVALID - MISSING ALTERNATIVE SELECTION",IF(AND(COUNTIFS(ALTERNATIVES!$B$6:$B$205,A32,ALTERNATIVES!$A$6:$A$205,AQ32)=1,EXACT(AQ32,INDEX(ALTERNATIVES!$A$6:$A$205,SUMIFS(ALTERNATIVES!$Q$6:$Q$205,ALTERNATIVES!$B$6:$B$205,A32,ALTERNATIVES!$A$6:$A$205,AQ32))),EXACT(A32,INDEX(ALTERNATIVES!$B$6:$B$205,SUMIFS(ALTERNATIVES!$Q$6:$Q$205,ALTERNATIVES!$B$6:$B$205,A32,ALTERNATIVES!$A$6:$A$205,AQ32))),EXACT(B32,INDEX(ALTERNATIVES!$C$6:$C$205,SUMIFS(ALTERNATIVES!$Q$6:$Q$205,ALTERNATIVES!$B$6:$B$205,A32,ALTERNATIVES!$A$6:$A$205,AQ32))),INDEX(ALTERNATIVES!$L$6:$L$205,SUMIFS(ALTERNATIVES!$Q$6:$Q$205,ALTERNATIVES!$B$6:$B$205,A32,ALTERNATIVES!$A$6:$A$205,AQ32))="VALID"),"VALID","INVALID - ALTERNATIVE SELECTION")))</x:f>
      </x:c>
    </x:row>
    <x:row r="33">
      <x:c r="A33" s="24"/>
      <x:c r="B33" s="24"/>
      <x:c r="C33" s="3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30" t="str">
        <x:f>IF(A33="","",IF(COUNTIF($A$6:$A$205,A33)=1,"VALID","INVALID - DUPLICATE / CASE-COLLIDING MEMO ID"))</x:f>
      </x:c>
      <x:c r="O33" s="30" t="str">
        <x:f>IF(A33="","",IF(AND(COUNTIF(DECISION_CONTEXT!$A$6:$A$205,B33)=1,EXACT(B33,INDEX(DECISION_CONTEXT!$A$6:$A$205,MATCH(B33,DECISION_CONTEXT!$A$6:$A$205,0))),INDEX(DECISION_CONTEXT!$I$6:$I$205,MATCH(B33,DECISION_CONTEXT!$A$6:$A$205,0))="VALID",INDEX(DECISION_CONTEXT!$J$6:$J$205,MATCH(B33,DECISION_CONTEXT!$A$6:$A$205,0))="VALID"),"VALID","INVALID - DECISION OWNERSHIP"))</x:f>
      </x:c>
      <x:c r="P33" s="30" t="str">
        <x:f>IF(A33="","",IF(AND(B33&lt;&gt;"",C33&lt;&gt;"",D33&lt;&gt;"",E33&lt;&gt;"",F33&lt;&gt;"",G33&lt;&gt;"",H33&lt;&gt;"",I33&lt;&gt;"",J33&lt;&gt;"",K33&lt;&gt;"",L33&lt;&gt;"",M33&lt;&gt;""),"VALID","INVALID - REQUIRED FIELD"))</x:f>
      </x:c>
      <x:c r="Q33" s="30" t="str">
        <x:f>IF(A33="","",COUNTIFS(EVIDENCE_LINKS!$B$6:$B$205,A33,EVIDENCE_LINKS!$C$6:$C$205,B33))</x:f>
      </x:c>
      <x:c r="R33" s="30" t="str">
        <x:f>IF(A33="","",COUNTIFS(EVIDENCE_LINKS!$B$6:$B$205,A33,EVIDENCE_LINKS!$C$6:$C$205,B33,EVIDENCE_LINKS!$N$6:$N$205,"VALID"))</x:f>
      </x:c>
      <x:c r="S33" s="30" t="str">
        <x:f>IF(A33="","",COUNTIFS(EVIDENCE_LINKS!$B$6:$B$205,A33,EVIDENCE_LINKS!$C$6:$C$205,B33,EVIDENCE_LINKS!$N$6:$N$205,"BLOCKING"))</x:f>
      </x:c>
      <x:c r="T33" s="30" t="str">
        <x:f>IF(A33="","",COUNTIFS(ALTERNATIVES!$B$6:$B$205,A33,ALTERNATIVES!$C$6:$C$205,B33,ALTERNATIVES!$L$6:$L$205,"VALID"))</x:f>
      </x:c>
      <x:c r="U33" s="30" t="str">
        <x:f>IF(A33="","",IF(OR(N33&lt;&gt;"VALID",O33&lt;&gt;"VALID",P33&lt;&gt;"VALID",AB33&lt;&gt;"VALID",AC33&gt;0,AE33&gt;0,AO33&lt;&gt;"VALID",AR33&lt;&gt;"VALID"),"REPAIR MEMO",IF(INDEX(DECISION_CONTEXT!$D$6:$D$205,MATCH(B33,DECISION_CONTEXT!$A$6:$A$205,0))="REOPEN REQUIRED","RETURN TO DECISION DEFINITION",IF(OR(AD33&gt;0,AP33="TOO FEW - RETURN TO EVIDENCE AUDIT"),"RETURN TO EVIDENCE AUDIT",IF(AP33="TOO MANY - REPAIR MEMO","REPAIR MEMO",IF(T33&lt;1,"REPAIR MEMO","READY FOR EXECUTIVE REVIEW"))))))</x:f>
      </x:c>
      <x:c r="V33" s="30" t="str">
        <x:f>IF(A33="","",IF(U33="READY FOR EXECUTIVE REVIEW","Take the bounded memo to executive review; record the actual decision separately.",IF(U33="RETURN TO DECISION DEFINITION","Reopen the Decision Definition Canvas before rewriting the memo.",IF(U33="RETURN TO EVIDENCE AUDIT","Return to Evidence Audit until at least two and no more than four decision-bearing evidence records are valid.",IF(AP33="TOO MANY - REPAIR MEMO","Reduce the executive surface to two to four decision-bearing evidence records without changing upstream evidence.","Repair the memo record without changing upstream decision or evidence.")))))</x:f>
      </x:c>
      <x:c r="W33" s="30" t="str">
        <x:f>IF(A33="","",A33&amp;"|~|"&amp;B33&amp;"|~|"&amp;E33&amp;"|~|"&amp;F33&amp;"|~|"&amp;H33&amp;"|~|"&amp;I33&amp;"|~|"&amp;K33&amp;"|~|"&amp;L33)</x:f>
      </x:c>
      <x:c r="X33" s="51"/>
      <x:c r="Y33" s="51"/>
      <x:c r="Z33" s="51"/>
      <x:c r="AA33" s="51"/>
      <x:c r="AB33" s="51" t="str">
        <x:f>IF(A33="","",IF(AND(O33="VALID",EXACT(X33,INDEX(DECISION_CONTEXT!$B$6:$B$205,MATCH(B33,DECISION_CONTEXT!$A$6:$A$205,0))),EXACT(Y33,INDEX(DECISION_CONTEXT!$E$6:$E$205,MATCH(B33,DECISION_CONTEXT!$A$6:$A$205,0))),EXACT(Z33,INDEX(DECISION_CONTEXT!$F$6:$F$205,MATCH(B33,DECISION_CONTEXT!$A$6:$A$205,0))),EXACT(AA33,INDEX(DECISION_CONTEXT!$H$6:$H$205,MATCH(B33,DECISION_CONTEXT!$A$6:$A$205,0))),EXACT(E33,INDEX(DECISION_CONTEXT!$K$6:$K$205,MATCH(B33,DECISION_CONTEXT!$A$6:$A$205,0)))),"VALID","INVALID - DECISION CONTRACT PARITY / AUTHORITY"))</x:f>
      </x:c>
      <x:c r="AC33" s="51" t="str">
        <x:f>IF(A33="","",COUNTIFS(EVIDENCE_LINKS!$B$6:$B$205,A33,EVIDENCE_LINKS!$C$6:$C$205,B33,EVIDENCE_LINKS!$N$6:$N$205,"INVALID"))</x:f>
      </x:c>
      <x:c r="AD33" s="51" t="str">
        <x:f>IF(A33="","",S33)</x:f>
      </x:c>
      <x:c r="AE33" s="51" t="str">
        <x:f>IF(A33="","",COUNTIFS(ALTERNATIVES!$B$6:$B$205,A33,ALTERNATIVES!$C$6:$C$205,B33,ALTERNATIVES!$L$6:$L$205,"INVALID"))</x:f>
      </x:c>
      <x:c r="AF33" s="51" t="str">
        <x:f>IF(A33="","",A33&amp;"|~|"&amp;B33&amp;"|~|"&amp;X33&amp;"|~|"&amp;Y33&amp;"|~|"&amp;Z33&amp;"|~|"&amp;AA33&amp;"|~|"&amp;E33&amp;"|~|"&amp;F33&amp;"|~|"&amp;H33&amp;"|~|"&amp;I33&amp;"|~|"&amp;K33&amp;"|~|"&amp;L33)</x:f>
      </x:c>
      <x:c r="AG33" s="51"/>
      <x:c r="AH33" s="51"/>
      <x:c r="AI33" s="51"/>
      <x:c r="AJ33" s="51"/>
      <x:c r="AK33" s="51" t="str">
        <x:f>IF(A33="","",IF(AG33="","EMPTY",IF(AND(COUNTIFS(EVIDENCE_LINKS!$B$6:$B$205,A33,EVIDENCE_LINKS!$D$6:$D$205,AG33)=1,EXACT(AG33,INDEX(EVIDENCE_LINKS!$D$6:$D$205,SUMIFS(EVIDENCE_LINKS!$S$6:$S$205,EVIDENCE_LINKS!$B$6:$B$205,A33,EVIDENCE_LINKS!$D$6:$D$205,AG33))),EXACT(A33,INDEX(EVIDENCE_LINKS!$B$6:$B$205,SUMIFS(EVIDENCE_LINKS!$S$6:$S$205,EVIDENCE_LINKS!$B$6:$B$205,A33,EVIDENCE_LINKS!$D$6:$D$205,AG33))),EXACT(B33,INDEX(EVIDENCE_LINKS!$C$6:$C$205,SUMIFS(EVIDENCE_LINKS!$S$6:$S$205,EVIDENCE_LINKS!$B$6:$B$205,A33,EVIDENCE_LINKS!$D$6:$D$205,AG33))),INDEX(EVIDENCE_LINKS!$N$6:$N$205,SUMIFS(EVIDENCE_LINKS!$S$6:$S$205,EVIDENCE_LINKS!$B$6:$B$205,A33,EVIDENCE_LINKS!$D$6:$D$205,AG33))="VALID",COUNTIF($AG33:$AJ33,AG33)=1),"VALID","INVALID - EVIDENCE 1 SELECTION")))</x:f>
      </x:c>
      <x:c r="AL33" s="51" t="str">
        <x:f>IF(A33="","",IF(AH33="","EMPTY",IF(AND(COUNTIFS(EVIDENCE_LINKS!$B$6:$B$205,A33,EVIDENCE_LINKS!$D$6:$D$205,AH33)=1,EXACT(AH33,INDEX(EVIDENCE_LINKS!$D$6:$D$205,SUMIFS(EVIDENCE_LINKS!$S$6:$S$205,EVIDENCE_LINKS!$B$6:$B$205,A33,EVIDENCE_LINKS!$D$6:$D$205,AH33))),EXACT(A33,INDEX(EVIDENCE_LINKS!$B$6:$B$205,SUMIFS(EVIDENCE_LINKS!$S$6:$S$205,EVIDENCE_LINKS!$B$6:$B$205,A33,EVIDENCE_LINKS!$D$6:$D$205,AH33))),EXACT(B33,INDEX(EVIDENCE_LINKS!$C$6:$C$205,SUMIFS(EVIDENCE_LINKS!$S$6:$S$205,EVIDENCE_LINKS!$B$6:$B$205,A33,EVIDENCE_LINKS!$D$6:$D$205,AH33))),INDEX(EVIDENCE_LINKS!$N$6:$N$205,SUMIFS(EVIDENCE_LINKS!$S$6:$S$205,EVIDENCE_LINKS!$B$6:$B$205,A33,EVIDENCE_LINKS!$D$6:$D$205,AH33))="VALID",COUNTIF($AG33:$AJ33,AH33)=1),"VALID","INVALID - EVIDENCE 2 SELECTION")))</x:f>
      </x:c>
      <x:c r="AM33" s="51" t="str">
        <x:f>IF(A33="","",IF(AI33="","EMPTY",IF(AND(COUNTIFS(EVIDENCE_LINKS!$B$6:$B$205,A33,EVIDENCE_LINKS!$D$6:$D$205,AI33)=1,EXACT(AI33,INDEX(EVIDENCE_LINKS!$D$6:$D$205,SUMIFS(EVIDENCE_LINKS!$S$6:$S$205,EVIDENCE_LINKS!$B$6:$B$205,A33,EVIDENCE_LINKS!$D$6:$D$205,AI33))),EXACT(A33,INDEX(EVIDENCE_LINKS!$B$6:$B$205,SUMIFS(EVIDENCE_LINKS!$S$6:$S$205,EVIDENCE_LINKS!$B$6:$B$205,A33,EVIDENCE_LINKS!$D$6:$D$205,AI33))),EXACT(B33,INDEX(EVIDENCE_LINKS!$C$6:$C$205,SUMIFS(EVIDENCE_LINKS!$S$6:$S$205,EVIDENCE_LINKS!$B$6:$B$205,A33,EVIDENCE_LINKS!$D$6:$D$205,AI33))),INDEX(EVIDENCE_LINKS!$N$6:$N$205,SUMIFS(EVIDENCE_LINKS!$S$6:$S$205,EVIDENCE_LINKS!$B$6:$B$205,A33,EVIDENCE_LINKS!$D$6:$D$205,AI33))="VALID",COUNTIF($AG33:$AJ33,AI33)=1),"VALID","INVALID - EVIDENCE 3 SELECTION")))</x:f>
      </x:c>
      <x:c r="AN33" s="51" t="str">
        <x:f>IF(A33="","",IF(AJ33="","EMPTY",IF(AND(COUNTIFS(EVIDENCE_LINKS!$B$6:$B$205,A33,EVIDENCE_LINKS!$D$6:$D$205,AJ33)=1,EXACT(AJ33,INDEX(EVIDENCE_LINKS!$D$6:$D$205,SUMIFS(EVIDENCE_LINKS!$S$6:$S$205,EVIDENCE_LINKS!$B$6:$B$205,A33,EVIDENCE_LINKS!$D$6:$D$205,AJ33))),EXACT(A33,INDEX(EVIDENCE_LINKS!$B$6:$B$205,SUMIFS(EVIDENCE_LINKS!$S$6:$S$205,EVIDENCE_LINKS!$B$6:$B$205,A33,EVIDENCE_LINKS!$D$6:$D$205,AJ33))),EXACT(B33,INDEX(EVIDENCE_LINKS!$C$6:$C$205,SUMIFS(EVIDENCE_LINKS!$S$6:$S$205,EVIDENCE_LINKS!$B$6:$B$205,A33,EVIDENCE_LINKS!$D$6:$D$205,AJ33))),INDEX(EVIDENCE_LINKS!$N$6:$N$205,SUMIFS(EVIDENCE_LINKS!$S$6:$S$205,EVIDENCE_LINKS!$B$6:$B$205,A33,EVIDENCE_LINKS!$D$6:$D$205,AJ33))="VALID",COUNTIF($AG33:$AJ33,AJ33)=1),"VALID","INVALID - EVIDENCE 4 SELECTION")))</x:f>
      </x:c>
      <x:c r="AO33" s="51" t="str">
        <x:f>IF(A33="","",IF(AND(OR(AK33="VALID",AK33="EMPTY"),OR(AL33="VALID",AL33="EMPTY"),OR(AM33="VALID",AM33="EMPTY"),OR(AN33="VALID",AN33="EMPTY"),R33=COUNTIF($AG33:$AJ33,"&lt;&gt;")),"VALID","INVALID - EVIDENCE SELECTION PARITY"))</x:f>
      </x:c>
      <x:c r="AP33" s="51" t="str">
        <x:f>IF(A33="","",IF(R33&lt;2,"TOO FEW - RETURN TO EVIDENCE AUDIT",IF(R33&gt;4,"TOO MANY - REPAIR MEMO","VALID")))</x:f>
      </x:c>
      <x:c r="AR33" t="str">
        <x:f>IF(A33="","",IF(AQ33="","INVALID - MISSING ALTERNATIVE SELECTION",IF(AND(COUNTIFS(ALTERNATIVES!$B$6:$B$205,A33,ALTERNATIVES!$A$6:$A$205,AQ33)=1,EXACT(AQ33,INDEX(ALTERNATIVES!$A$6:$A$205,SUMIFS(ALTERNATIVES!$Q$6:$Q$205,ALTERNATIVES!$B$6:$B$205,A33,ALTERNATIVES!$A$6:$A$205,AQ33))),EXACT(A33,INDEX(ALTERNATIVES!$B$6:$B$205,SUMIFS(ALTERNATIVES!$Q$6:$Q$205,ALTERNATIVES!$B$6:$B$205,A33,ALTERNATIVES!$A$6:$A$205,AQ33))),EXACT(B33,INDEX(ALTERNATIVES!$C$6:$C$205,SUMIFS(ALTERNATIVES!$Q$6:$Q$205,ALTERNATIVES!$B$6:$B$205,A33,ALTERNATIVES!$A$6:$A$205,AQ33))),INDEX(ALTERNATIVES!$L$6:$L$205,SUMIFS(ALTERNATIVES!$Q$6:$Q$205,ALTERNATIVES!$B$6:$B$205,A33,ALTERNATIVES!$A$6:$A$205,AQ33))="VALID"),"VALID","INVALID - ALTERNATIVE SELECTION")))</x:f>
      </x:c>
    </x:row>
    <x:row r="34">
      <x:c r="A34" s="24"/>
      <x:c r="B34" s="24"/>
      <x:c r="C34" s="3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30" t="str">
        <x:f>IF(A34="","",IF(COUNTIF($A$6:$A$205,A34)=1,"VALID","INVALID - DUPLICATE / CASE-COLLIDING MEMO ID"))</x:f>
      </x:c>
      <x:c r="O34" s="30" t="str">
        <x:f>IF(A34="","",IF(AND(COUNTIF(DECISION_CONTEXT!$A$6:$A$205,B34)=1,EXACT(B34,INDEX(DECISION_CONTEXT!$A$6:$A$205,MATCH(B34,DECISION_CONTEXT!$A$6:$A$205,0))),INDEX(DECISION_CONTEXT!$I$6:$I$205,MATCH(B34,DECISION_CONTEXT!$A$6:$A$205,0))="VALID",INDEX(DECISION_CONTEXT!$J$6:$J$205,MATCH(B34,DECISION_CONTEXT!$A$6:$A$205,0))="VALID"),"VALID","INVALID - DECISION OWNERSHIP"))</x:f>
      </x:c>
      <x:c r="P34" s="30" t="str">
        <x:f>IF(A34="","",IF(AND(B34&lt;&gt;"",C34&lt;&gt;"",D34&lt;&gt;"",E34&lt;&gt;"",F34&lt;&gt;"",G34&lt;&gt;"",H34&lt;&gt;"",I34&lt;&gt;"",J34&lt;&gt;"",K34&lt;&gt;"",L34&lt;&gt;"",M34&lt;&gt;""),"VALID","INVALID - REQUIRED FIELD"))</x:f>
      </x:c>
      <x:c r="Q34" s="30" t="str">
        <x:f>IF(A34="","",COUNTIFS(EVIDENCE_LINKS!$B$6:$B$205,A34,EVIDENCE_LINKS!$C$6:$C$205,B34))</x:f>
      </x:c>
      <x:c r="R34" s="30" t="str">
        <x:f>IF(A34="","",COUNTIFS(EVIDENCE_LINKS!$B$6:$B$205,A34,EVIDENCE_LINKS!$C$6:$C$205,B34,EVIDENCE_LINKS!$N$6:$N$205,"VALID"))</x:f>
      </x:c>
      <x:c r="S34" s="30" t="str">
        <x:f>IF(A34="","",COUNTIFS(EVIDENCE_LINKS!$B$6:$B$205,A34,EVIDENCE_LINKS!$C$6:$C$205,B34,EVIDENCE_LINKS!$N$6:$N$205,"BLOCKING"))</x:f>
      </x:c>
      <x:c r="T34" s="30" t="str">
        <x:f>IF(A34="","",COUNTIFS(ALTERNATIVES!$B$6:$B$205,A34,ALTERNATIVES!$C$6:$C$205,B34,ALTERNATIVES!$L$6:$L$205,"VALID"))</x:f>
      </x:c>
      <x:c r="U34" s="30" t="str">
        <x:f>IF(A34="","",IF(OR(N34&lt;&gt;"VALID",O34&lt;&gt;"VALID",P34&lt;&gt;"VALID",AB34&lt;&gt;"VALID",AC34&gt;0,AE34&gt;0,AO34&lt;&gt;"VALID",AR34&lt;&gt;"VALID"),"REPAIR MEMO",IF(INDEX(DECISION_CONTEXT!$D$6:$D$205,MATCH(B34,DECISION_CONTEXT!$A$6:$A$205,0))="REOPEN REQUIRED","RETURN TO DECISION DEFINITION",IF(OR(AD34&gt;0,AP34="TOO FEW - RETURN TO EVIDENCE AUDIT"),"RETURN TO EVIDENCE AUDIT",IF(AP34="TOO MANY - REPAIR MEMO","REPAIR MEMO",IF(T34&lt;1,"REPAIR MEMO","READY FOR EXECUTIVE REVIEW"))))))</x:f>
      </x:c>
      <x:c r="V34" s="30" t="str">
        <x:f>IF(A34="","",IF(U34="READY FOR EXECUTIVE REVIEW","Take the bounded memo to executive review; record the actual decision separately.",IF(U34="RETURN TO DECISION DEFINITION","Reopen the Decision Definition Canvas before rewriting the memo.",IF(U34="RETURN TO EVIDENCE AUDIT","Return to Evidence Audit until at least two and no more than four decision-bearing evidence records are valid.",IF(AP34="TOO MANY - REPAIR MEMO","Reduce the executive surface to two to four decision-bearing evidence records without changing upstream evidence.","Repair the memo record without changing upstream decision or evidence.")))))</x:f>
      </x:c>
      <x:c r="W34" s="30" t="str">
        <x:f>IF(A34="","",A34&amp;"|~|"&amp;B34&amp;"|~|"&amp;E34&amp;"|~|"&amp;F34&amp;"|~|"&amp;H34&amp;"|~|"&amp;I34&amp;"|~|"&amp;K34&amp;"|~|"&amp;L34)</x:f>
      </x:c>
      <x:c r="X34" s="51"/>
      <x:c r="Y34" s="51"/>
      <x:c r="Z34" s="51"/>
      <x:c r="AA34" s="51"/>
      <x:c r="AB34" s="51" t="str">
        <x:f>IF(A34="","",IF(AND(O34="VALID",EXACT(X34,INDEX(DECISION_CONTEXT!$B$6:$B$205,MATCH(B34,DECISION_CONTEXT!$A$6:$A$205,0))),EXACT(Y34,INDEX(DECISION_CONTEXT!$E$6:$E$205,MATCH(B34,DECISION_CONTEXT!$A$6:$A$205,0))),EXACT(Z34,INDEX(DECISION_CONTEXT!$F$6:$F$205,MATCH(B34,DECISION_CONTEXT!$A$6:$A$205,0))),EXACT(AA34,INDEX(DECISION_CONTEXT!$H$6:$H$205,MATCH(B34,DECISION_CONTEXT!$A$6:$A$205,0))),EXACT(E34,INDEX(DECISION_CONTEXT!$K$6:$K$205,MATCH(B34,DECISION_CONTEXT!$A$6:$A$205,0)))),"VALID","INVALID - DECISION CONTRACT PARITY / AUTHORITY"))</x:f>
      </x:c>
      <x:c r="AC34" s="51" t="str">
        <x:f>IF(A34="","",COUNTIFS(EVIDENCE_LINKS!$B$6:$B$205,A34,EVIDENCE_LINKS!$C$6:$C$205,B34,EVIDENCE_LINKS!$N$6:$N$205,"INVALID"))</x:f>
      </x:c>
      <x:c r="AD34" s="51" t="str">
        <x:f>IF(A34="","",S34)</x:f>
      </x:c>
      <x:c r="AE34" s="51" t="str">
        <x:f>IF(A34="","",COUNTIFS(ALTERNATIVES!$B$6:$B$205,A34,ALTERNATIVES!$C$6:$C$205,B34,ALTERNATIVES!$L$6:$L$205,"INVALID"))</x:f>
      </x:c>
      <x:c r="AF34" s="51" t="str">
        <x:f>IF(A34="","",A34&amp;"|~|"&amp;B34&amp;"|~|"&amp;X34&amp;"|~|"&amp;Y34&amp;"|~|"&amp;Z34&amp;"|~|"&amp;AA34&amp;"|~|"&amp;E34&amp;"|~|"&amp;F34&amp;"|~|"&amp;H34&amp;"|~|"&amp;I34&amp;"|~|"&amp;K34&amp;"|~|"&amp;L34)</x:f>
      </x:c>
      <x:c r="AG34" s="51"/>
      <x:c r="AH34" s="51"/>
      <x:c r="AI34" s="51"/>
      <x:c r="AJ34" s="51"/>
      <x:c r="AK34" s="51" t="str">
        <x:f>IF(A34="","",IF(AG34="","EMPTY",IF(AND(COUNTIFS(EVIDENCE_LINKS!$B$6:$B$205,A34,EVIDENCE_LINKS!$D$6:$D$205,AG34)=1,EXACT(AG34,INDEX(EVIDENCE_LINKS!$D$6:$D$205,SUMIFS(EVIDENCE_LINKS!$S$6:$S$205,EVIDENCE_LINKS!$B$6:$B$205,A34,EVIDENCE_LINKS!$D$6:$D$205,AG34))),EXACT(A34,INDEX(EVIDENCE_LINKS!$B$6:$B$205,SUMIFS(EVIDENCE_LINKS!$S$6:$S$205,EVIDENCE_LINKS!$B$6:$B$205,A34,EVIDENCE_LINKS!$D$6:$D$205,AG34))),EXACT(B34,INDEX(EVIDENCE_LINKS!$C$6:$C$205,SUMIFS(EVIDENCE_LINKS!$S$6:$S$205,EVIDENCE_LINKS!$B$6:$B$205,A34,EVIDENCE_LINKS!$D$6:$D$205,AG34))),INDEX(EVIDENCE_LINKS!$N$6:$N$205,SUMIFS(EVIDENCE_LINKS!$S$6:$S$205,EVIDENCE_LINKS!$B$6:$B$205,A34,EVIDENCE_LINKS!$D$6:$D$205,AG34))="VALID",COUNTIF($AG34:$AJ34,AG34)=1),"VALID","INVALID - EVIDENCE 1 SELECTION")))</x:f>
      </x:c>
      <x:c r="AL34" s="51" t="str">
        <x:f>IF(A34="","",IF(AH34="","EMPTY",IF(AND(COUNTIFS(EVIDENCE_LINKS!$B$6:$B$205,A34,EVIDENCE_LINKS!$D$6:$D$205,AH34)=1,EXACT(AH34,INDEX(EVIDENCE_LINKS!$D$6:$D$205,SUMIFS(EVIDENCE_LINKS!$S$6:$S$205,EVIDENCE_LINKS!$B$6:$B$205,A34,EVIDENCE_LINKS!$D$6:$D$205,AH34))),EXACT(A34,INDEX(EVIDENCE_LINKS!$B$6:$B$205,SUMIFS(EVIDENCE_LINKS!$S$6:$S$205,EVIDENCE_LINKS!$B$6:$B$205,A34,EVIDENCE_LINKS!$D$6:$D$205,AH34))),EXACT(B34,INDEX(EVIDENCE_LINKS!$C$6:$C$205,SUMIFS(EVIDENCE_LINKS!$S$6:$S$205,EVIDENCE_LINKS!$B$6:$B$205,A34,EVIDENCE_LINKS!$D$6:$D$205,AH34))),INDEX(EVIDENCE_LINKS!$N$6:$N$205,SUMIFS(EVIDENCE_LINKS!$S$6:$S$205,EVIDENCE_LINKS!$B$6:$B$205,A34,EVIDENCE_LINKS!$D$6:$D$205,AH34))="VALID",COUNTIF($AG34:$AJ34,AH34)=1),"VALID","INVALID - EVIDENCE 2 SELECTION")))</x:f>
      </x:c>
      <x:c r="AM34" s="51" t="str">
        <x:f>IF(A34="","",IF(AI34="","EMPTY",IF(AND(COUNTIFS(EVIDENCE_LINKS!$B$6:$B$205,A34,EVIDENCE_LINKS!$D$6:$D$205,AI34)=1,EXACT(AI34,INDEX(EVIDENCE_LINKS!$D$6:$D$205,SUMIFS(EVIDENCE_LINKS!$S$6:$S$205,EVIDENCE_LINKS!$B$6:$B$205,A34,EVIDENCE_LINKS!$D$6:$D$205,AI34))),EXACT(A34,INDEX(EVIDENCE_LINKS!$B$6:$B$205,SUMIFS(EVIDENCE_LINKS!$S$6:$S$205,EVIDENCE_LINKS!$B$6:$B$205,A34,EVIDENCE_LINKS!$D$6:$D$205,AI34))),EXACT(B34,INDEX(EVIDENCE_LINKS!$C$6:$C$205,SUMIFS(EVIDENCE_LINKS!$S$6:$S$205,EVIDENCE_LINKS!$B$6:$B$205,A34,EVIDENCE_LINKS!$D$6:$D$205,AI34))),INDEX(EVIDENCE_LINKS!$N$6:$N$205,SUMIFS(EVIDENCE_LINKS!$S$6:$S$205,EVIDENCE_LINKS!$B$6:$B$205,A34,EVIDENCE_LINKS!$D$6:$D$205,AI34))="VALID",COUNTIF($AG34:$AJ34,AI34)=1),"VALID","INVALID - EVIDENCE 3 SELECTION")))</x:f>
      </x:c>
      <x:c r="AN34" s="51" t="str">
        <x:f>IF(A34="","",IF(AJ34="","EMPTY",IF(AND(COUNTIFS(EVIDENCE_LINKS!$B$6:$B$205,A34,EVIDENCE_LINKS!$D$6:$D$205,AJ34)=1,EXACT(AJ34,INDEX(EVIDENCE_LINKS!$D$6:$D$205,SUMIFS(EVIDENCE_LINKS!$S$6:$S$205,EVIDENCE_LINKS!$B$6:$B$205,A34,EVIDENCE_LINKS!$D$6:$D$205,AJ34))),EXACT(A34,INDEX(EVIDENCE_LINKS!$B$6:$B$205,SUMIFS(EVIDENCE_LINKS!$S$6:$S$205,EVIDENCE_LINKS!$B$6:$B$205,A34,EVIDENCE_LINKS!$D$6:$D$205,AJ34))),EXACT(B34,INDEX(EVIDENCE_LINKS!$C$6:$C$205,SUMIFS(EVIDENCE_LINKS!$S$6:$S$205,EVIDENCE_LINKS!$B$6:$B$205,A34,EVIDENCE_LINKS!$D$6:$D$205,AJ34))),INDEX(EVIDENCE_LINKS!$N$6:$N$205,SUMIFS(EVIDENCE_LINKS!$S$6:$S$205,EVIDENCE_LINKS!$B$6:$B$205,A34,EVIDENCE_LINKS!$D$6:$D$205,AJ34))="VALID",COUNTIF($AG34:$AJ34,AJ34)=1),"VALID","INVALID - EVIDENCE 4 SELECTION")))</x:f>
      </x:c>
      <x:c r="AO34" s="51" t="str">
        <x:f>IF(A34="","",IF(AND(OR(AK34="VALID",AK34="EMPTY"),OR(AL34="VALID",AL34="EMPTY"),OR(AM34="VALID",AM34="EMPTY"),OR(AN34="VALID",AN34="EMPTY"),R34=COUNTIF($AG34:$AJ34,"&lt;&gt;")),"VALID","INVALID - EVIDENCE SELECTION PARITY"))</x:f>
      </x:c>
      <x:c r="AP34" s="51" t="str">
        <x:f>IF(A34="","",IF(R34&lt;2,"TOO FEW - RETURN TO EVIDENCE AUDIT",IF(R34&gt;4,"TOO MANY - REPAIR MEMO","VALID")))</x:f>
      </x:c>
      <x:c r="AR34" t="str">
        <x:f>IF(A34="","",IF(AQ34="","INVALID - MISSING ALTERNATIVE SELECTION",IF(AND(COUNTIFS(ALTERNATIVES!$B$6:$B$205,A34,ALTERNATIVES!$A$6:$A$205,AQ34)=1,EXACT(AQ34,INDEX(ALTERNATIVES!$A$6:$A$205,SUMIFS(ALTERNATIVES!$Q$6:$Q$205,ALTERNATIVES!$B$6:$B$205,A34,ALTERNATIVES!$A$6:$A$205,AQ34))),EXACT(A34,INDEX(ALTERNATIVES!$B$6:$B$205,SUMIFS(ALTERNATIVES!$Q$6:$Q$205,ALTERNATIVES!$B$6:$B$205,A34,ALTERNATIVES!$A$6:$A$205,AQ34))),EXACT(B34,INDEX(ALTERNATIVES!$C$6:$C$205,SUMIFS(ALTERNATIVES!$Q$6:$Q$205,ALTERNATIVES!$B$6:$B$205,A34,ALTERNATIVES!$A$6:$A$205,AQ34))),INDEX(ALTERNATIVES!$L$6:$L$205,SUMIFS(ALTERNATIVES!$Q$6:$Q$205,ALTERNATIVES!$B$6:$B$205,A34,ALTERNATIVES!$A$6:$A$205,AQ34))="VALID"),"VALID","INVALID - ALTERNATIVE SELECTION")))</x:f>
      </x:c>
    </x:row>
    <x:row r="35">
      <x:c r="A35" s="24"/>
      <x:c r="B35" s="24"/>
      <x:c r="C35" s="3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30" t="str">
        <x:f>IF(A35="","",IF(COUNTIF($A$6:$A$205,A35)=1,"VALID","INVALID - DUPLICATE / CASE-COLLIDING MEMO ID"))</x:f>
      </x:c>
      <x:c r="O35" s="30" t="str">
        <x:f>IF(A35="","",IF(AND(COUNTIF(DECISION_CONTEXT!$A$6:$A$205,B35)=1,EXACT(B35,INDEX(DECISION_CONTEXT!$A$6:$A$205,MATCH(B35,DECISION_CONTEXT!$A$6:$A$205,0))),INDEX(DECISION_CONTEXT!$I$6:$I$205,MATCH(B35,DECISION_CONTEXT!$A$6:$A$205,0))="VALID",INDEX(DECISION_CONTEXT!$J$6:$J$205,MATCH(B35,DECISION_CONTEXT!$A$6:$A$205,0))="VALID"),"VALID","INVALID - DECISION OWNERSHIP"))</x:f>
      </x:c>
      <x:c r="P35" s="30" t="str">
        <x:f>IF(A35="","",IF(AND(B35&lt;&gt;"",C35&lt;&gt;"",D35&lt;&gt;"",E35&lt;&gt;"",F35&lt;&gt;"",G35&lt;&gt;"",H35&lt;&gt;"",I35&lt;&gt;"",J35&lt;&gt;"",K35&lt;&gt;"",L35&lt;&gt;"",M35&lt;&gt;""),"VALID","INVALID - REQUIRED FIELD"))</x:f>
      </x:c>
      <x:c r="Q35" s="30" t="str">
        <x:f>IF(A35="","",COUNTIFS(EVIDENCE_LINKS!$B$6:$B$205,A35,EVIDENCE_LINKS!$C$6:$C$205,B35))</x:f>
      </x:c>
      <x:c r="R35" s="30" t="str">
        <x:f>IF(A35="","",COUNTIFS(EVIDENCE_LINKS!$B$6:$B$205,A35,EVIDENCE_LINKS!$C$6:$C$205,B35,EVIDENCE_LINKS!$N$6:$N$205,"VALID"))</x:f>
      </x:c>
      <x:c r="S35" s="30" t="str">
        <x:f>IF(A35="","",COUNTIFS(EVIDENCE_LINKS!$B$6:$B$205,A35,EVIDENCE_LINKS!$C$6:$C$205,B35,EVIDENCE_LINKS!$N$6:$N$205,"BLOCKING"))</x:f>
      </x:c>
      <x:c r="T35" s="30" t="str">
        <x:f>IF(A35="","",COUNTIFS(ALTERNATIVES!$B$6:$B$205,A35,ALTERNATIVES!$C$6:$C$205,B35,ALTERNATIVES!$L$6:$L$205,"VALID"))</x:f>
      </x:c>
      <x:c r="U35" s="30" t="str">
        <x:f>IF(A35="","",IF(OR(N35&lt;&gt;"VALID",O35&lt;&gt;"VALID",P35&lt;&gt;"VALID",AB35&lt;&gt;"VALID",AC35&gt;0,AE35&gt;0,AO35&lt;&gt;"VALID",AR35&lt;&gt;"VALID"),"REPAIR MEMO",IF(INDEX(DECISION_CONTEXT!$D$6:$D$205,MATCH(B35,DECISION_CONTEXT!$A$6:$A$205,0))="REOPEN REQUIRED","RETURN TO DECISION DEFINITION",IF(OR(AD35&gt;0,AP35="TOO FEW - RETURN TO EVIDENCE AUDIT"),"RETURN TO EVIDENCE AUDIT",IF(AP35="TOO MANY - REPAIR MEMO","REPAIR MEMO",IF(T35&lt;1,"REPAIR MEMO","READY FOR EXECUTIVE REVIEW"))))))</x:f>
      </x:c>
      <x:c r="V35" s="30" t="str">
        <x:f>IF(A35="","",IF(U35="READY FOR EXECUTIVE REVIEW","Take the bounded memo to executive review; record the actual decision separately.",IF(U35="RETURN TO DECISION DEFINITION","Reopen the Decision Definition Canvas before rewriting the memo.",IF(U35="RETURN TO EVIDENCE AUDIT","Return to Evidence Audit until at least two and no more than four decision-bearing evidence records are valid.",IF(AP35="TOO MANY - REPAIR MEMO","Reduce the executive surface to two to four decision-bearing evidence records without changing upstream evidence.","Repair the memo record without changing upstream decision or evidence.")))))</x:f>
      </x:c>
      <x:c r="W35" s="30" t="str">
        <x:f>IF(A35="","",A35&amp;"|~|"&amp;B35&amp;"|~|"&amp;E35&amp;"|~|"&amp;F35&amp;"|~|"&amp;H35&amp;"|~|"&amp;I35&amp;"|~|"&amp;K35&amp;"|~|"&amp;L35)</x:f>
      </x:c>
      <x:c r="X35" s="51"/>
      <x:c r="Y35" s="51"/>
      <x:c r="Z35" s="51"/>
      <x:c r="AA35" s="51"/>
      <x:c r="AB35" s="51" t="str">
        <x:f>IF(A35="","",IF(AND(O35="VALID",EXACT(X35,INDEX(DECISION_CONTEXT!$B$6:$B$205,MATCH(B35,DECISION_CONTEXT!$A$6:$A$205,0))),EXACT(Y35,INDEX(DECISION_CONTEXT!$E$6:$E$205,MATCH(B35,DECISION_CONTEXT!$A$6:$A$205,0))),EXACT(Z35,INDEX(DECISION_CONTEXT!$F$6:$F$205,MATCH(B35,DECISION_CONTEXT!$A$6:$A$205,0))),EXACT(AA35,INDEX(DECISION_CONTEXT!$H$6:$H$205,MATCH(B35,DECISION_CONTEXT!$A$6:$A$205,0))),EXACT(E35,INDEX(DECISION_CONTEXT!$K$6:$K$205,MATCH(B35,DECISION_CONTEXT!$A$6:$A$205,0)))),"VALID","INVALID - DECISION CONTRACT PARITY / AUTHORITY"))</x:f>
      </x:c>
      <x:c r="AC35" s="51" t="str">
        <x:f>IF(A35="","",COUNTIFS(EVIDENCE_LINKS!$B$6:$B$205,A35,EVIDENCE_LINKS!$C$6:$C$205,B35,EVIDENCE_LINKS!$N$6:$N$205,"INVALID"))</x:f>
      </x:c>
      <x:c r="AD35" s="51" t="str">
        <x:f>IF(A35="","",S35)</x:f>
      </x:c>
      <x:c r="AE35" s="51" t="str">
        <x:f>IF(A35="","",COUNTIFS(ALTERNATIVES!$B$6:$B$205,A35,ALTERNATIVES!$C$6:$C$205,B35,ALTERNATIVES!$L$6:$L$205,"INVALID"))</x:f>
      </x:c>
      <x:c r="AF35" s="51" t="str">
        <x:f>IF(A35="","",A35&amp;"|~|"&amp;B35&amp;"|~|"&amp;X35&amp;"|~|"&amp;Y35&amp;"|~|"&amp;Z35&amp;"|~|"&amp;AA35&amp;"|~|"&amp;E35&amp;"|~|"&amp;F35&amp;"|~|"&amp;H35&amp;"|~|"&amp;I35&amp;"|~|"&amp;K35&amp;"|~|"&amp;L35)</x:f>
      </x:c>
      <x:c r="AG35" s="51"/>
      <x:c r="AH35" s="51"/>
      <x:c r="AI35" s="51"/>
      <x:c r="AJ35" s="51"/>
      <x:c r="AK35" s="51" t="str">
        <x:f>IF(A35="","",IF(AG35="","EMPTY",IF(AND(COUNTIFS(EVIDENCE_LINKS!$B$6:$B$205,A35,EVIDENCE_LINKS!$D$6:$D$205,AG35)=1,EXACT(AG35,INDEX(EVIDENCE_LINKS!$D$6:$D$205,SUMIFS(EVIDENCE_LINKS!$S$6:$S$205,EVIDENCE_LINKS!$B$6:$B$205,A35,EVIDENCE_LINKS!$D$6:$D$205,AG35))),EXACT(A35,INDEX(EVIDENCE_LINKS!$B$6:$B$205,SUMIFS(EVIDENCE_LINKS!$S$6:$S$205,EVIDENCE_LINKS!$B$6:$B$205,A35,EVIDENCE_LINKS!$D$6:$D$205,AG35))),EXACT(B35,INDEX(EVIDENCE_LINKS!$C$6:$C$205,SUMIFS(EVIDENCE_LINKS!$S$6:$S$205,EVIDENCE_LINKS!$B$6:$B$205,A35,EVIDENCE_LINKS!$D$6:$D$205,AG35))),INDEX(EVIDENCE_LINKS!$N$6:$N$205,SUMIFS(EVIDENCE_LINKS!$S$6:$S$205,EVIDENCE_LINKS!$B$6:$B$205,A35,EVIDENCE_LINKS!$D$6:$D$205,AG35))="VALID",COUNTIF($AG35:$AJ35,AG35)=1),"VALID","INVALID - EVIDENCE 1 SELECTION")))</x:f>
      </x:c>
      <x:c r="AL35" s="51" t="str">
        <x:f>IF(A35="","",IF(AH35="","EMPTY",IF(AND(COUNTIFS(EVIDENCE_LINKS!$B$6:$B$205,A35,EVIDENCE_LINKS!$D$6:$D$205,AH35)=1,EXACT(AH35,INDEX(EVIDENCE_LINKS!$D$6:$D$205,SUMIFS(EVIDENCE_LINKS!$S$6:$S$205,EVIDENCE_LINKS!$B$6:$B$205,A35,EVIDENCE_LINKS!$D$6:$D$205,AH35))),EXACT(A35,INDEX(EVIDENCE_LINKS!$B$6:$B$205,SUMIFS(EVIDENCE_LINKS!$S$6:$S$205,EVIDENCE_LINKS!$B$6:$B$205,A35,EVIDENCE_LINKS!$D$6:$D$205,AH35))),EXACT(B35,INDEX(EVIDENCE_LINKS!$C$6:$C$205,SUMIFS(EVIDENCE_LINKS!$S$6:$S$205,EVIDENCE_LINKS!$B$6:$B$205,A35,EVIDENCE_LINKS!$D$6:$D$205,AH35))),INDEX(EVIDENCE_LINKS!$N$6:$N$205,SUMIFS(EVIDENCE_LINKS!$S$6:$S$205,EVIDENCE_LINKS!$B$6:$B$205,A35,EVIDENCE_LINKS!$D$6:$D$205,AH35))="VALID",COUNTIF($AG35:$AJ35,AH35)=1),"VALID","INVALID - EVIDENCE 2 SELECTION")))</x:f>
      </x:c>
      <x:c r="AM35" s="51" t="str">
        <x:f>IF(A35="","",IF(AI35="","EMPTY",IF(AND(COUNTIFS(EVIDENCE_LINKS!$B$6:$B$205,A35,EVIDENCE_LINKS!$D$6:$D$205,AI35)=1,EXACT(AI35,INDEX(EVIDENCE_LINKS!$D$6:$D$205,SUMIFS(EVIDENCE_LINKS!$S$6:$S$205,EVIDENCE_LINKS!$B$6:$B$205,A35,EVIDENCE_LINKS!$D$6:$D$205,AI35))),EXACT(A35,INDEX(EVIDENCE_LINKS!$B$6:$B$205,SUMIFS(EVIDENCE_LINKS!$S$6:$S$205,EVIDENCE_LINKS!$B$6:$B$205,A35,EVIDENCE_LINKS!$D$6:$D$205,AI35))),EXACT(B35,INDEX(EVIDENCE_LINKS!$C$6:$C$205,SUMIFS(EVIDENCE_LINKS!$S$6:$S$205,EVIDENCE_LINKS!$B$6:$B$205,A35,EVIDENCE_LINKS!$D$6:$D$205,AI35))),INDEX(EVIDENCE_LINKS!$N$6:$N$205,SUMIFS(EVIDENCE_LINKS!$S$6:$S$205,EVIDENCE_LINKS!$B$6:$B$205,A35,EVIDENCE_LINKS!$D$6:$D$205,AI35))="VALID",COUNTIF($AG35:$AJ35,AI35)=1),"VALID","INVALID - EVIDENCE 3 SELECTION")))</x:f>
      </x:c>
      <x:c r="AN35" s="51" t="str">
        <x:f>IF(A35="","",IF(AJ35="","EMPTY",IF(AND(COUNTIFS(EVIDENCE_LINKS!$B$6:$B$205,A35,EVIDENCE_LINKS!$D$6:$D$205,AJ35)=1,EXACT(AJ35,INDEX(EVIDENCE_LINKS!$D$6:$D$205,SUMIFS(EVIDENCE_LINKS!$S$6:$S$205,EVIDENCE_LINKS!$B$6:$B$205,A35,EVIDENCE_LINKS!$D$6:$D$205,AJ35))),EXACT(A35,INDEX(EVIDENCE_LINKS!$B$6:$B$205,SUMIFS(EVIDENCE_LINKS!$S$6:$S$205,EVIDENCE_LINKS!$B$6:$B$205,A35,EVIDENCE_LINKS!$D$6:$D$205,AJ35))),EXACT(B35,INDEX(EVIDENCE_LINKS!$C$6:$C$205,SUMIFS(EVIDENCE_LINKS!$S$6:$S$205,EVIDENCE_LINKS!$B$6:$B$205,A35,EVIDENCE_LINKS!$D$6:$D$205,AJ35))),INDEX(EVIDENCE_LINKS!$N$6:$N$205,SUMIFS(EVIDENCE_LINKS!$S$6:$S$205,EVIDENCE_LINKS!$B$6:$B$205,A35,EVIDENCE_LINKS!$D$6:$D$205,AJ35))="VALID",COUNTIF($AG35:$AJ35,AJ35)=1),"VALID","INVALID - EVIDENCE 4 SELECTION")))</x:f>
      </x:c>
      <x:c r="AO35" s="51" t="str">
        <x:f>IF(A35="","",IF(AND(OR(AK35="VALID",AK35="EMPTY"),OR(AL35="VALID",AL35="EMPTY"),OR(AM35="VALID",AM35="EMPTY"),OR(AN35="VALID",AN35="EMPTY"),R35=COUNTIF($AG35:$AJ35,"&lt;&gt;")),"VALID","INVALID - EVIDENCE SELECTION PARITY"))</x:f>
      </x:c>
      <x:c r="AP35" s="51" t="str">
        <x:f>IF(A35="","",IF(R35&lt;2,"TOO FEW - RETURN TO EVIDENCE AUDIT",IF(R35&gt;4,"TOO MANY - REPAIR MEMO","VALID")))</x:f>
      </x:c>
      <x:c r="AR35" t="str">
        <x:f>IF(A35="","",IF(AQ35="","INVALID - MISSING ALTERNATIVE SELECTION",IF(AND(COUNTIFS(ALTERNATIVES!$B$6:$B$205,A35,ALTERNATIVES!$A$6:$A$205,AQ35)=1,EXACT(AQ35,INDEX(ALTERNATIVES!$A$6:$A$205,SUMIFS(ALTERNATIVES!$Q$6:$Q$205,ALTERNATIVES!$B$6:$B$205,A35,ALTERNATIVES!$A$6:$A$205,AQ35))),EXACT(A35,INDEX(ALTERNATIVES!$B$6:$B$205,SUMIFS(ALTERNATIVES!$Q$6:$Q$205,ALTERNATIVES!$B$6:$B$205,A35,ALTERNATIVES!$A$6:$A$205,AQ35))),EXACT(B35,INDEX(ALTERNATIVES!$C$6:$C$205,SUMIFS(ALTERNATIVES!$Q$6:$Q$205,ALTERNATIVES!$B$6:$B$205,A35,ALTERNATIVES!$A$6:$A$205,AQ35))),INDEX(ALTERNATIVES!$L$6:$L$205,SUMIFS(ALTERNATIVES!$Q$6:$Q$205,ALTERNATIVES!$B$6:$B$205,A35,ALTERNATIVES!$A$6:$A$205,AQ35))="VALID"),"VALID","INVALID - ALTERNATIVE SELECTION")))</x:f>
      </x:c>
    </x:row>
    <x:row r="36">
      <x:c r="A36" s="24"/>
      <x:c r="B36" s="24"/>
      <x:c r="C36" s="3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30" t="str">
        <x:f>IF(A36="","",IF(COUNTIF($A$6:$A$205,A36)=1,"VALID","INVALID - DUPLICATE / CASE-COLLIDING MEMO ID"))</x:f>
      </x:c>
      <x:c r="O36" s="30" t="str">
        <x:f>IF(A36="","",IF(AND(COUNTIF(DECISION_CONTEXT!$A$6:$A$205,B36)=1,EXACT(B36,INDEX(DECISION_CONTEXT!$A$6:$A$205,MATCH(B36,DECISION_CONTEXT!$A$6:$A$205,0))),INDEX(DECISION_CONTEXT!$I$6:$I$205,MATCH(B36,DECISION_CONTEXT!$A$6:$A$205,0))="VALID",INDEX(DECISION_CONTEXT!$J$6:$J$205,MATCH(B36,DECISION_CONTEXT!$A$6:$A$205,0))="VALID"),"VALID","INVALID - DECISION OWNERSHIP"))</x:f>
      </x:c>
      <x:c r="P36" s="30" t="str">
        <x:f>IF(A36="","",IF(AND(B36&lt;&gt;"",C36&lt;&gt;"",D36&lt;&gt;"",E36&lt;&gt;"",F36&lt;&gt;"",G36&lt;&gt;"",H36&lt;&gt;"",I36&lt;&gt;"",J36&lt;&gt;"",K36&lt;&gt;"",L36&lt;&gt;"",M36&lt;&gt;""),"VALID","INVALID - REQUIRED FIELD"))</x:f>
      </x:c>
      <x:c r="Q36" s="30" t="str">
        <x:f>IF(A36="","",COUNTIFS(EVIDENCE_LINKS!$B$6:$B$205,A36,EVIDENCE_LINKS!$C$6:$C$205,B36))</x:f>
      </x:c>
      <x:c r="R36" s="30" t="str">
        <x:f>IF(A36="","",COUNTIFS(EVIDENCE_LINKS!$B$6:$B$205,A36,EVIDENCE_LINKS!$C$6:$C$205,B36,EVIDENCE_LINKS!$N$6:$N$205,"VALID"))</x:f>
      </x:c>
      <x:c r="S36" s="30" t="str">
        <x:f>IF(A36="","",COUNTIFS(EVIDENCE_LINKS!$B$6:$B$205,A36,EVIDENCE_LINKS!$C$6:$C$205,B36,EVIDENCE_LINKS!$N$6:$N$205,"BLOCKING"))</x:f>
      </x:c>
      <x:c r="T36" s="30" t="str">
        <x:f>IF(A36="","",COUNTIFS(ALTERNATIVES!$B$6:$B$205,A36,ALTERNATIVES!$C$6:$C$205,B36,ALTERNATIVES!$L$6:$L$205,"VALID"))</x:f>
      </x:c>
      <x:c r="U36" s="30" t="str">
        <x:f>IF(A36="","",IF(OR(N36&lt;&gt;"VALID",O36&lt;&gt;"VALID",P36&lt;&gt;"VALID",AB36&lt;&gt;"VALID",AC36&gt;0,AE36&gt;0,AO36&lt;&gt;"VALID",AR36&lt;&gt;"VALID"),"REPAIR MEMO",IF(INDEX(DECISION_CONTEXT!$D$6:$D$205,MATCH(B36,DECISION_CONTEXT!$A$6:$A$205,0))="REOPEN REQUIRED","RETURN TO DECISION DEFINITION",IF(OR(AD36&gt;0,AP36="TOO FEW - RETURN TO EVIDENCE AUDIT"),"RETURN TO EVIDENCE AUDIT",IF(AP36="TOO MANY - REPAIR MEMO","REPAIR MEMO",IF(T36&lt;1,"REPAIR MEMO","READY FOR EXECUTIVE REVIEW"))))))</x:f>
      </x:c>
      <x:c r="V36" s="30" t="str">
        <x:f>IF(A36="","",IF(U36="READY FOR EXECUTIVE REVIEW","Take the bounded memo to executive review; record the actual decision separately.",IF(U36="RETURN TO DECISION DEFINITION","Reopen the Decision Definition Canvas before rewriting the memo.",IF(U36="RETURN TO EVIDENCE AUDIT","Return to Evidence Audit until at least two and no more than four decision-bearing evidence records are valid.",IF(AP36="TOO MANY - REPAIR MEMO","Reduce the executive surface to two to four decision-bearing evidence records without changing upstream evidence.","Repair the memo record without changing upstream decision or evidence.")))))</x:f>
      </x:c>
      <x:c r="W36" s="30" t="str">
        <x:f>IF(A36="","",A36&amp;"|~|"&amp;B36&amp;"|~|"&amp;E36&amp;"|~|"&amp;F36&amp;"|~|"&amp;H36&amp;"|~|"&amp;I36&amp;"|~|"&amp;K36&amp;"|~|"&amp;L36)</x:f>
      </x:c>
      <x:c r="X36" s="51"/>
      <x:c r="Y36" s="51"/>
      <x:c r="Z36" s="51"/>
      <x:c r="AA36" s="51"/>
      <x:c r="AB36" s="51" t="str">
        <x:f>IF(A36="","",IF(AND(O36="VALID",EXACT(X36,INDEX(DECISION_CONTEXT!$B$6:$B$205,MATCH(B36,DECISION_CONTEXT!$A$6:$A$205,0))),EXACT(Y36,INDEX(DECISION_CONTEXT!$E$6:$E$205,MATCH(B36,DECISION_CONTEXT!$A$6:$A$205,0))),EXACT(Z36,INDEX(DECISION_CONTEXT!$F$6:$F$205,MATCH(B36,DECISION_CONTEXT!$A$6:$A$205,0))),EXACT(AA36,INDEX(DECISION_CONTEXT!$H$6:$H$205,MATCH(B36,DECISION_CONTEXT!$A$6:$A$205,0))),EXACT(E36,INDEX(DECISION_CONTEXT!$K$6:$K$205,MATCH(B36,DECISION_CONTEXT!$A$6:$A$205,0)))),"VALID","INVALID - DECISION CONTRACT PARITY / AUTHORITY"))</x:f>
      </x:c>
      <x:c r="AC36" s="51" t="str">
        <x:f>IF(A36="","",COUNTIFS(EVIDENCE_LINKS!$B$6:$B$205,A36,EVIDENCE_LINKS!$C$6:$C$205,B36,EVIDENCE_LINKS!$N$6:$N$205,"INVALID"))</x:f>
      </x:c>
      <x:c r="AD36" s="51" t="str">
        <x:f>IF(A36="","",S36)</x:f>
      </x:c>
      <x:c r="AE36" s="51" t="str">
        <x:f>IF(A36="","",COUNTIFS(ALTERNATIVES!$B$6:$B$205,A36,ALTERNATIVES!$C$6:$C$205,B36,ALTERNATIVES!$L$6:$L$205,"INVALID"))</x:f>
      </x:c>
      <x:c r="AF36" s="51" t="str">
        <x:f>IF(A36="","",A36&amp;"|~|"&amp;B36&amp;"|~|"&amp;X36&amp;"|~|"&amp;Y36&amp;"|~|"&amp;Z36&amp;"|~|"&amp;AA36&amp;"|~|"&amp;E36&amp;"|~|"&amp;F36&amp;"|~|"&amp;H36&amp;"|~|"&amp;I36&amp;"|~|"&amp;K36&amp;"|~|"&amp;L36)</x:f>
      </x:c>
      <x:c r="AG36" s="51"/>
      <x:c r="AH36" s="51"/>
      <x:c r="AI36" s="51"/>
      <x:c r="AJ36" s="51"/>
      <x:c r="AK36" s="51" t="str">
        <x:f>IF(A36="","",IF(AG36="","EMPTY",IF(AND(COUNTIFS(EVIDENCE_LINKS!$B$6:$B$205,A36,EVIDENCE_LINKS!$D$6:$D$205,AG36)=1,EXACT(AG36,INDEX(EVIDENCE_LINKS!$D$6:$D$205,SUMIFS(EVIDENCE_LINKS!$S$6:$S$205,EVIDENCE_LINKS!$B$6:$B$205,A36,EVIDENCE_LINKS!$D$6:$D$205,AG36))),EXACT(A36,INDEX(EVIDENCE_LINKS!$B$6:$B$205,SUMIFS(EVIDENCE_LINKS!$S$6:$S$205,EVIDENCE_LINKS!$B$6:$B$205,A36,EVIDENCE_LINKS!$D$6:$D$205,AG36))),EXACT(B36,INDEX(EVIDENCE_LINKS!$C$6:$C$205,SUMIFS(EVIDENCE_LINKS!$S$6:$S$205,EVIDENCE_LINKS!$B$6:$B$205,A36,EVIDENCE_LINKS!$D$6:$D$205,AG36))),INDEX(EVIDENCE_LINKS!$N$6:$N$205,SUMIFS(EVIDENCE_LINKS!$S$6:$S$205,EVIDENCE_LINKS!$B$6:$B$205,A36,EVIDENCE_LINKS!$D$6:$D$205,AG36))="VALID",COUNTIF($AG36:$AJ36,AG36)=1),"VALID","INVALID - EVIDENCE 1 SELECTION")))</x:f>
      </x:c>
      <x:c r="AL36" s="51" t="str">
        <x:f>IF(A36="","",IF(AH36="","EMPTY",IF(AND(COUNTIFS(EVIDENCE_LINKS!$B$6:$B$205,A36,EVIDENCE_LINKS!$D$6:$D$205,AH36)=1,EXACT(AH36,INDEX(EVIDENCE_LINKS!$D$6:$D$205,SUMIFS(EVIDENCE_LINKS!$S$6:$S$205,EVIDENCE_LINKS!$B$6:$B$205,A36,EVIDENCE_LINKS!$D$6:$D$205,AH36))),EXACT(A36,INDEX(EVIDENCE_LINKS!$B$6:$B$205,SUMIFS(EVIDENCE_LINKS!$S$6:$S$205,EVIDENCE_LINKS!$B$6:$B$205,A36,EVIDENCE_LINKS!$D$6:$D$205,AH36))),EXACT(B36,INDEX(EVIDENCE_LINKS!$C$6:$C$205,SUMIFS(EVIDENCE_LINKS!$S$6:$S$205,EVIDENCE_LINKS!$B$6:$B$205,A36,EVIDENCE_LINKS!$D$6:$D$205,AH36))),INDEX(EVIDENCE_LINKS!$N$6:$N$205,SUMIFS(EVIDENCE_LINKS!$S$6:$S$205,EVIDENCE_LINKS!$B$6:$B$205,A36,EVIDENCE_LINKS!$D$6:$D$205,AH36))="VALID",COUNTIF($AG36:$AJ36,AH36)=1),"VALID","INVALID - EVIDENCE 2 SELECTION")))</x:f>
      </x:c>
      <x:c r="AM36" s="51" t="str">
        <x:f>IF(A36="","",IF(AI36="","EMPTY",IF(AND(COUNTIFS(EVIDENCE_LINKS!$B$6:$B$205,A36,EVIDENCE_LINKS!$D$6:$D$205,AI36)=1,EXACT(AI36,INDEX(EVIDENCE_LINKS!$D$6:$D$205,SUMIFS(EVIDENCE_LINKS!$S$6:$S$205,EVIDENCE_LINKS!$B$6:$B$205,A36,EVIDENCE_LINKS!$D$6:$D$205,AI36))),EXACT(A36,INDEX(EVIDENCE_LINKS!$B$6:$B$205,SUMIFS(EVIDENCE_LINKS!$S$6:$S$205,EVIDENCE_LINKS!$B$6:$B$205,A36,EVIDENCE_LINKS!$D$6:$D$205,AI36))),EXACT(B36,INDEX(EVIDENCE_LINKS!$C$6:$C$205,SUMIFS(EVIDENCE_LINKS!$S$6:$S$205,EVIDENCE_LINKS!$B$6:$B$205,A36,EVIDENCE_LINKS!$D$6:$D$205,AI36))),INDEX(EVIDENCE_LINKS!$N$6:$N$205,SUMIFS(EVIDENCE_LINKS!$S$6:$S$205,EVIDENCE_LINKS!$B$6:$B$205,A36,EVIDENCE_LINKS!$D$6:$D$205,AI36))="VALID",COUNTIF($AG36:$AJ36,AI36)=1),"VALID","INVALID - EVIDENCE 3 SELECTION")))</x:f>
      </x:c>
      <x:c r="AN36" s="51" t="str">
        <x:f>IF(A36="","",IF(AJ36="","EMPTY",IF(AND(COUNTIFS(EVIDENCE_LINKS!$B$6:$B$205,A36,EVIDENCE_LINKS!$D$6:$D$205,AJ36)=1,EXACT(AJ36,INDEX(EVIDENCE_LINKS!$D$6:$D$205,SUMIFS(EVIDENCE_LINKS!$S$6:$S$205,EVIDENCE_LINKS!$B$6:$B$205,A36,EVIDENCE_LINKS!$D$6:$D$205,AJ36))),EXACT(A36,INDEX(EVIDENCE_LINKS!$B$6:$B$205,SUMIFS(EVIDENCE_LINKS!$S$6:$S$205,EVIDENCE_LINKS!$B$6:$B$205,A36,EVIDENCE_LINKS!$D$6:$D$205,AJ36))),EXACT(B36,INDEX(EVIDENCE_LINKS!$C$6:$C$205,SUMIFS(EVIDENCE_LINKS!$S$6:$S$205,EVIDENCE_LINKS!$B$6:$B$205,A36,EVIDENCE_LINKS!$D$6:$D$205,AJ36))),INDEX(EVIDENCE_LINKS!$N$6:$N$205,SUMIFS(EVIDENCE_LINKS!$S$6:$S$205,EVIDENCE_LINKS!$B$6:$B$205,A36,EVIDENCE_LINKS!$D$6:$D$205,AJ36))="VALID",COUNTIF($AG36:$AJ36,AJ36)=1),"VALID","INVALID - EVIDENCE 4 SELECTION")))</x:f>
      </x:c>
      <x:c r="AO36" s="51" t="str">
        <x:f>IF(A36="","",IF(AND(OR(AK36="VALID",AK36="EMPTY"),OR(AL36="VALID",AL36="EMPTY"),OR(AM36="VALID",AM36="EMPTY"),OR(AN36="VALID",AN36="EMPTY"),R36=COUNTIF($AG36:$AJ36,"&lt;&gt;")),"VALID","INVALID - EVIDENCE SELECTION PARITY"))</x:f>
      </x:c>
      <x:c r="AP36" s="51" t="str">
        <x:f>IF(A36="","",IF(R36&lt;2,"TOO FEW - RETURN TO EVIDENCE AUDIT",IF(R36&gt;4,"TOO MANY - REPAIR MEMO","VALID")))</x:f>
      </x:c>
      <x:c r="AR36" t="str">
        <x:f>IF(A36="","",IF(AQ36="","INVALID - MISSING ALTERNATIVE SELECTION",IF(AND(COUNTIFS(ALTERNATIVES!$B$6:$B$205,A36,ALTERNATIVES!$A$6:$A$205,AQ36)=1,EXACT(AQ36,INDEX(ALTERNATIVES!$A$6:$A$205,SUMIFS(ALTERNATIVES!$Q$6:$Q$205,ALTERNATIVES!$B$6:$B$205,A36,ALTERNATIVES!$A$6:$A$205,AQ36))),EXACT(A36,INDEX(ALTERNATIVES!$B$6:$B$205,SUMIFS(ALTERNATIVES!$Q$6:$Q$205,ALTERNATIVES!$B$6:$B$205,A36,ALTERNATIVES!$A$6:$A$205,AQ36))),EXACT(B36,INDEX(ALTERNATIVES!$C$6:$C$205,SUMIFS(ALTERNATIVES!$Q$6:$Q$205,ALTERNATIVES!$B$6:$B$205,A36,ALTERNATIVES!$A$6:$A$205,AQ36))),INDEX(ALTERNATIVES!$L$6:$L$205,SUMIFS(ALTERNATIVES!$Q$6:$Q$205,ALTERNATIVES!$B$6:$B$205,A36,ALTERNATIVES!$A$6:$A$205,AQ36))="VALID"),"VALID","INVALID - ALTERNATIVE SELECTION")))</x:f>
      </x:c>
    </x:row>
    <x:row r="37">
      <x:c r="A37" s="24"/>
      <x:c r="B37" s="24"/>
      <x:c r="C37" s="3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30" t="str">
        <x:f>IF(A37="","",IF(COUNTIF($A$6:$A$205,A37)=1,"VALID","INVALID - DUPLICATE / CASE-COLLIDING MEMO ID"))</x:f>
      </x:c>
      <x:c r="O37" s="30" t="str">
        <x:f>IF(A37="","",IF(AND(COUNTIF(DECISION_CONTEXT!$A$6:$A$205,B37)=1,EXACT(B37,INDEX(DECISION_CONTEXT!$A$6:$A$205,MATCH(B37,DECISION_CONTEXT!$A$6:$A$205,0))),INDEX(DECISION_CONTEXT!$I$6:$I$205,MATCH(B37,DECISION_CONTEXT!$A$6:$A$205,0))="VALID",INDEX(DECISION_CONTEXT!$J$6:$J$205,MATCH(B37,DECISION_CONTEXT!$A$6:$A$205,0))="VALID"),"VALID","INVALID - DECISION OWNERSHIP"))</x:f>
      </x:c>
      <x:c r="P37" s="30" t="str">
        <x:f>IF(A37="","",IF(AND(B37&lt;&gt;"",C37&lt;&gt;"",D37&lt;&gt;"",E37&lt;&gt;"",F37&lt;&gt;"",G37&lt;&gt;"",H37&lt;&gt;"",I37&lt;&gt;"",J37&lt;&gt;"",K37&lt;&gt;"",L37&lt;&gt;"",M37&lt;&gt;""),"VALID","INVALID - REQUIRED FIELD"))</x:f>
      </x:c>
      <x:c r="Q37" s="30" t="str">
        <x:f>IF(A37="","",COUNTIFS(EVIDENCE_LINKS!$B$6:$B$205,A37,EVIDENCE_LINKS!$C$6:$C$205,B37))</x:f>
      </x:c>
      <x:c r="R37" s="30" t="str">
        <x:f>IF(A37="","",COUNTIFS(EVIDENCE_LINKS!$B$6:$B$205,A37,EVIDENCE_LINKS!$C$6:$C$205,B37,EVIDENCE_LINKS!$N$6:$N$205,"VALID"))</x:f>
      </x:c>
      <x:c r="S37" s="30" t="str">
        <x:f>IF(A37="","",COUNTIFS(EVIDENCE_LINKS!$B$6:$B$205,A37,EVIDENCE_LINKS!$C$6:$C$205,B37,EVIDENCE_LINKS!$N$6:$N$205,"BLOCKING"))</x:f>
      </x:c>
      <x:c r="T37" s="30" t="str">
        <x:f>IF(A37="","",COUNTIFS(ALTERNATIVES!$B$6:$B$205,A37,ALTERNATIVES!$C$6:$C$205,B37,ALTERNATIVES!$L$6:$L$205,"VALID"))</x:f>
      </x:c>
      <x:c r="U37" s="30" t="str">
        <x:f>IF(A37="","",IF(OR(N37&lt;&gt;"VALID",O37&lt;&gt;"VALID",P37&lt;&gt;"VALID",AB37&lt;&gt;"VALID",AC37&gt;0,AE37&gt;0,AO37&lt;&gt;"VALID",AR37&lt;&gt;"VALID"),"REPAIR MEMO",IF(INDEX(DECISION_CONTEXT!$D$6:$D$205,MATCH(B37,DECISION_CONTEXT!$A$6:$A$205,0))="REOPEN REQUIRED","RETURN TO DECISION DEFINITION",IF(OR(AD37&gt;0,AP37="TOO FEW - RETURN TO EVIDENCE AUDIT"),"RETURN TO EVIDENCE AUDIT",IF(AP37="TOO MANY - REPAIR MEMO","REPAIR MEMO",IF(T37&lt;1,"REPAIR MEMO","READY FOR EXECUTIVE REVIEW"))))))</x:f>
      </x:c>
      <x:c r="V37" s="30" t="str">
        <x:f>IF(A37="","",IF(U37="READY FOR EXECUTIVE REVIEW","Take the bounded memo to executive review; record the actual decision separately.",IF(U37="RETURN TO DECISION DEFINITION","Reopen the Decision Definition Canvas before rewriting the memo.",IF(U37="RETURN TO EVIDENCE AUDIT","Return to Evidence Audit until at least two and no more than four decision-bearing evidence records are valid.",IF(AP37="TOO MANY - REPAIR MEMO","Reduce the executive surface to two to four decision-bearing evidence records without changing upstream evidence.","Repair the memo record without changing upstream decision or evidence.")))))</x:f>
      </x:c>
      <x:c r="W37" s="30" t="str">
        <x:f>IF(A37="","",A37&amp;"|~|"&amp;B37&amp;"|~|"&amp;E37&amp;"|~|"&amp;F37&amp;"|~|"&amp;H37&amp;"|~|"&amp;I37&amp;"|~|"&amp;K37&amp;"|~|"&amp;L37)</x:f>
      </x:c>
      <x:c r="X37" s="51"/>
      <x:c r="Y37" s="51"/>
      <x:c r="Z37" s="51"/>
      <x:c r="AA37" s="51"/>
      <x:c r="AB37" s="51" t="str">
        <x:f>IF(A37="","",IF(AND(O37="VALID",EXACT(X37,INDEX(DECISION_CONTEXT!$B$6:$B$205,MATCH(B37,DECISION_CONTEXT!$A$6:$A$205,0))),EXACT(Y37,INDEX(DECISION_CONTEXT!$E$6:$E$205,MATCH(B37,DECISION_CONTEXT!$A$6:$A$205,0))),EXACT(Z37,INDEX(DECISION_CONTEXT!$F$6:$F$205,MATCH(B37,DECISION_CONTEXT!$A$6:$A$205,0))),EXACT(AA37,INDEX(DECISION_CONTEXT!$H$6:$H$205,MATCH(B37,DECISION_CONTEXT!$A$6:$A$205,0))),EXACT(E37,INDEX(DECISION_CONTEXT!$K$6:$K$205,MATCH(B37,DECISION_CONTEXT!$A$6:$A$205,0)))),"VALID","INVALID - DECISION CONTRACT PARITY / AUTHORITY"))</x:f>
      </x:c>
      <x:c r="AC37" s="51" t="str">
        <x:f>IF(A37="","",COUNTIFS(EVIDENCE_LINKS!$B$6:$B$205,A37,EVIDENCE_LINKS!$C$6:$C$205,B37,EVIDENCE_LINKS!$N$6:$N$205,"INVALID"))</x:f>
      </x:c>
      <x:c r="AD37" s="51" t="str">
        <x:f>IF(A37="","",S37)</x:f>
      </x:c>
      <x:c r="AE37" s="51" t="str">
        <x:f>IF(A37="","",COUNTIFS(ALTERNATIVES!$B$6:$B$205,A37,ALTERNATIVES!$C$6:$C$205,B37,ALTERNATIVES!$L$6:$L$205,"INVALID"))</x:f>
      </x:c>
      <x:c r="AF37" s="51" t="str">
        <x:f>IF(A37="","",A37&amp;"|~|"&amp;B37&amp;"|~|"&amp;X37&amp;"|~|"&amp;Y37&amp;"|~|"&amp;Z37&amp;"|~|"&amp;AA37&amp;"|~|"&amp;E37&amp;"|~|"&amp;F37&amp;"|~|"&amp;H37&amp;"|~|"&amp;I37&amp;"|~|"&amp;K37&amp;"|~|"&amp;L37)</x:f>
      </x:c>
      <x:c r="AG37" s="51"/>
      <x:c r="AH37" s="51"/>
      <x:c r="AI37" s="51"/>
      <x:c r="AJ37" s="51"/>
      <x:c r="AK37" s="51" t="str">
        <x:f>IF(A37="","",IF(AG37="","EMPTY",IF(AND(COUNTIFS(EVIDENCE_LINKS!$B$6:$B$205,A37,EVIDENCE_LINKS!$D$6:$D$205,AG37)=1,EXACT(AG37,INDEX(EVIDENCE_LINKS!$D$6:$D$205,SUMIFS(EVIDENCE_LINKS!$S$6:$S$205,EVIDENCE_LINKS!$B$6:$B$205,A37,EVIDENCE_LINKS!$D$6:$D$205,AG37))),EXACT(A37,INDEX(EVIDENCE_LINKS!$B$6:$B$205,SUMIFS(EVIDENCE_LINKS!$S$6:$S$205,EVIDENCE_LINKS!$B$6:$B$205,A37,EVIDENCE_LINKS!$D$6:$D$205,AG37))),EXACT(B37,INDEX(EVIDENCE_LINKS!$C$6:$C$205,SUMIFS(EVIDENCE_LINKS!$S$6:$S$205,EVIDENCE_LINKS!$B$6:$B$205,A37,EVIDENCE_LINKS!$D$6:$D$205,AG37))),INDEX(EVIDENCE_LINKS!$N$6:$N$205,SUMIFS(EVIDENCE_LINKS!$S$6:$S$205,EVIDENCE_LINKS!$B$6:$B$205,A37,EVIDENCE_LINKS!$D$6:$D$205,AG37))="VALID",COUNTIF($AG37:$AJ37,AG37)=1),"VALID","INVALID - EVIDENCE 1 SELECTION")))</x:f>
      </x:c>
      <x:c r="AL37" s="51" t="str">
        <x:f>IF(A37="","",IF(AH37="","EMPTY",IF(AND(COUNTIFS(EVIDENCE_LINKS!$B$6:$B$205,A37,EVIDENCE_LINKS!$D$6:$D$205,AH37)=1,EXACT(AH37,INDEX(EVIDENCE_LINKS!$D$6:$D$205,SUMIFS(EVIDENCE_LINKS!$S$6:$S$205,EVIDENCE_LINKS!$B$6:$B$205,A37,EVIDENCE_LINKS!$D$6:$D$205,AH37))),EXACT(A37,INDEX(EVIDENCE_LINKS!$B$6:$B$205,SUMIFS(EVIDENCE_LINKS!$S$6:$S$205,EVIDENCE_LINKS!$B$6:$B$205,A37,EVIDENCE_LINKS!$D$6:$D$205,AH37))),EXACT(B37,INDEX(EVIDENCE_LINKS!$C$6:$C$205,SUMIFS(EVIDENCE_LINKS!$S$6:$S$205,EVIDENCE_LINKS!$B$6:$B$205,A37,EVIDENCE_LINKS!$D$6:$D$205,AH37))),INDEX(EVIDENCE_LINKS!$N$6:$N$205,SUMIFS(EVIDENCE_LINKS!$S$6:$S$205,EVIDENCE_LINKS!$B$6:$B$205,A37,EVIDENCE_LINKS!$D$6:$D$205,AH37))="VALID",COUNTIF($AG37:$AJ37,AH37)=1),"VALID","INVALID - EVIDENCE 2 SELECTION")))</x:f>
      </x:c>
      <x:c r="AM37" s="51" t="str">
        <x:f>IF(A37="","",IF(AI37="","EMPTY",IF(AND(COUNTIFS(EVIDENCE_LINKS!$B$6:$B$205,A37,EVIDENCE_LINKS!$D$6:$D$205,AI37)=1,EXACT(AI37,INDEX(EVIDENCE_LINKS!$D$6:$D$205,SUMIFS(EVIDENCE_LINKS!$S$6:$S$205,EVIDENCE_LINKS!$B$6:$B$205,A37,EVIDENCE_LINKS!$D$6:$D$205,AI37))),EXACT(A37,INDEX(EVIDENCE_LINKS!$B$6:$B$205,SUMIFS(EVIDENCE_LINKS!$S$6:$S$205,EVIDENCE_LINKS!$B$6:$B$205,A37,EVIDENCE_LINKS!$D$6:$D$205,AI37))),EXACT(B37,INDEX(EVIDENCE_LINKS!$C$6:$C$205,SUMIFS(EVIDENCE_LINKS!$S$6:$S$205,EVIDENCE_LINKS!$B$6:$B$205,A37,EVIDENCE_LINKS!$D$6:$D$205,AI37))),INDEX(EVIDENCE_LINKS!$N$6:$N$205,SUMIFS(EVIDENCE_LINKS!$S$6:$S$205,EVIDENCE_LINKS!$B$6:$B$205,A37,EVIDENCE_LINKS!$D$6:$D$205,AI37))="VALID",COUNTIF($AG37:$AJ37,AI37)=1),"VALID","INVALID - EVIDENCE 3 SELECTION")))</x:f>
      </x:c>
      <x:c r="AN37" s="51" t="str">
        <x:f>IF(A37="","",IF(AJ37="","EMPTY",IF(AND(COUNTIFS(EVIDENCE_LINKS!$B$6:$B$205,A37,EVIDENCE_LINKS!$D$6:$D$205,AJ37)=1,EXACT(AJ37,INDEX(EVIDENCE_LINKS!$D$6:$D$205,SUMIFS(EVIDENCE_LINKS!$S$6:$S$205,EVIDENCE_LINKS!$B$6:$B$205,A37,EVIDENCE_LINKS!$D$6:$D$205,AJ37))),EXACT(A37,INDEX(EVIDENCE_LINKS!$B$6:$B$205,SUMIFS(EVIDENCE_LINKS!$S$6:$S$205,EVIDENCE_LINKS!$B$6:$B$205,A37,EVIDENCE_LINKS!$D$6:$D$205,AJ37))),EXACT(B37,INDEX(EVIDENCE_LINKS!$C$6:$C$205,SUMIFS(EVIDENCE_LINKS!$S$6:$S$205,EVIDENCE_LINKS!$B$6:$B$205,A37,EVIDENCE_LINKS!$D$6:$D$205,AJ37))),INDEX(EVIDENCE_LINKS!$N$6:$N$205,SUMIFS(EVIDENCE_LINKS!$S$6:$S$205,EVIDENCE_LINKS!$B$6:$B$205,A37,EVIDENCE_LINKS!$D$6:$D$205,AJ37))="VALID",COUNTIF($AG37:$AJ37,AJ37)=1),"VALID","INVALID - EVIDENCE 4 SELECTION")))</x:f>
      </x:c>
      <x:c r="AO37" s="51" t="str">
        <x:f>IF(A37="","",IF(AND(OR(AK37="VALID",AK37="EMPTY"),OR(AL37="VALID",AL37="EMPTY"),OR(AM37="VALID",AM37="EMPTY"),OR(AN37="VALID",AN37="EMPTY"),R37=COUNTIF($AG37:$AJ37,"&lt;&gt;")),"VALID","INVALID - EVIDENCE SELECTION PARITY"))</x:f>
      </x:c>
      <x:c r="AP37" s="51" t="str">
        <x:f>IF(A37="","",IF(R37&lt;2,"TOO FEW - RETURN TO EVIDENCE AUDIT",IF(R37&gt;4,"TOO MANY - REPAIR MEMO","VALID")))</x:f>
      </x:c>
      <x:c r="AR37" t="str">
        <x:f>IF(A37="","",IF(AQ37="","INVALID - MISSING ALTERNATIVE SELECTION",IF(AND(COUNTIFS(ALTERNATIVES!$B$6:$B$205,A37,ALTERNATIVES!$A$6:$A$205,AQ37)=1,EXACT(AQ37,INDEX(ALTERNATIVES!$A$6:$A$205,SUMIFS(ALTERNATIVES!$Q$6:$Q$205,ALTERNATIVES!$B$6:$B$205,A37,ALTERNATIVES!$A$6:$A$205,AQ37))),EXACT(A37,INDEX(ALTERNATIVES!$B$6:$B$205,SUMIFS(ALTERNATIVES!$Q$6:$Q$205,ALTERNATIVES!$B$6:$B$205,A37,ALTERNATIVES!$A$6:$A$205,AQ37))),EXACT(B37,INDEX(ALTERNATIVES!$C$6:$C$205,SUMIFS(ALTERNATIVES!$Q$6:$Q$205,ALTERNATIVES!$B$6:$B$205,A37,ALTERNATIVES!$A$6:$A$205,AQ37))),INDEX(ALTERNATIVES!$L$6:$L$205,SUMIFS(ALTERNATIVES!$Q$6:$Q$205,ALTERNATIVES!$B$6:$B$205,A37,ALTERNATIVES!$A$6:$A$205,AQ37))="VALID"),"VALID","INVALID - ALTERNATIVE SELECTION")))</x:f>
      </x:c>
    </x:row>
    <x:row r="38">
      <x:c r="A38" s="24"/>
      <x:c r="B38" s="24"/>
      <x:c r="C38" s="3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30" t="str">
        <x:f>IF(A38="","",IF(COUNTIF($A$6:$A$205,A38)=1,"VALID","INVALID - DUPLICATE / CASE-COLLIDING MEMO ID"))</x:f>
      </x:c>
      <x:c r="O38" s="30" t="str">
        <x:f>IF(A38="","",IF(AND(COUNTIF(DECISION_CONTEXT!$A$6:$A$205,B38)=1,EXACT(B38,INDEX(DECISION_CONTEXT!$A$6:$A$205,MATCH(B38,DECISION_CONTEXT!$A$6:$A$205,0))),INDEX(DECISION_CONTEXT!$I$6:$I$205,MATCH(B38,DECISION_CONTEXT!$A$6:$A$205,0))="VALID",INDEX(DECISION_CONTEXT!$J$6:$J$205,MATCH(B38,DECISION_CONTEXT!$A$6:$A$205,0))="VALID"),"VALID","INVALID - DECISION OWNERSHIP"))</x:f>
      </x:c>
      <x:c r="P38" s="30" t="str">
        <x:f>IF(A38="","",IF(AND(B38&lt;&gt;"",C38&lt;&gt;"",D38&lt;&gt;"",E38&lt;&gt;"",F38&lt;&gt;"",G38&lt;&gt;"",H38&lt;&gt;"",I38&lt;&gt;"",J38&lt;&gt;"",K38&lt;&gt;"",L38&lt;&gt;"",M38&lt;&gt;""),"VALID","INVALID - REQUIRED FIELD"))</x:f>
      </x:c>
      <x:c r="Q38" s="30" t="str">
        <x:f>IF(A38="","",COUNTIFS(EVIDENCE_LINKS!$B$6:$B$205,A38,EVIDENCE_LINKS!$C$6:$C$205,B38))</x:f>
      </x:c>
      <x:c r="R38" s="30" t="str">
        <x:f>IF(A38="","",COUNTIFS(EVIDENCE_LINKS!$B$6:$B$205,A38,EVIDENCE_LINKS!$C$6:$C$205,B38,EVIDENCE_LINKS!$N$6:$N$205,"VALID"))</x:f>
      </x:c>
      <x:c r="S38" s="30" t="str">
        <x:f>IF(A38="","",COUNTIFS(EVIDENCE_LINKS!$B$6:$B$205,A38,EVIDENCE_LINKS!$C$6:$C$205,B38,EVIDENCE_LINKS!$N$6:$N$205,"BLOCKING"))</x:f>
      </x:c>
      <x:c r="T38" s="30" t="str">
        <x:f>IF(A38="","",COUNTIFS(ALTERNATIVES!$B$6:$B$205,A38,ALTERNATIVES!$C$6:$C$205,B38,ALTERNATIVES!$L$6:$L$205,"VALID"))</x:f>
      </x:c>
      <x:c r="U38" s="30" t="str">
        <x:f>IF(A38="","",IF(OR(N38&lt;&gt;"VALID",O38&lt;&gt;"VALID",P38&lt;&gt;"VALID",AB38&lt;&gt;"VALID",AC38&gt;0,AE38&gt;0,AO38&lt;&gt;"VALID",AR38&lt;&gt;"VALID"),"REPAIR MEMO",IF(INDEX(DECISION_CONTEXT!$D$6:$D$205,MATCH(B38,DECISION_CONTEXT!$A$6:$A$205,0))="REOPEN REQUIRED","RETURN TO DECISION DEFINITION",IF(OR(AD38&gt;0,AP38="TOO FEW - RETURN TO EVIDENCE AUDIT"),"RETURN TO EVIDENCE AUDIT",IF(AP38="TOO MANY - REPAIR MEMO","REPAIR MEMO",IF(T38&lt;1,"REPAIR MEMO","READY FOR EXECUTIVE REVIEW"))))))</x:f>
      </x:c>
      <x:c r="V38" s="30" t="str">
        <x:f>IF(A38="","",IF(U38="READY FOR EXECUTIVE REVIEW","Take the bounded memo to executive review; record the actual decision separately.",IF(U38="RETURN TO DECISION DEFINITION","Reopen the Decision Definition Canvas before rewriting the memo.",IF(U38="RETURN TO EVIDENCE AUDIT","Return to Evidence Audit until at least two and no more than four decision-bearing evidence records are valid.",IF(AP38="TOO MANY - REPAIR MEMO","Reduce the executive surface to two to four decision-bearing evidence records without changing upstream evidence.","Repair the memo record without changing upstream decision or evidence.")))))</x:f>
      </x:c>
      <x:c r="W38" s="30" t="str">
        <x:f>IF(A38="","",A38&amp;"|~|"&amp;B38&amp;"|~|"&amp;E38&amp;"|~|"&amp;F38&amp;"|~|"&amp;H38&amp;"|~|"&amp;I38&amp;"|~|"&amp;K38&amp;"|~|"&amp;L38)</x:f>
      </x:c>
      <x:c r="X38" s="51"/>
      <x:c r="Y38" s="51"/>
      <x:c r="Z38" s="51"/>
      <x:c r="AA38" s="51"/>
      <x:c r="AB38" s="51" t="str">
        <x:f>IF(A38="","",IF(AND(O38="VALID",EXACT(X38,INDEX(DECISION_CONTEXT!$B$6:$B$205,MATCH(B38,DECISION_CONTEXT!$A$6:$A$205,0))),EXACT(Y38,INDEX(DECISION_CONTEXT!$E$6:$E$205,MATCH(B38,DECISION_CONTEXT!$A$6:$A$205,0))),EXACT(Z38,INDEX(DECISION_CONTEXT!$F$6:$F$205,MATCH(B38,DECISION_CONTEXT!$A$6:$A$205,0))),EXACT(AA38,INDEX(DECISION_CONTEXT!$H$6:$H$205,MATCH(B38,DECISION_CONTEXT!$A$6:$A$205,0))),EXACT(E38,INDEX(DECISION_CONTEXT!$K$6:$K$205,MATCH(B38,DECISION_CONTEXT!$A$6:$A$205,0)))),"VALID","INVALID - DECISION CONTRACT PARITY / AUTHORITY"))</x:f>
      </x:c>
      <x:c r="AC38" s="51" t="str">
        <x:f>IF(A38="","",COUNTIFS(EVIDENCE_LINKS!$B$6:$B$205,A38,EVIDENCE_LINKS!$C$6:$C$205,B38,EVIDENCE_LINKS!$N$6:$N$205,"INVALID"))</x:f>
      </x:c>
      <x:c r="AD38" s="51" t="str">
        <x:f>IF(A38="","",S38)</x:f>
      </x:c>
      <x:c r="AE38" s="51" t="str">
        <x:f>IF(A38="","",COUNTIFS(ALTERNATIVES!$B$6:$B$205,A38,ALTERNATIVES!$C$6:$C$205,B38,ALTERNATIVES!$L$6:$L$205,"INVALID"))</x:f>
      </x:c>
      <x:c r="AF38" s="51" t="str">
        <x:f>IF(A38="","",A38&amp;"|~|"&amp;B38&amp;"|~|"&amp;X38&amp;"|~|"&amp;Y38&amp;"|~|"&amp;Z38&amp;"|~|"&amp;AA38&amp;"|~|"&amp;E38&amp;"|~|"&amp;F38&amp;"|~|"&amp;H38&amp;"|~|"&amp;I38&amp;"|~|"&amp;K38&amp;"|~|"&amp;L38)</x:f>
      </x:c>
      <x:c r="AG38" s="51"/>
      <x:c r="AH38" s="51"/>
      <x:c r="AI38" s="51"/>
      <x:c r="AJ38" s="51"/>
      <x:c r="AK38" s="51" t="str">
        <x:f>IF(A38="","",IF(AG38="","EMPTY",IF(AND(COUNTIFS(EVIDENCE_LINKS!$B$6:$B$205,A38,EVIDENCE_LINKS!$D$6:$D$205,AG38)=1,EXACT(AG38,INDEX(EVIDENCE_LINKS!$D$6:$D$205,SUMIFS(EVIDENCE_LINKS!$S$6:$S$205,EVIDENCE_LINKS!$B$6:$B$205,A38,EVIDENCE_LINKS!$D$6:$D$205,AG38))),EXACT(A38,INDEX(EVIDENCE_LINKS!$B$6:$B$205,SUMIFS(EVIDENCE_LINKS!$S$6:$S$205,EVIDENCE_LINKS!$B$6:$B$205,A38,EVIDENCE_LINKS!$D$6:$D$205,AG38))),EXACT(B38,INDEX(EVIDENCE_LINKS!$C$6:$C$205,SUMIFS(EVIDENCE_LINKS!$S$6:$S$205,EVIDENCE_LINKS!$B$6:$B$205,A38,EVIDENCE_LINKS!$D$6:$D$205,AG38))),INDEX(EVIDENCE_LINKS!$N$6:$N$205,SUMIFS(EVIDENCE_LINKS!$S$6:$S$205,EVIDENCE_LINKS!$B$6:$B$205,A38,EVIDENCE_LINKS!$D$6:$D$205,AG38))="VALID",COUNTIF($AG38:$AJ38,AG38)=1),"VALID","INVALID - EVIDENCE 1 SELECTION")))</x:f>
      </x:c>
      <x:c r="AL38" s="51" t="str">
        <x:f>IF(A38="","",IF(AH38="","EMPTY",IF(AND(COUNTIFS(EVIDENCE_LINKS!$B$6:$B$205,A38,EVIDENCE_LINKS!$D$6:$D$205,AH38)=1,EXACT(AH38,INDEX(EVIDENCE_LINKS!$D$6:$D$205,SUMIFS(EVIDENCE_LINKS!$S$6:$S$205,EVIDENCE_LINKS!$B$6:$B$205,A38,EVIDENCE_LINKS!$D$6:$D$205,AH38))),EXACT(A38,INDEX(EVIDENCE_LINKS!$B$6:$B$205,SUMIFS(EVIDENCE_LINKS!$S$6:$S$205,EVIDENCE_LINKS!$B$6:$B$205,A38,EVIDENCE_LINKS!$D$6:$D$205,AH38))),EXACT(B38,INDEX(EVIDENCE_LINKS!$C$6:$C$205,SUMIFS(EVIDENCE_LINKS!$S$6:$S$205,EVIDENCE_LINKS!$B$6:$B$205,A38,EVIDENCE_LINKS!$D$6:$D$205,AH38))),INDEX(EVIDENCE_LINKS!$N$6:$N$205,SUMIFS(EVIDENCE_LINKS!$S$6:$S$205,EVIDENCE_LINKS!$B$6:$B$205,A38,EVIDENCE_LINKS!$D$6:$D$205,AH38))="VALID",COUNTIF($AG38:$AJ38,AH38)=1),"VALID","INVALID - EVIDENCE 2 SELECTION")))</x:f>
      </x:c>
      <x:c r="AM38" s="51" t="str">
        <x:f>IF(A38="","",IF(AI38="","EMPTY",IF(AND(COUNTIFS(EVIDENCE_LINKS!$B$6:$B$205,A38,EVIDENCE_LINKS!$D$6:$D$205,AI38)=1,EXACT(AI38,INDEX(EVIDENCE_LINKS!$D$6:$D$205,SUMIFS(EVIDENCE_LINKS!$S$6:$S$205,EVIDENCE_LINKS!$B$6:$B$205,A38,EVIDENCE_LINKS!$D$6:$D$205,AI38))),EXACT(A38,INDEX(EVIDENCE_LINKS!$B$6:$B$205,SUMIFS(EVIDENCE_LINKS!$S$6:$S$205,EVIDENCE_LINKS!$B$6:$B$205,A38,EVIDENCE_LINKS!$D$6:$D$205,AI38))),EXACT(B38,INDEX(EVIDENCE_LINKS!$C$6:$C$205,SUMIFS(EVIDENCE_LINKS!$S$6:$S$205,EVIDENCE_LINKS!$B$6:$B$205,A38,EVIDENCE_LINKS!$D$6:$D$205,AI38))),INDEX(EVIDENCE_LINKS!$N$6:$N$205,SUMIFS(EVIDENCE_LINKS!$S$6:$S$205,EVIDENCE_LINKS!$B$6:$B$205,A38,EVIDENCE_LINKS!$D$6:$D$205,AI38))="VALID",COUNTIF($AG38:$AJ38,AI38)=1),"VALID","INVALID - EVIDENCE 3 SELECTION")))</x:f>
      </x:c>
      <x:c r="AN38" s="51" t="str">
        <x:f>IF(A38="","",IF(AJ38="","EMPTY",IF(AND(COUNTIFS(EVIDENCE_LINKS!$B$6:$B$205,A38,EVIDENCE_LINKS!$D$6:$D$205,AJ38)=1,EXACT(AJ38,INDEX(EVIDENCE_LINKS!$D$6:$D$205,SUMIFS(EVIDENCE_LINKS!$S$6:$S$205,EVIDENCE_LINKS!$B$6:$B$205,A38,EVIDENCE_LINKS!$D$6:$D$205,AJ38))),EXACT(A38,INDEX(EVIDENCE_LINKS!$B$6:$B$205,SUMIFS(EVIDENCE_LINKS!$S$6:$S$205,EVIDENCE_LINKS!$B$6:$B$205,A38,EVIDENCE_LINKS!$D$6:$D$205,AJ38))),EXACT(B38,INDEX(EVIDENCE_LINKS!$C$6:$C$205,SUMIFS(EVIDENCE_LINKS!$S$6:$S$205,EVIDENCE_LINKS!$B$6:$B$205,A38,EVIDENCE_LINKS!$D$6:$D$205,AJ38))),INDEX(EVIDENCE_LINKS!$N$6:$N$205,SUMIFS(EVIDENCE_LINKS!$S$6:$S$205,EVIDENCE_LINKS!$B$6:$B$205,A38,EVIDENCE_LINKS!$D$6:$D$205,AJ38))="VALID",COUNTIF($AG38:$AJ38,AJ38)=1),"VALID","INVALID - EVIDENCE 4 SELECTION")))</x:f>
      </x:c>
      <x:c r="AO38" s="51" t="str">
        <x:f>IF(A38="","",IF(AND(OR(AK38="VALID",AK38="EMPTY"),OR(AL38="VALID",AL38="EMPTY"),OR(AM38="VALID",AM38="EMPTY"),OR(AN38="VALID",AN38="EMPTY"),R38=COUNTIF($AG38:$AJ38,"&lt;&gt;")),"VALID","INVALID - EVIDENCE SELECTION PARITY"))</x:f>
      </x:c>
      <x:c r="AP38" s="51" t="str">
        <x:f>IF(A38="","",IF(R38&lt;2,"TOO FEW - RETURN TO EVIDENCE AUDIT",IF(R38&gt;4,"TOO MANY - REPAIR MEMO","VALID")))</x:f>
      </x:c>
      <x:c r="AR38" t="str">
        <x:f>IF(A38="","",IF(AQ38="","INVALID - MISSING ALTERNATIVE SELECTION",IF(AND(COUNTIFS(ALTERNATIVES!$B$6:$B$205,A38,ALTERNATIVES!$A$6:$A$205,AQ38)=1,EXACT(AQ38,INDEX(ALTERNATIVES!$A$6:$A$205,SUMIFS(ALTERNATIVES!$Q$6:$Q$205,ALTERNATIVES!$B$6:$B$205,A38,ALTERNATIVES!$A$6:$A$205,AQ38))),EXACT(A38,INDEX(ALTERNATIVES!$B$6:$B$205,SUMIFS(ALTERNATIVES!$Q$6:$Q$205,ALTERNATIVES!$B$6:$B$205,A38,ALTERNATIVES!$A$6:$A$205,AQ38))),EXACT(B38,INDEX(ALTERNATIVES!$C$6:$C$205,SUMIFS(ALTERNATIVES!$Q$6:$Q$205,ALTERNATIVES!$B$6:$B$205,A38,ALTERNATIVES!$A$6:$A$205,AQ38))),INDEX(ALTERNATIVES!$L$6:$L$205,SUMIFS(ALTERNATIVES!$Q$6:$Q$205,ALTERNATIVES!$B$6:$B$205,A38,ALTERNATIVES!$A$6:$A$205,AQ38))="VALID"),"VALID","INVALID - ALTERNATIVE SELECTION")))</x:f>
      </x:c>
    </x:row>
    <x:row r="39">
      <x:c r="A39" s="24"/>
      <x:c r="B39" s="24"/>
      <x:c r="C39" s="3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30" t="str">
        <x:f>IF(A39="","",IF(COUNTIF($A$6:$A$205,A39)=1,"VALID","INVALID - DUPLICATE / CASE-COLLIDING MEMO ID"))</x:f>
      </x:c>
      <x:c r="O39" s="30" t="str">
        <x:f>IF(A39="","",IF(AND(COUNTIF(DECISION_CONTEXT!$A$6:$A$205,B39)=1,EXACT(B39,INDEX(DECISION_CONTEXT!$A$6:$A$205,MATCH(B39,DECISION_CONTEXT!$A$6:$A$205,0))),INDEX(DECISION_CONTEXT!$I$6:$I$205,MATCH(B39,DECISION_CONTEXT!$A$6:$A$205,0))="VALID",INDEX(DECISION_CONTEXT!$J$6:$J$205,MATCH(B39,DECISION_CONTEXT!$A$6:$A$205,0))="VALID"),"VALID","INVALID - DECISION OWNERSHIP"))</x:f>
      </x:c>
      <x:c r="P39" s="30" t="str">
        <x:f>IF(A39="","",IF(AND(B39&lt;&gt;"",C39&lt;&gt;"",D39&lt;&gt;"",E39&lt;&gt;"",F39&lt;&gt;"",G39&lt;&gt;"",H39&lt;&gt;"",I39&lt;&gt;"",J39&lt;&gt;"",K39&lt;&gt;"",L39&lt;&gt;"",M39&lt;&gt;""),"VALID","INVALID - REQUIRED FIELD"))</x:f>
      </x:c>
      <x:c r="Q39" s="30" t="str">
        <x:f>IF(A39="","",COUNTIFS(EVIDENCE_LINKS!$B$6:$B$205,A39,EVIDENCE_LINKS!$C$6:$C$205,B39))</x:f>
      </x:c>
      <x:c r="R39" s="30" t="str">
        <x:f>IF(A39="","",COUNTIFS(EVIDENCE_LINKS!$B$6:$B$205,A39,EVIDENCE_LINKS!$C$6:$C$205,B39,EVIDENCE_LINKS!$N$6:$N$205,"VALID"))</x:f>
      </x:c>
      <x:c r="S39" s="30" t="str">
        <x:f>IF(A39="","",COUNTIFS(EVIDENCE_LINKS!$B$6:$B$205,A39,EVIDENCE_LINKS!$C$6:$C$205,B39,EVIDENCE_LINKS!$N$6:$N$205,"BLOCKING"))</x:f>
      </x:c>
      <x:c r="T39" s="30" t="str">
        <x:f>IF(A39="","",COUNTIFS(ALTERNATIVES!$B$6:$B$205,A39,ALTERNATIVES!$C$6:$C$205,B39,ALTERNATIVES!$L$6:$L$205,"VALID"))</x:f>
      </x:c>
      <x:c r="U39" s="30" t="str">
        <x:f>IF(A39="","",IF(OR(N39&lt;&gt;"VALID",O39&lt;&gt;"VALID",P39&lt;&gt;"VALID",AB39&lt;&gt;"VALID",AC39&gt;0,AE39&gt;0,AO39&lt;&gt;"VALID",AR39&lt;&gt;"VALID"),"REPAIR MEMO",IF(INDEX(DECISION_CONTEXT!$D$6:$D$205,MATCH(B39,DECISION_CONTEXT!$A$6:$A$205,0))="REOPEN REQUIRED","RETURN TO DECISION DEFINITION",IF(OR(AD39&gt;0,AP39="TOO FEW - RETURN TO EVIDENCE AUDIT"),"RETURN TO EVIDENCE AUDIT",IF(AP39="TOO MANY - REPAIR MEMO","REPAIR MEMO",IF(T39&lt;1,"REPAIR MEMO","READY FOR EXECUTIVE REVIEW"))))))</x:f>
      </x:c>
      <x:c r="V39" s="30" t="str">
        <x:f>IF(A39="","",IF(U39="READY FOR EXECUTIVE REVIEW","Take the bounded memo to executive review; record the actual decision separately.",IF(U39="RETURN TO DECISION DEFINITION","Reopen the Decision Definition Canvas before rewriting the memo.",IF(U39="RETURN TO EVIDENCE AUDIT","Return to Evidence Audit until at least two and no more than four decision-bearing evidence records are valid.",IF(AP39="TOO MANY - REPAIR MEMO","Reduce the executive surface to two to four decision-bearing evidence records without changing upstream evidence.","Repair the memo record without changing upstream decision or evidence.")))))</x:f>
      </x:c>
      <x:c r="W39" s="30" t="str">
        <x:f>IF(A39="","",A39&amp;"|~|"&amp;B39&amp;"|~|"&amp;E39&amp;"|~|"&amp;F39&amp;"|~|"&amp;H39&amp;"|~|"&amp;I39&amp;"|~|"&amp;K39&amp;"|~|"&amp;L39)</x:f>
      </x:c>
      <x:c r="X39" s="51"/>
      <x:c r="Y39" s="51"/>
      <x:c r="Z39" s="51"/>
      <x:c r="AA39" s="51"/>
      <x:c r="AB39" s="51" t="str">
        <x:f>IF(A39="","",IF(AND(O39="VALID",EXACT(X39,INDEX(DECISION_CONTEXT!$B$6:$B$205,MATCH(B39,DECISION_CONTEXT!$A$6:$A$205,0))),EXACT(Y39,INDEX(DECISION_CONTEXT!$E$6:$E$205,MATCH(B39,DECISION_CONTEXT!$A$6:$A$205,0))),EXACT(Z39,INDEX(DECISION_CONTEXT!$F$6:$F$205,MATCH(B39,DECISION_CONTEXT!$A$6:$A$205,0))),EXACT(AA39,INDEX(DECISION_CONTEXT!$H$6:$H$205,MATCH(B39,DECISION_CONTEXT!$A$6:$A$205,0))),EXACT(E39,INDEX(DECISION_CONTEXT!$K$6:$K$205,MATCH(B39,DECISION_CONTEXT!$A$6:$A$205,0)))),"VALID","INVALID - DECISION CONTRACT PARITY / AUTHORITY"))</x:f>
      </x:c>
      <x:c r="AC39" s="51" t="str">
        <x:f>IF(A39="","",COUNTIFS(EVIDENCE_LINKS!$B$6:$B$205,A39,EVIDENCE_LINKS!$C$6:$C$205,B39,EVIDENCE_LINKS!$N$6:$N$205,"INVALID"))</x:f>
      </x:c>
      <x:c r="AD39" s="51" t="str">
        <x:f>IF(A39="","",S39)</x:f>
      </x:c>
      <x:c r="AE39" s="51" t="str">
        <x:f>IF(A39="","",COUNTIFS(ALTERNATIVES!$B$6:$B$205,A39,ALTERNATIVES!$C$6:$C$205,B39,ALTERNATIVES!$L$6:$L$205,"INVALID"))</x:f>
      </x:c>
      <x:c r="AF39" s="51" t="str">
        <x:f>IF(A39="","",A39&amp;"|~|"&amp;B39&amp;"|~|"&amp;X39&amp;"|~|"&amp;Y39&amp;"|~|"&amp;Z39&amp;"|~|"&amp;AA39&amp;"|~|"&amp;E39&amp;"|~|"&amp;F39&amp;"|~|"&amp;H39&amp;"|~|"&amp;I39&amp;"|~|"&amp;K39&amp;"|~|"&amp;L39)</x:f>
      </x:c>
      <x:c r="AG39" s="51"/>
      <x:c r="AH39" s="51"/>
      <x:c r="AI39" s="51"/>
      <x:c r="AJ39" s="51"/>
      <x:c r="AK39" s="51" t="str">
        <x:f>IF(A39="","",IF(AG39="","EMPTY",IF(AND(COUNTIFS(EVIDENCE_LINKS!$B$6:$B$205,A39,EVIDENCE_LINKS!$D$6:$D$205,AG39)=1,EXACT(AG39,INDEX(EVIDENCE_LINKS!$D$6:$D$205,SUMIFS(EVIDENCE_LINKS!$S$6:$S$205,EVIDENCE_LINKS!$B$6:$B$205,A39,EVIDENCE_LINKS!$D$6:$D$205,AG39))),EXACT(A39,INDEX(EVIDENCE_LINKS!$B$6:$B$205,SUMIFS(EVIDENCE_LINKS!$S$6:$S$205,EVIDENCE_LINKS!$B$6:$B$205,A39,EVIDENCE_LINKS!$D$6:$D$205,AG39))),EXACT(B39,INDEX(EVIDENCE_LINKS!$C$6:$C$205,SUMIFS(EVIDENCE_LINKS!$S$6:$S$205,EVIDENCE_LINKS!$B$6:$B$205,A39,EVIDENCE_LINKS!$D$6:$D$205,AG39))),INDEX(EVIDENCE_LINKS!$N$6:$N$205,SUMIFS(EVIDENCE_LINKS!$S$6:$S$205,EVIDENCE_LINKS!$B$6:$B$205,A39,EVIDENCE_LINKS!$D$6:$D$205,AG39))="VALID",COUNTIF($AG39:$AJ39,AG39)=1),"VALID","INVALID - EVIDENCE 1 SELECTION")))</x:f>
      </x:c>
      <x:c r="AL39" s="51" t="str">
        <x:f>IF(A39="","",IF(AH39="","EMPTY",IF(AND(COUNTIFS(EVIDENCE_LINKS!$B$6:$B$205,A39,EVIDENCE_LINKS!$D$6:$D$205,AH39)=1,EXACT(AH39,INDEX(EVIDENCE_LINKS!$D$6:$D$205,SUMIFS(EVIDENCE_LINKS!$S$6:$S$205,EVIDENCE_LINKS!$B$6:$B$205,A39,EVIDENCE_LINKS!$D$6:$D$205,AH39))),EXACT(A39,INDEX(EVIDENCE_LINKS!$B$6:$B$205,SUMIFS(EVIDENCE_LINKS!$S$6:$S$205,EVIDENCE_LINKS!$B$6:$B$205,A39,EVIDENCE_LINKS!$D$6:$D$205,AH39))),EXACT(B39,INDEX(EVIDENCE_LINKS!$C$6:$C$205,SUMIFS(EVIDENCE_LINKS!$S$6:$S$205,EVIDENCE_LINKS!$B$6:$B$205,A39,EVIDENCE_LINKS!$D$6:$D$205,AH39))),INDEX(EVIDENCE_LINKS!$N$6:$N$205,SUMIFS(EVIDENCE_LINKS!$S$6:$S$205,EVIDENCE_LINKS!$B$6:$B$205,A39,EVIDENCE_LINKS!$D$6:$D$205,AH39))="VALID",COUNTIF($AG39:$AJ39,AH39)=1),"VALID","INVALID - EVIDENCE 2 SELECTION")))</x:f>
      </x:c>
      <x:c r="AM39" s="51" t="str">
        <x:f>IF(A39="","",IF(AI39="","EMPTY",IF(AND(COUNTIFS(EVIDENCE_LINKS!$B$6:$B$205,A39,EVIDENCE_LINKS!$D$6:$D$205,AI39)=1,EXACT(AI39,INDEX(EVIDENCE_LINKS!$D$6:$D$205,SUMIFS(EVIDENCE_LINKS!$S$6:$S$205,EVIDENCE_LINKS!$B$6:$B$205,A39,EVIDENCE_LINKS!$D$6:$D$205,AI39))),EXACT(A39,INDEX(EVIDENCE_LINKS!$B$6:$B$205,SUMIFS(EVIDENCE_LINKS!$S$6:$S$205,EVIDENCE_LINKS!$B$6:$B$205,A39,EVIDENCE_LINKS!$D$6:$D$205,AI39))),EXACT(B39,INDEX(EVIDENCE_LINKS!$C$6:$C$205,SUMIFS(EVIDENCE_LINKS!$S$6:$S$205,EVIDENCE_LINKS!$B$6:$B$205,A39,EVIDENCE_LINKS!$D$6:$D$205,AI39))),INDEX(EVIDENCE_LINKS!$N$6:$N$205,SUMIFS(EVIDENCE_LINKS!$S$6:$S$205,EVIDENCE_LINKS!$B$6:$B$205,A39,EVIDENCE_LINKS!$D$6:$D$205,AI39))="VALID",COUNTIF($AG39:$AJ39,AI39)=1),"VALID","INVALID - EVIDENCE 3 SELECTION")))</x:f>
      </x:c>
      <x:c r="AN39" s="51" t="str">
        <x:f>IF(A39="","",IF(AJ39="","EMPTY",IF(AND(COUNTIFS(EVIDENCE_LINKS!$B$6:$B$205,A39,EVIDENCE_LINKS!$D$6:$D$205,AJ39)=1,EXACT(AJ39,INDEX(EVIDENCE_LINKS!$D$6:$D$205,SUMIFS(EVIDENCE_LINKS!$S$6:$S$205,EVIDENCE_LINKS!$B$6:$B$205,A39,EVIDENCE_LINKS!$D$6:$D$205,AJ39))),EXACT(A39,INDEX(EVIDENCE_LINKS!$B$6:$B$205,SUMIFS(EVIDENCE_LINKS!$S$6:$S$205,EVIDENCE_LINKS!$B$6:$B$205,A39,EVIDENCE_LINKS!$D$6:$D$205,AJ39))),EXACT(B39,INDEX(EVIDENCE_LINKS!$C$6:$C$205,SUMIFS(EVIDENCE_LINKS!$S$6:$S$205,EVIDENCE_LINKS!$B$6:$B$205,A39,EVIDENCE_LINKS!$D$6:$D$205,AJ39))),INDEX(EVIDENCE_LINKS!$N$6:$N$205,SUMIFS(EVIDENCE_LINKS!$S$6:$S$205,EVIDENCE_LINKS!$B$6:$B$205,A39,EVIDENCE_LINKS!$D$6:$D$205,AJ39))="VALID",COUNTIF($AG39:$AJ39,AJ39)=1),"VALID","INVALID - EVIDENCE 4 SELECTION")))</x:f>
      </x:c>
      <x:c r="AO39" s="51" t="str">
        <x:f>IF(A39="","",IF(AND(OR(AK39="VALID",AK39="EMPTY"),OR(AL39="VALID",AL39="EMPTY"),OR(AM39="VALID",AM39="EMPTY"),OR(AN39="VALID",AN39="EMPTY"),R39=COUNTIF($AG39:$AJ39,"&lt;&gt;")),"VALID","INVALID - EVIDENCE SELECTION PARITY"))</x:f>
      </x:c>
      <x:c r="AP39" s="51" t="str">
        <x:f>IF(A39="","",IF(R39&lt;2,"TOO FEW - RETURN TO EVIDENCE AUDIT",IF(R39&gt;4,"TOO MANY - REPAIR MEMO","VALID")))</x:f>
      </x:c>
      <x:c r="AR39" t="str">
        <x:f>IF(A39="","",IF(AQ39="","INVALID - MISSING ALTERNATIVE SELECTION",IF(AND(COUNTIFS(ALTERNATIVES!$B$6:$B$205,A39,ALTERNATIVES!$A$6:$A$205,AQ39)=1,EXACT(AQ39,INDEX(ALTERNATIVES!$A$6:$A$205,SUMIFS(ALTERNATIVES!$Q$6:$Q$205,ALTERNATIVES!$B$6:$B$205,A39,ALTERNATIVES!$A$6:$A$205,AQ39))),EXACT(A39,INDEX(ALTERNATIVES!$B$6:$B$205,SUMIFS(ALTERNATIVES!$Q$6:$Q$205,ALTERNATIVES!$B$6:$B$205,A39,ALTERNATIVES!$A$6:$A$205,AQ39))),EXACT(B39,INDEX(ALTERNATIVES!$C$6:$C$205,SUMIFS(ALTERNATIVES!$Q$6:$Q$205,ALTERNATIVES!$B$6:$B$205,A39,ALTERNATIVES!$A$6:$A$205,AQ39))),INDEX(ALTERNATIVES!$L$6:$L$205,SUMIFS(ALTERNATIVES!$Q$6:$Q$205,ALTERNATIVES!$B$6:$B$205,A39,ALTERNATIVES!$A$6:$A$205,AQ39))="VALID"),"VALID","INVALID - ALTERNATIVE SELECTION")))</x:f>
      </x:c>
    </x:row>
    <x:row r="40">
      <x:c r="A40" s="24"/>
      <x:c r="B40" s="24"/>
      <x:c r="C40" s="3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30" t="str">
        <x:f>IF(A40="","",IF(COUNTIF($A$6:$A$205,A40)=1,"VALID","INVALID - DUPLICATE / CASE-COLLIDING MEMO ID"))</x:f>
      </x:c>
      <x:c r="O40" s="30" t="str">
        <x:f>IF(A40="","",IF(AND(COUNTIF(DECISION_CONTEXT!$A$6:$A$205,B40)=1,EXACT(B40,INDEX(DECISION_CONTEXT!$A$6:$A$205,MATCH(B40,DECISION_CONTEXT!$A$6:$A$205,0))),INDEX(DECISION_CONTEXT!$I$6:$I$205,MATCH(B40,DECISION_CONTEXT!$A$6:$A$205,0))="VALID",INDEX(DECISION_CONTEXT!$J$6:$J$205,MATCH(B40,DECISION_CONTEXT!$A$6:$A$205,0))="VALID"),"VALID","INVALID - DECISION OWNERSHIP"))</x:f>
      </x:c>
      <x:c r="P40" s="30" t="str">
        <x:f>IF(A40="","",IF(AND(B40&lt;&gt;"",C40&lt;&gt;"",D40&lt;&gt;"",E40&lt;&gt;"",F40&lt;&gt;"",G40&lt;&gt;"",H40&lt;&gt;"",I40&lt;&gt;"",J40&lt;&gt;"",K40&lt;&gt;"",L40&lt;&gt;"",M40&lt;&gt;""),"VALID","INVALID - REQUIRED FIELD"))</x:f>
      </x:c>
      <x:c r="Q40" s="30" t="str">
        <x:f>IF(A40="","",COUNTIFS(EVIDENCE_LINKS!$B$6:$B$205,A40,EVIDENCE_LINKS!$C$6:$C$205,B40))</x:f>
      </x:c>
      <x:c r="R40" s="30" t="str">
        <x:f>IF(A40="","",COUNTIFS(EVIDENCE_LINKS!$B$6:$B$205,A40,EVIDENCE_LINKS!$C$6:$C$205,B40,EVIDENCE_LINKS!$N$6:$N$205,"VALID"))</x:f>
      </x:c>
      <x:c r="S40" s="30" t="str">
        <x:f>IF(A40="","",COUNTIFS(EVIDENCE_LINKS!$B$6:$B$205,A40,EVIDENCE_LINKS!$C$6:$C$205,B40,EVIDENCE_LINKS!$N$6:$N$205,"BLOCKING"))</x:f>
      </x:c>
      <x:c r="T40" s="30" t="str">
        <x:f>IF(A40="","",COUNTIFS(ALTERNATIVES!$B$6:$B$205,A40,ALTERNATIVES!$C$6:$C$205,B40,ALTERNATIVES!$L$6:$L$205,"VALID"))</x:f>
      </x:c>
      <x:c r="U40" s="30" t="str">
        <x:f>IF(A40="","",IF(OR(N40&lt;&gt;"VALID",O40&lt;&gt;"VALID",P40&lt;&gt;"VALID",AB40&lt;&gt;"VALID",AC40&gt;0,AE40&gt;0,AO40&lt;&gt;"VALID",AR40&lt;&gt;"VALID"),"REPAIR MEMO",IF(INDEX(DECISION_CONTEXT!$D$6:$D$205,MATCH(B40,DECISION_CONTEXT!$A$6:$A$205,0))="REOPEN REQUIRED","RETURN TO DECISION DEFINITION",IF(OR(AD40&gt;0,AP40="TOO FEW - RETURN TO EVIDENCE AUDIT"),"RETURN TO EVIDENCE AUDIT",IF(AP40="TOO MANY - REPAIR MEMO","REPAIR MEMO",IF(T40&lt;1,"REPAIR MEMO","READY FOR EXECUTIVE REVIEW"))))))</x:f>
      </x:c>
      <x:c r="V40" s="30" t="str">
        <x:f>IF(A40="","",IF(U40="READY FOR EXECUTIVE REVIEW","Take the bounded memo to executive review; record the actual decision separately.",IF(U40="RETURN TO DECISION DEFINITION","Reopen the Decision Definition Canvas before rewriting the memo.",IF(U40="RETURN TO EVIDENCE AUDIT","Return to Evidence Audit until at least two and no more than four decision-bearing evidence records are valid.",IF(AP40="TOO MANY - REPAIR MEMO","Reduce the executive surface to two to four decision-bearing evidence records without changing upstream evidence.","Repair the memo record without changing upstream decision or evidence.")))))</x:f>
      </x:c>
      <x:c r="W40" s="30" t="str">
        <x:f>IF(A40="","",A40&amp;"|~|"&amp;B40&amp;"|~|"&amp;E40&amp;"|~|"&amp;F40&amp;"|~|"&amp;H40&amp;"|~|"&amp;I40&amp;"|~|"&amp;K40&amp;"|~|"&amp;L40)</x:f>
      </x:c>
      <x:c r="X40" s="51"/>
      <x:c r="Y40" s="51"/>
      <x:c r="Z40" s="51"/>
      <x:c r="AA40" s="51"/>
      <x:c r="AB40" s="51" t="str">
        <x:f>IF(A40="","",IF(AND(O40="VALID",EXACT(X40,INDEX(DECISION_CONTEXT!$B$6:$B$205,MATCH(B40,DECISION_CONTEXT!$A$6:$A$205,0))),EXACT(Y40,INDEX(DECISION_CONTEXT!$E$6:$E$205,MATCH(B40,DECISION_CONTEXT!$A$6:$A$205,0))),EXACT(Z40,INDEX(DECISION_CONTEXT!$F$6:$F$205,MATCH(B40,DECISION_CONTEXT!$A$6:$A$205,0))),EXACT(AA40,INDEX(DECISION_CONTEXT!$H$6:$H$205,MATCH(B40,DECISION_CONTEXT!$A$6:$A$205,0))),EXACT(E40,INDEX(DECISION_CONTEXT!$K$6:$K$205,MATCH(B40,DECISION_CONTEXT!$A$6:$A$205,0)))),"VALID","INVALID - DECISION CONTRACT PARITY / AUTHORITY"))</x:f>
      </x:c>
      <x:c r="AC40" s="51" t="str">
        <x:f>IF(A40="","",COUNTIFS(EVIDENCE_LINKS!$B$6:$B$205,A40,EVIDENCE_LINKS!$C$6:$C$205,B40,EVIDENCE_LINKS!$N$6:$N$205,"INVALID"))</x:f>
      </x:c>
      <x:c r="AD40" s="51" t="str">
        <x:f>IF(A40="","",S40)</x:f>
      </x:c>
      <x:c r="AE40" s="51" t="str">
        <x:f>IF(A40="","",COUNTIFS(ALTERNATIVES!$B$6:$B$205,A40,ALTERNATIVES!$C$6:$C$205,B40,ALTERNATIVES!$L$6:$L$205,"INVALID"))</x:f>
      </x:c>
      <x:c r="AF40" s="51" t="str">
        <x:f>IF(A40="","",A40&amp;"|~|"&amp;B40&amp;"|~|"&amp;X40&amp;"|~|"&amp;Y40&amp;"|~|"&amp;Z40&amp;"|~|"&amp;AA40&amp;"|~|"&amp;E40&amp;"|~|"&amp;F40&amp;"|~|"&amp;H40&amp;"|~|"&amp;I40&amp;"|~|"&amp;K40&amp;"|~|"&amp;L40)</x:f>
      </x:c>
      <x:c r="AG40" s="51"/>
      <x:c r="AH40" s="51"/>
      <x:c r="AI40" s="51"/>
      <x:c r="AJ40" s="51"/>
      <x:c r="AK40" s="51" t="str">
        <x:f>IF(A40="","",IF(AG40="","EMPTY",IF(AND(COUNTIFS(EVIDENCE_LINKS!$B$6:$B$205,A40,EVIDENCE_LINKS!$D$6:$D$205,AG40)=1,EXACT(AG40,INDEX(EVIDENCE_LINKS!$D$6:$D$205,SUMIFS(EVIDENCE_LINKS!$S$6:$S$205,EVIDENCE_LINKS!$B$6:$B$205,A40,EVIDENCE_LINKS!$D$6:$D$205,AG40))),EXACT(A40,INDEX(EVIDENCE_LINKS!$B$6:$B$205,SUMIFS(EVIDENCE_LINKS!$S$6:$S$205,EVIDENCE_LINKS!$B$6:$B$205,A40,EVIDENCE_LINKS!$D$6:$D$205,AG40))),EXACT(B40,INDEX(EVIDENCE_LINKS!$C$6:$C$205,SUMIFS(EVIDENCE_LINKS!$S$6:$S$205,EVIDENCE_LINKS!$B$6:$B$205,A40,EVIDENCE_LINKS!$D$6:$D$205,AG40))),INDEX(EVIDENCE_LINKS!$N$6:$N$205,SUMIFS(EVIDENCE_LINKS!$S$6:$S$205,EVIDENCE_LINKS!$B$6:$B$205,A40,EVIDENCE_LINKS!$D$6:$D$205,AG40))="VALID",COUNTIF($AG40:$AJ40,AG40)=1),"VALID","INVALID - EVIDENCE 1 SELECTION")))</x:f>
      </x:c>
      <x:c r="AL40" s="51" t="str">
        <x:f>IF(A40="","",IF(AH40="","EMPTY",IF(AND(COUNTIFS(EVIDENCE_LINKS!$B$6:$B$205,A40,EVIDENCE_LINKS!$D$6:$D$205,AH40)=1,EXACT(AH40,INDEX(EVIDENCE_LINKS!$D$6:$D$205,SUMIFS(EVIDENCE_LINKS!$S$6:$S$205,EVIDENCE_LINKS!$B$6:$B$205,A40,EVIDENCE_LINKS!$D$6:$D$205,AH40))),EXACT(A40,INDEX(EVIDENCE_LINKS!$B$6:$B$205,SUMIFS(EVIDENCE_LINKS!$S$6:$S$205,EVIDENCE_LINKS!$B$6:$B$205,A40,EVIDENCE_LINKS!$D$6:$D$205,AH40))),EXACT(B40,INDEX(EVIDENCE_LINKS!$C$6:$C$205,SUMIFS(EVIDENCE_LINKS!$S$6:$S$205,EVIDENCE_LINKS!$B$6:$B$205,A40,EVIDENCE_LINKS!$D$6:$D$205,AH40))),INDEX(EVIDENCE_LINKS!$N$6:$N$205,SUMIFS(EVIDENCE_LINKS!$S$6:$S$205,EVIDENCE_LINKS!$B$6:$B$205,A40,EVIDENCE_LINKS!$D$6:$D$205,AH40))="VALID",COUNTIF($AG40:$AJ40,AH40)=1),"VALID","INVALID - EVIDENCE 2 SELECTION")))</x:f>
      </x:c>
      <x:c r="AM40" s="51" t="str">
        <x:f>IF(A40="","",IF(AI40="","EMPTY",IF(AND(COUNTIFS(EVIDENCE_LINKS!$B$6:$B$205,A40,EVIDENCE_LINKS!$D$6:$D$205,AI40)=1,EXACT(AI40,INDEX(EVIDENCE_LINKS!$D$6:$D$205,SUMIFS(EVIDENCE_LINKS!$S$6:$S$205,EVIDENCE_LINKS!$B$6:$B$205,A40,EVIDENCE_LINKS!$D$6:$D$205,AI40))),EXACT(A40,INDEX(EVIDENCE_LINKS!$B$6:$B$205,SUMIFS(EVIDENCE_LINKS!$S$6:$S$205,EVIDENCE_LINKS!$B$6:$B$205,A40,EVIDENCE_LINKS!$D$6:$D$205,AI40))),EXACT(B40,INDEX(EVIDENCE_LINKS!$C$6:$C$205,SUMIFS(EVIDENCE_LINKS!$S$6:$S$205,EVIDENCE_LINKS!$B$6:$B$205,A40,EVIDENCE_LINKS!$D$6:$D$205,AI40))),INDEX(EVIDENCE_LINKS!$N$6:$N$205,SUMIFS(EVIDENCE_LINKS!$S$6:$S$205,EVIDENCE_LINKS!$B$6:$B$205,A40,EVIDENCE_LINKS!$D$6:$D$205,AI40))="VALID",COUNTIF($AG40:$AJ40,AI40)=1),"VALID","INVALID - EVIDENCE 3 SELECTION")))</x:f>
      </x:c>
      <x:c r="AN40" s="51" t="str">
        <x:f>IF(A40="","",IF(AJ40="","EMPTY",IF(AND(COUNTIFS(EVIDENCE_LINKS!$B$6:$B$205,A40,EVIDENCE_LINKS!$D$6:$D$205,AJ40)=1,EXACT(AJ40,INDEX(EVIDENCE_LINKS!$D$6:$D$205,SUMIFS(EVIDENCE_LINKS!$S$6:$S$205,EVIDENCE_LINKS!$B$6:$B$205,A40,EVIDENCE_LINKS!$D$6:$D$205,AJ40))),EXACT(A40,INDEX(EVIDENCE_LINKS!$B$6:$B$205,SUMIFS(EVIDENCE_LINKS!$S$6:$S$205,EVIDENCE_LINKS!$B$6:$B$205,A40,EVIDENCE_LINKS!$D$6:$D$205,AJ40))),EXACT(B40,INDEX(EVIDENCE_LINKS!$C$6:$C$205,SUMIFS(EVIDENCE_LINKS!$S$6:$S$205,EVIDENCE_LINKS!$B$6:$B$205,A40,EVIDENCE_LINKS!$D$6:$D$205,AJ40))),INDEX(EVIDENCE_LINKS!$N$6:$N$205,SUMIFS(EVIDENCE_LINKS!$S$6:$S$205,EVIDENCE_LINKS!$B$6:$B$205,A40,EVIDENCE_LINKS!$D$6:$D$205,AJ40))="VALID",COUNTIF($AG40:$AJ40,AJ40)=1),"VALID","INVALID - EVIDENCE 4 SELECTION")))</x:f>
      </x:c>
      <x:c r="AO40" s="51" t="str">
        <x:f>IF(A40="","",IF(AND(OR(AK40="VALID",AK40="EMPTY"),OR(AL40="VALID",AL40="EMPTY"),OR(AM40="VALID",AM40="EMPTY"),OR(AN40="VALID",AN40="EMPTY"),R40=COUNTIF($AG40:$AJ40,"&lt;&gt;")),"VALID","INVALID - EVIDENCE SELECTION PARITY"))</x:f>
      </x:c>
      <x:c r="AP40" s="51" t="str">
        <x:f>IF(A40="","",IF(R40&lt;2,"TOO FEW - RETURN TO EVIDENCE AUDIT",IF(R40&gt;4,"TOO MANY - REPAIR MEMO","VALID")))</x:f>
      </x:c>
      <x:c r="AR40" t="str">
        <x:f>IF(A40="","",IF(AQ40="","INVALID - MISSING ALTERNATIVE SELECTION",IF(AND(COUNTIFS(ALTERNATIVES!$B$6:$B$205,A40,ALTERNATIVES!$A$6:$A$205,AQ40)=1,EXACT(AQ40,INDEX(ALTERNATIVES!$A$6:$A$205,SUMIFS(ALTERNATIVES!$Q$6:$Q$205,ALTERNATIVES!$B$6:$B$205,A40,ALTERNATIVES!$A$6:$A$205,AQ40))),EXACT(A40,INDEX(ALTERNATIVES!$B$6:$B$205,SUMIFS(ALTERNATIVES!$Q$6:$Q$205,ALTERNATIVES!$B$6:$B$205,A40,ALTERNATIVES!$A$6:$A$205,AQ40))),EXACT(B40,INDEX(ALTERNATIVES!$C$6:$C$205,SUMIFS(ALTERNATIVES!$Q$6:$Q$205,ALTERNATIVES!$B$6:$B$205,A40,ALTERNATIVES!$A$6:$A$205,AQ40))),INDEX(ALTERNATIVES!$L$6:$L$205,SUMIFS(ALTERNATIVES!$Q$6:$Q$205,ALTERNATIVES!$B$6:$B$205,A40,ALTERNATIVES!$A$6:$A$205,AQ40))="VALID"),"VALID","INVALID - ALTERNATIVE SELECTION")))</x:f>
      </x:c>
    </x:row>
    <x:row r="41">
      <x:c r="A41" s="24"/>
      <x:c r="B41" s="24"/>
      <x:c r="C41" s="34"/>
      <x:c r="D41" s="24"/>
      <x:c r="E41" s="24"/>
      <x:c r="F41" s="24"/>
      <x:c r="G41" s="24"/>
      <x:c r="H41" s="24"/>
      <x:c r="I41" s="24"/>
      <x:c r="J41" s="24"/>
      <x:c r="K41" s="24"/>
      <x:c r="L41" s="24"/>
      <x:c r="M41" s="24"/>
      <x:c r="N41" s="30" t="str">
        <x:f>IF(A41="","",IF(COUNTIF($A$6:$A$205,A41)=1,"VALID","INVALID - DUPLICATE / CASE-COLLIDING MEMO ID"))</x:f>
      </x:c>
      <x:c r="O41" s="30" t="str">
        <x:f>IF(A41="","",IF(AND(COUNTIF(DECISION_CONTEXT!$A$6:$A$205,B41)=1,EXACT(B41,INDEX(DECISION_CONTEXT!$A$6:$A$205,MATCH(B41,DECISION_CONTEXT!$A$6:$A$205,0))),INDEX(DECISION_CONTEXT!$I$6:$I$205,MATCH(B41,DECISION_CONTEXT!$A$6:$A$205,0))="VALID",INDEX(DECISION_CONTEXT!$J$6:$J$205,MATCH(B41,DECISION_CONTEXT!$A$6:$A$205,0))="VALID"),"VALID","INVALID - DECISION OWNERSHIP"))</x:f>
      </x:c>
      <x:c r="P41" s="30" t="str">
        <x:f>IF(A41="","",IF(AND(B41&lt;&gt;"",C41&lt;&gt;"",D41&lt;&gt;"",E41&lt;&gt;"",F41&lt;&gt;"",G41&lt;&gt;"",H41&lt;&gt;"",I41&lt;&gt;"",J41&lt;&gt;"",K41&lt;&gt;"",L41&lt;&gt;"",M41&lt;&gt;""),"VALID","INVALID - REQUIRED FIELD"))</x:f>
      </x:c>
      <x:c r="Q41" s="30" t="str">
        <x:f>IF(A41="","",COUNTIFS(EVIDENCE_LINKS!$B$6:$B$205,A41,EVIDENCE_LINKS!$C$6:$C$205,B41))</x:f>
      </x:c>
      <x:c r="R41" s="30" t="str">
        <x:f>IF(A41="","",COUNTIFS(EVIDENCE_LINKS!$B$6:$B$205,A41,EVIDENCE_LINKS!$C$6:$C$205,B41,EVIDENCE_LINKS!$N$6:$N$205,"VALID"))</x:f>
      </x:c>
      <x:c r="S41" s="30" t="str">
        <x:f>IF(A41="","",COUNTIFS(EVIDENCE_LINKS!$B$6:$B$205,A41,EVIDENCE_LINKS!$C$6:$C$205,B41,EVIDENCE_LINKS!$N$6:$N$205,"BLOCKING"))</x:f>
      </x:c>
      <x:c r="T41" s="30" t="str">
        <x:f>IF(A41="","",COUNTIFS(ALTERNATIVES!$B$6:$B$205,A41,ALTERNATIVES!$C$6:$C$205,B41,ALTERNATIVES!$L$6:$L$205,"VALID"))</x:f>
      </x:c>
      <x:c r="U41" s="30" t="str">
        <x:f>IF(A41="","",IF(OR(N41&lt;&gt;"VALID",O41&lt;&gt;"VALID",P41&lt;&gt;"VALID",AB41&lt;&gt;"VALID",AC41&gt;0,AE41&gt;0,AO41&lt;&gt;"VALID",AR41&lt;&gt;"VALID"),"REPAIR MEMO",IF(INDEX(DECISION_CONTEXT!$D$6:$D$205,MATCH(B41,DECISION_CONTEXT!$A$6:$A$205,0))="REOPEN REQUIRED","RETURN TO DECISION DEFINITION",IF(OR(AD41&gt;0,AP41="TOO FEW - RETURN TO EVIDENCE AUDIT"),"RETURN TO EVIDENCE AUDIT",IF(AP41="TOO MANY - REPAIR MEMO","REPAIR MEMO",IF(T41&lt;1,"REPAIR MEMO","READY FOR EXECUTIVE REVIEW"))))))</x:f>
      </x:c>
      <x:c r="V41" s="30" t="str">
        <x:f>IF(A41="","",IF(U41="READY FOR EXECUTIVE REVIEW","Take the bounded memo to executive review; record the actual decision separately.",IF(U41="RETURN TO DECISION DEFINITION","Reopen the Decision Definition Canvas before rewriting the memo.",IF(U41="RETURN TO EVIDENCE AUDIT","Return to Evidence Audit until at least two and no more than four decision-bearing evidence records are valid.",IF(AP41="TOO MANY - REPAIR MEMO","Reduce the executive surface to two to four decision-bearing evidence records without changing upstream evidence.","Repair the memo record without changing upstream decision or evidence.")))))</x:f>
      </x:c>
      <x:c r="W41" s="30" t="str">
        <x:f>IF(A41="","",A41&amp;"|~|"&amp;B41&amp;"|~|"&amp;E41&amp;"|~|"&amp;F41&amp;"|~|"&amp;H41&amp;"|~|"&amp;I41&amp;"|~|"&amp;K41&amp;"|~|"&amp;L41)</x:f>
      </x:c>
      <x:c r="X41" s="51"/>
      <x:c r="Y41" s="51"/>
      <x:c r="Z41" s="51"/>
      <x:c r="AA41" s="51"/>
      <x:c r="AB41" s="51" t="str">
        <x:f>IF(A41="","",IF(AND(O41="VALID",EXACT(X41,INDEX(DECISION_CONTEXT!$B$6:$B$205,MATCH(B41,DECISION_CONTEXT!$A$6:$A$205,0))),EXACT(Y41,INDEX(DECISION_CONTEXT!$E$6:$E$205,MATCH(B41,DECISION_CONTEXT!$A$6:$A$205,0))),EXACT(Z41,INDEX(DECISION_CONTEXT!$F$6:$F$205,MATCH(B41,DECISION_CONTEXT!$A$6:$A$205,0))),EXACT(AA41,INDEX(DECISION_CONTEXT!$H$6:$H$205,MATCH(B41,DECISION_CONTEXT!$A$6:$A$205,0))),EXACT(E41,INDEX(DECISION_CONTEXT!$K$6:$K$205,MATCH(B41,DECISION_CONTEXT!$A$6:$A$205,0)))),"VALID","INVALID - DECISION CONTRACT PARITY / AUTHORITY"))</x:f>
      </x:c>
      <x:c r="AC41" s="51" t="str">
        <x:f>IF(A41="","",COUNTIFS(EVIDENCE_LINKS!$B$6:$B$205,A41,EVIDENCE_LINKS!$C$6:$C$205,B41,EVIDENCE_LINKS!$N$6:$N$205,"INVALID"))</x:f>
      </x:c>
      <x:c r="AD41" s="51" t="str">
        <x:f>IF(A41="","",S41)</x:f>
      </x:c>
      <x:c r="AE41" s="51" t="str">
        <x:f>IF(A41="","",COUNTIFS(ALTERNATIVES!$B$6:$B$205,A41,ALTERNATIVES!$C$6:$C$205,B41,ALTERNATIVES!$L$6:$L$205,"INVALID"))</x:f>
      </x:c>
      <x:c r="AF41" s="51" t="str">
        <x:f>IF(A41="","",A41&amp;"|~|"&amp;B41&amp;"|~|"&amp;X41&amp;"|~|"&amp;Y41&amp;"|~|"&amp;Z41&amp;"|~|"&amp;AA41&amp;"|~|"&amp;E41&amp;"|~|"&amp;F41&amp;"|~|"&amp;H41&amp;"|~|"&amp;I41&amp;"|~|"&amp;K41&amp;"|~|"&amp;L41)</x:f>
      </x:c>
      <x:c r="AG41" s="51"/>
      <x:c r="AH41" s="51"/>
      <x:c r="AI41" s="51"/>
      <x:c r="AJ41" s="51"/>
      <x:c r="AK41" s="51" t="str">
        <x:f>IF(A41="","",IF(AG41="","EMPTY",IF(AND(COUNTIFS(EVIDENCE_LINKS!$B$6:$B$205,A41,EVIDENCE_LINKS!$D$6:$D$205,AG41)=1,EXACT(AG41,INDEX(EVIDENCE_LINKS!$D$6:$D$205,SUMIFS(EVIDENCE_LINKS!$S$6:$S$205,EVIDENCE_LINKS!$B$6:$B$205,A41,EVIDENCE_LINKS!$D$6:$D$205,AG41))),EXACT(A41,INDEX(EVIDENCE_LINKS!$B$6:$B$205,SUMIFS(EVIDENCE_LINKS!$S$6:$S$205,EVIDENCE_LINKS!$B$6:$B$205,A41,EVIDENCE_LINKS!$D$6:$D$205,AG41))),EXACT(B41,INDEX(EVIDENCE_LINKS!$C$6:$C$205,SUMIFS(EVIDENCE_LINKS!$S$6:$S$205,EVIDENCE_LINKS!$B$6:$B$205,A41,EVIDENCE_LINKS!$D$6:$D$205,AG41))),INDEX(EVIDENCE_LINKS!$N$6:$N$205,SUMIFS(EVIDENCE_LINKS!$S$6:$S$205,EVIDENCE_LINKS!$B$6:$B$205,A41,EVIDENCE_LINKS!$D$6:$D$205,AG41))="VALID",COUNTIF($AG41:$AJ41,AG41)=1),"VALID","INVALID - EVIDENCE 1 SELECTION")))</x:f>
      </x:c>
      <x:c r="AL41" s="51" t="str">
        <x:f>IF(A41="","",IF(AH41="","EMPTY",IF(AND(COUNTIFS(EVIDENCE_LINKS!$B$6:$B$205,A41,EVIDENCE_LINKS!$D$6:$D$205,AH41)=1,EXACT(AH41,INDEX(EVIDENCE_LINKS!$D$6:$D$205,SUMIFS(EVIDENCE_LINKS!$S$6:$S$205,EVIDENCE_LINKS!$B$6:$B$205,A41,EVIDENCE_LINKS!$D$6:$D$205,AH41))),EXACT(A41,INDEX(EVIDENCE_LINKS!$B$6:$B$205,SUMIFS(EVIDENCE_LINKS!$S$6:$S$205,EVIDENCE_LINKS!$B$6:$B$205,A41,EVIDENCE_LINKS!$D$6:$D$205,AH41))),EXACT(B41,INDEX(EVIDENCE_LINKS!$C$6:$C$205,SUMIFS(EVIDENCE_LINKS!$S$6:$S$205,EVIDENCE_LINKS!$B$6:$B$205,A41,EVIDENCE_LINKS!$D$6:$D$205,AH41))),INDEX(EVIDENCE_LINKS!$N$6:$N$205,SUMIFS(EVIDENCE_LINKS!$S$6:$S$205,EVIDENCE_LINKS!$B$6:$B$205,A41,EVIDENCE_LINKS!$D$6:$D$205,AH41))="VALID",COUNTIF($AG41:$AJ41,AH41)=1),"VALID","INVALID - EVIDENCE 2 SELECTION")))</x:f>
      </x:c>
      <x:c r="AM41" s="51" t="str">
        <x:f>IF(A41="","",IF(AI41="","EMPTY",IF(AND(COUNTIFS(EVIDENCE_LINKS!$B$6:$B$205,A41,EVIDENCE_LINKS!$D$6:$D$205,AI41)=1,EXACT(AI41,INDEX(EVIDENCE_LINKS!$D$6:$D$205,SUMIFS(EVIDENCE_LINKS!$S$6:$S$205,EVIDENCE_LINKS!$B$6:$B$205,A41,EVIDENCE_LINKS!$D$6:$D$205,AI41))),EXACT(A41,INDEX(EVIDENCE_LINKS!$B$6:$B$205,SUMIFS(EVIDENCE_LINKS!$S$6:$S$205,EVIDENCE_LINKS!$B$6:$B$205,A41,EVIDENCE_LINKS!$D$6:$D$205,AI41))),EXACT(B41,INDEX(EVIDENCE_LINKS!$C$6:$C$205,SUMIFS(EVIDENCE_LINKS!$S$6:$S$205,EVIDENCE_LINKS!$B$6:$B$205,A41,EVIDENCE_LINKS!$D$6:$D$205,AI41))),INDEX(EVIDENCE_LINKS!$N$6:$N$205,SUMIFS(EVIDENCE_LINKS!$S$6:$S$205,EVIDENCE_LINKS!$B$6:$B$205,A41,EVIDENCE_LINKS!$D$6:$D$205,AI41))="VALID",COUNTIF($AG41:$AJ41,AI41)=1),"VALID","INVALID - EVIDENCE 3 SELECTION")))</x:f>
      </x:c>
      <x:c r="AN41" s="51" t="str">
        <x:f>IF(A41="","",IF(AJ41="","EMPTY",IF(AND(COUNTIFS(EVIDENCE_LINKS!$B$6:$B$205,A41,EVIDENCE_LINKS!$D$6:$D$205,AJ41)=1,EXACT(AJ41,INDEX(EVIDENCE_LINKS!$D$6:$D$205,SUMIFS(EVIDENCE_LINKS!$S$6:$S$205,EVIDENCE_LINKS!$B$6:$B$205,A41,EVIDENCE_LINKS!$D$6:$D$205,AJ41))),EXACT(A41,INDEX(EVIDENCE_LINKS!$B$6:$B$205,SUMIFS(EVIDENCE_LINKS!$S$6:$S$205,EVIDENCE_LINKS!$B$6:$B$205,A41,EVIDENCE_LINKS!$D$6:$D$205,AJ41))),EXACT(B41,INDEX(EVIDENCE_LINKS!$C$6:$C$205,SUMIFS(EVIDENCE_LINKS!$S$6:$S$205,EVIDENCE_LINKS!$B$6:$B$205,A41,EVIDENCE_LINKS!$D$6:$D$205,AJ41))),INDEX(EVIDENCE_LINKS!$N$6:$N$205,SUMIFS(EVIDENCE_LINKS!$S$6:$S$205,EVIDENCE_LINKS!$B$6:$B$205,A41,EVIDENCE_LINKS!$D$6:$D$205,AJ41))="VALID",COUNTIF($AG41:$AJ41,AJ41)=1),"VALID","INVALID - EVIDENCE 4 SELECTION")))</x:f>
      </x:c>
      <x:c r="AO41" s="51" t="str">
        <x:f>IF(A41="","",IF(AND(OR(AK41="VALID",AK41="EMPTY"),OR(AL41="VALID",AL41="EMPTY"),OR(AM41="VALID",AM41="EMPTY"),OR(AN41="VALID",AN41="EMPTY"),R41=COUNTIF($AG41:$AJ41,"&lt;&gt;")),"VALID","INVALID - EVIDENCE SELECTION PARITY"))</x:f>
      </x:c>
      <x:c r="AP41" s="51" t="str">
        <x:f>IF(A41="","",IF(R41&lt;2,"TOO FEW - RETURN TO EVIDENCE AUDIT",IF(R41&gt;4,"TOO MANY - REPAIR MEMO","VALID")))</x:f>
      </x:c>
      <x:c r="AR41" t="str">
        <x:f>IF(A41="","",IF(AQ41="","INVALID - MISSING ALTERNATIVE SELECTION",IF(AND(COUNTIFS(ALTERNATIVES!$B$6:$B$205,A41,ALTERNATIVES!$A$6:$A$205,AQ41)=1,EXACT(AQ41,INDEX(ALTERNATIVES!$A$6:$A$205,SUMIFS(ALTERNATIVES!$Q$6:$Q$205,ALTERNATIVES!$B$6:$B$205,A41,ALTERNATIVES!$A$6:$A$205,AQ41))),EXACT(A41,INDEX(ALTERNATIVES!$B$6:$B$205,SUMIFS(ALTERNATIVES!$Q$6:$Q$205,ALTERNATIVES!$B$6:$B$205,A41,ALTERNATIVES!$A$6:$A$205,AQ41))),EXACT(B41,INDEX(ALTERNATIVES!$C$6:$C$205,SUMIFS(ALTERNATIVES!$Q$6:$Q$205,ALTERNATIVES!$B$6:$B$205,A41,ALTERNATIVES!$A$6:$A$205,AQ41))),INDEX(ALTERNATIVES!$L$6:$L$205,SUMIFS(ALTERNATIVES!$Q$6:$Q$205,ALTERNATIVES!$B$6:$B$205,A41,ALTERNATIVES!$A$6:$A$205,AQ41))="VALID"),"VALID","INVALID - ALTERNATIVE SELECTION")))</x:f>
      </x:c>
    </x:row>
    <x:row r="42">
      <x:c r="A42" s="24"/>
      <x:c r="B42" s="24"/>
      <x:c r="C42" s="34"/>
      <x:c r="D42" s="24"/>
      <x:c r="E42" s="24"/>
      <x:c r="F42" s="24"/>
      <x:c r="G42" s="24"/>
      <x:c r="H42" s="24"/>
      <x:c r="I42" s="24"/>
      <x:c r="J42" s="24"/>
      <x:c r="K42" s="24"/>
      <x:c r="L42" s="24"/>
      <x:c r="M42" s="24"/>
      <x:c r="N42" s="30" t="str">
        <x:f>IF(A42="","",IF(COUNTIF($A$6:$A$205,A42)=1,"VALID","INVALID - DUPLICATE / CASE-COLLIDING MEMO ID"))</x:f>
      </x:c>
      <x:c r="O42" s="30" t="str">
        <x:f>IF(A42="","",IF(AND(COUNTIF(DECISION_CONTEXT!$A$6:$A$205,B42)=1,EXACT(B42,INDEX(DECISION_CONTEXT!$A$6:$A$205,MATCH(B42,DECISION_CONTEXT!$A$6:$A$205,0))),INDEX(DECISION_CONTEXT!$I$6:$I$205,MATCH(B42,DECISION_CONTEXT!$A$6:$A$205,0))="VALID",INDEX(DECISION_CONTEXT!$J$6:$J$205,MATCH(B42,DECISION_CONTEXT!$A$6:$A$205,0))="VALID"),"VALID","INVALID - DECISION OWNERSHIP"))</x:f>
      </x:c>
      <x:c r="P42" s="30" t="str">
        <x:f>IF(A42="","",IF(AND(B42&lt;&gt;"",C42&lt;&gt;"",D42&lt;&gt;"",E42&lt;&gt;"",F42&lt;&gt;"",G42&lt;&gt;"",H42&lt;&gt;"",I42&lt;&gt;"",J42&lt;&gt;"",K42&lt;&gt;"",L42&lt;&gt;"",M42&lt;&gt;""),"VALID","INVALID - REQUIRED FIELD"))</x:f>
      </x:c>
      <x:c r="Q42" s="30" t="str">
        <x:f>IF(A42="","",COUNTIFS(EVIDENCE_LINKS!$B$6:$B$205,A42,EVIDENCE_LINKS!$C$6:$C$205,B42))</x:f>
      </x:c>
      <x:c r="R42" s="30" t="str">
        <x:f>IF(A42="","",COUNTIFS(EVIDENCE_LINKS!$B$6:$B$205,A42,EVIDENCE_LINKS!$C$6:$C$205,B42,EVIDENCE_LINKS!$N$6:$N$205,"VALID"))</x:f>
      </x:c>
      <x:c r="S42" s="30" t="str">
        <x:f>IF(A42="","",COUNTIFS(EVIDENCE_LINKS!$B$6:$B$205,A42,EVIDENCE_LINKS!$C$6:$C$205,B42,EVIDENCE_LINKS!$N$6:$N$205,"BLOCKING"))</x:f>
      </x:c>
      <x:c r="T42" s="30" t="str">
        <x:f>IF(A42="","",COUNTIFS(ALTERNATIVES!$B$6:$B$205,A42,ALTERNATIVES!$C$6:$C$205,B42,ALTERNATIVES!$L$6:$L$205,"VALID"))</x:f>
      </x:c>
      <x:c r="U42" s="30" t="str">
        <x:f>IF(A42="","",IF(OR(N42&lt;&gt;"VALID",O42&lt;&gt;"VALID",P42&lt;&gt;"VALID",AB42&lt;&gt;"VALID",AC42&gt;0,AE42&gt;0,AO42&lt;&gt;"VALID",AR42&lt;&gt;"VALID"),"REPAIR MEMO",IF(INDEX(DECISION_CONTEXT!$D$6:$D$205,MATCH(B42,DECISION_CONTEXT!$A$6:$A$205,0))="REOPEN REQUIRED","RETURN TO DECISION DEFINITION",IF(OR(AD42&gt;0,AP42="TOO FEW - RETURN TO EVIDENCE AUDIT"),"RETURN TO EVIDENCE AUDIT",IF(AP42="TOO MANY - REPAIR MEMO","REPAIR MEMO",IF(T42&lt;1,"REPAIR MEMO","READY FOR EXECUTIVE REVIEW"))))))</x:f>
      </x:c>
      <x:c r="V42" s="30" t="str">
        <x:f>IF(A42="","",IF(U42="READY FOR EXECUTIVE REVIEW","Take the bounded memo to executive review; record the actual decision separately.",IF(U42="RETURN TO DECISION DEFINITION","Reopen the Decision Definition Canvas before rewriting the memo.",IF(U42="RETURN TO EVIDENCE AUDIT","Return to Evidence Audit until at least two and no more than four decision-bearing evidence records are valid.",IF(AP42="TOO MANY - REPAIR MEMO","Reduce the executive surface to two to four decision-bearing evidence records without changing upstream evidence.","Repair the memo record without changing upstream decision or evidence.")))))</x:f>
      </x:c>
      <x:c r="W42" s="30" t="str">
        <x:f>IF(A42="","",A42&amp;"|~|"&amp;B42&amp;"|~|"&amp;E42&amp;"|~|"&amp;F42&amp;"|~|"&amp;H42&amp;"|~|"&amp;I42&amp;"|~|"&amp;K42&amp;"|~|"&amp;L42)</x:f>
      </x:c>
      <x:c r="X42" s="51"/>
      <x:c r="Y42" s="51"/>
      <x:c r="Z42" s="51"/>
      <x:c r="AA42" s="51"/>
      <x:c r="AB42" s="51" t="str">
        <x:f>IF(A42="","",IF(AND(O42="VALID",EXACT(X42,INDEX(DECISION_CONTEXT!$B$6:$B$205,MATCH(B42,DECISION_CONTEXT!$A$6:$A$205,0))),EXACT(Y42,INDEX(DECISION_CONTEXT!$E$6:$E$205,MATCH(B42,DECISION_CONTEXT!$A$6:$A$205,0))),EXACT(Z42,INDEX(DECISION_CONTEXT!$F$6:$F$205,MATCH(B42,DECISION_CONTEXT!$A$6:$A$205,0))),EXACT(AA42,INDEX(DECISION_CONTEXT!$H$6:$H$205,MATCH(B42,DECISION_CONTEXT!$A$6:$A$205,0))),EXACT(E42,INDEX(DECISION_CONTEXT!$K$6:$K$205,MATCH(B42,DECISION_CONTEXT!$A$6:$A$205,0)))),"VALID","INVALID - DECISION CONTRACT PARITY / AUTHORITY"))</x:f>
      </x:c>
      <x:c r="AC42" s="51" t="str">
        <x:f>IF(A42="","",COUNTIFS(EVIDENCE_LINKS!$B$6:$B$205,A42,EVIDENCE_LINKS!$C$6:$C$205,B42,EVIDENCE_LINKS!$N$6:$N$205,"INVALID"))</x:f>
      </x:c>
      <x:c r="AD42" s="51" t="str">
        <x:f>IF(A42="","",S42)</x:f>
      </x:c>
      <x:c r="AE42" s="51" t="str">
        <x:f>IF(A42="","",COUNTIFS(ALTERNATIVES!$B$6:$B$205,A42,ALTERNATIVES!$C$6:$C$205,B42,ALTERNATIVES!$L$6:$L$205,"INVALID"))</x:f>
      </x:c>
      <x:c r="AF42" s="51" t="str">
        <x:f>IF(A42="","",A42&amp;"|~|"&amp;B42&amp;"|~|"&amp;X42&amp;"|~|"&amp;Y42&amp;"|~|"&amp;Z42&amp;"|~|"&amp;AA42&amp;"|~|"&amp;E42&amp;"|~|"&amp;F42&amp;"|~|"&amp;H42&amp;"|~|"&amp;I42&amp;"|~|"&amp;K42&amp;"|~|"&amp;L42)</x:f>
      </x:c>
      <x:c r="AG42" s="51"/>
      <x:c r="AH42" s="51"/>
      <x:c r="AI42" s="51"/>
      <x:c r="AJ42" s="51"/>
      <x:c r="AK42" s="51" t="str">
        <x:f>IF(A42="","",IF(AG42="","EMPTY",IF(AND(COUNTIFS(EVIDENCE_LINKS!$B$6:$B$205,A42,EVIDENCE_LINKS!$D$6:$D$205,AG42)=1,EXACT(AG42,INDEX(EVIDENCE_LINKS!$D$6:$D$205,SUMIFS(EVIDENCE_LINKS!$S$6:$S$205,EVIDENCE_LINKS!$B$6:$B$205,A42,EVIDENCE_LINKS!$D$6:$D$205,AG42))),EXACT(A42,INDEX(EVIDENCE_LINKS!$B$6:$B$205,SUMIFS(EVIDENCE_LINKS!$S$6:$S$205,EVIDENCE_LINKS!$B$6:$B$205,A42,EVIDENCE_LINKS!$D$6:$D$205,AG42))),EXACT(B42,INDEX(EVIDENCE_LINKS!$C$6:$C$205,SUMIFS(EVIDENCE_LINKS!$S$6:$S$205,EVIDENCE_LINKS!$B$6:$B$205,A42,EVIDENCE_LINKS!$D$6:$D$205,AG42))),INDEX(EVIDENCE_LINKS!$N$6:$N$205,SUMIFS(EVIDENCE_LINKS!$S$6:$S$205,EVIDENCE_LINKS!$B$6:$B$205,A42,EVIDENCE_LINKS!$D$6:$D$205,AG42))="VALID",COUNTIF($AG42:$AJ42,AG42)=1),"VALID","INVALID - EVIDENCE 1 SELECTION")))</x:f>
      </x:c>
      <x:c r="AL42" s="51" t="str">
        <x:f>IF(A42="","",IF(AH42="","EMPTY",IF(AND(COUNTIFS(EVIDENCE_LINKS!$B$6:$B$205,A42,EVIDENCE_LINKS!$D$6:$D$205,AH42)=1,EXACT(AH42,INDEX(EVIDENCE_LINKS!$D$6:$D$205,SUMIFS(EVIDENCE_LINKS!$S$6:$S$205,EVIDENCE_LINKS!$B$6:$B$205,A42,EVIDENCE_LINKS!$D$6:$D$205,AH42))),EXACT(A42,INDEX(EVIDENCE_LINKS!$B$6:$B$205,SUMIFS(EVIDENCE_LINKS!$S$6:$S$205,EVIDENCE_LINKS!$B$6:$B$205,A42,EVIDENCE_LINKS!$D$6:$D$205,AH42))),EXACT(B42,INDEX(EVIDENCE_LINKS!$C$6:$C$205,SUMIFS(EVIDENCE_LINKS!$S$6:$S$205,EVIDENCE_LINKS!$B$6:$B$205,A42,EVIDENCE_LINKS!$D$6:$D$205,AH42))),INDEX(EVIDENCE_LINKS!$N$6:$N$205,SUMIFS(EVIDENCE_LINKS!$S$6:$S$205,EVIDENCE_LINKS!$B$6:$B$205,A42,EVIDENCE_LINKS!$D$6:$D$205,AH42))="VALID",COUNTIF($AG42:$AJ42,AH42)=1),"VALID","INVALID - EVIDENCE 2 SELECTION")))</x:f>
      </x:c>
      <x:c r="AM42" s="51" t="str">
        <x:f>IF(A42="","",IF(AI42="","EMPTY",IF(AND(COUNTIFS(EVIDENCE_LINKS!$B$6:$B$205,A42,EVIDENCE_LINKS!$D$6:$D$205,AI42)=1,EXACT(AI42,INDEX(EVIDENCE_LINKS!$D$6:$D$205,SUMIFS(EVIDENCE_LINKS!$S$6:$S$205,EVIDENCE_LINKS!$B$6:$B$205,A42,EVIDENCE_LINKS!$D$6:$D$205,AI42))),EXACT(A42,INDEX(EVIDENCE_LINKS!$B$6:$B$205,SUMIFS(EVIDENCE_LINKS!$S$6:$S$205,EVIDENCE_LINKS!$B$6:$B$205,A42,EVIDENCE_LINKS!$D$6:$D$205,AI42))),EXACT(B42,INDEX(EVIDENCE_LINKS!$C$6:$C$205,SUMIFS(EVIDENCE_LINKS!$S$6:$S$205,EVIDENCE_LINKS!$B$6:$B$205,A42,EVIDENCE_LINKS!$D$6:$D$205,AI42))),INDEX(EVIDENCE_LINKS!$N$6:$N$205,SUMIFS(EVIDENCE_LINKS!$S$6:$S$205,EVIDENCE_LINKS!$B$6:$B$205,A42,EVIDENCE_LINKS!$D$6:$D$205,AI42))="VALID",COUNTIF($AG42:$AJ42,AI42)=1),"VALID","INVALID - EVIDENCE 3 SELECTION")))</x:f>
      </x:c>
      <x:c r="AN42" s="51" t="str">
        <x:f>IF(A42="","",IF(AJ42="","EMPTY",IF(AND(COUNTIFS(EVIDENCE_LINKS!$B$6:$B$205,A42,EVIDENCE_LINKS!$D$6:$D$205,AJ42)=1,EXACT(AJ42,INDEX(EVIDENCE_LINKS!$D$6:$D$205,SUMIFS(EVIDENCE_LINKS!$S$6:$S$205,EVIDENCE_LINKS!$B$6:$B$205,A42,EVIDENCE_LINKS!$D$6:$D$205,AJ42))),EXACT(A42,INDEX(EVIDENCE_LINKS!$B$6:$B$205,SUMIFS(EVIDENCE_LINKS!$S$6:$S$205,EVIDENCE_LINKS!$B$6:$B$205,A42,EVIDENCE_LINKS!$D$6:$D$205,AJ42))),EXACT(B42,INDEX(EVIDENCE_LINKS!$C$6:$C$205,SUMIFS(EVIDENCE_LINKS!$S$6:$S$205,EVIDENCE_LINKS!$B$6:$B$205,A42,EVIDENCE_LINKS!$D$6:$D$205,AJ42))),INDEX(EVIDENCE_LINKS!$N$6:$N$205,SUMIFS(EVIDENCE_LINKS!$S$6:$S$205,EVIDENCE_LINKS!$B$6:$B$205,A42,EVIDENCE_LINKS!$D$6:$D$205,AJ42))="VALID",COUNTIF($AG42:$AJ42,AJ42)=1),"VALID","INVALID - EVIDENCE 4 SELECTION")))</x:f>
      </x:c>
      <x:c r="AO42" s="51" t="str">
        <x:f>IF(A42="","",IF(AND(OR(AK42="VALID",AK42="EMPTY"),OR(AL42="VALID",AL42="EMPTY"),OR(AM42="VALID",AM42="EMPTY"),OR(AN42="VALID",AN42="EMPTY"),R42=COUNTIF($AG42:$AJ42,"&lt;&gt;")),"VALID","INVALID - EVIDENCE SELECTION PARITY"))</x:f>
      </x:c>
      <x:c r="AP42" s="51" t="str">
        <x:f>IF(A42="","",IF(R42&lt;2,"TOO FEW - RETURN TO EVIDENCE AUDIT",IF(R42&gt;4,"TOO MANY - REPAIR MEMO","VALID")))</x:f>
      </x:c>
      <x:c r="AR42" t="str">
        <x:f>IF(A42="","",IF(AQ42="","INVALID - MISSING ALTERNATIVE SELECTION",IF(AND(COUNTIFS(ALTERNATIVES!$B$6:$B$205,A42,ALTERNATIVES!$A$6:$A$205,AQ42)=1,EXACT(AQ42,INDEX(ALTERNATIVES!$A$6:$A$205,SUMIFS(ALTERNATIVES!$Q$6:$Q$205,ALTERNATIVES!$B$6:$B$205,A42,ALTERNATIVES!$A$6:$A$205,AQ42))),EXACT(A42,INDEX(ALTERNATIVES!$B$6:$B$205,SUMIFS(ALTERNATIVES!$Q$6:$Q$205,ALTERNATIVES!$B$6:$B$205,A42,ALTERNATIVES!$A$6:$A$205,AQ42))),EXACT(B42,INDEX(ALTERNATIVES!$C$6:$C$205,SUMIFS(ALTERNATIVES!$Q$6:$Q$205,ALTERNATIVES!$B$6:$B$205,A42,ALTERNATIVES!$A$6:$A$205,AQ42))),INDEX(ALTERNATIVES!$L$6:$L$205,SUMIFS(ALTERNATIVES!$Q$6:$Q$205,ALTERNATIVES!$B$6:$B$205,A42,ALTERNATIVES!$A$6:$A$205,AQ42))="VALID"),"VALID","INVALID - ALTERNATIVE SELECTION")))</x:f>
      </x:c>
    </x:row>
    <x:row r="43">
      <x:c r="A43" s="24"/>
      <x:c r="B43" s="24"/>
      <x:c r="C43" s="34"/>
      <x:c r="D43" s="24"/>
      <x:c r="E43" s="24"/>
      <x:c r="F43" s="24"/>
      <x:c r="G43" s="24"/>
      <x:c r="H43" s="24"/>
      <x:c r="I43" s="24"/>
      <x:c r="J43" s="24"/>
      <x:c r="K43" s="24"/>
      <x:c r="L43" s="24"/>
      <x:c r="M43" s="24"/>
      <x:c r="N43" s="30" t="str">
        <x:f>IF(A43="","",IF(COUNTIF($A$6:$A$205,A43)=1,"VALID","INVALID - DUPLICATE / CASE-COLLIDING MEMO ID"))</x:f>
      </x:c>
      <x:c r="O43" s="30" t="str">
        <x:f>IF(A43="","",IF(AND(COUNTIF(DECISION_CONTEXT!$A$6:$A$205,B43)=1,EXACT(B43,INDEX(DECISION_CONTEXT!$A$6:$A$205,MATCH(B43,DECISION_CONTEXT!$A$6:$A$205,0))),INDEX(DECISION_CONTEXT!$I$6:$I$205,MATCH(B43,DECISION_CONTEXT!$A$6:$A$205,0))="VALID",INDEX(DECISION_CONTEXT!$J$6:$J$205,MATCH(B43,DECISION_CONTEXT!$A$6:$A$205,0))="VALID"),"VALID","INVALID - DECISION OWNERSHIP"))</x:f>
      </x:c>
      <x:c r="P43" s="30" t="str">
        <x:f>IF(A43="","",IF(AND(B43&lt;&gt;"",C43&lt;&gt;"",D43&lt;&gt;"",E43&lt;&gt;"",F43&lt;&gt;"",G43&lt;&gt;"",H43&lt;&gt;"",I43&lt;&gt;"",J43&lt;&gt;"",K43&lt;&gt;"",L43&lt;&gt;"",M43&lt;&gt;""),"VALID","INVALID - REQUIRED FIELD"))</x:f>
      </x:c>
      <x:c r="Q43" s="30" t="str">
        <x:f>IF(A43="","",COUNTIFS(EVIDENCE_LINKS!$B$6:$B$205,A43,EVIDENCE_LINKS!$C$6:$C$205,B43))</x:f>
      </x:c>
      <x:c r="R43" s="30" t="str">
        <x:f>IF(A43="","",COUNTIFS(EVIDENCE_LINKS!$B$6:$B$205,A43,EVIDENCE_LINKS!$C$6:$C$205,B43,EVIDENCE_LINKS!$N$6:$N$205,"VALID"))</x:f>
      </x:c>
      <x:c r="S43" s="30" t="str">
        <x:f>IF(A43="","",COUNTIFS(EVIDENCE_LINKS!$B$6:$B$205,A43,EVIDENCE_LINKS!$C$6:$C$205,B43,EVIDENCE_LINKS!$N$6:$N$205,"BLOCKING"))</x:f>
      </x:c>
      <x:c r="T43" s="30" t="str">
        <x:f>IF(A43="","",COUNTIFS(ALTERNATIVES!$B$6:$B$205,A43,ALTERNATIVES!$C$6:$C$205,B43,ALTERNATIVES!$L$6:$L$205,"VALID"))</x:f>
      </x:c>
      <x:c r="U43" s="30" t="str">
        <x:f>IF(A43="","",IF(OR(N43&lt;&gt;"VALID",O43&lt;&gt;"VALID",P43&lt;&gt;"VALID",AB43&lt;&gt;"VALID",AC43&gt;0,AE43&gt;0,AO43&lt;&gt;"VALID",AR43&lt;&gt;"VALID"),"REPAIR MEMO",IF(INDEX(DECISION_CONTEXT!$D$6:$D$205,MATCH(B43,DECISION_CONTEXT!$A$6:$A$205,0))="REOPEN REQUIRED","RETURN TO DECISION DEFINITION",IF(OR(AD43&gt;0,AP43="TOO FEW - RETURN TO EVIDENCE AUDIT"),"RETURN TO EVIDENCE AUDIT",IF(AP43="TOO MANY - REPAIR MEMO","REPAIR MEMO",IF(T43&lt;1,"REPAIR MEMO","READY FOR EXECUTIVE REVIEW"))))))</x:f>
      </x:c>
      <x:c r="V43" s="30" t="str">
        <x:f>IF(A43="","",IF(U43="READY FOR EXECUTIVE REVIEW","Take the bounded memo to executive review; record the actual decision separately.",IF(U43="RETURN TO DECISION DEFINITION","Reopen the Decision Definition Canvas before rewriting the memo.",IF(U43="RETURN TO EVIDENCE AUDIT","Return to Evidence Audit until at least two and no more than four decision-bearing evidence records are valid.",IF(AP43="TOO MANY - REPAIR MEMO","Reduce the executive surface to two to four decision-bearing evidence records without changing upstream evidence.","Repair the memo record without changing upstream decision or evidence.")))))</x:f>
      </x:c>
      <x:c r="W43" s="30" t="str">
        <x:f>IF(A43="","",A43&amp;"|~|"&amp;B43&amp;"|~|"&amp;E43&amp;"|~|"&amp;F43&amp;"|~|"&amp;H43&amp;"|~|"&amp;I43&amp;"|~|"&amp;K43&amp;"|~|"&amp;L43)</x:f>
      </x:c>
      <x:c r="X43" s="51"/>
      <x:c r="Y43" s="51"/>
      <x:c r="Z43" s="51"/>
      <x:c r="AA43" s="51"/>
      <x:c r="AB43" s="51" t="str">
        <x:f>IF(A43="","",IF(AND(O43="VALID",EXACT(X43,INDEX(DECISION_CONTEXT!$B$6:$B$205,MATCH(B43,DECISION_CONTEXT!$A$6:$A$205,0))),EXACT(Y43,INDEX(DECISION_CONTEXT!$E$6:$E$205,MATCH(B43,DECISION_CONTEXT!$A$6:$A$205,0))),EXACT(Z43,INDEX(DECISION_CONTEXT!$F$6:$F$205,MATCH(B43,DECISION_CONTEXT!$A$6:$A$205,0))),EXACT(AA43,INDEX(DECISION_CONTEXT!$H$6:$H$205,MATCH(B43,DECISION_CONTEXT!$A$6:$A$205,0))),EXACT(E43,INDEX(DECISION_CONTEXT!$K$6:$K$205,MATCH(B43,DECISION_CONTEXT!$A$6:$A$205,0)))),"VALID","INVALID - DECISION CONTRACT PARITY / AUTHORITY"))</x:f>
      </x:c>
      <x:c r="AC43" s="51" t="str">
        <x:f>IF(A43="","",COUNTIFS(EVIDENCE_LINKS!$B$6:$B$205,A43,EVIDENCE_LINKS!$C$6:$C$205,B43,EVIDENCE_LINKS!$N$6:$N$205,"INVALID"))</x:f>
      </x:c>
      <x:c r="AD43" s="51" t="str">
        <x:f>IF(A43="","",S43)</x:f>
      </x:c>
      <x:c r="AE43" s="51" t="str">
        <x:f>IF(A43="","",COUNTIFS(ALTERNATIVES!$B$6:$B$205,A43,ALTERNATIVES!$C$6:$C$205,B43,ALTERNATIVES!$L$6:$L$205,"INVALID"))</x:f>
      </x:c>
      <x:c r="AF43" s="51" t="str">
        <x:f>IF(A43="","",A43&amp;"|~|"&amp;B43&amp;"|~|"&amp;X43&amp;"|~|"&amp;Y43&amp;"|~|"&amp;Z43&amp;"|~|"&amp;AA43&amp;"|~|"&amp;E43&amp;"|~|"&amp;F43&amp;"|~|"&amp;H43&amp;"|~|"&amp;I43&amp;"|~|"&amp;K43&amp;"|~|"&amp;L43)</x:f>
      </x:c>
      <x:c r="AG43" s="51"/>
      <x:c r="AH43" s="51"/>
      <x:c r="AI43" s="51"/>
      <x:c r="AJ43" s="51"/>
      <x:c r="AK43" s="51" t="str">
        <x:f>IF(A43="","",IF(AG43="","EMPTY",IF(AND(COUNTIFS(EVIDENCE_LINKS!$B$6:$B$205,A43,EVIDENCE_LINKS!$D$6:$D$205,AG43)=1,EXACT(AG43,INDEX(EVIDENCE_LINKS!$D$6:$D$205,SUMIFS(EVIDENCE_LINKS!$S$6:$S$205,EVIDENCE_LINKS!$B$6:$B$205,A43,EVIDENCE_LINKS!$D$6:$D$205,AG43))),EXACT(A43,INDEX(EVIDENCE_LINKS!$B$6:$B$205,SUMIFS(EVIDENCE_LINKS!$S$6:$S$205,EVIDENCE_LINKS!$B$6:$B$205,A43,EVIDENCE_LINKS!$D$6:$D$205,AG43))),EXACT(B43,INDEX(EVIDENCE_LINKS!$C$6:$C$205,SUMIFS(EVIDENCE_LINKS!$S$6:$S$205,EVIDENCE_LINKS!$B$6:$B$205,A43,EVIDENCE_LINKS!$D$6:$D$205,AG43))),INDEX(EVIDENCE_LINKS!$N$6:$N$205,SUMIFS(EVIDENCE_LINKS!$S$6:$S$205,EVIDENCE_LINKS!$B$6:$B$205,A43,EVIDENCE_LINKS!$D$6:$D$205,AG43))="VALID",COUNTIF($AG43:$AJ43,AG43)=1),"VALID","INVALID - EVIDENCE 1 SELECTION")))</x:f>
      </x:c>
      <x:c r="AL43" s="51" t="str">
        <x:f>IF(A43="","",IF(AH43="","EMPTY",IF(AND(COUNTIFS(EVIDENCE_LINKS!$B$6:$B$205,A43,EVIDENCE_LINKS!$D$6:$D$205,AH43)=1,EXACT(AH43,INDEX(EVIDENCE_LINKS!$D$6:$D$205,SUMIFS(EVIDENCE_LINKS!$S$6:$S$205,EVIDENCE_LINKS!$B$6:$B$205,A43,EVIDENCE_LINKS!$D$6:$D$205,AH43))),EXACT(A43,INDEX(EVIDENCE_LINKS!$B$6:$B$205,SUMIFS(EVIDENCE_LINKS!$S$6:$S$205,EVIDENCE_LINKS!$B$6:$B$205,A43,EVIDENCE_LINKS!$D$6:$D$205,AH43))),EXACT(B43,INDEX(EVIDENCE_LINKS!$C$6:$C$205,SUMIFS(EVIDENCE_LINKS!$S$6:$S$205,EVIDENCE_LINKS!$B$6:$B$205,A43,EVIDENCE_LINKS!$D$6:$D$205,AH43))),INDEX(EVIDENCE_LINKS!$N$6:$N$205,SUMIFS(EVIDENCE_LINKS!$S$6:$S$205,EVIDENCE_LINKS!$B$6:$B$205,A43,EVIDENCE_LINKS!$D$6:$D$205,AH43))="VALID",COUNTIF($AG43:$AJ43,AH43)=1),"VALID","INVALID - EVIDENCE 2 SELECTION")))</x:f>
      </x:c>
      <x:c r="AM43" s="51" t="str">
        <x:f>IF(A43="","",IF(AI43="","EMPTY",IF(AND(COUNTIFS(EVIDENCE_LINKS!$B$6:$B$205,A43,EVIDENCE_LINKS!$D$6:$D$205,AI43)=1,EXACT(AI43,INDEX(EVIDENCE_LINKS!$D$6:$D$205,SUMIFS(EVIDENCE_LINKS!$S$6:$S$205,EVIDENCE_LINKS!$B$6:$B$205,A43,EVIDENCE_LINKS!$D$6:$D$205,AI43))),EXACT(A43,INDEX(EVIDENCE_LINKS!$B$6:$B$205,SUMIFS(EVIDENCE_LINKS!$S$6:$S$205,EVIDENCE_LINKS!$B$6:$B$205,A43,EVIDENCE_LINKS!$D$6:$D$205,AI43))),EXACT(B43,INDEX(EVIDENCE_LINKS!$C$6:$C$205,SUMIFS(EVIDENCE_LINKS!$S$6:$S$205,EVIDENCE_LINKS!$B$6:$B$205,A43,EVIDENCE_LINKS!$D$6:$D$205,AI43))),INDEX(EVIDENCE_LINKS!$N$6:$N$205,SUMIFS(EVIDENCE_LINKS!$S$6:$S$205,EVIDENCE_LINKS!$B$6:$B$205,A43,EVIDENCE_LINKS!$D$6:$D$205,AI43))="VALID",COUNTIF($AG43:$AJ43,AI43)=1),"VALID","INVALID - EVIDENCE 3 SELECTION")))</x:f>
      </x:c>
      <x:c r="AN43" s="51" t="str">
        <x:f>IF(A43="","",IF(AJ43="","EMPTY",IF(AND(COUNTIFS(EVIDENCE_LINKS!$B$6:$B$205,A43,EVIDENCE_LINKS!$D$6:$D$205,AJ43)=1,EXACT(AJ43,INDEX(EVIDENCE_LINKS!$D$6:$D$205,SUMIFS(EVIDENCE_LINKS!$S$6:$S$205,EVIDENCE_LINKS!$B$6:$B$205,A43,EVIDENCE_LINKS!$D$6:$D$205,AJ43))),EXACT(A43,INDEX(EVIDENCE_LINKS!$B$6:$B$205,SUMIFS(EVIDENCE_LINKS!$S$6:$S$205,EVIDENCE_LINKS!$B$6:$B$205,A43,EVIDENCE_LINKS!$D$6:$D$205,AJ43))),EXACT(B43,INDEX(EVIDENCE_LINKS!$C$6:$C$205,SUMIFS(EVIDENCE_LINKS!$S$6:$S$205,EVIDENCE_LINKS!$B$6:$B$205,A43,EVIDENCE_LINKS!$D$6:$D$205,AJ43))),INDEX(EVIDENCE_LINKS!$N$6:$N$205,SUMIFS(EVIDENCE_LINKS!$S$6:$S$205,EVIDENCE_LINKS!$B$6:$B$205,A43,EVIDENCE_LINKS!$D$6:$D$205,AJ43))="VALID",COUNTIF($AG43:$AJ43,AJ43)=1),"VALID","INVALID - EVIDENCE 4 SELECTION")))</x:f>
      </x:c>
      <x:c r="AO43" s="51" t="str">
        <x:f>IF(A43="","",IF(AND(OR(AK43="VALID",AK43="EMPTY"),OR(AL43="VALID",AL43="EMPTY"),OR(AM43="VALID",AM43="EMPTY"),OR(AN43="VALID",AN43="EMPTY"),R43=COUNTIF($AG43:$AJ43,"&lt;&gt;")),"VALID","INVALID - EVIDENCE SELECTION PARITY"))</x:f>
      </x:c>
      <x:c r="AP43" s="51" t="str">
        <x:f>IF(A43="","",IF(R43&lt;2,"TOO FEW - RETURN TO EVIDENCE AUDIT",IF(R43&gt;4,"TOO MANY - REPAIR MEMO","VALID")))</x:f>
      </x:c>
      <x:c r="AR43" t="str">
        <x:f>IF(A43="","",IF(AQ43="","INVALID - MISSING ALTERNATIVE SELECTION",IF(AND(COUNTIFS(ALTERNATIVES!$B$6:$B$205,A43,ALTERNATIVES!$A$6:$A$205,AQ43)=1,EXACT(AQ43,INDEX(ALTERNATIVES!$A$6:$A$205,SUMIFS(ALTERNATIVES!$Q$6:$Q$205,ALTERNATIVES!$B$6:$B$205,A43,ALTERNATIVES!$A$6:$A$205,AQ43))),EXACT(A43,INDEX(ALTERNATIVES!$B$6:$B$205,SUMIFS(ALTERNATIVES!$Q$6:$Q$205,ALTERNATIVES!$B$6:$B$205,A43,ALTERNATIVES!$A$6:$A$205,AQ43))),EXACT(B43,INDEX(ALTERNATIVES!$C$6:$C$205,SUMIFS(ALTERNATIVES!$Q$6:$Q$205,ALTERNATIVES!$B$6:$B$205,A43,ALTERNATIVES!$A$6:$A$205,AQ43))),INDEX(ALTERNATIVES!$L$6:$L$205,SUMIFS(ALTERNATIVES!$Q$6:$Q$205,ALTERNATIVES!$B$6:$B$205,A43,ALTERNATIVES!$A$6:$A$205,AQ43))="VALID"),"VALID","INVALID - ALTERNATIVE SELECTION")))</x:f>
      </x:c>
    </x:row>
    <x:row r="44">
      <x:c r="A44" s="24"/>
      <x:c r="B44" s="24"/>
      <x:c r="C44" s="34"/>
      <x:c r="D44" s="24"/>
      <x:c r="E44" s="24"/>
      <x:c r="F44" s="24"/>
      <x:c r="G44" s="24"/>
      <x:c r="H44" s="24"/>
      <x:c r="I44" s="24"/>
      <x:c r="J44" s="24"/>
      <x:c r="K44" s="24"/>
      <x:c r="L44" s="24"/>
      <x:c r="M44" s="24"/>
      <x:c r="N44" s="30" t="str">
        <x:f>IF(A44="","",IF(COUNTIF($A$6:$A$205,A44)=1,"VALID","INVALID - DUPLICATE / CASE-COLLIDING MEMO ID"))</x:f>
      </x:c>
      <x:c r="O44" s="30" t="str">
        <x:f>IF(A44="","",IF(AND(COUNTIF(DECISION_CONTEXT!$A$6:$A$205,B44)=1,EXACT(B44,INDEX(DECISION_CONTEXT!$A$6:$A$205,MATCH(B44,DECISION_CONTEXT!$A$6:$A$205,0))),INDEX(DECISION_CONTEXT!$I$6:$I$205,MATCH(B44,DECISION_CONTEXT!$A$6:$A$205,0))="VALID",INDEX(DECISION_CONTEXT!$J$6:$J$205,MATCH(B44,DECISION_CONTEXT!$A$6:$A$205,0))="VALID"),"VALID","INVALID - DECISION OWNERSHIP"))</x:f>
      </x:c>
      <x:c r="P44" s="30" t="str">
        <x:f>IF(A44="","",IF(AND(B44&lt;&gt;"",C44&lt;&gt;"",D44&lt;&gt;"",E44&lt;&gt;"",F44&lt;&gt;"",G44&lt;&gt;"",H44&lt;&gt;"",I44&lt;&gt;"",J44&lt;&gt;"",K44&lt;&gt;"",L44&lt;&gt;"",M44&lt;&gt;""),"VALID","INVALID - REQUIRED FIELD"))</x:f>
      </x:c>
      <x:c r="Q44" s="30" t="str">
        <x:f>IF(A44="","",COUNTIFS(EVIDENCE_LINKS!$B$6:$B$205,A44,EVIDENCE_LINKS!$C$6:$C$205,B44))</x:f>
      </x:c>
      <x:c r="R44" s="30" t="str">
        <x:f>IF(A44="","",COUNTIFS(EVIDENCE_LINKS!$B$6:$B$205,A44,EVIDENCE_LINKS!$C$6:$C$205,B44,EVIDENCE_LINKS!$N$6:$N$205,"VALID"))</x:f>
      </x:c>
      <x:c r="S44" s="30" t="str">
        <x:f>IF(A44="","",COUNTIFS(EVIDENCE_LINKS!$B$6:$B$205,A44,EVIDENCE_LINKS!$C$6:$C$205,B44,EVIDENCE_LINKS!$N$6:$N$205,"BLOCKING"))</x:f>
      </x:c>
      <x:c r="T44" s="30" t="str">
        <x:f>IF(A44="","",COUNTIFS(ALTERNATIVES!$B$6:$B$205,A44,ALTERNATIVES!$C$6:$C$205,B44,ALTERNATIVES!$L$6:$L$205,"VALID"))</x:f>
      </x:c>
      <x:c r="U44" s="30" t="str">
        <x:f>IF(A44="","",IF(OR(N44&lt;&gt;"VALID",O44&lt;&gt;"VALID",P44&lt;&gt;"VALID",AB44&lt;&gt;"VALID",AC44&gt;0,AE44&gt;0,AO44&lt;&gt;"VALID",AR44&lt;&gt;"VALID"),"REPAIR MEMO",IF(INDEX(DECISION_CONTEXT!$D$6:$D$205,MATCH(B44,DECISION_CONTEXT!$A$6:$A$205,0))="REOPEN REQUIRED","RETURN TO DECISION DEFINITION",IF(OR(AD44&gt;0,AP44="TOO FEW - RETURN TO EVIDENCE AUDIT"),"RETURN TO EVIDENCE AUDIT",IF(AP44="TOO MANY - REPAIR MEMO","REPAIR MEMO",IF(T44&lt;1,"REPAIR MEMO","READY FOR EXECUTIVE REVIEW"))))))</x:f>
      </x:c>
      <x:c r="V44" s="30" t="str">
        <x:f>IF(A44="","",IF(U44="READY FOR EXECUTIVE REVIEW","Take the bounded memo to executive review; record the actual decision separately.",IF(U44="RETURN TO DECISION DEFINITION","Reopen the Decision Definition Canvas before rewriting the memo.",IF(U44="RETURN TO EVIDENCE AUDIT","Return to Evidence Audit until at least two and no more than four decision-bearing evidence records are valid.",IF(AP44="TOO MANY - REPAIR MEMO","Reduce the executive surface to two to four decision-bearing evidence records without changing upstream evidence.","Repair the memo record without changing upstream decision or evidence.")))))</x:f>
      </x:c>
      <x:c r="W44" s="30" t="str">
        <x:f>IF(A44="","",A44&amp;"|~|"&amp;B44&amp;"|~|"&amp;E44&amp;"|~|"&amp;F44&amp;"|~|"&amp;H44&amp;"|~|"&amp;I44&amp;"|~|"&amp;K44&amp;"|~|"&amp;L44)</x:f>
      </x:c>
      <x:c r="X44" s="51"/>
      <x:c r="Y44" s="51"/>
      <x:c r="Z44" s="51"/>
      <x:c r="AA44" s="51"/>
      <x:c r="AB44" s="51" t="str">
        <x:f>IF(A44="","",IF(AND(O44="VALID",EXACT(X44,INDEX(DECISION_CONTEXT!$B$6:$B$205,MATCH(B44,DECISION_CONTEXT!$A$6:$A$205,0))),EXACT(Y44,INDEX(DECISION_CONTEXT!$E$6:$E$205,MATCH(B44,DECISION_CONTEXT!$A$6:$A$205,0))),EXACT(Z44,INDEX(DECISION_CONTEXT!$F$6:$F$205,MATCH(B44,DECISION_CONTEXT!$A$6:$A$205,0))),EXACT(AA44,INDEX(DECISION_CONTEXT!$H$6:$H$205,MATCH(B44,DECISION_CONTEXT!$A$6:$A$205,0))),EXACT(E44,INDEX(DECISION_CONTEXT!$K$6:$K$205,MATCH(B44,DECISION_CONTEXT!$A$6:$A$205,0)))),"VALID","INVALID - DECISION CONTRACT PARITY / AUTHORITY"))</x:f>
      </x:c>
      <x:c r="AC44" s="51" t="str">
        <x:f>IF(A44="","",COUNTIFS(EVIDENCE_LINKS!$B$6:$B$205,A44,EVIDENCE_LINKS!$C$6:$C$205,B44,EVIDENCE_LINKS!$N$6:$N$205,"INVALID"))</x:f>
      </x:c>
      <x:c r="AD44" s="51" t="str">
        <x:f>IF(A44="","",S44)</x:f>
      </x:c>
      <x:c r="AE44" s="51" t="str">
        <x:f>IF(A44="","",COUNTIFS(ALTERNATIVES!$B$6:$B$205,A44,ALTERNATIVES!$C$6:$C$205,B44,ALTERNATIVES!$L$6:$L$205,"INVALID"))</x:f>
      </x:c>
      <x:c r="AF44" s="51" t="str">
        <x:f>IF(A44="","",A44&amp;"|~|"&amp;B44&amp;"|~|"&amp;X44&amp;"|~|"&amp;Y44&amp;"|~|"&amp;Z44&amp;"|~|"&amp;AA44&amp;"|~|"&amp;E44&amp;"|~|"&amp;F44&amp;"|~|"&amp;H44&amp;"|~|"&amp;I44&amp;"|~|"&amp;K44&amp;"|~|"&amp;L44)</x:f>
      </x:c>
      <x:c r="AG44" s="51"/>
      <x:c r="AH44" s="51"/>
      <x:c r="AI44" s="51"/>
      <x:c r="AJ44" s="51"/>
      <x:c r="AK44" s="51" t="str">
        <x:f>IF(A44="","",IF(AG44="","EMPTY",IF(AND(COUNTIFS(EVIDENCE_LINKS!$B$6:$B$205,A44,EVIDENCE_LINKS!$D$6:$D$205,AG44)=1,EXACT(AG44,INDEX(EVIDENCE_LINKS!$D$6:$D$205,SUMIFS(EVIDENCE_LINKS!$S$6:$S$205,EVIDENCE_LINKS!$B$6:$B$205,A44,EVIDENCE_LINKS!$D$6:$D$205,AG44))),EXACT(A44,INDEX(EVIDENCE_LINKS!$B$6:$B$205,SUMIFS(EVIDENCE_LINKS!$S$6:$S$205,EVIDENCE_LINKS!$B$6:$B$205,A44,EVIDENCE_LINKS!$D$6:$D$205,AG44))),EXACT(B44,INDEX(EVIDENCE_LINKS!$C$6:$C$205,SUMIFS(EVIDENCE_LINKS!$S$6:$S$205,EVIDENCE_LINKS!$B$6:$B$205,A44,EVIDENCE_LINKS!$D$6:$D$205,AG44))),INDEX(EVIDENCE_LINKS!$N$6:$N$205,SUMIFS(EVIDENCE_LINKS!$S$6:$S$205,EVIDENCE_LINKS!$B$6:$B$205,A44,EVIDENCE_LINKS!$D$6:$D$205,AG44))="VALID",COUNTIF($AG44:$AJ44,AG44)=1),"VALID","INVALID - EVIDENCE 1 SELECTION")))</x:f>
      </x:c>
      <x:c r="AL44" s="51" t="str">
        <x:f>IF(A44="","",IF(AH44="","EMPTY",IF(AND(COUNTIFS(EVIDENCE_LINKS!$B$6:$B$205,A44,EVIDENCE_LINKS!$D$6:$D$205,AH44)=1,EXACT(AH44,INDEX(EVIDENCE_LINKS!$D$6:$D$205,SUMIFS(EVIDENCE_LINKS!$S$6:$S$205,EVIDENCE_LINKS!$B$6:$B$205,A44,EVIDENCE_LINKS!$D$6:$D$205,AH44))),EXACT(A44,INDEX(EVIDENCE_LINKS!$B$6:$B$205,SUMIFS(EVIDENCE_LINKS!$S$6:$S$205,EVIDENCE_LINKS!$B$6:$B$205,A44,EVIDENCE_LINKS!$D$6:$D$205,AH44))),EXACT(B44,INDEX(EVIDENCE_LINKS!$C$6:$C$205,SUMIFS(EVIDENCE_LINKS!$S$6:$S$205,EVIDENCE_LINKS!$B$6:$B$205,A44,EVIDENCE_LINKS!$D$6:$D$205,AH44))),INDEX(EVIDENCE_LINKS!$N$6:$N$205,SUMIFS(EVIDENCE_LINKS!$S$6:$S$205,EVIDENCE_LINKS!$B$6:$B$205,A44,EVIDENCE_LINKS!$D$6:$D$205,AH44))="VALID",COUNTIF($AG44:$AJ44,AH44)=1),"VALID","INVALID - EVIDENCE 2 SELECTION")))</x:f>
      </x:c>
      <x:c r="AM44" s="51" t="str">
        <x:f>IF(A44="","",IF(AI44="","EMPTY",IF(AND(COUNTIFS(EVIDENCE_LINKS!$B$6:$B$205,A44,EVIDENCE_LINKS!$D$6:$D$205,AI44)=1,EXACT(AI44,INDEX(EVIDENCE_LINKS!$D$6:$D$205,SUMIFS(EVIDENCE_LINKS!$S$6:$S$205,EVIDENCE_LINKS!$B$6:$B$205,A44,EVIDENCE_LINKS!$D$6:$D$205,AI44))),EXACT(A44,INDEX(EVIDENCE_LINKS!$B$6:$B$205,SUMIFS(EVIDENCE_LINKS!$S$6:$S$205,EVIDENCE_LINKS!$B$6:$B$205,A44,EVIDENCE_LINKS!$D$6:$D$205,AI44))),EXACT(B44,INDEX(EVIDENCE_LINKS!$C$6:$C$205,SUMIFS(EVIDENCE_LINKS!$S$6:$S$205,EVIDENCE_LINKS!$B$6:$B$205,A44,EVIDENCE_LINKS!$D$6:$D$205,AI44))),INDEX(EVIDENCE_LINKS!$N$6:$N$205,SUMIFS(EVIDENCE_LINKS!$S$6:$S$205,EVIDENCE_LINKS!$B$6:$B$205,A44,EVIDENCE_LINKS!$D$6:$D$205,AI44))="VALID",COUNTIF($AG44:$AJ44,AI44)=1),"VALID","INVALID - EVIDENCE 3 SELECTION")))</x:f>
      </x:c>
      <x:c r="AN44" s="51" t="str">
        <x:f>IF(A44="","",IF(AJ44="","EMPTY",IF(AND(COUNTIFS(EVIDENCE_LINKS!$B$6:$B$205,A44,EVIDENCE_LINKS!$D$6:$D$205,AJ44)=1,EXACT(AJ44,INDEX(EVIDENCE_LINKS!$D$6:$D$205,SUMIFS(EVIDENCE_LINKS!$S$6:$S$205,EVIDENCE_LINKS!$B$6:$B$205,A44,EVIDENCE_LINKS!$D$6:$D$205,AJ44))),EXACT(A44,INDEX(EVIDENCE_LINKS!$B$6:$B$205,SUMIFS(EVIDENCE_LINKS!$S$6:$S$205,EVIDENCE_LINKS!$B$6:$B$205,A44,EVIDENCE_LINKS!$D$6:$D$205,AJ44))),EXACT(B44,INDEX(EVIDENCE_LINKS!$C$6:$C$205,SUMIFS(EVIDENCE_LINKS!$S$6:$S$205,EVIDENCE_LINKS!$B$6:$B$205,A44,EVIDENCE_LINKS!$D$6:$D$205,AJ44))),INDEX(EVIDENCE_LINKS!$N$6:$N$205,SUMIFS(EVIDENCE_LINKS!$S$6:$S$205,EVIDENCE_LINKS!$B$6:$B$205,A44,EVIDENCE_LINKS!$D$6:$D$205,AJ44))="VALID",COUNTIF($AG44:$AJ44,AJ44)=1),"VALID","INVALID - EVIDENCE 4 SELECTION")))</x:f>
      </x:c>
      <x:c r="AO44" s="51" t="str">
        <x:f>IF(A44="","",IF(AND(OR(AK44="VALID",AK44="EMPTY"),OR(AL44="VALID",AL44="EMPTY"),OR(AM44="VALID",AM44="EMPTY"),OR(AN44="VALID",AN44="EMPTY"),R44=COUNTIF($AG44:$AJ44,"&lt;&gt;")),"VALID","INVALID - EVIDENCE SELECTION PARITY"))</x:f>
      </x:c>
      <x:c r="AP44" s="51" t="str">
        <x:f>IF(A44="","",IF(R44&lt;2,"TOO FEW - RETURN TO EVIDENCE AUDIT",IF(R44&gt;4,"TOO MANY - REPAIR MEMO","VALID")))</x:f>
      </x:c>
      <x:c r="AR44" t="str">
        <x:f>IF(A44="","",IF(AQ44="","INVALID - MISSING ALTERNATIVE SELECTION",IF(AND(COUNTIFS(ALTERNATIVES!$B$6:$B$205,A44,ALTERNATIVES!$A$6:$A$205,AQ44)=1,EXACT(AQ44,INDEX(ALTERNATIVES!$A$6:$A$205,SUMIFS(ALTERNATIVES!$Q$6:$Q$205,ALTERNATIVES!$B$6:$B$205,A44,ALTERNATIVES!$A$6:$A$205,AQ44))),EXACT(A44,INDEX(ALTERNATIVES!$B$6:$B$205,SUMIFS(ALTERNATIVES!$Q$6:$Q$205,ALTERNATIVES!$B$6:$B$205,A44,ALTERNATIVES!$A$6:$A$205,AQ44))),EXACT(B44,INDEX(ALTERNATIVES!$C$6:$C$205,SUMIFS(ALTERNATIVES!$Q$6:$Q$205,ALTERNATIVES!$B$6:$B$205,A44,ALTERNATIVES!$A$6:$A$205,AQ44))),INDEX(ALTERNATIVES!$L$6:$L$205,SUMIFS(ALTERNATIVES!$Q$6:$Q$205,ALTERNATIVES!$B$6:$B$205,A44,ALTERNATIVES!$A$6:$A$205,AQ44))="VALID"),"VALID","INVALID - ALTERNATIVE SELECTION")))</x:f>
      </x:c>
    </x:row>
    <x:row r="45">
      <x:c r="A45" s="24"/>
      <x:c r="B45" s="24"/>
      <x:c r="C45" s="34"/>
      <x:c r="D45" s="24"/>
      <x:c r="E45" s="24"/>
      <x:c r="F45" s="24"/>
      <x:c r="G45" s="24"/>
      <x:c r="H45" s="24"/>
      <x:c r="I45" s="24"/>
      <x:c r="J45" s="24"/>
      <x:c r="K45" s="24"/>
      <x:c r="L45" s="24"/>
      <x:c r="M45" s="24"/>
      <x:c r="N45" s="30" t="str">
        <x:f>IF(A45="","",IF(COUNTIF($A$6:$A$205,A45)=1,"VALID","INVALID - DUPLICATE / CASE-COLLIDING MEMO ID"))</x:f>
      </x:c>
      <x:c r="O45" s="30" t="str">
        <x:f>IF(A45="","",IF(AND(COUNTIF(DECISION_CONTEXT!$A$6:$A$205,B45)=1,EXACT(B45,INDEX(DECISION_CONTEXT!$A$6:$A$205,MATCH(B45,DECISION_CONTEXT!$A$6:$A$205,0))),INDEX(DECISION_CONTEXT!$I$6:$I$205,MATCH(B45,DECISION_CONTEXT!$A$6:$A$205,0))="VALID",INDEX(DECISION_CONTEXT!$J$6:$J$205,MATCH(B45,DECISION_CONTEXT!$A$6:$A$205,0))="VALID"),"VALID","INVALID - DECISION OWNERSHIP"))</x:f>
      </x:c>
      <x:c r="P45" s="30" t="str">
        <x:f>IF(A45="","",IF(AND(B45&lt;&gt;"",C45&lt;&gt;"",D45&lt;&gt;"",E45&lt;&gt;"",F45&lt;&gt;"",G45&lt;&gt;"",H45&lt;&gt;"",I45&lt;&gt;"",J45&lt;&gt;"",K45&lt;&gt;"",L45&lt;&gt;"",M45&lt;&gt;""),"VALID","INVALID - REQUIRED FIELD"))</x:f>
      </x:c>
      <x:c r="Q45" s="30" t="str">
        <x:f>IF(A45="","",COUNTIFS(EVIDENCE_LINKS!$B$6:$B$205,A45,EVIDENCE_LINKS!$C$6:$C$205,B45))</x:f>
      </x:c>
      <x:c r="R45" s="30" t="str">
        <x:f>IF(A45="","",COUNTIFS(EVIDENCE_LINKS!$B$6:$B$205,A45,EVIDENCE_LINKS!$C$6:$C$205,B45,EVIDENCE_LINKS!$N$6:$N$205,"VALID"))</x:f>
      </x:c>
      <x:c r="S45" s="30" t="str">
        <x:f>IF(A45="","",COUNTIFS(EVIDENCE_LINKS!$B$6:$B$205,A45,EVIDENCE_LINKS!$C$6:$C$205,B45,EVIDENCE_LINKS!$N$6:$N$205,"BLOCKING"))</x:f>
      </x:c>
      <x:c r="T45" s="30" t="str">
        <x:f>IF(A45="","",COUNTIFS(ALTERNATIVES!$B$6:$B$205,A45,ALTERNATIVES!$C$6:$C$205,B45,ALTERNATIVES!$L$6:$L$205,"VALID"))</x:f>
      </x:c>
      <x:c r="U45" s="30" t="str">
        <x:f>IF(A45="","",IF(OR(N45&lt;&gt;"VALID",O45&lt;&gt;"VALID",P45&lt;&gt;"VALID",AB45&lt;&gt;"VALID",AC45&gt;0,AE45&gt;0,AO45&lt;&gt;"VALID",AR45&lt;&gt;"VALID"),"REPAIR MEMO",IF(INDEX(DECISION_CONTEXT!$D$6:$D$205,MATCH(B45,DECISION_CONTEXT!$A$6:$A$205,0))="REOPEN REQUIRED","RETURN TO DECISION DEFINITION",IF(OR(AD45&gt;0,AP45="TOO FEW - RETURN TO EVIDENCE AUDIT"),"RETURN TO EVIDENCE AUDIT",IF(AP45="TOO MANY - REPAIR MEMO","REPAIR MEMO",IF(T45&lt;1,"REPAIR MEMO","READY FOR EXECUTIVE REVIEW"))))))</x:f>
      </x:c>
      <x:c r="V45" s="30" t="str">
        <x:f>IF(A45="","",IF(U45="READY FOR EXECUTIVE REVIEW","Take the bounded memo to executive review; record the actual decision separately.",IF(U45="RETURN TO DECISION DEFINITION","Reopen the Decision Definition Canvas before rewriting the memo.",IF(U45="RETURN TO EVIDENCE AUDIT","Return to Evidence Audit until at least two and no more than four decision-bearing evidence records are valid.",IF(AP45="TOO MANY - REPAIR MEMO","Reduce the executive surface to two to four decision-bearing evidence records without changing upstream evidence.","Repair the memo record without changing upstream decision or evidence.")))))</x:f>
      </x:c>
      <x:c r="W45" s="30" t="str">
        <x:f>IF(A45="","",A45&amp;"|~|"&amp;B45&amp;"|~|"&amp;E45&amp;"|~|"&amp;F45&amp;"|~|"&amp;H45&amp;"|~|"&amp;I45&amp;"|~|"&amp;K45&amp;"|~|"&amp;L45)</x:f>
      </x:c>
      <x:c r="X45" s="51"/>
      <x:c r="Y45" s="51"/>
      <x:c r="Z45" s="51"/>
      <x:c r="AA45" s="51"/>
      <x:c r="AB45" s="51" t="str">
        <x:f>IF(A45="","",IF(AND(O45="VALID",EXACT(X45,INDEX(DECISION_CONTEXT!$B$6:$B$205,MATCH(B45,DECISION_CONTEXT!$A$6:$A$205,0))),EXACT(Y45,INDEX(DECISION_CONTEXT!$E$6:$E$205,MATCH(B45,DECISION_CONTEXT!$A$6:$A$205,0))),EXACT(Z45,INDEX(DECISION_CONTEXT!$F$6:$F$205,MATCH(B45,DECISION_CONTEXT!$A$6:$A$205,0))),EXACT(AA45,INDEX(DECISION_CONTEXT!$H$6:$H$205,MATCH(B45,DECISION_CONTEXT!$A$6:$A$205,0))),EXACT(E45,INDEX(DECISION_CONTEXT!$K$6:$K$205,MATCH(B45,DECISION_CONTEXT!$A$6:$A$205,0)))),"VALID","INVALID - DECISION CONTRACT PARITY / AUTHORITY"))</x:f>
      </x:c>
      <x:c r="AC45" s="51" t="str">
        <x:f>IF(A45="","",COUNTIFS(EVIDENCE_LINKS!$B$6:$B$205,A45,EVIDENCE_LINKS!$C$6:$C$205,B45,EVIDENCE_LINKS!$N$6:$N$205,"INVALID"))</x:f>
      </x:c>
      <x:c r="AD45" s="51" t="str">
        <x:f>IF(A45="","",S45)</x:f>
      </x:c>
      <x:c r="AE45" s="51" t="str">
        <x:f>IF(A45="","",COUNTIFS(ALTERNATIVES!$B$6:$B$205,A45,ALTERNATIVES!$C$6:$C$205,B45,ALTERNATIVES!$L$6:$L$205,"INVALID"))</x:f>
      </x:c>
      <x:c r="AF45" s="51" t="str">
        <x:f>IF(A45="","",A45&amp;"|~|"&amp;B45&amp;"|~|"&amp;X45&amp;"|~|"&amp;Y45&amp;"|~|"&amp;Z45&amp;"|~|"&amp;AA45&amp;"|~|"&amp;E45&amp;"|~|"&amp;F45&amp;"|~|"&amp;H45&amp;"|~|"&amp;I45&amp;"|~|"&amp;K45&amp;"|~|"&amp;L45)</x:f>
      </x:c>
      <x:c r="AG45" s="51"/>
      <x:c r="AH45" s="51"/>
      <x:c r="AI45" s="51"/>
      <x:c r="AJ45" s="51"/>
      <x:c r="AK45" s="51" t="str">
        <x:f>IF(A45="","",IF(AG45="","EMPTY",IF(AND(COUNTIFS(EVIDENCE_LINKS!$B$6:$B$205,A45,EVIDENCE_LINKS!$D$6:$D$205,AG45)=1,EXACT(AG45,INDEX(EVIDENCE_LINKS!$D$6:$D$205,SUMIFS(EVIDENCE_LINKS!$S$6:$S$205,EVIDENCE_LINKS!$B$6:$B$205,A45,EVIDENCE_LINKS!$D$6:$D$205,AG45))),EXACT(A45,INDEX(EVIDENCE_LINKS!$B$6:$B$205,SUMIFS(EVIDENCE_LINKS!$S$6:$S$205,EVIDENCE_LINKS!$B$6:$B$205,A45,EVIDENCE_LINKS!$D$6:$D$205,AG45))),EXACT(B45,INDEX(EVIDENCE_LINKS!$C$6:$C$205,SUMIFS(EVIDENCE_LINKS!$S$6:$S$205,EVIDENCE_LINKS!$B$6:$B$205,A45,EVIDENCE_LINKS!$D$6:$D$205,AG45))),INDEX(EVIDENCE_LINKS!$N$6:$N$205,SUMIFS(EVIDENCE_LINKS!$S$6:$S$205,EVIDENCE_LINKS!$B$6:$B$205,A45,EVIDENCE_LINKS!$D$6:$D$205,AG45))="VALID",COUNTIF($AG45:$AJ45,AG45)=1),"VALID","INVALID - EVIDENCE 1 SELECTION")))</x:f>
      </x:c>
      <x:c r="AL45" s="51" t="str">
        <x:f>IF(A45="","",IF(AH45="","EMPTY",IF(AND(COUNTIFS(EVIDENCE_LINKS!$B$6:$B$205,A45,EVIDENCE_LINKS!$D$6:$D$205,AH45)=1,EXACT(AH45,INDEX(EVIDENCE_LINKS!$D$6:$D$205,SUMIFS(EVIDENCE_LINKS!$S$6:$S$205,EVIDENCE_LINKS!$B$6:$B$205,A45,EVIDENCE_LINKS!$D$6:$D$205,AH45))),EXACT(A45,INDEX(EVIDENCE_LINKS!$B$6:$B$205,SUMIFS(EVIDENCE_LINKS!$S$6:$S$205,EVIDENCE_LINKS!$B$6:$B$205,A45,EVIDENCE_LINKS!$D$6:$D$205,AH45))),EXACT(B45,INDEX(EVIDENCE_LINKS!$C$6:$C$205,SUMIFS(EVIDENCE_LINKS!$S$6:$S$205,EVIDENCE_LINKS!$B$6:$B$205,A45,EVIDENCE_LINKS!$D$6:$D$205,AH45))),INDEX(EVIDENCE_LINKS!$N$6:$N$205,SUMIFS(EVIDENCE_LINKS!$S$6:$S$205,EVIDENCE_LINKS!$B$6:$B$205,A45,EVIDENCE_LINKS!$D$6:$D$205,AH45))="VALID",COUNTIF($AG45:$AJ45,AH45)=1),"VALID","INVALID - EVIDENCE 2 SELECTION")))</x:f>
      </x:c>
      <x:c r="AM45" s="51" t="str">
        <x:f>IF(A45="","",IF(AI45="","EMPTY",IF(AND(COUNTIFS(EVIDENCE_LINKS!$B$6:$B$205,A45,EVIDENCE_LINKS!$D$6:$D$205,AI45)=1,EXACT(AI45,INDEX(EVIDENCE_LINKS!$D$6:$D$205,SUMIFS(EVIDENCE_LINKS!$S$6:$S$205,EVIDENCE_LINKS!$B$6:$B$205,A45,EVIDENCE_LINKS!$D$6:$D$205,AI45))),EXACT(A45,INDEX(EVIDENCE_LINKS!$B$6:$B$205,SUMIFS(EVIDENCE_LINKS!$S$6:$S$205,EVIDENCE_LINKS!$B$6:$B$205,A45,EVIDENCE_LINKS!$D$6:$D$205,AI45))),EXACT(B45,INDEX(EVIDENCE_LINKS!$C$6:$C$205,SUMIFS(EVIDENCE_LINKS!$S$6:$S$205,EVIDENCE_LINKS!$B$6:$B$205,A45,EVIDENCE_LINKS!$D$6:$D$205,AI45))),INDEX(EVIDENCE_LINKS!$N$6:$N$205,SUMIFS(EVIDENCE_LINKS!$S$6:$S$205,EVIDENCE_LINKS!$B$6:$B$205,A45,EVIDENCE_LINKS!$D$6:$D$205,AI45))="VALID",COUNTIF($AG45:$AJ45,AI45)=1),"VALID","INVALID - EVIDENCE 3 SELECTION")))</x:f>
      </x:c>
      <x:c r="AN45" s="51" t="str">
        <x:f>IF(A45="","",IF(AJ45="","EMPTY",IF(AND(COUNTIFS(EVIDENCE_LINKS!$B$6:$B$205,A45,EVIDENCE_LINKS!$D$6:$D$205,AJ45)=1,EXACT(AJ45,INDEX(EVIDENCE_LINKS!$D$6:$D$205,SUMIFS(EVIDENCE_LINKS!$S$6:$S$205,EVIDENCE_LINKS!$B$6:$B$205,A45,EVIDENCE_LINKS!$D$6:$D$205,AJ45))),EXACT(A45,INDEX(EVIDENCE_LINKS!$B$6:$B$205,SUMIFS(EVIDENCE_LINKS!$S$6:$S$205,EVIDENCE_LINKS!$B$6:$B$205,A45,EVIDENCE_LINKS!$D$6:$D$205,AJ45))),EXACT(B45,INDEX(EVIDENCE_LINKS!$C$6:$C$205,SUMIFS(EVIDENCE_LINKS!$S$6:$S$205,EVIDENCE_LINKS!$B$6:$B$205,A45,EVIDENCE_LINKS!$D$6:$D$205,AJ45))),INDEX(EVIDENCE_LINKS!$N$6:$N$205,SUMIFS(EVIDENCE_LINKS!$S$6:$S$205,EVIDENCE_LINKS!$B$6:$B$205,A45,EVIDENCE_LINKS!$D$6:$D$205,AJ45))="VALID",COUNTIF($AG45:$AJ45,AJ45)=1),"VALID","INVALID - EVIDENCE 4 SELECTION")))</x:f>
      </x:c>
      <x:c r="AO45" s="51" t="str">
        <x:f>IF(A45="","",IF(AND(OR(AK45="VALID",AK45="EMPTY"),OR(AL45="VALID",AL45="EMPTY"),OR(AM45="VALID",AM45="EMPTY"),OR(AN45="VALID",AN45="EMPTY"),R45=COUNTIF($AG45:$AJ45,"&lt;&gt;")),"VALID","INVALID - EVIDENCE SELECTION PARITY"))</x:f>
      </x:c>
      <x:c r="AP45" s="51" t="str">
        <x:f>IF(A45="","",IF(R45&lt;2,"TOO FEW - RETURN TO EVIDENCE AUDIT",IF(R45&gt;4,"TOO MANY - REPAIR MEMO","VALID")))</x:f>
      </x:c>
      <x:c r="AR45" t="str">
        <x:f>IF(A45="","",IF(AQ45="","INVALID - MISSING ALTERNATIVE SELECTION",IF(AND(COUNTIFS(ALTERNATIVES!$B$6:$B$205,A45,ALTERNATIVES!$A$6:$A$205,AQ45)=1,EXACT(AQ45,INDEX(ALTERNATIVES!$A$6:$A$205,SUMIFS(ALTERNATIVES!$Q$6:$Q$205,ALTERNATIVES!$B$6:$B$205,A45,ALTERNATIVES!$A$6:$A$205,AQ45))),EXACT(A45,INDEX(ALTERNATIVES!$B$6:$B$205,SUMIFS(ALTERNATIVES!$Q$6:$Q$205,ALTERNATIVES!$B$6:$B$205,A45,ALTERNATIVES!$A$6:$A$205,AQ45))),EXACT(B45,INDEX(ALTERNATIVES!$C$6:$C$205,SUMIFS(ALTERNATIVES!$Q$6:$Q$205,ALTERNATIVES!$B$6:$B$205,A45,ALTERNATIVES!$A$6:$A$205,AQ45))),INDEX(ALTERNATIVES!$L$6:$L$205,SUMIFS(ALTERNATIVES!$Q$6:$Q$205,ALTERNATIVES!$B$6:$B$205,A45,ALTERNATIVES!$A$6:$A$205,AQ45))="VALID"),"VALID","INVALID - ALTERNATIVE SELECTION")))</x:f>
      </x:c>
    </x:row>
    <x:row r="46">
      <x:c r="A46" s="24"/>
      <x:c r="B46" s="24"/>
      <x:c r="C46" s="34"/>
      <x:c r="D46" s="24"/>
      <x:c r="E46" s="24"/>
      <x:c r="F46" s="24"/>
      <x:c r="G46" s="24"/>
      <x:c r="H46" s="24"/>
      <x:c r="I46" s="24"/>
      <x:c r="J46" s="24"/>
      <x:c r="K46" s="24"/>
      <x:c r="L46" s="24"/>
      <x:c r="M46" s="24"/>
      <x:c r="N46" s="30" t="str">
        <x:f>IF(A46="","",IF(COUNTIF($A$6:$A$205,A46)=1,"VALID","INVALID - DUPLICATE / CASE-COLLIDING MEMO ID"))</x:f>
      </x:c>
      <x:c r="O46" s="30" t="str">
        <x:f>IF(A46="","",IF(AND(COUNTIF(DECISION_CONTEXT!$A$6:$A$205,B46)=1,EXACT(B46,INDEX(DECISION_CONTEXT!$A$6:$A$205,MATCH(B46,DECISION_CONTEXT!$A$6:$A$205,0))),INDEX(DECISION_CONTEXT!$I$6:$I$205,MATCH(B46,DECISION_CONTEXT!$A$6:$A$205,0))="VALID",INDEX(DECISION_CONTEXT!$J$6:$J$205,MATCH(B46,DECISION_CONTEXT!$A$6:$A$205,0))="VALID"),"VALID","INVALID - DECISION OWNERSHIP"))</x:f>
      </x:c>
      <x:c r="P46" s="30" t="str">
        <x:f>IF(A46="","",IF(AND(B46&lt;&gt;"",C46&lt;&gt;"",D46&lt;&gt;"",E46&lt;&gt;"",F46&lt;&gt;"",G46&lt;&gt;"",H46&lt;&gt;"",I46&lt;&gt;"",J46&lt;&gt;"",K46&lt;&gt;"",L46&lt;&gt;"",M46&lt;&gt;""),"VALID","INVALID - REQUIRED FIELD"))</x:f>
      </x:c>
      <x:c r="Q46" s="30" t="str">
        <x:f>IF(A46="","",COUNTIFS(EVIDENCE_LINKS!$B$6:$B$205,A46,EVIDENCE_LINKS!$C$6:$C$205,B46))</x:f>
      </x:c>
      <x:c r="R46" s="30" t="str">
        <x:f>IF(A46="","",COUNTIFS(EVIDENCE_LINKS!$B$6:$B$205,A46,EVIDENCE_LINKS!$C$6:$C$205,B46,EVIDENCE_LINKS!$N$6:$N$205,"VALID"))</x:f>
      </x:c>
      <x:c r="S46" s="30" t="str">
        <x:f>IF(A46="","",COUNTIFS(EVIDENCE_LINKS!$B$6:$B$205,A46,EVIDENCE_LINKS!$C$6:$C$205,B46,EVIDENCE_LINKS!$N$6:$N$205,"BLOCKING"))</x:f>
      </x:c>
      <x:c r="T46" s="30" t="str">
        <x:f>IF(A46="","",COUNTIFS(ALTERNATIVES!$B$6:$B$205,A46,ALTERNATIVES!$C$6:$C$205,B46,ALTERNATIVES!$L$6:$L$205,"VALID"))</x:f>
      </x:c>
      <x:c r="U46" s="30" t="str">
        <x:f>IF(A46="","",IF(OR(N46&lt;&gt;"VALID",O46&lt;&gt;"VALID",P46&lt;&gt;"VALID",AB46&lt;&gt;"VALID",AC46&gt;0,AE46&gt;0,AO46&lt;&gt;"VALID",AR46&lt;&gt;"VALID"),"REPAIR MEMO",IF(INDEX(DECISION_CONTEXT!$D$6:$D$205,MATCH(B46,DECISION_CONTEXT!$A$6:$A$205,0))="REOPEN REQUIRED","RETURN TO DECISION DEFINITION",IF(OR(AD46&gt;0,AP46="TOO FEW - RETURN TO EVIDENCE AUDIT"),"RETURN TO EVIDENCE AUDIT",IF(AP46="TOO MANY - REPAIR MEMO","REPAIR MEMO",IF(T46&lt;1,"REPAIR MEMO","READY FOR EXECUTIVE REVIEW"))))))</x:f>
      </x:c>
      <x:c r="V46" s="30" t="str">
        <x:f>IF(A46="","",IF(U46="READY FOR EXECUTIVE REVIEW","Take the bounded memo to executive review; record the actual decision separately.",IF(U46="RETURN TO DECISION DEFINITION","Reopen the Decision Definition Canvas before rewriting the memo.",IF(U46="RETURN TO EVIDENCE AUDIT","Return to Evidence Audit until at least two and no more than four decision-bearing evidence records are valid.",IF(AP46="TOO MANY - REPAIR MEMO","Reduce the executive surface to two to four decision-bearing evidence records without changing upstream evidence.","Repair the memo record without changing upstream decision or evidence.")))))</x:f>
      </x:c>
      <x:c r="W46" s="30" t="str">
        <x:f>IF(A46="","",A46&amp;"|~|"&amp;B46&amp;"|~|"&amp;E46&amp;"|~|"&amp;F46&amp;"|~|"&amp;H46&amp;"|~|"&amp;I46&amp;"|~|"&amp;K46&amp;"|~|"&amp;L46)</x:f>
      </x:c>
      <x:c r="X46" s="51"/>
      <x:c r="Y46" s="51"/>
      <x:c r="Z46" s="51"/>
      <x:c r="AA46" s="51"/>
      <x:c r="AB46" s="51" t="str">
        <x:f>IF(A46="","",IF(AND(O46="VALID",EXACT(X46,INDEX(DECISION_CONTEXT!$B$6:$B$205,MATCH(B46,DECISION_CONTEXT!$A$6:$A$205,0))),EXACT(Y46,INDEX(DECISION_CONTEXT!$E$6:$E$205,MATCH(B46,DECISION_CONTEXT!$A$6:$A$205,0))),EXACT(Z46,INDEX(DECISION_CONTEXT!$F$6:$F$205,MATCH(B46,DECISION_CONTEXT!$A$6:$A$205,0))),EXACT(AA46,INDEX(DECISION_CONTEXT!$H$6:$H$205,MATCH(B46,DECISION_CONTEXT!$A$6:$A$205,0))),EXACT(E46,INDEX(DECISION_CONTEXT!$K$6:$K$205,MATCH(B46,DECISION_CONTEXT!$A$6:$A$205,0)))),"VALID","INVALID - DECISION CONTRACT PARITY / AUTHORITY"))</x:f>
      </x:c>
      <x:c r="AC46" s="51" t="str">
        <x:f>IF(A46="","",COUNTIFS(EVIDENCE_LINKS!$B$6:$B$205,A46,EVIDENCE_LINKS!$C$6:$C$205,B46,EVIDENCE_LINKS!$N$6:$N$205,"INVALID"))</x:f>
      </x:c>
      <x:c r="AD46" s="51" t="str">
        <x:f>IF(A46="","",S46)</x:f>
      </x:c>
      <x:c r="AE46" s="51" t="str">
        <x:f>IF(A46="","",COUNTIFS(ALTERNATIVES!$B$6:$B$205,A46,ALTERNATIVES!$C$6:$C$205,B46,ALTERNATIVES!$L$6:$L$205,"INVALID"))</x:f>
      </x:c>
      <x:c r="AF46" s="51" t="str">
        <x:f>IF(A46="","",A46&amp;"|~|"&amp;B46&amp;"|~|"&amp;X46&amp;"|~|"&amp;Y46&amp;"|~|"&amp;Z46&amp;"|~|"&amp;AA46&amp;"|~|"&amp;E46&amp;"|~|"&amp;F46&amp;"|~|"&amp;H46&amp;"|~|"&amp;I46&amp;"|~|"&amp;K46&amp;"|~|"&amp;L46)</x:f>
      </x:c>
      <x:c r="AG46" s="51"/>
      <x:c r="AH46" s="51"/>
      <x:c r="AI46" s="51"/>
      <x:c r="AJ46" s="51"/>
      <x:c r="AK46" s="51" t="str">
        <x:f>IF(A46="","",IF(AG46="","EMPTY",IF(AND(COUNTIFS(EVIDENCE_LINKS!$B$6:$B$205,A46,EVIDENCE_LINKS!$D$6:$D$205,AG46)=1,EXACT(AG46,INDEX(EVIDENCE_LINKS!$D$6:$D$205,SUMIFS(EVIDENCE_LINKS!$S$6:$S$205,EVIDENCE_LINKS!$B$6:$B$205,A46,EVIDENCE_LINKS!$D$6:$D$205,AG46))),EXACT(A46,INDEX(EVIDENCE_LINKS!$B$6:$B$205,SUMIFS(EVIDENCE_LINKS!$S$6:$S$205,EVIDENCE_LINKS!$B$6:$B$205,A46,EVIDENCE_LINKS!$D$6:$D$205,AG46))),EXACT(B46,INDEX(EVIDENCE_LINKS!$C$6:$C$205,SUMIFS(EVIDENCE_LINKS!$S$6:$S$205,EVIDENCE_LINKS!$B$6:$B$205,A46,EVIDENCE_LINKS!$D$6:$D$205,AG46))),INDEX(EVIDENCE_LINKS!$N$6:$N$205,SUMIFS(EVIDENCE_LINKS!$S$6:$S$205,EVIDENCE_LINKS!$B$6:$B$205,A46,EVIDENCE_LINKS!$D$6:$D$205,AG46))="VALID",COUNTIF($AG46:$AJ46,AG46)=1),"VALID","INVALID - EVIDENCE 1 SELECTION")))</x:f>
      </x:c>
      <x:c r="AL46" s="51" t="str">
        <x:f>IF(A46="","",IF(AH46="","EMPTY",IF(AND(COUNTIFS(EVIDENCE_LINKS!$B$6:$B$205,A46,EVIDENCE_LINKS!$D$6:$D$205,AH46)=1,EXACT(AH46,INDEX(EVIDENCE_LINKS!$D$6:$D$205,SUMIFS(EVIDENCE_LINKS!$S$6:$S$205,EVIDENCE_LINKS!$B$6:$B$205,A46,EVIDENCE_LINKS!$D$6:$D$205,AH46))),EXACT(A46,INDEX(EVIDENCE_LINKS!$B$6:$B$205,SUMIFS(EVIDENCE_LINKS!$S$6:$S$205,EVIDENCE_LINKS!$B$6:$B$205,A46,EVIDENCE_LINKS!$D$6:$D$205,AH46))),EXACT(B46,INDEX(EVIDENCE_LINKS!$C$6:$C$205,SUMIFS(EVIDENCE_LINKS!$S$6:$S$205,EVIDENCE_LINKS!$B$6:$B$205,A46,EVIDENCE_LINKS!$D$6:$D$205,AH46))),INDEX(EVIDENCE_LINKS!$N$6:$N$205,SUMIFS(EVIDENCE_LINKS!$S$6:$S$205,EVIDENCE_LINKS!$B$6:$B$205,A46,EVIDENCE_LINKS!$D$6:$D$205,AH46))="VALID",COUNTIF($AG46:$AJ46,AH46)=1),"VALID","INVALID - EVIDENCE 2 SELECTION")))</x:f>
      </x:c>
      <x:c r="AM46" s="51" t="str">
        <x:f>IF(A46="","",IF(AI46="","EMPTY",IF(AND(COUNTIFS(EVIDENCE_LINKS!$B$6:$B$205,A46,EVIDENCE_LINKS!$D$6:$D$205,AI46)=1,EXACT(AI46,INDEX(EVIDENCE_LINKS!$D$6:$D$205,SUMIFS(EVIDENCE_LINKS!$S$6:$S$205,EVIDENCE_LINKS!$B$6:$B$205,A46,EVIDENCE_LINKS!$D$6:$D$205,AI46))),EXACT(A46,INDEX(EVIDENCE_LINKS!$B$6:$B$205,SUMIFS(EVIDENCE_LINKS!$S$6:$S$205,EVIDENCE_LINKS!$B$6:$B$205,A46,EVIDENCE_LINKS!$D$6:$D$205,AI46))),EXACT(B46,INDEX(EVIDENCE_LINKS!$C$6:$C$205,SUMIFS(EVIDENCE_LINKS!$S$6:$S$205,EVIDENCE_LINKS!$B$6:$B$205,A46,EVIDENCE_LINKS!$D$6:$D$205,AI46))),INDEX(EVIDENCE_LINKS!$N$6:$N$205,SUMIFS(EVIDENCE_LINKS!$S$6:$S$205,EVIDENCE_LINKS!$B$6:$B$205,A46,EVIDENCE_LINKS!$D$6:$D$205,AI46))="VALID",COUNTIF($AG46:$AJ46,AI46)=1),"VALID","INVALID - EVIDENCE 3 SELECTION")))</x:f>
      </x:c>
      <x:c r="AN46" s="51" t="str">
        <x:f>IF(A46="","",IF(AJ46="","EMPTY",IF(AND(COUNTIFS(EVIDENCE_LINKS!$B$6:$B$205,A46,EVIDENCE_LINKS!$D$6:$D$205,AJ46)=1,EXACT(AJ46,INDEX(EVIDENCE_LINKS!$D$6:$D$205,SUMIFS(EVIDENCE_LINKS!$S$6:$S$205,EVIDENCE_LINKS!$B$6:$B$205,A46,EVIDENCE_LINKS!$D$6:$D$205,AJ46))),EXACT(A46,INDEX(EVIDENCE_LINKS!$B$6:$B$205,SUMIFS(EVIDENCE_LINKS!$S$6:$S$205,EVIDENCE_LINKS!$B$6:$B$205,A46,EVIDENCE_LINKS!$D$6:$D$205,AJ46))),EXACT(B46,INDEX(EVIDENCE_LINKS!$C$6:$C$205,SUMIFS(EVIDENCE_LINKS!$S$6:$S$205,EVIDENCE_LINKS!$B$6:$B$205,A46,EVIDENCE_LINKS!$D$6:$D$205,AJ46))),INDEX(EVIDENCE_LINKS!$N$6:$N$205,SUMIFS(EVIDENCE_LINKS!$S$6:$S$205,EVIDENCE_LINKS!$B$6:$B$205,A46,EVIDENCE_LINKS!$D$6:$D$205,AJ46))="VALID",COUNTIF($AG46:$AJ46,AJ46)=1),"VALID","INVALID - EVIDENCE 4 SELECTION")))</x:f>
      </x:c>
      <x:c r="AO46" s="51" t="str">
        <x:f>IF(A46="","",IF(AND(OR(AK46="VALID",AK46="EMPTY"),OR(AL46="VALID",AL46="EMPTY"),OR(AM46="VALID",AM46="EMPTY"),OR(AN46="VALID",AN46="EMPTY"),R46=COUNTIF($AG46:$AJ46,"&lt;&gt;")),"VALID","INVALID - EVIDENCE SELECTION PARITY"))</x:f>
      </x:c>
      <x:c r="AP46" s="51" t="str">
        <x:f>IF(A46="","",IF(R46&lt;2,"TOO FEW - RETURN TO EVIDENCE AUDIT",IF(R46&gt;4,"TOO MANY - REPAIR MEMO","VALID")))</x:f>
      </x:c>
      <x:c r="AR46" t="str">
        <x:f>IF(A46="","",IF(AQ46="","INVALID - MISSING ALTERNATIVE SELECTION",IF(AND(COUNTIFS(ALTERNATIVES!$B$6:$B$205,A46,ALTERNATIVES!$A$6:$A$205,AQ46)=1,EXACT(AQ46,INDEX(ALTERNATIVES!$A$6:$A$205,SUMIFS(ALTERNATIVES!$Q$6:$Q$205,ALTERNATIVES!$B$6:$B$205,A46,ALTERNATIVES!$A$6:$A$205,AQ46))),EXACT(A46,INDEX(ALTERNATIVES!$B$6:$B$205,SUMIFS(ALTERNATIVES!$Q$6:$Q$205,ALTERNATIVES!$B$6:$B$205,A46,ALTERNATIVES!$A$6:$A$205,AQ46))),EXACT(B46,INDEX(ALTERNATIVES!$C$6:$C$205,SUMIFS(ALTERNATIVES!$Q$6:$Q$205,ALTERNATIVES!$B$6:$B$205,A46,ALTERNATIVES!$A$6:$A$205,AQ46))),INDEX(ALTERNATIVES!$L$6:$L$205,SUMIFS(ALTERNATIVES!$Q$6:$Q$205,ALTERNATIVES!$B$6:$B$205,A46,ALTERNATIVES!$A$6:$A$205,AQ46))="VALID"),"VALID","INVALID - ALTERNATIVE SELECTION")))</x:f>
      </x:c>
    </x:row>
    <x:row r="47">
      <x:c r="A47" s="24"/>
      <x:c r="B47" s="24"/>
      <x:c r="C47" s="34"/>
      <x:c r="D47" s="24"/>
      <x:c r="E47" s="24"/>
      <x:c r="F47" s="24"/>
      <x:c r="G47" s="24"/>
      <x:c r="H47" s="24"/>
      <x:c r="I47" s="24"/>
      <x:c r="J47" s="24"/>
      <x:c r="K47" s="24"/>
      <x:c r="L47" s="24"/>
      <x:c r="M47" s="24"/>
      <x:c r="N47" s="30" t="str">
        <x:f>IF(A47="","",IF(COUNTIF($A$6:$A$205,A47)=1,"VALID","INVALID - DUPLICATE / CASE-COLLIDING MEMO ID"))</x:f>
      </x:c>
      <x:c r="O47" s="30" t="str">
        <x:f>IF(A47="","",IF(AND(COUNTIF(DECISION_CONTEXT!$A$6:$A$205,B47)=1,EXACT(B47,INDEX(DECISION_CONTEXT!$A$6:$A$205,MATCH(B47,DECISION_CONTEXT!$A$6:$A$205,0))),INDEX(DECISION_CONTEXT!$I$6:$I$205,MATCH(B47,DECISION_CONTEXT!$A$6:$A$205,0))="VALID",INDEX(DECISION_CONTEXT!$J$6:$J$205,MATCH(B47,DECISION_CONTEXT!$A$6:$A$205,0))="VALID"),"VALID","INVALID - DECISION OWNERSHIP"))</x:f>
      </x:c>
      <x:c r="P47" s="30" t="str">
        <x:f>IF(A47="","",IF(AND(B47&lt;&gt;"",C47&lt;&gt;"",D47&lt;&gt;"",E47&lt;&gt;"",F47&lt;&gt;"",G47&lt;&gt;"",H47&lt;&gt;"",I47&lt;&gt;"",J47&lt;&gt;"",K47&lt;&gt;"",L47&lt;&gt;"",M47&lt;&gt;""),"VALID","INVALID - REQUIRED FIELD"))</x:f>
      </x:c>
      <x:c r="Q47" s="30" t="str">
        <x:f>IF(A47="","",COUNTIFS(EVIDENCE_LINKS!$B$6:$B$205,A47,EVIDENCE_LINKS!$C$6:$C$205,B47))</x:f>
      </x:c>
      <x:c r="R47" s="30" t="str">
        <x:f>IF(A47="","",COUNTIFS(EVIDENCE_LINKS!$B$6:$B$205,A47,EVIDENCE_LINKS!$C$6:$C$205,B47,EVIDENCE_LINKS!$N$6:$N$205,"VALID"))</x:f>
      </x:c>
      <x:c r="S47" s="30" t="str">
        <x:f>IF(A47="","",COUNTIFS(EVIDENCE_LINKS!$B$6:$B$205,A47,EVIDENCE_LINKS!$C$6:$C$205,B47,EVIDENCE_LINKS!$N$6:$N$205,"BLOCKING"))</x:f>
      </x:c>
      <x:c r="T47" s="30" t="str">
        <x:f>IF(A47="","",COUNTIFS(ALTERNATIVES!$B$6:$B$205,A47,ALTERNATIVES!$C$6:$C$205,B47,ALTERNATIVES!$L$6:$L$205,"VALID"))</x:f>
      </x:c>
      <x:c r="U47" s="30" t="str">
        <x:f>IF(A47="","",IF(OR(N47&lt;&gt;"VALID",O47&lt;&gt;"VALID",P47&lt;&gt;"VALID",AB47&lt;&gt;"VALID",AC47&gt;0,AE47&gt;0,AO47&lt;&gt;"VALID",AR47&lt;&gt;"VALID"),"REPAIR MEMO",IF(INDEX(DECISION_CONTEXT!$D$6:$D$205,MATCH(B47,DECISION_CONTEXT!$A$6:$A$205,0))="REOPEN REQUIRED","RETURN TO DECISION DEFINITION",IF(OR(AD47&gt;0,AP47="TOO FEW - RETURN TO EVIDENCE AUDIT"),"RETURN TO EVIDENCE AUDIT",IF(AP47="TOO MANY - REPAIR MEMO","REPAIR MEMO",IF(T47&lt;1,"REPAIR MEMO","READY FOR EXECUTIVE REVIEW"))))))</x:f>
      </x:c>
      <x:c r="V47" s="30" t="str">
        <x:f>IF(A47="","",IF(U47="READY FOR EXECUTIVE REVIEW","Take the bounded memo to executive review; record the actual decision separately.",IF(U47="RETURN TO DECISION DEFINITION","Reopen the Decision Definition Canvas before rewriting the memo.",IF(U47="RETURN TO EVIDENCE AUDIT","Return to Evidence Audit until at least two and no more than four decision-bearing evidence records are valid.",IF(AP47="TOO MANY - REPAIR MEMO","Reduce the executive surface to two to four decision-bearing evidence records without changing upstream evidence.","Repair the memo record without changing upstream decision or evidence.")))))</x:f>
      </x:c>
      <x:c r="W47" s="30" t="str">
        <x:f>IF(A47="","",A47&amp;"|~|"&amp;B47&amp;"|~|"&amp;E47&amp;"|~|"&amp;F47&amp;"|~|"&amp;H47&amp;"|~|"&amp;I47&amp;"|~|"&amp;K47&amp;"|~|"&amp;L47)</x:f>
      </x:c>
      <x:c r="X47" s="51"/>
      <x:c r="Y47" s="51"/>
      <x:c r="Z47" s="51"/>
      <x:c r="AA47" s="51"/>
      <x:c r="AB47" s="51" t="str">
        <x:f>IF(A47="","",IF(AND(O47="VALID",EXACT(X47,INDEX(DECISION_CONTEXT!$B$6:$B$205,MATCH(B47,DECISION_CONTEXT!$A$6:$A$205,0))),EXACT(Y47,INDEX(DECISION_CONTEXT!$E$6:$E$205,MATCH(B47,DECISION_CONTEXT!$A$6:$A$205,0))),EXACT(Z47,INDEX(DECISION_CONTEXT!$F$6:$F$205,MATCH(B47,DECISION_CONTEXT!$A$6:$A$205,0))),EXACT(AA47,INDEX(DECISION_CONTEXT!$H$6:$H$205,MATCH(B47,DECISION_CONTEXT!$A$6:$A$205,0))),EXACT(E47,INDEX(DECISION_CONTEXT!$K$6:$K$205,MATCH(B47,DECISION_CONTEXT!$A$6:$A$205,0)))),"VALID","INVALID - DECISION CONTRACT PARITY / AUTHORITY"))</x:f>
      </x:c>
      <x:c r="AC47" s="51" t="str">
        <x:f>IF(A47="","",COUNTIFS(EVIDENCE_LINKS!$B$6:$B$205,A47,EVIDENCE_LINKS!$C$6:$C$205,B47,EVIDENCE_LINKS!$N$6:$N$205,"INVALID"))</x:f>
      </x:c>
      <x:c r="AD47" s="51" t="str">
        <x:f>IF(A47="","",S47)</x:f>
      </x:c>
      <x:c r="AE47" s="51" t="str">
        <x:f>IF(A47="","",COUNTIFS(ALTERNATIVES!$B$6:$B$205,A47,ALTERNATIVES!$C$6:$C$205,B47,ALTERNATIVES!$L$6:$L$205,"INVALID"))</x:f>
      </x:c>
      <x:c r="AF47" s="51" t="str">
        <x:f>IF(A47="","",A47&amp;"|~|"&amp;B47&amp;"|~|"&amp;X47&amp;"|~|"&amp;Y47&amp;"|~|"&amp;Z47&amp;"|~|"&amp;AA47&amp;"|~|"&amp;E47&amp;"|~|"&amp;F47&amp;"|~|"&amp;H47&amp;"|~|"&amp;I47&amp;"|~|"&amp;K47&amp;"|~|"&amp;L47)</x:f>
      </x:c>
      <x:c r="AG47" s="51"/>
      <x:c r="AH47" s="51"/>
      <x:c r="AI47" s="51"/>
      <x:c r="AJ47" s="51"/>
      <x:c r="AK47" s="51" t="str">
        <x:f>IF(A47="","",IF(AG47="","EMPTY",IF(AND(COUNTIFS(EVIDENCE_LINKS!$B$6:$B$205,A47,EVIDENCE_LINKS!$D$6:$D$205,AG47)=1,EXACT(AG47,INDEX(EVIDENCE_LINKS!$D$6:$D$205,SUMIFS(EVIDENCE_LINKS!$S$6:$S$205,EVIDENCE_LINKS!$B$6:$B$205,A47,EVIDENCE_LINKS!$D$6:$D$205,AG47))),EXACT(A47,INDEX(EVIDENCE_LINKS!$B$6:$B$205,SUMIFS(EVIDENCE_LINKS!$S$6:$S$205,EVIDENCE_LINKS!$B$6:$B$205,A47,EVIDENCE_LINKS!$D$6:$D$205,AG47))),EXACT(B47,INDEX(EVIDENCE_LINKS!$C$6:$C$205,SUMIFS(EVIDENCE_LINKS!$S$6:$S$205,EVIDENCE_LINKS!$B$6:$B$205,A47,EVIDENCE_LINKS!$D$6:$D$205,AG47))),INDEX(EVIDENCE_LINKS!$N$6:$N$205,SUMIFS(EVIDENCE_LINKS!$S$6:$S$205,EVIDENCE_LINKS!$B$6:$B$205,A47,EVIDENCE_LINKS!$D$6:$D$205,AG47))="VALID",COUNTIF($AG47:$AJ47,AG47)=1),"VALID","INVALID - EVIDENCE 1 SELECTION")))</x:f>
      </x:c>
      <x:c r="AL47" s="51" t="str">
        <x:f>IF(A47="","",IF(AH47="","EMPTY",IF(AND(COUNTIFS(EVIDENCE_LINKS!$B$6:$B$205,A47,EVIDENCE_LINKS!$D$6:$D$205,AH47)=1,EXACT(AH47,INDEX(EVIDENCE_LINKS!$D$6:$D$205,SUMIFS(EVIDENCE_LINKS!$S$6:$S$205,EVIDENCE_LINKS!$B$6:$B$205,A47,EVIDENCE_LINKS!$D$6:$D$205,AH47))),EXACT(A47,INDEX(EVIDENCE_LINKS!$B$6:$B$205,SUMIFS(EVIDENCE_LINKS!$S$6:$S$205,EVIDENCE_LINKS!$B$6:$B$205,A47,EVIDENCE_LINKS!$D$6:$D$205,AH47))),EXACT(B47,INDEX(EVIDENCE_LINKS!$C$6:$C$205,SUMIFS(EVIDENCE_LINKS!$S$6:$S$205,EVIDENCE_LINKS!$B$6:$B$205,A47,EVIDENCE_LINKS!$D$6:$D$205,AH47))),INDEX(EVIDENCE_LINKS!$N$6:$N$205,SUMIFS(EVIDENCE_LINKS!$S$6:$S$205,EVIDENCE_LINKS!$B$6:$B$205,A47,EVIDENCE_LINKS!$D$6:$D$205,AH47))="VALID",COUNTIF($AG47:$AJ47,AH47)=1),"VALID","INVALID - EVIDENCE 2 SELECTION")))</x:f>
      </x:c>
      <x:c r="AM47" s="51" t="str">
        <x:f>IF(A47="","",IF(AI47="","EMPTY",IF(AND(COUNTIFS(EVIDENCE_LINKS!$B$6:$B$205,A47,EVIDENCE_LINKS!$D$6:$D$205,AI47)=1,EXACT(AI47,INDEX(EVIDENCE_LINKS!$D$6:$D$205,SUMIFS(EVIDENCE_LINKS!$S$6:$S$205,EVIDENCE_LINKS!$B$6:$B$205,A47,EVIDENCE_LINKS!$D$6:$D$205,AI47))),EXACT(A47,INDEX(EVIDENCE_LINKS!$B$6:$B$205,SUMIFS(EVIDENCE_LINKS!$S$6:$S$205,EVIDENCE_LINKS!$B$6:$B$205,A47,EVIDENCE_LINKS!$D$6:$D$205,AI47))),EXACT(B47,INDEX(EVIDENCE_LINKS!$C$6:$C$205,SUMIFS(EVIDENCE_LINKS!$S$6:$S$205,EVIDENCE_LINKS!$B$6:$B$205,A47,EVIDENCE_LINKS!$D$6:$D$205,AI47))),INDEX(EVIDENCE_LINKS!$N$6:$N$205,SUMIFS(EVIDENCE_LINKS!$S$6:$S$205,EVIDENCE_LINKS!$B$6:$B$205,A47,EVIDENCE_LINKS!$D$6:$D$205,AI47))="VALID",COUNTIF($AG47:$AJ47,AI47)=1),"VALID","INVALID - EVIDENCE 3 SELECTION")))</x:f>
      </x:c>
      <x:c r="AN47" s="51" t="str">
        <x:f>IF(A47="","",IF(AJ47="","EMPTY",IF(AND(COUNTIFS(EVIDENCE_LINKS!$B$6:$B$205,A47,EVIDENCE_LINKS!$D$6:$D$205,AJ47)=1,EXACT(AJ47,INDEX(EVIDENCE_LINKS!$D$6:$D$205,SUMIFS(EVIDENCE_LINKS!$S$6:$S$205,EVIDENCE_LINKS!$B$6:$B$205,A47,EVIDENCE_LINKS!$D$6:$D$205,AJ47))),EXACT(A47,INDEX(EVIDENCE_LINKS!$B$6:$B$205,SUMIFS(EVIDENCE_LINKS!$S$6:$S$205,EVIDENCE_LINKS!$B$6:$B$205,A47,EVIDENCE_LINKS!$D$6:$D$205,AJ47))),EXACT(B47,INDEX(EVIDENCE_LINKS!$C$6:$C$205,SUMIFS(EVIDENCE_LINKS!$S$6:$S$205,EVIDENCE_LINKS!$B$6:$B$205,A47,EVIDENCE_LINKS!$D$6:$D$205,AJ47))),INDEX(EVIDENCE_LINKS!$N$6:$N$205,SUMIFS(EVIDENCE_LINKS!$S$6:$S$205,EVIDENCE_LINKS!$B$6:$B$205,A47,EVIDENCE_LINKS!$D$6:$D$205,AJ47))="VALID",COUNTIF($AG47:$AJ47,AJ47)=1),"VALID","INVALID - EVIDENCE 4 SELECTION")))</x:f>
      </x:c>
      <x:c r="AO47" s="51" t="str">
        <x:f>IF(A47="","",IF(AND(OR(AK47="VALID",AK47="EMPTY"),OR(AL47="VALID",AL47="EMPTY"),OR(AM47="VALID",AM47="EMPTY"),OR(AN47="VALID",AN47="EMPTY"),R47=COUNTIF($AG47:$AJ47,"&lt;&gt;")),"VALID","INVALID - EVIDENCE SELECTION PARITY"))</x:f>
      </x:c>
      <x:c r="AP47" s="51" t="str">
        <x:f>IF(A47="","",IF(R47&lt;2,"TOO FEW - RETURN TO EVIDENCE AUDIT",IF(R47&gt;4,"TOO MANY - REPAIR MEMO","VALID")))</x:f>
      </x:c>
      <x:c r="AR47" t="str">
        <x:f>IF(A47="","",IF(AQ47="","INVALID - MISSING ALTERNATIVE SELECTION",IF(AND(COUNTIFS(ALTERNATIVES!$B$6:$B$205,A47,ALTERNATIVES!$A$6:$A$205,AQ47)=1,EXACT(AQ47,INDEX(ALTERNATIVES!$A$6:$A$205,SUMIFS(ALTERNATIVES!$Q$6:$Q$205,ALTERNATIVES!$B$6:$B$205,A47,ALTERNATIVES!$A$6:$A$205,AQ47))),EXACT(A47,INDEX(ALTERNATIVES!$B$6:$B$205,SUMIFS(ALTERNATIVES!$Q$6:$Q$205,ALTERNATIVES!$B$6:$B$205,A47,ALTERNATIVES!$A$6:$A$205,AQ47))),EXACT(B47,INDEX(ALTERNATIVES!$C$6:$C$205,SUMIFS(ALTERNATIVES!$Q$6:$Q$205,ALTERNATIVES!$B$6:$B$205,A47,ALTERNATIVES!$A$6:$A$205,AQ47))),INDEX(ALTERNATIVES!$L$6:$L$205,SUMIFS(ALTERNATIVES!$Q$6:$Q$205,ALTERNATIVES!$B$6:$B$205,A47,ALTERNATIVES!$A$6:$A$205,AQ47))="VALID"),"VALID","INVALID - ALTERNATIVE SELECTION")))</x:f>
      </x:c>
    </x:row>
    <x:row r="48">
      <x:c r="A48" s="24"/>
      <x:c r="B48" s="24"/>
      <x:c r="C48" s="34"/>
      <x:c r="D48" s="24"/>
      <x:c r="E48" s="24"/>
      <x:c r="F48" s="24"/>
      <x:c r="G48" s="24"/>
      <x:c r="H48" s="24"/>
      <x:c r="I48" s="24"/>
      <x:c r="J48" s="24"/>
      <x:c r="K48" s="24"/>
      <x:c r="L48" s="24"/>
      <x:c r="M48" s="24"/>
      <x:c r="N48" s="30" t="str">
        <x:f>IF(A48="","",IF(COUNTIF($A$6:$A$205,A48)=1,"VALID","INVALID - DUPLICATE / CASE-COLLIDING MEMO ID"))</x:f>
      </x:c>
      <x:c r="O48" s="30" t="str">
        <x:f>IF(A48="","",IF(AND(COUNTIF(DECISION_CONTEXT!$A$6:$A$205,B48)=1,EXACT(B48,INDEX(DECISION_CONTEXT!$A$6:$A$205,MATCH(B48,DECISION_CONTEXT!$A$6:$A$205,0))),INDEX(DECISION_CONTEXT!$I$6:$I$205,MATCH(B48,DECISION_CONTEXT!$A$6:$A$205,0))="VALID",INDEX(DECISION_CONTEXT!$J$6:$J$205,MATCH(B48,DECISION_CONTEXT!$A$6:$A$205,0))="VALID"),"VALID","INVALID - DECISION OWNERSHIP"))</x:f>
      </x:c>
      <x:c r="P48" s="30" t="str">
        <x:f>IF(A48="","",IF(AND(B48&lt;&gt;"",C48&lt;&gt;"",D48&lt;&gt;"",E48&lt;&gt;"",F48&lt;&gt;"",G48&lt;&gt;"",H48&lt;&gt;"",I48&lt;&gt;"",J48&lt;&gt;"",K48&lt;&gt;"",L48&lt;&gt;"",M48&lt;&gt;""),"VALID","INVALID - REQUIRED FIELD"))</x:f>
      </x:c>
      <x:c r="Q48" s="30" t="str">
        <x:f>IF(A48="","",COUNTIFS(EVIDENCE_LINKS!$B$6:$B$205,A48,EVIDENCE_LINKS!$C$6:$C$205,B48))</x:f>
      </x:c>
      <x:c r="R48" s="30" t="str">
        <x:f>IF(A48="","",COUNTIFS(EVIDENCE_LINKS!$B$6:$B$205,A48,EVIDENCE_LINKS!$C$6:$C$205,B48,EVIDENCE_LINKS!$N$6:$N$205,"VALID"))</x:f>
      </x:c>
      <x:c r="S48" s="30" t="str">
        <x:f>IF(A48="","",COUNTIFS(EVIDENCE_LINKS!$B$6:$B$205,A48,EVIDENCE_LINKS!$C$6:$C$205,B48,EVIDENCE_LINKS!$N$6:$N$205,"BLOCKING"))</x:f>
      </x:c>
      <x:c r="T48" s="30" t="str">
        <x:f>IF(A48="","",COUNTIFS(ALTERNATIVES!$B$6:$B$205,A48,ALTERNATIVES!$C$6:$C$205,B48,ALTERNATIVES!$L$6:$L$205,"VALID"))</x:f>
      </x:c>
      <x:c r="U48" s="30" t="str">
        <x:f>IF(A48="","",IF(OR(N48&lt;&gt;"VALID",O48&lt;&gt;"VALID",P48&lt;&gt;"VALID",AB48&lt;&gt;"VALID",AC48&gt;0,AE48&gt;0,AO48&lt;&gt;"VALID",AR48&lt;&gt;"VALID"),"REPAIR MEMO",IF(INDEX(DECISION_CONTEXT!$D$6:$D$205,MATCH(B48,DECISION_CONTEXT!$A$6:$A$205,0))="REOPEN REQUIRED","RETURN TO DECISION DEFINITION",IF(OR(AD48&gt;0,AP48="TOO FEW - RETURN TO EVIDENCE AUDIT"),"RETURN TO EVIDENCE AUDIT",IF(AP48="TOO MANY - REPAIR MEMO","REPAIR MEMO",IF(T48&lt;1,"REPAIR MEMO","READY FOR EXECUTIVE REVIEW"))))))</x:f>
      </x:c>
      <x:c r="V48" s="30" t="str">
        <x:f>IF(A48="","",IF(U48="READY FOR EXECUTIVE REVIEW","Take the bounded memo to executive review; record the actual decision separately.",IF(U48="RETURN TO DECISION DEFINITION","Reopen the Decision Definition Canvas before rewriting the memo.",IF(U48="RETURN TO EVIDENCE AUDIT","Return to Evidence Audit until at least two and no more than four decision-bearing evidence records are valid.",IF(AP48="TOO MANY - REPAIR MEMO","Reduce the executive surface to two to four decision-bearing evidence records without changing upstream evidence.","Repair the memo record without changing upstream decision or evidence.")))))</x:f>
      </x:c>
      <x:c r="W48" s="30" t="str">
        <x:f>IF(A48="","",A48&amp;"|~|"&amp;B48&amp;"|~|"&amp;E48&amp;"|~|"&amp;F48&amp;"|~|"&amp;H48&amp;"|~|"&amp;I48&amp;"|~|"&amp;K48&amp;"|~|"&amp;L48)</x:f>
      </x:c>
      <x:c r="X48" s="51"/>
      <x:c r="Y48" s="51"/>
      <x:c r="Z48" s="51"/>
      <x:c r="AA48" s="51"/>
      <x:c r="AB48" s="51" t="str">
        <x:f>IF(A48="","",IF(AND(O48="VALID",EXACT(X48,INDEX(DECISION_CONTEXT!$B$6:$B$205,MATCH(B48,DECISION_CONTEXT!$A$6:$A$205,0))),EXACT(Y48,INDEX(DECISION_CONTEXT!$E$6:$E$205,MATCH(B48,DECISION_CONTEXT!$A$6:$A$205,0))),EXACT(Z48,INDEX(DECISION_CONTEXT!$F$6:$F$205,MATCH(B48,DECISION_CONTEXT!$A$6:$A$205,0))),EXACT(AA48,INDEX(DECISION_CONTEXT!$H$6:$H$205,MATCH(B48,DECISION_CONTEXT!$A$6:$A$205,0))),EXACT(E48,INDEX(DECISION_CONTEXT!$K$6:$K$205,MATCH(B48,DECISION_CONTEXT!$A$6:$A$205,0)))),"VALID","INVALID - DECISION CONTRACT PARITY / AUTHORITY"))</x:f>
      </x:c>
      <x:c r="AC48" s="51" t="str">
        <x:f>IF(A48="","",COUNTIFS(EVIDENCE_LINKS!$B$6:$B$205,A48,EVIDENCE_LINKS!$C$6:$C$205,B48,EVIDENCE_LINKS!$N$6:$N$205,"INVALID"))</x:f>
      </x:c>
      <x:c r="AD48" s="51" t="str">
        <x:f>IF(A48="","",S48)</x:f>
      </x:c>
      <x:c r="AE48" s="51" t="str">
        <x:f>IF(A48="","",COUNTIFS(ALTERNATIVES!$B$6:$B$205,A48,ALTERNATIVES!$C$6:$C$205,B48,ALTERNATIVES!$L$6:$L$205,"INVALID"))</x:f>
      </x:c>
      <x:c r="AF48" s="51" t="str">
        <x:f>IF(A48="","",A48&amp;"|~|"&amp;B48&amp;"|~|"&amp;X48&amp;"|~|"&amp;Y48&amp;"|~|"&amp;Z48&amp;"|~|"&amp;AA48&amp;"|~|"&amp;E48&amp;"|~|"&amp;F48&amp;"|~|"&amp;H48&amp;"|~|"&amp;I48&amp;"|~|"&amp;K48&amp;"|~|"&amp;L48)</x:f>
      </x:c>
      <x:c r="AG48" s="51"/>
      <x:c r="AH48" s="51"/>
      <x:c r="AI48" s="51"/>
      <x:c r="AJ48" s="51"/>
      <x:c r="AK48" s="51" t="str">
        <x:f>IF(A48="","",IF(AG48="","EMPTY",IF(AND(COUNTIFS(EVIDENCE_LINKS!$B$6:$B$205,A48,EVIDENCE_LINKS!$D$6:$D$205,AG48)=1,EXACT(AG48,INDEX(EVIDENCE_LINKS!$D$6:$D$205,SUMIFS(EVIDENCE_LINKS!$S$6:$S$205,EVIDENCE_LINKS!$B$6:$B$205,A48,EVIDENCE_LINKS!$D$6:$D$205,AG48))),EXACT(A48,INDEX(EVIDENCE_LINKS!$B$6:$B$205,SUMIFS(EVIDENCE_LINKS!$S$6:$S$205,EVIDENCE_LINKS!$B$6:$B$205,A48,EVIDENCE_LINKS!$D$6:$D$205,AG48))),EXACT(B48,INDEX(EVIDENCE_LINKS!$C$6:$C$205,SUMIFS(EVIDENCE_LINKS!$S$6:$S$205,EVIDENCE_LINKS!$B$6:$B$205,A48,EVIDENCE_LINKS!$D$6:$D$205,AG48))),INDEX(EVIDENCE_LINKS!$N$6:$N$205,SUMIFS(EVIDENCE_LINKS!$S$6:$S$205,EVIDENCE_LINKS!$B$6:$B$205,A48,EVIDENCE_LINKS!$D$6:$D$205,AG48))="VALID",COUNTIF($AG48:$AJ48,AG48)=1),"VALID","INVALID - EVIDENCE 1 SELECTION")))</x:f>
      </x:c>
      <x:c r="AL48" s="51" t="str">
        <x:f>IF(A48="","",IF(AH48="","EMPTY",IF(AND(COUNTIFS(EVIDENCE_LINKS!$B$6:$B$205,A48,EVIDENCE_LINKS!$D$6:$D$205,AH48)=1,EXACT(AH48,INDEX(EVIDENCE_LINKS!$D$6:$D$205,SUMIFS(EVIDENCE_LINKS!$S$6:$S$205,EVIDENCE_LINKS!$B$6:$B$205,A48,EVIDENCE_LINKS!$D$6:$D$205,AH48))),EXACT(A48,INDEX(EVIDENCE_LINKS!$B$6:$B$205,SUMIFS(EVIDENCE_LINKS!$S$6:$S$205,EVIDENCE_LINKS!$B$6:$B$205,A48,EVIDENCE_LINKS!$D$6:$D$205,AH48))),EXACT(B48,INDEX(EVIDENCE_LINKS!$C$6:$C$205,SUMIFS(EVIDENCE_LINKS!$S$6:$S$205,EVIDENCE_LINKS!$B$6:$B$205,A48,EVIDENCE_LINKS!$D$6:$D$205,AH48))),INDEX(EVIDENCE_LINKS!$N$6:$N$205,SUMIFS(EVIDENCE_LINKS!$S$6:$S$205,EVIDENCE_LINKS!$B$6:$B$205,A48,EVIDENCE_LINKS!$D$6:$D$205,AH48))="VALID",COUNTIF($AG48:$AJ48,AH48)=1),"VALID","INVALID - EVIDENCE 2 SELECTION")))</x:f>
      </x:c>
      <x:c r="AM48" s="51" t="str">
        <x:f>IF(A48="","",IF(AI48="","EMPTY",IF(AND(COUNTIFS(EVIDENCE_LINKS!$B$6:$B$205,A48,EVIDENCE_LINKS!$D$6:$D$205,AI48)=1,EXACT(AI48,INDEX(EVIDENCE_LINKS!$D$6:$D$205,SUMIFS(EVIDENCE_LINKS!$S$6:$S$205,EVIDENCE_LINKS!$B$6:$B$205,A48,EVIDENCE_LINKS!$D$6:$D$205,AI48))),EXACT(A48,INDEX(EVIDENCE_LINKS!$B$6:$B$205,SUMIFS(EVIDENCE_LINKS!$S$6:$S$205,EVIDENCE_LINKS!$B$6:$B$205,A48,EVIDENCE_LINKS!$D$6:$D$205,AI48))),EXACT(B48,INDEX(EVIDENCE_LINKS!$C$6:$C$205,SUMIFS(EVIDENCE_LINKS!$S$6:$S$205,EVIDENCE_LINKS!$B$6:$B$205,A48,EVIDENCE_LINKS!$D$6:$D$205,AI48))),INDEX(EVIDENCE_LINKS!$N$6:$N$205,SUMIFS(EVIDENCE_LINKS!$S$6:$S$205,EVIDENCE_LINKS!$B$6:$B$205,A48,EVIDENCE_LINKS!$D$6:$D$205,AI48))="VALID",COUNTIF($AG48:$AJ48,AI48)=1),"VALID","INVALID - EVIDENCE 3 SELECTION")))</x:f>
      </x:c>
      <x:c r="AN48" s="51" t="str">
        <x:f>IF(A48="","",IF(AJ48="","EMPTY",IF(AND(COUNTIFS(EVIDENCE_LINKS!$B$6:$B$205,A48,EVIDENCE_LINKS!$D$6:$D$205,AJ48)=1,EXACT(AJ48,INDEX(EVIDENCE_LINKS!$D$6:$D$205,SUMIFS(EVIDENCE_LINKS!$S$6:$S$205,EVIDENCE_LINKS!$B$6:$B$205,A48,EVIDENCE_LINKS!$D$6:$D$205,AJ48))),EXACT(A48,INDEX(EVIDENCE_LINKS!$B$6:$B$205,SUMIFS(EVIDENCE_LINKS!$S$6:$S$205,EVIDENCE_LINKS!$B$6:$B$205,A48,EVIDENCE_LINKS!$D$6:$D$205,AJ48))),EXACT(B48,INDEX(EVIDENCE_LINKS!$C$6:$C$205,SUMIFS(EVIDENCE_LINKS!$S$6:$S$205,EVIDENCE_LINKS!$B$6:$B$205,A48,EVIDENCE_LINKS!$D$6:$D$205,AJ48))),INDEX(EVIDENCE_LINKS!$N$6:$N$205,SUMIFS(EVIDENCE_LINKS!$S$6:$S$205,EVIDENCE_LINKS!$B$6:$B$205,A48,EVIDENCE_LINKS!$D$6:$D$205,AJ48))="VALID",COUNTIF($AG48:$AJ48,AJ48)=1),"VALID","INVALID - EVIDENCE 4 SELECTION")))</x:f>
      </x:c>
      <x:c r="AO48" s="51" t="str">
        <x:f>IF(A48="","",IF(AND(OR(AK48="VALID",AK48="EMPTY"),OR(AL48="VALID",AL48="EMPTY"),OR(AM48="VALID",AM48="EMPTY"),OR(AN48="VALID",AN48="EMPTY"),R48=COUNTIF($AG48:$AJ48,"&lt;&gt;")),"VALID","INVALID - EVIDENCE SELECTION PARITY"))</x:f>
      </x:c>
      <x:c r="AP48" s="51" t="str">
        <x:f>IF(A48="","",IF(R48&lt;2,"TOO FEW - RETURN TO EVIDENCE AUDIT",IF(R48&gt;4,"TOO MANY - REPAIR MEMO","VALID")))</x:f>
      </x:c>
      <x:c r="AR48" t="str">
        <x:f>IF(A48="","",IF(AQ48="","INVALID - MISSING ALTERNATIVE SELECTION",IF(AND(COUNTIFS(ALTERNATIVES!$B$6:$B$205,A48,ALTERNATIVES!$A$6:$A$205,AQ48)=1,EXACT(AQ48,INDEX(ALTERNATIVES!$A$6:$A$205,SUMIFS(ALTERNATIVES!$Q$6:$Q$205,ALTERNATIVES!$B$6:$B$205,A48,ALTERNATIVES!$A$6:$A$205,AQ48))),EXACT(A48,INDEX(ALTERNATIVES!$B$6:$B$205,SUMIFS(ALTERNATIVES!$Q$6:$Q$205,ALTERNATIVES!$B$6:$B$205,A48,ALTERNATIVES!$A$6:$A$205,AQ48))),EXACT(B48,INDEX(ALTERNATIVES!$C$6:$C$205,SUMIFS(ALTERNATIVES!$Q$6:$Q$205,ALTERNATIVES!$B$6:$B$205,A48,ALTERNATIVES!$A$6:$A$205,AQ48))),INDEX(ALTERNATIVES!$L$6:$L$205,SUMIFS(ALTERNATIVES!$Q$6:$Q$205,ALTERNATIVES!$B$6:$B$205,A48,ALTERNATIVES!$A$6:$A$205,AQ48))="VALID"),"VALID","INVALID - ALTERNATIVE SELECTION")))</x:f>
      </x:c>
    </x:row>
    <x:row r="49">
      <x:c r="A49" s="24"/>
      <x:c r="B49" s="24"/>
      <x:c r="C49" s="34"/>
      <x:c r="D49" s="24"/>
      <x:c r="E49" s="24"/>
      <x:c r="F49" s="24"/>
      <x:c r="G49" s="24"/>
      <x:c r="H49" s="24"/>
      <x:c r="I49" s="24"/>
      <x:c r="J49" s="24"/>
      <x:c r="K49" s="24"/>
      <x:c r="L49" s="24"/>
      <x:c r="M49" s="24"/>
      <x:c r="N49" s="30" t="str">
        <x:f>IF(A49="","",IF(COUNTIF($A$6:$A$205,A49)=1,"VALID","INVALID - DUPLICATE / CASE-COLLIDING MEMO ID"))</x:f>
      </x:c>
      <x:c r="O49" s="30" t="str">
        <x:f>IF(A49="","",IF(AND(COUNTIF(DECISION_CONTEXT!$A$6:$A$205,B49)=1,EXACT(B49,INDEX(DECISION_CONTEXT!$A$6:$A$205,MATCH(B49,DECISION_CONTEXT!$A$6:$A$205,0))),INDEX(DECISION_CONTEXT!$I$6:$I$205,MATCH(B49,DECISION_CONTEXT!$A$6:$A$205,0))="VALID",INDEX(DECISION_CONTEXT!$J$6:$J$205,MATCH(B49,DECISION_CONTEXT!$A$6:$A$205,0))="VALID"),"VALID","INVALID - DECISION OWNERSHIP"))</x:f>
      </x:c>
      <x:c r="P49" s="30" t="str">
        <x:f>IF(A49="","",IF(AND(B49&lt;&gt;"",C49&lt;&gt;"",D49&lt;&gt;"",E49&lt;&gt;"",F49&lt;&gt;"",G49&lt;&gt;"",H49&lt;&gt;"",I49&lt;&gt;"",J49&lt;&gt;"",K49&lt;&gt;"",L49&lt;&gt;"",M49&lt;&gt;""),"VALID","INVALID - REQUIRED FIELD"))</x:f>
      </x:c>
      <x:c r="Q49" s="30" t="str">
        <x:f>IF(A49="","",COUNTIFS(EVIDENCE_LINKS!$B$6:$B$205,A49,EVIDENCE_LINKS!$C$6:$C$205,B49))</x:f>
      </x:c>
      <x:c r="R49" s="30" t="str">
        <x:f>IF(A49="","",COUNTIFS(EVIDENCE_LINKS!$B$6:$B$205,A49,EVIDENCE_LINKS!$C$6:$C$205,B49,EVIDENCE_LINKS!$N$6:$N$205,"VALID"))</x:f>
      </x:c>
      <x:c r="S49" s="30" t="str">
        <x:f>IF(A49="","",COUNTIFS(EVIDENCE_LINKS!$B$6:$B$205,A49,EVIDENCE_LINKS!$C$6:$C$205,B49,EVIDENCE_LINKS!$N$6:$N$205,"BLOCKING"))</x:f>
      </x:c>
      <x:c r="T49" s="30" t="str">
        <x:f>IF(A49="","",COUNTIFS(ALTERNATIVES!$B$6:$B$205,A49,ALTERNATIVES!$C$6:$C$205,B49,ALTERNATIVES!$L$6:$L$205,"VALID"))</x:f>
      </x:c>
      <x:c r="U49" s="30" t="str">
        <x:f>IF(A49="","",IF(OR(N49&lt;&gt;"VALID",O49&lt;&gt;"VALID",P49&lt;&gt;"VALID",AB49&lt;&gt;"VALID",AC49&gt;0,AE49&gt;0,AO49&lt;&gt;"VALID",AR49&lt;&gt;"VALID"),"REPAIR MEMO",IF(INDEX(DECISION_CONTEXT!$D$6:$D$205,MATCH(B49,DECISION_CONTEXT!$A$6:$A$205,0))="REOPEN REQUIRED","RETURN TO DECISION DEFINITION",IF(OR(AD49&gt;0,AP49="TOO FEW - RETURN TO EVIDENCE AUDIT"),"RETURN TO EVIDENCE AUDIT",IF(AP49="TOO MANY - REPAIR MEMO","REPAIR MEMO",IF(T49&lt;1,"REPAIR MEMO","READY FOR EXECUTIVE REVIEW"))))))</x:f>
      </x:c>
      <x:c r="V49" s="30" t="str">
        <x:f>IF(A49="","",IF(U49="READY FOR EXECUTIVE REVIEW","Take the bounded memo to executive review; record the actual decision separately.",IF(U49="RETURN TO DECISION DEFINITION","Reopen the Decision Definition Canvas before rewriting the memo.",IF(U49="RETURN TO EVIDENCE AUDIT","Return to Evidence Audit until at least two and no more than four decision-bearing evidence records are valid.",IF(AP49="TOO MANY - REPAIR MEMO","Reduce the executive surface to two to four decision-bearing evidence records without changing upstream evidence.","Repair the memo record without changing upstream decision or evidence.")))))</x:f>
      </x:c>
      <x:c r="W49" s="30" t="str">
        <x:f>IF(A49="","",A49&amp;"|~|"&amp;B49&amp;"|~|"&amp;E49&amp;"|~|"&amp;F49&amp;"|~|"&amp;H49&amp;"|~|"&amp;I49&amp;"|~|"&amp;K49&amp;"|~|"&amp;L49)</x:f>
      </x:c>
      <x:c r="X49" s="51"/>
      <x:c r="Y49" s="51"/>
      <x:c r="Z49" s="51"/>
      <x:c r="AA49" s="51"/>
      <x:c r="AB49" s="51" t="str">
        <x:f>IF(A49="","",IF(AND(O49="VALID",EXACT(X49,INDEX(DECISION_CONTEXT!$B$6:$B$205,MATCH(B49,DECISION_CONTEXT!$A$6:$A$205,0))),EXACT(Y49,INDEX(DECISION_CONTEXT!$E$6:$E$205,MATCH(B49,DECISION_CONTEXT!$A$6:$A$205,0))),EXACT(Z49,INDEX(DECISION_CONTEXT!$F$6:$F$205,MATCH(B49,DECISION_CONTEXT!$A$6:$A$205,0))),EXACT(AA49,INDEX(DECISION_CONTEXT!$H$6:$H$205,MATCH(B49,DECISION_CONTEXT!$A$6:$A$205,0))),EXACT(E49,INDEX(DECISION_CONTEXT!$K$6:$K$205,MATCH(B49,DECISION_CONTEXT!$A$6:$A$205,0)))),"VALID","INVALID - DECISION CONTRACT PARITY / AUTHORITY"))</x:f>
      </x:c>
      <x:c r="AC49" s="51" t="str">
        <x:f>IF(A49="","",COUNTIFS(EVIDENCE_LINKS!$B$6:$B$205,A49,EVIDENCE_LINKS!$C$6:$C$205,B49,EVIDENCE_LINKS!$N$6:$N$205,"INVALID"))</x:f>
      </x:c>
      <x:c r="AD49" s="51" t="str">
        <x:f>IF(A49="","",S49)</x:f>
      </x:c>
      <x:c r="AE49" s="51" t="str">
        <x:f>IF(A49="","",COUNTIFS(ALTERNATIVES!$B$6:$B$205,A49,ALTERNATIVES!$C$6:$C$205,B49,ALTERNATIVES!$L$6:$L$205,"INVALID"))</x:f>
      </x:c>
      <x:c r="AF49" s="51" t="str">
        <x:f>IF(A49="","",A49&amp;"|~|"&amp;B49&amp;"|~|"&amp;X49&amp;"|~|"&amp;Y49&amp;"|~|"&amp;Z49&amp;"|~|"&amp;AA49&amp;"|~|"&amp;E49&amp;"|~|"&amp;F49&amp;"|~|"&amp;H49&amp;"|~|"&amp;I49&amp;"|~|"&amp;K49&amp;"|~|"&amp;L49)</x:f>
      </x:c>
      <x:c r="AG49" s="51"/>
      <x:c r="AH49" s="51"/>
      <x:c r="AI49" s="51"/>
      <x:c r="AJ49" s="51"/>
      <x:c r="AK49" s="51" t="str">
        <x:f>IF(A49="","",IF(AG49="","EMPTY",IF(AND(COUNTIFS(EVIDENCE_LINKS!$B$6:$B$205,A49,EVIDENCE_LINKS!$D$6:$D$205,AG49)=1,EXACT(AG49,INDEX(EVIDENCE_LINKS!$D$6:$D$205,SUMIFS(EVIDENCE_LINKS!$S$6:$S$205,EVIDENCE_LINKS!$B$6:$B$205,A49,EVIDENCE_LINKS!$D$6:$D$205,AG49))),EXACT(A49,INDEX(EVIDENCE_LINKS!$B$6:$B$205,SUMIFS(EVIDENCE_LINKS!$S$6:$S$205,EVIDENCE_LINKS!$B$6:$B$205,A49,EVIDENCE_LINKS!$D$6:$D$205,AG49))),EXACT(B49,INDEX(EVIDENCE_LINKS!$C$6:$C$205,SUMIFS(EVIDENCE_LINKS!$S$6:$S$205,EVIDENCE_LINKS!$B$6:$B$205,A49,EVIDENCE_LINKS!$D$6:$D$205,AG49))),INDEX(EVIDENCE_LINKS!$N$6:$N$205,SUMIFS(EVIDENCE_LINKS!$S$6:$S$205,EVIDENCE_LINKS!$B$6:$B$205,A49,EVIDENCE_LINKS!$D$6:$D$205,AG49))="VALID",COUNTIF($AG49:$AJ49,AG49)=1),"VALID","INVALID - EVIDENCE 1 SELECTION")))</x:f>
      </x:c>
      <x:c r="AL49" s="51" t="str">
        <x:f>IF(A49="","",IF(AH49="","EMPTY",IF(AND(COUNTIFS(EVIDENCE_LINKS!$B$6:$B$205,A49,EVIDENCE_LINKS!$D$6:$D$205,AH49)=1,EXACT(AH49,INDEX(EVIDENCE_LINKS!$D$6:$D$205,SUMIFS(EVIDENCE_LINKS!$S$6:$S$205,EVIDENCE_LINKS!$B$6:$B$205,A49,EVIDENCE_LINKS!$D$6:$D$205,AH49))),EXACT(A49,INDEX(EVIDENCE_LINKS!$B$6:$B$205,SUMIFS(EVIDENCE_LINKS!$S$6:$S$205,EVIDENCE_LINKS!$B$6:$B$205,A49,EVIDENCE_LINKS!$D$6:$D$205,AH49))),EXACT(B49,INDEX(EVIDENCE_LINKS!$C$6:$C$205,SUMIFS(EVIDENCE_LINKS!$S$6:$S$205,EVIDENCE_LINKS!$B$6:$B$205,A49,EVIDENCE_LINKS!$D$6:$D$205,AH49))),INDEX(EVIDENCE_LINKS!$N$6:$N$205,SUMIFS(EVIDENCE_LINKS!$S$6:$S$205,EVIDENCE_LINKS!$B$6:$B$205,A49,EVIDENCE_LINKS!$D$6:$D$205,AH49))="VALID",COUNTIF($AG49:$AJ49,AH49)=1),"VALID","INVALID - EVIDENCE 2 SELECTION")))</x:f>
      </x:c>
      <x:c r="AM49" s="51" t="str">
        <x:f>IF(A49="","",IF(AI49="","EMPTY",IF(AND(COUNTIFS(EVIDENCE_LINKS!$B$6:$B$205,A49,EVIDENCE_LINKS!$D$6:$D$205,AI49)=1,EXACT(AI49,INDEX(EVIDENCE_LINKS!$D$6:$D$205,SUMIFS(EVIDENCE_LINKS!$S$6:$S$205,EVIDENCE_LINKS!$B$6:$B$205,A49,EVIDENCE_LINKS!$D$6:$D$205,AI49))),EXACT(A49,INDEX(EVIDENCE_LINKS!$B$6:$B$205,SUMIFS(EVIDENCE_LINKS!$S$6:$S$205,EVIDENCE_LINKS!$B$6:$B$205,A49,EVIDENCE_LINKS!$D$6:$D$205,AI49))),EXACT(B49,INDEX(EVIDENCE_LINKS!$C$6:$C$205,SUMIFS(EVIDENCE_LINKS!$S$6:$S$205,EVIDENCE_LINKS!$B$6:$B$205,A49,EVIDENCE_LINKS!$D$6:$D$205,AI49))),INDEX(EVIDENCE_LINKS!$N$6:$N$205,SUMIFS(EVIDENCE_LINKS!$S$6:$S$205,EVIDENCE_LINKS!$B$6:$B$205,A49,EVIDENCE_LINKS!$D$6:$D$205,AI49))="VALID",COUNTIF($AG49:$AJ49,AI49)=1),"VALID","INVALID - EVIDENCE 3 SELECTION")))</x:f>
      </x:c>
      <x:c r="AN49" s="51" t="str">
        <x:f>IF(A49="","",IF(AJ49="","EMPTY",IF(AND(COUNTIFS(EVIDENCE_LINKS!$B$6:$B$205,A49,EVIDENCE_LINKS!$D$6:$D$205,AJ49)=1,EXACT(AJ49,INDEX(EVIDENCE_LINKS!$D$6:$D$205,SUMIFS(EVIDENCE_LINKS!$S$6:$S$205,EVIDENCE_LINKS!$B$6:$B$205,A49,EVIDENCE_LINKS!$D$6:$D$205,AJ49))),EXACT(A49,INDEX(EVIDENCE_LINKS!$B$6:$B$205,SUMIFS(EVIDENCE_LINKS!$S$6:$S$205,EVIDENCE_LINKS!$B$6:$B$205,A49,EVIDENCE_LINKS!$D$6:$D$205,AJ49))),EXACT(B49,INDEX(EVIDENCE_LINKS!$C$6:$C$205,SUMIFS(EVIDENCE_LINKS!$S$6:$S$205,EVIDENCE_LINKS!$B$6:$B$205,A49,EVIDENCE_LINKS!$D$6:$D$205,AJ49))),INDEX(EVIDENCE_LINKS!$N$6:$N$205,SUMIFS(EVIDENCE_LINKS!$S$6:$S$205,EVIDENCE_LINKS!$B$6:$B$205,A49,EVIDENCE_LINKS!$D$6:$D$205,AJ49))="VALID",COUNTIF($AG49:$AJ49,AJ49)=1),"VALID","INVALID - EVIDENCE 4 SELECTION")))</x:f>
      </x:c>
      <x:c r="AO49" s="51" t="str">
        <x:f>IF(A49="","",IF(AND(OR(AK49="VALID",AK49="EMPTY"),OR(AL49="VALID",AL49="EMPTY"),OR(AM49="VALID",AM49="EMPTY"),OR(AN49="VALID",AN49="EMPTY"),R49=COUNTIF($AG49:$AJ49,"&lt;&gt;")),"VALID","INVALID - EVIDENCE SELECTION PARITY"))</x:f>
      </x:c>
      <x:c r="AP49" s="51" t="str">
        <x:f>IF(A49="","",IF(R49&lt;2,"TOO FEW - RETURN TO EVIDENCE AUDIT",IF(R49&gt;4,"TOO MANY - REPAIR MEMO","VALID")))</x:f>
      </x:c>
      <x:c r="AR49" t="str">
        <x:f>IF(A49="","",IF(AQ49="","INVALID - MISSING ALTERNATIVE SELECTION",IF(AND(COUNTIFS(ALTERNATIVES!$B$6:$B$205,A49,ALTERNATIVES!$A$6:$A$205,AQ49)=1,EXACT(AQ49,INDEX(ALTERNATIVES!$A$6:$A$205,SUMIFS(ALTERNATIVES!$Q$6:$Q$205,ALTERNATIVES!$B$6:$B$205,A49,ALTERNATIVES!$A$6:$A$205,AQ49))),EXACT(A49,INDEX(ALTERNATIVES!$B$6:$B$205,SUMIFS(ALTERNATIVES!$Q$6:$Q$205,ALTERNATIVES!$B$6:$B$205,A49,ALTERNATIVES!$A$6:$A$205,AQ49))),EXACT(B49,INDEX(ALTERNATIVES!$C$6:$C$205,SUMIFS(ALTERNATIVES!$Q$6:$Q$205,ALTERNATIVES!$B$6:$B$205,A49,ALTERNATIVES!$A$6:$A$205,AQ49))),INDEX(ALTERNATIVES!$L$6:$L$205,SUMIFS(ALTERNATIVES!$Q$6:$Q$205,ALTERNATIVES!$B$6:$B$205,A49,ALTERNATIVES!$A$6:$A$205,AQ49))="VALID"),"VALID","INVALID - ALTERNATIVE SELECTION")))</x:f>
      </x:c>
    </x:row>
    <x:row r="50">
      <x:c r="A50" s="24"/>
      <x:c r="B50" s="24"/>
      <x:c r="C50" s="34"/>
      <x:c r="D50" s="24"/>
      <x:c r="E50" s="24"/>
      <x:c r="F50" s="24"/>
      <x:c r="G50" s="24"/>
      <x:c r="H50" s="24"/>
      <x:c r="I50" s="24"/>
      <x:c r="J50" s="24"/>
      <x:c r="K50" s="24"/>
      <x:c r="L50" s="24"/>
      <x:c r="M50" s="24"/>
      <x:c r="N50" s="30" t="str">
        <x:f>IF(A50="","",IF(COUNTIF($A$6:$A$205,A50)=1,"VALID","INVALID - DUPLICATE / CASE-COLLIDING MEMO ID"))</x:f>
      </x:c>
      <x:c r="O50" s="30" t="str">
        <x:f>IF(A50="","",IF(AND(COUNTIF(DECISION_CONTEXT!$A$6:$A$205,B50)=1,EXACT(B50,INDEX(DECISION_CONTEXT!$A$6:$A$205,MATCH(B50,DECISION_CONTEXT!$A$6:$A$205,0))),INDEX(DECISION_CONTEXT!$I$6:$I$205,MATCH(B50,DECISION_CONTEXT!$A$6:$A$205,0))="VALID",INDEX(DECISION_CONTEXT!$J$6:$J$205,MATCH(B50,DECISION_CONTEXT!$A$6:$A$205,0))="VALID"),"VALID","INVALID - DECISION OWNERSHIP"))</x:f>
      </x:c>
      <x:c r="P50" s="30" t="str">
        <x:f>IF(A50="","",IF(AND(B50&lt;&gt;"",C50&lt;&gt;"",D50&lt;&gt;"",E50&lt;&gt;"",F50&lt;&gt;"",G50&lt;&gt;"",H50&lt;&gt;"",I50&lt;&gt;"",J50&lt;&gt;"",K50&lt;&gt;"",L50&lt;&gt;"",M50&lt;&gt;""),"VALID","INVALID - REQUIRED FIELD"))</x:f>
      </x:c>
      <x:c r="Q50" s="30" t="str">
        <x:f>IF(A50="","",COUNTIFS(EVIDENCE_LINKS!$B$6:$B$205,A50,EVIDENCE_LINKS!$C$6:$C$205,B50))</x:f>
      </x:c>
      <x:c r="R50" s="30" t="str">
        <x:f>IF(A50="","",COUNTIFS(EVIDENCE_LINKS!$B$6:$B$205,A50,EVIDENCE_LINKS!$C$6:$C$205,B50,EVIDENCE_LINKS!$N$6:$N$205,"VALID"))</x:f>
      </x:c>
      <x:c r="S50" s="30" t="str">
        <x:f>IF(A50="","",COUNTIFS(EVIDENCE_LINKS!$B$6:$B$205,A50,EVIDENCE_LINKS!$C$6:$C$205,B50,EVIDENCE_LINKS!$N$6:$N$205,"BLOCKING"))</x:f>
      </x:c>
      <x:c r="T50" s="30" t="str">
        <x:f>IF(A50="","",COUNTIFS(ALTERNATIVES!$B$6:$B$205,A50,ALTERNATIVES!$C$6:$C$205,B50,ALTERNATIVES!$L$6:$L$205,"VALID"))</x:f>
      </x:c>
      <x:c r="U50" s="30" t="str">
        <x:f>IF(A50="","",IF(OR(N50&lt;&gt;"VALID",O50&lt;&gt;"VALID",P50&lt;&gt;"VALID",AB50&lt;&gt;"VALID",AC50&gt;0,AE50&gt;0,AO50&lt;&gt;"VALID",AR50&lt;&gt;"VALID"),"REPAIR MEMO",IF(INDEX(DECISION_CONTEXT!$D$6:$D$205,MATCH(B50,DECISION_CONTEXT!$A$6:$A$205,0))="REOPEN REQUIRED","RETURN TO DECISION DEFINITION",IF(OR(AD50&gt;0,AP50="TOO FEW - RETURN TO EVIDENCE AUDIT"),"RETURN TO EVIDENCE AUDIT",IF(AP50="TOO MANY - REPAIR MEMO","REPAIR MEMO",IF(T50&lt;1,"REPAIR MEMO","READY FOR EXECUTIVE REVIEW"))))))</x:f>
      </x:c>
      <x:c r="V50" s="30" t="str">
        <x:f>IF(A50="","",IF(U50="READY FOR EXECUTIVE REVIEW","Take the bounded memo to executive review; record the actual decision separately.",IF(U50="RETURN TO DECISION DEFINITION","Reopen the Decision Definition Canvas before rewriting the memo.",IF(U50="RETURN TO EVIDENCE AUDIT","Return to Evidence Audit until at least two and no more than four decision-bearing evidence records are valid.",IF(AP50="TOO MANY - REPAIR MEMO","Reduce the executive surface to two to four decision-bearing evidence records without changing upstream evidence.","Repair the memo record without changing upstream decision or evidence.")))))</x:f>
      </x:c>
      <x:c r="W50" s="30" t="str">
        <x:f>IF(A50="","",A50&amp;"|~|"&amp;B50&amp;"|~|"&amp;E50&amp;"|~|"&amp;F50&amp;"|~|"&amp;H50&amp;"|~|"&amp;I50&amp;"|~|"&amp;K50&amp;"|~|"&amp;L50)</x:f>
      </x:c>
      <x:c r="X50" s="51"/>
      <x:c r="Y50" s="51"/>
      <x:c r="Z50" s="51"/>
      <x:c r="AA50" s="51"/>
      <x:c r="AB50" s="51" t="str">
        <x:f>IF(A50="","",IF(AND(O50="VALID",EXACT(X50,INDEX(DECISION_CONTEXT!$B$6:$B$205,MATCH(B50,DECISION_CONTEXT!$A$6:$A$205,0))),EXACT(Y50,INDEX(DECISION_CONTEXT!$E$6:$E$205,MATCH(B50,DECISION_CONTEXT!$A$6:$A$205,0))),EXACT(Z50,INDEX(DECISION_CONTEXT!$F$6:$F$205,MATCH(B50,DECISION_CONTEXT!$A$6:$A$205,0))),EXACT(AA50,INDEX(DECISION_CONTEXT!$H$6:$H$205,MATCH(B50,DECISION_CONTEXT!$A$6:$A$205,0))),EXACT(E50,INDEX(DECISION_CONTEXT!$K$6:$K$205,MATCH(B50,DECISION_CONTEXT!$A$6:$A$205,0)))),"VALID","INVALID - DECISION CONTRACT PARITY / AUTHORITY"))</x:f>
      </x:c>
      <x:c r="AC50" s="51" t="str">
        <x:f>IF(A50="","",COUNTIFS(EVIDENCE_LINKS!$B$6:$B$205,A50,EVIDENCE_LINKS!$C$6:$C$205,B50,EVIDENCE_LINKS!$N$6:$N$205,"INVALID"))</x:f>
      </x:c>
      <x:c r="AD50" s="51" t="str">
        <x:f>IF(A50="","",S50)</x:f>
      </x:c>
      <x:c r="AE50" s="51" t="str">
        <x:f>IF(A50="","",COUNTIFS(ALTERNATIVES!$B$6:$B$205,A50,ALTERNATIVES!$C$6:$C$205,B50,ALTERNATIVES!$L$6:$L$205,"INVALID"))</x:f>
      </x:c>
      <x:c r="AF50" s="51" t="str">
        <x:f>IF(A50="","",A50&amp;"|~|"&amp;B50&amp;"|~|"&amp;X50&amp;"|~|"&amp;Y50&amp;"|~|"&amp;Z50&amp;"|~|"&amp;AA50&amp;"|~|"&amp;E50&amp;"|~|"&amp;F50&amp;"|~|"&amp;H50&amp;"|~|"&amp;I50&amp;"|~|"&amp;K50&amp;"|~|"&amp;L50)</x:f>
      </x:c>
      <x:c r="AG50" s="51"/>
      <x:c r="AH50" s="51"/>
      <x:c r="AI50" s="51"/>
      <x:c r="AJ50" s="51"/>
      <x:c r="AK50" s="51" t="str">
        <x:f>IF(A50="","",IF(AG50="","EMPTY",IF(AND(COUNTIFS(EVIDENCE_LINKS!$B$6:$B$205,A50,EVIDENCE_LINKS!$D$6:$D$205,AG50)=1,EXACT(AG50,INDEX(EVIDENCE_LINKS!$D$6:$D$205,SUMIFS(EVIDENCE_LINKS!$S$6:$S$205,EVIDENCE_LINKS!$B$6:$B$205,A50,EVIDENCE_LINKS!$D$6:$D$205,AG50))),EXACT(A50,INDEX(EVIDENCE_LINKS!$B$6:$B$205,SUMIFS(EVIDENCE_LINKS!$S$6:$S$205,EVIDENCE_LINKS!$B$6:$B$205,A50,EVIDENCE_LINKS!$D$6:$D$205,AG50))),EXACT(B50,INDEX(EVIDENCE_LINKS!$C$6:$C$205,SUMIFS(EVIDENCE_LINKS!$S$6:$S$205,EVIDENCE_LINKS!$B$6:$B$205,A50,EVIDENCE_LINKS!$D$6:$D$205,AG50))),INDEX(EVIDENCE_LINKS!$N$6:$N$205,SUMIFS(EVIDENCE_LINKS!$S$6:$S$205,EVIDENCE_LINKS!$B$6:$B$205,A50,EVIDENCE_LINKS!$D$6:$D$205,AG50))="VALID",COUNTIF($AG50:$AJ50,AG50)=1),"VALID","INVALID - EVIDENCE 1 SELECTION")))</x:f>
      </x:c>
      <x:c r="AL50" s="51" t="str">
        <x:f>IF(A50="","",IF(AH50="","EMPTY",IF(AND(COUNTIFS(EVIDENCE_LINKS!$B$6:$B$205,A50,EVIDENCE_LINKS!$D$6:$D$205,AH50)=1,EXACT(AH50,INDEX(EVIDENCE_LINKS!$D$6:$D$205,SUMIFS(EVIDENCE_LINKS!$S$6:$S$205,EVIDENCE_LINKS!$B$6:$B$205,A50,EVIDENCE_LINKS!$D$6:$D$205,AH50))),EXACT(A50,INDEX(EVIDENCE_LINKS!$B$6:$B$205,SUMIFS(EVIDENCE_LINKS!$S$6:$S$205,EVIDENCE_LINKS!$B$6:$B$205,A50,EVIDENCE_LINKS!$D$6:$D$205,AH50))),EXACT(B50,INDEX(EVIDENCE_LINKS!$C$6:$C$205,SUMIFS(EVIDENCE_LINKS!$S$6:$S$205,EVIDENCE_LINKS!$B$6:$B$205,A50,EVIDENCE_LINKS!$D$6:$D$205,AH50))),INDEX(EVIDENCE_LINKS!$N$6:$N$205,SUMIFS(EVIDENCE_LINKS!$S$6:$S$205,EVIDENCE_LINKS!$B$6:$B$205,A50,EVIDENCE_LINKS!$D$6:$D$205,AH50))="VALID",COUNTIF($AG50:$AJ50,AH50)=1),"VALID","INVALID - EVIDENCE 2 SELECTION")))</x:f>
      </x:c>
      <x:c r="AM50" s="51" t="str">
        <x:f>IF(A50="","",IF(AI50="","EMPTY",IF(AND(COUNTIFS(EVIDENCE_LINKS!$B$6:$B$205,A50,EVIDENCE_LINKS!$D$6:$D$205,AI50)=1,EXACT(AI50,INDEX(EVIDENCE_LINKS!$D$6:$D$205,SUMIFS(EVIDENCE_LINKS!$S$6:$S$205,EVIDENCE_LINKS!$B$6:$B$205,A50,EVIDENCE_LINKS!$D$6:$D$205,AI50))),EXACT(A50,INDEX(EVIDENCE_LINKS!$B$6:$B$205,SUMIFS(EVIDENCE_LINKS!$S$6:$S$205,EVIDENCE_LINKS!$B$6:$B$205,A50,EVIDENCE_LINKS!$D$6:$D$205,AI50))),EXACT(B50,INDEX(EVIDENCE_LINKS!$C$6:$C$205,SUMIFS(EVIDENCE_LINKS!$S$6:$S$205,EVIDENCE_LINKS!$B$6:$B$205,A50,EVIDENCE_LINKS!$D$6:$D$205,AI50))),INDEX(EVIDENCE_LINKS!$N$6:$N$205,SUMIFS(EVIDENCE_LINKS!$S$6:$S$205,EVIDENCE_LINKS!$B$6:$B$205,A50,EVIDENCE_LINKS!$D$6:$D$205,AI50))="VALID",COUNTIF($AG50:$AJ50,AI50)=1),"VALID","INVALID - EVIDENCE 3 SELECTION")))</x:f>
      </x:c>
      <x:c r="AN50" s="51" t="str">
        <x:f>IF(A50="","",IF(AJ50="","EMPTY",IF(AND(COUNTIFS(EVIDENCE_LINKS!$B$6:$B$205,A50,EVIDENCE_LINKS!$D$6:$D$205,AJ50)=1,EXACT(AJ50,INDEX(EVIDENCE_LINKS!$D$6:$D$205,SUMIFS(EVIDENCE_LINKS!$S$6:$S$205,EVIDENCE_LINKS!$B$6:$B$205,A50,EVIDENCE_LINKS!$D$6:$D$205,AJ50))),EXACT(A50,INDEX(EVIDENCE_LINKS!$B$6:$B$205,SUMIFS(EVIDENCE_LINKS!$S$6:$S$205,EVIDENCE_LINKS!$B$6:$B$205,A50,EVIDENCE_LINKS!$D$6:$D$205,AJ50))),EXACT(B50,INDEX(EVIDENCE_LINKS!$C$6:$C$205,SUMIFS(EVIDENCE_LINKS!$S$6:$S$205,EVIDENCE_LINKS!$B$6:$B$205,A50,EVIDENCE_LINKS!$D$6:$D$205,AJ50))),INDEX(EVIDENCE_LINKS!$N$6:$N$205,SUMIFS(EVIDENCE_LINKS!$S$6:$S$205,EVIDENCE_LINKS!$B$6:$B$205,A50,EVIDENCE_LINKS!$D$6:$D$205,AJ50))="VALID",COUNTIF($AG50:$AJ50,AJ50)=1),"VALID","INVALID - EVIDENCE 4 SELECTION")))</x:f>
      </x:c>
      <x:c r="AO50" s="51" t="str">
        <x:f>IF(A50="","",IF(AND(OR(AK50="VALID",AK50="EMPTY"),OR(AL50="VALID",AL50="EMPTY"),OR(AM50="VALID",AM50="EMPTY"),OR(AN50="VALID",AN50="EMPTY"),R50=COUNTIF($AG50:$AJ50,"&lt;&gt;")),"VALID","INVALID - EVIDENCE SELECTION PARITY"))</x:f>
      </x:c>
      <x:c r="AP50" s="51" t="str">
        <x:f>IF(A50="","",IF(R50&lt;2,"TOO FEW - RETURN TO EVIDENCE AUDIT",IF(R50&gt;4,"TOO MANY - REPAIR MEMO","VALID")))</x:f>
      </x:c>
      <x:c r="AR50" t="str">
        <x:f>IF(A50="","",IF(AQ50="","INVALID - MISSING ALTERNATIVE SELECTION",IF(AND(COUNTIFS(ALTERNATIVES!$B$6:$B$205,A50,ALTERNATIVES!$A$6:$A$205,AQ50)=1,EXACT(AQ50,INDEX(ALTERNATIVES!$A$6:$A$205,SUMIFS(ALTERNATIVES!$Q$6:$Q$205,ALTERNATIVES!$B$6:$B$205,A50,ALTERNATIVES!$A$6:$A$205,AQ50))),EXACT(A50,INDEX(ALTERNATIVES!$B$6:$B$205,SUMIFS(ALTERNATIVES!$Q$6:$Q$205,ALTERNATIVES!$B$6:$B$205,A50,ALTERNATIVES!$A$6:$A$205,AQ50))),EXACT(B50,INDEX(ALTERNATIVES!$C$6:$C$205,SUMIFS(ALTERNATIVES!$Q$6:$Q$205,ALTERNATIVES!$B$6:$B$205,A50,ALTERNATIVES!$A$6:$A$205,AQ50))),INDEX(ALTERNATIVES!$L$6:$L$205,SUMIFS(ALTERNATIVES!$Q$6:$Q$205,ALTERNATIVES!$B$6:$B$205,A50,ALTERNATIVES!$A$6:$A$205,AQ50))="VALID"),"VALID","INVALID - ALTERNATIVE SELECTION")))</x:f>
      </x:c>
    </x:row>
    <x:row r="51">
      <x:c r="A51" s="24"/>
      <x:c r="B51" s="24"/>
      <x:c r="C51" s="34"/>
      <x:c r="D51" s="24"/>
      <x:c r="E51" s="24"/>
      <x:c r="F51" s="24"/>
      <x:c r="G51" s="24"/>
      <x:c r="H51" s="24"/>
      <x:c r="I51" s="24"/>
      <x:c r="J51" s="24"/>
      <x:c r="K51" s="24"/>
      <x:c r="L51" s="24"/>
      <x:c r="M51" s="24"/>
      <x:c r="N51" s="30" t="str">
        <x:f>IF(A51="","",IF(COUNTIF($A$6:$A$205,A51)=1,"VALID","INVALID - DUPLICATE / CASE-COLLIDING MEMO ID"))</x:f>
      </x:c>
      <x:c r="O51" s="30" t="str">
        <x:f>IF(A51="","",IF(AND(COUNTIF(DECISION_CONTEXT!$A$6:$A$205,B51)=1,EXACT(B51,INDEX(DECISION_CONTEXT!$A$6:$A$205,MATCH(B51,DECISION_CONTEXT!$A$6:$A$205,0))),INDEX(DECISION_CONTEXT!$I$6:$I$205,MATCH(B51,DECISION_CONTEXT!$A$6:$A$205,0))="VALID",INDEX(DECISION_CONTEXT!$J$6:$J$205,MATCH(B51,DECISION_CONTEXT!$A$6:$A$205,0))="VALID"),"VALID","INVALID - DECISION OWNERSHIP"))</x:f>
      </x:c>
      <x:c r="P51" s="30" t="str">
        <x:f>IF(A51="","",IF(AND(B51&lt;&gt;"",C51&lt;&gt;"",D51&lt;&gt;"",E51&lt;&gt;"",F51&lt;&gt;"",G51&lt;&gt;"",H51&lt;&gt;"",I51&lt;&gt;"",J51&lt;&gt;"",K51&lt;&gt;"",L51&lt;&gt;"",M51&lt;&gt;""),"VALID","INVALID - REQUIRED FIELD"))</x:f>
      </x:c>
      <x:c r="Q51" s="30" t="str">
        <x:f>IF(A51="","",COUNTIFS(EVIDENCE_LINKS!$B$6:$B$205,A51,EVIDENCE_LINKS!$C$6:$C$205,B51))</x:f>
      </x:c>
      <x:c r="R51" s="30" t="str">
        <x:f>IF(A51="","",COUNTIFS(EVIDENCE_LINKS!$B$6:$B$205,A51,EVIDENCE_LINKS!$C$6:$C$205,B51,EVIDENCE_LINKS!$N$6:$N$205,"VALID"))</x:f>
      </x:c>
      <x:c r="S51" s="30" t="str">
        <x:f>IF(A51="","",COUNTIFS(EVIDENCE_LINKS!$B$6:$B$205,A51,EVIDENCE_LINKS!$C$6:$C$205,B51,EVIDENCE_LINKS!$N$6:$N$205,"BLOCKING"))</x:f>
      </x:c>
      <x:c r="T51" s="30" t="str">
        <x:f>IF(A51="","",COUNTIFS(ALTERNATIVES!$B$6:$B$205,A51,ALTERNATIVES!$C$6:$C$205,B51,ALTERNATIVES!$L$6:$L$205,"VALID"))</x:f>
      </x:c>
      <x:c r="U51" s="30" t="str">
        <x:f>IF(A51="","",IF(OR(N51&lt;&gt;"VALID",O51&lt;&gt;"VALID",P51&lt;&gt;"VALID",AB51&lt;&gt;"VALID",AC51&gt;0,AE51&gt;0,AO51&lt;&gt;"VALID",AR51&lt;&gt;"VALID"),"REPAIR MEMO",IF(INDEX(DECISION_CONTEXT!$D$6:$D$205,MATCH(B51,DECISION_CONTEXT!$A$6:$A$205,0))="REOPEN REQUIRED","RETURN TO DECISION DEFINITION",IF(OR(AD51&gt;0,AP51="TOO FEW - RETURN TO EVIDENCE AUDIT"),"RETURN TO EVIDENCE AUDIT",IF(AP51="TOO MANY - REPAIR MEMO","REPAIR MEMO",IF(T51&lt;1,"REPAIR MEMO","READY FOR EXECUTIVE REVIEW"))))))</x:f>
      </x:c>
      <x:c r="V51" s="30" t="str">
        <x:f>IF(A51="","",IF(U51="READY FOR EXECUTIVE REVIEW","Take the bounded memo to executive review; record the actual decision separately.",IF(U51="RETURN TO DECISION DEFINITION","Reopen the Decision Definition Canvas before rewriting the memo.",IF(U51="RETURN TO EVIDENCE AUDIT","Return to Evidence Audit until at least two and no more than four decision-bearing evidence records are valid.",IF(AP51="TOO MANY - REPAIR MEMO","Reduce the executive surface to two to four decision-bearing evidence records without changing upstream evidence.","Repair the memo record without changing upstream decision or evidence.")))))</x:f>
      </x:c>
      <x:c r="W51" s="30" t="str">
        <x:f>IF(A51="","",A51&amp;"|~|"&amp;B51&amp;"|~|"&amp;E51&amp;"|~|"&amp;F51&amp;"|~|"&amp;H51&amp;"|~|"&amp;I51&amp;"|~|"&amp;K51&amp;"|~|"&amp;L51)</x:f>
      </x:c>
      <x:c r="X51" s="51"/>
      <x:c r="Y51" s="51"/>
      <x:c r="Z51" s="51"/>
      <x:c r="AA51" s="51"/>
      <x:c r="AB51" s="51" t="str">
        <x:f>IF(A51="","",IF(AND(O51="VALID",EXACT(X51,INDEX(DECISION_CONTEXT!$B$6:$B$205,MATCH(B51,DECISION_CONTEXT!$A$6:$A$205,0))),EXACT(Y51,INDEX(DECISION_CONTEXT!$E$6:$E$205,MATCH(B51,DECISION_CONTEXT!$A$6:$A$205,0))),EXACT(Z51,INDEX(DECISION_CONTEXT!$F$6:$F$205,MATCH(B51,DECISION_CONTEXT!$A$6:$A$205,0))),EXACT(AA51,INDEX(DECISION_CONTEXT!$H$6:$H$205,MATCH(B51,DECISION_CONTEXT!$A$6:$A$205,0))),EXACT(E51,INDEX(DECISION_CONTEXT!$K$6:$K$205,MATCH(B51,DECISION_CONTEXT!$A$6:$A$205,0)))),"VALID","INVALID - DECISION CONTRACT PARITY / AUTHORITY"))</x:f>
      </x:c>
      <x:c r="AC51" s="51" t="str">
        <x:f>IF(A51="","",COUNTIFS(EVIDENCE_LINKS!$B$6:$B$205,A51,EVIDENCE_LINKS!$C$6:$C$205,B51,EVIDENCE_LINKS!$N$6:$N$205,"INVALID"))</x:f>
      </x:c>
      <x:c r="AD51" s="51" t="str">
        <x:f>IF(A51="","",S51)</x:f>
      </x:c>
      <x:c r="AE51" s="51" t="str">
        <x:f>IF(A51="","",COUNTIFS(ALTERNATIVES!$B$6:$B$205,A51,ALTERNATIVES!$C$6:$C$205,B51,ALTERNATIVES!$L$6:$L$205,"INVALID"))</x:f>
      </x:c>
      <x:c r="AF51" s="51" t="str">
        <x:f>IF(A51="","",A51&amp;"|~|"&amp;B51&amp;"|~|"&amp;X51&amp;"|~|"&amp;Y51&amp;"|~|"&amp;Z51&amp;"|~|"&amp;AA51&amp;"|~|"&amp;E51&amp;"|~|"&amp;F51&amp;"|~|"&amp;H51&amp;"|~|"&amp;I51&amp;"|~|"&amp;K51&amp;"|~|"&amp;L51)</x:f>
      </x:c>
      <x:c r="AG51" s="51"/>
      <x:c r="AH51" s="51"/>
      <x:c r="AI51" s="51"/>
      <x:c r="AJ51" s="51"/>
      <x:c r="AK51" s="51" t="str">
        <x:f>IF(A51="","",IF(AG51="","EMPTY",IF(AND(COUNTIFS(EVIDENCE_LINKS!$B$6:$B$205,A51,EVIDENCE_LINKS!$D$6:$D$205,AG51)=1,EXACT(AG51,INDEX(EVIDENCE_LINKS!$D$6:$D$205,SUMIFS(EVIDENCE_LINKS!$S$6:$S$205,EVIDENCE_LINKS!$B$6:$B$205,A51,EVIDENCE_LINKS!$D$6:$D$205,AG51))),EXACT(A51,INDEX(EVIDENCE_LINKS!$B$6:$B$205,SUMIFS(EVIDENCE_LINKS!$S$6:$S$205,EVIDENCE_LINKS!$B$6:$B$205,A51,EVIDENCE_LINKS!$D$6:$D$205,AG51))),EXACT(B51,INDEX(EVIDENCE_LINKS!$C$6:$C$205,SUMIFS(EVIDENCE_LINKS!$S$6:$S$205,EVIDENCE_LINKS!$B$6:$B$205,A51,EVIDENCE_LINKS!$D$6:$D$205,AG51))),INDEX(EVIDENCE_LINKS!$N$6:$N$205,SUMIFS(EVIDENCE_LINKS!$S$6:$S$205,EVIDENCE_LINKS!$B$6:$B$205,A51,EVIDENCE_LINKS!$D$6:$D$205,AG51))="VALID",COUNTIF($AG51:$AJ51,AG51)=1),"VALID","INVALID - EVIDENCE 1 SELECTION")))</x:f>
      </x:c>
      <x:c r="AL51" s="51" t="str">
        <x:f>IF(A51="","",IF(AH51="","EMPTY",IF(AND(COUNTIFS(EVIDENCE_LINKS!$B$6:$B$205,A51,EVIDENCE_LINKS!$D$6:$D$205,AH51)=1,EXACT(AH51,INDEX(EVIDENCE_LINKS!$D$6:$D$205,SUMIFS(EVIDENCE_LINKS!$S$6:$S$205,EVIDENCE_LINKS!$B$6:$B$205,A51,EVIDENCE_LINKS!$D$6:$D$205,AH51))),EXACT(A51,INDEX(EVIDENCE_LINKS!$B$6:$B$205,SUMIFS(EVIDENCE_LINKS!$S$6:$S$205,EVIDENCE_LINKS!$B$6:$B$205,A51,EVIDENCE_LINKS!$D$6:$D$205,AH51))),EXACT(B51,INDEX(EVIDENCE_LINKS!$C$6:$C$205,SUMIFS(EVIDENCE_LINKS!$S$6:$S$205,EVIDENCE_LINKS!$B$6:$B$205,A51,EVIDENCE_LINKS!$D$6:$D$205,AH51))),INDEX(EVIDENCE_LINKS!$N$6:$N$205,SUMIFS(EVIDENCE_LINKS!$S$6:$S$205,EVIDENCE_LINKS!$B$6:$B$205,A51,EVIDENCE_LINKS!$D$6:$D$205,AH51))="VALID",COUNTIF($AG51:$AJ51,AH51)=1),"VALID","INVALID - EVIDENCE 2 SELECTION")))</x:f>
      </x:c>
      <x:c r="AM51" s="51" t="str">
        <x:f>IF(A51="","",IF(AI51="","EMPTY",IF(AND(COUNTIFS(EVIDENCE_LINKS!$B$6:$B$205,A51,EVIDENCE_LINKS!$D$6:$D$205,AI51)=1,EXACT(AI51,INDEX(EVIDENCE_LINKS!$D$6:$D$205,SUMIFS(EVIDENCE_LINKS!$S$6:$S$205,EVIDENCE_LINKS!$B$6:$B$205,A51,EVIDENCE_LINKS!$D$6:$D$205,AI51))),EXACT(A51,INDEX(EVIDENCE_LINKS!$B$6:$B$205,SUMIFS(EVIDENCE_LINKS!$S$6:$S$205,EVIDENCE_LINKS!$B$6:$B$205,A51,EVIDENCE_LINKS!$D$6:$D$205,AI51))),EXACT(B51,INDEX(EVIDENCE_LINKS!$C$6:$C$205,SUMIFS(EVIDENCE_LINKS!$S$6:$S$205,EVIDENCE_LINKS!$B$6:$B$205,A51,EVIDENCE_LINKS!$D$6:$D$205,AI51))),INDEX(EVIDENCE_LINKS!$N$6:$N$205,SUMIFS(EVIDENCE_LINKS!$S$6:$S$205,EVIDENCE_LINKS!$B$6:$B$205,A51,EVIDENCE_LINKS!$D$6:$D$205,AI51))="VALID",COUNTIF($AG51:$AJ51,AI51)=1),"VALID","INVALID - EVIDENCE 3 SELECTION")))</x:f>
      </x:c>
      <x:c r="AN51" s="51" t="str">
        <x:f>IF(A51="","",IF(AJ51="","EMPTY",IF(AND(COUNTIFS(EVIDENCE_LINKS!$B$6:$B$205,A51,EVIDENCE_LINKS!$D$6:$D$205,AJ51)=1,EXACT(AJ51,INDEX(EVIDENCE_LINKS!$D$6:$D$205,SUMIFS(EVIDENCE_LINKS!$S$6:$S$205,EVIDENCE_LINKS!$B$6:$B$205,A51,EVIDENCE_LINKS!$D$6:$D$205,AJ51))),EXACT(A51,INDEX(EVIDENCE_LINKS!$B$6:$B$205,SUMIFS(EVIDENCE_LINKS!$S$6:$S$205,EVIDENCE_LINKS!$B$6:$B$205,A51,EVIDENCE_LINKS!$D$6:$D$205,AJ51))),EXACT(B51,INDEX(EVIDENCE_LINKS!$C$6:$C$205,SUMIFS(EVIDENCE_LINKS!$S$6:$S$205,EVIDENCE_LINKS!$B$6:$B$205,A51,EVIDENCE_LINKS!$D$6:$D$205,AJ51))),INDEX(EVIDENCE_LINKS!$N$6:$N$205,SUMIFS(EVIDENCE_LINKS!$S$6:$S$205,EVIDENCE_LINKS!$B$6:$B$205,A51,EVIDENCE_LINKS!$D$6:$D$205,AJ51))="VALID",COUNTIF($AG51:$AJ51,AJ51)=1),"VALID","INVALID - EVIDENCE 4 SELECTION")))</x:f>
      </x:c>
      <x:c r="AO51" s="51" t="str">
        <x:f>IF(A51="","",IF(AND(OR(AK51="VALID",AK51="EMPTY"),OR(AL51="VALID",AL51="EMPTY"),OR(AM51="VALID",AM51="EMPTY"),OR(AN51="VALID",AN51="EMPTY"),R51=COUNTIF($AG51:$AJ51,"&lt;&gt;")),"VALID","INVALID - EVIDENCE SELECTION PARITY"))</x:f>
      </x:c>
      <x:c r="AP51" s="51" t="str">
        <x:f>IF(A51="","",IF(R51&lt;2,"TOO FEW - RETURN TO EVIDENCE AUDIT",IF(R51&gt;4,"TOO MANY - REPAIR MEMO","VALID")))</x:f>
      </x:c>
      <x:c r="AR51" t="str">
        <x:f>IF(A51="","",IF(AQ51="","INVALID - MISSING ALTERNATIVE SELECTION",IF(AND(COUNTIFS(ALTERNATIVES!$B$6:$B$205,A51,ALTERNATIVES!$A$6:$A$205,AQ51)=1,EXACT(AQ51,INDEX(ALTERNATIVES!$A$6:$A$205,SUMIFS(ALTERNATIVES!$Q$6:$Q$205,ALTERNATIVES!$B$6:$B$205,A51,ALTERNATIVES!$A$6:$A$205,AQ51))),EXACT(A51,INDEX(ALTERNATIVES!$B$6:$B$205,SUMIFS(ALTERNATIVES!$Q$6:$Q$205,ALTERNATIVES!$B$6:$B$205,A51,ALTERNATIVES!$A$6:$A$205,AQ51))),EXACT(B51,INDEX(ALTERNATIVES!$C$6:$C$205,SUMIFS(ALTERNATIVES!$Q$6:$Q$205,ALTERNATIVES!$B$6:$B$205,A51,ALTERNATIVES!$A$6:$A$205,AQ51))),INDEX(ALTERNATIVES!$L$6:$L$205,SUMIFS(ALTERNATIVES!$Q$6:$Q$205,ALTERNATIVES!$B$6:$B$205,A51,ALTERNATIVES!$A$6:$A$205,AQ51))="VALID"),"VALID","INVALID - ALTERNATIVE SELECTION")))</x:f>
      </x:c>
    </x:row>
    <x:row r="52">
      <x:c r="A52" s="24"/>
      <x:c r="B52" s="24"/>
      <x:c r="C52" s="34"/>
      <x:c r="D52" s="24"/>
      <x:c r="E52" s="24"/>
      <x:c r="F52" s="24"/>
      <x:c r="G52" s="24"/>
      <x:c r="H52" s="24"/>
      <x:c r="I52" s="24"/>
      <x:c r="J52" s="24"/>
      <x:c r="K52" s="24"/>
      <x:c r="L52" s="24"/>
      <x:c r="M52" s="24"/>
      <x:c r="N52" s="30" t="str">
        <x:f>IF(A52="","",IF(COUNTIF($A$6:$A$205,A52)=1,"VALID","INVALID - DUPLICATE / CASE-COLLIDING MEMO ID"))</x:f>
      </x:c>
      <x:c r="O52" s="30" t="str">
        <x:f>IF(A52="","",IF(AND(COUNTIF(DECISION_CONTEXT!$A$6:$A$205,B52)=1,EXACT(B52,INDEX(DECISION_CONTEXT!$A$6:$A$205,MATCH(B52,DECISION_CONTEXT!$A$6:$A$205,0))),INDEX(DECISION_CONTEXT!$I$6:$I$205,MATCH(B52,DECISION_CONTEXT!$A$6:$A$205,0))="VALID",INDEX(DECISION_CONTEXT!$J$6:$J$205,MATCH(B52,DECISION_CONTEXT!$A$6:$A$205,0))="VALID"),"VALID","INVALID - DECISION OWNERSHIP"))</x:f>
      </x:c>
      <x:c r="P52" s="30" t="str">
        <x:f>IF(A52="","",IF(AND(B52&lt;&gt;"",C52&lt;&gt;"",D52&lt;&gt;"",E52&lt;&gt;"",F52&lt;&gt;"",G52&lt;&gt;"",H52&lt;&gt;"",I52&lt;&gt;"",J52&lt;&gt;"",K52&lt;&gt;"",L52&lt;&gt;"",M52&lt;&gt;""),"VALID","INVALID - REQUIRED FIELD"))</x:f>
      </x:c>
      <x:c r="Q52" s="30" t="str">
        <x:f>IF(A52="","",COUNTIFS(EVIDENCE_LINKS!$B$6:$B$205,A52,EVIDENCE_LINKS!$C$6:$C$205,B52))</x:f>
      </x:c>
      <x:c r="R52" s="30" t="str">
        <x:f>IF(A52="","",COUNTIFS(EVIDENCE_LINKS!$B$6:$B$205,A52,EVIDENCE_LINKS!$C$6:$C$205,B52,EVIDENCE_LINKS!$N$6:$N$205,"VALID"))</x:f>
      </x:c>
      <x:c r="S52" s="30" t="str">
        <x:f>IF(A52="","",COUNTIFS(EVIDENCE_LINKS!$B$6:$B$205,A52,EVIDENCE_LINKS!$C$6:$C$205,B52,EVIDENCE_LINKS!$N$6:$N$205,"BLOCKING"))</x:f>
      </x:c>
      <x:c r="T52" s="30" t="str">
        <x:f>IF(A52="","",COUNTIFS(ALTERNATIVES!$B$6:$B$205,A52,ALTERNATIVES!$C$6:$C$205,B52,ALTERNATIVES!$L$6:$L$205,"VALID"))</x:f>
      </x:c>
      <x:c r="U52" s="30" t="str">
        <x:f>IF(A52="","",IF(OR(N52&lt;&gt;"VALID",O52&lt;&gt;"VALID",P52&lt;&gt;"VALID",AB52&lt;&gt;"VALID",AC52&gt;0,AE52&gt;0,AO52&lt;&gt;"VALID",AR52&lt;&gt;"VALID"),"REPAIR MEMO",IF(INDEX(DECISION_CONTEXT!$D$6:$D$205,MATCH(B52,DECISION_CONTEXT!$A$6:$A$205,0))="REOPEN REQUIRED","RETURN TO DECISION DEFINITION",IF(OR(AD52&gt;0,AP52="TOO FEW - RETURN TO EVIDENCE AUDIT"),"RETURN TO EVIDENCE AUDIT",IF(AP52="TOO MANY - REPAIR MEMO","REPAIR MEMO",IF(T52&lt;1,"REPAIR MEMO","READY FOR EXECUTIVE REVIEW"))))))</x:f>
      </x:c>
      <x:c r="V52" s="30" t="str">
        <x:f>IF(A52="","",IF(U52="READY FOR EXECUTIVE REVIEW","Take the bounded memo to executive review; record the actual decision separately.",IF(U52="RETURN TO DECISION DEFINITION","Reopen the Decision Definition Canvas before rewriting the memo.",IF(U52="RETURN TO EVIDENCE AUDIT","Return to Evidence Audit until at least two and no more than four decision-bearing evidence records are valid.",IF(AP52="TOO MANY - REPAIR MEMO","Reduce the executive surface to two to four decision-bearing evidence records without changing upstream evidence.","Repair the memo record without changing upstream decision or evidence.")))))</x:f>
      </x:c>
      <x:c r="W52" s="30" t="str">
        <x:f>IF(A52="","",A52&amp;"|~|"&amp;B52&amp;"|~|"&amp;E52&amp;"|~|"&amp;F52&amp;"|~|"&amp;H52&amp;"|~|"&amp;I52&amp;"|~|"&amp;K52&amp;"|~|"&amp;L52)</x:f>
      </x:c>
      <x:c r="X52" s="51"/>
      <x:c r="Y52" s="51"/>
      <x:c r="Z52" s="51"/>
      <x:c r="AA52" s="51"/>
      <x:c r="AB52" s="51" t="str">
        <x:f>IF(A52="","",IF(AND(O52="VALID",EXACT(X52,INDEX(DECISION_CONTEXT!$B$6:$B$205,MATCH(B52,DECISION_CONTEXT!$A$6:$A$205,0))),EXACT(Y52,INDEX(DECISION_CONTEXT!$E$6:$E$205,MATCH(B52,DECISION_CONTEXT!$A$6:$A$205,0))),EXACT(Z52,INDEX(DECISION_CONTEXT!$F$6:$F$205,MATCH(B52,DECISION_CONTEXT!$A$6:$A$205,0))),EXACT(AA52,INDEX(DECISION_CONTEXT!$H$6:$H$205,MATCH(B52,DECISION_CONTEXT!$A$6:$A$205,0))),EXACT(E52,INDEX(DECISION_CONTEXT!$K$6:$K$205,MATCH(B52,DECISION_CONTEXT!$A$6:$A$205,0)))),"VALID","INVALID - DECISION CONTRACT PARITY / AUTHORITY"))</x:f>
      </x:c>
      <x:c r="AC52" s="51" t="str">
        <x:f>IF(A52="","",COUNTIFS(EVIDENCE_LINKS!$B$6:$B$205,A52,EVIDENCE_LINKS!$C$6:$C$205,B52,EVIDENCE_LINKS!$N$6:$N$205,"INVALID"))</x:f>
      </x:c>
      <x:c r="AD52" s="51" t="str">
        <x:f>IF(A52="","",S52)</x:f>
      </x:c>
      <x:c r="AE52" s="51" t="str">
        <x:f>IF(A52="","",COUNTIFS(ALTERNATIVES!$B$6:$B$205,A52,ALTERNATIVES!$C$6:$C$205,B52,ALTERNATIVES!$L$6:$L$205,"INVALID"))</x:f>
      </x:c>
      <x:c r="AF52" s="51" t="str">
        <x:f>IF(A52="","",A52&amp;"|~|"&amp;B52&amp;"|~|"&amp;X52&amp;"|~|"&amp;Y52&amp;"|~|"&amp;Z52&amp;"|~|"&amp;AA52&amp;"|~|"&amp;E52&amp;"|~|"&amp;F52&amp;"|~|"&amp;H52&amp;"|~|"&amp;I52&amp;"|~|"&amp;K52&amp;"|~|"&amp;L52)</x:f>
      </x:c>
      <x:c r="AG52" s="51"/>
      <x:c r="AH52" s="51"/>
      <x:c r="AI52" s="51"/>
      <x:c r="AJ52" s="51"/>
      <x:c r="AK52" s="51" t="str">
        <x:f>IF(A52="","",IF(AG52="","EMPTY",IF(AND(COUNTIFS(EVIDENCE_LINKS!$B$6:$B$205,A52,EVIDENCE_LINKS!$D$6:$D$205,AG52)=1,EXACT(AG52,INDEX(EVIDENCE_LINKS!$D$6:$D$205,SUMIFS(EVIDENCE_LINKS!$S$6:$S$205,EVIDENCE_LINKS!$B$6:$B$205,A52,EVIDENCE_LINKS!$D$6:$D$205,AG52))),EXACT(A52,INDEX(EVIDENCE_LINKS!$B$6:$B$205,SUMIFS(EVIDENCE_LINKS!$S$6:$S$205,EVIDENCE_LINKS!$B$6:$B$205,A52,EVIDENCE_LINKS!$D$6:$D$205,AG52))),EXACT(B52,INDEX(EVIDENCE_LINKS!$C$6:$C$205,SUMIFS(EVIDENCE_LINKS!$S$6:$S$205,EVIDENCE_LINKS!$B$6:$B$205,A52,EVIDENCE_LINKS!$D$6:$D$205,AG52))),INDEX(EVIDENCE_LINKS!$N$6:$N$205,SUMIFS(EVIDENCE_LINKS!$S$6:$S$205,EVIDENCE_LINKS!$B$6:$B$205,A52,EVIDENCE_LINKS!$D$6:$D$205,AG52))="VALID",COUNTIF($AG52:$AJ52,AG52)=1),"VALID","INVALID - EVIDENCE 1 SELECTION")))</x:f>
      </x:c>
      <x:c r="AL52" s="51" t="str">
        <x:f>IF(A52="","",IF(AH52="","EMPTY",IF(AND(COUNTIFS(EVIDENCE_LINKS!$B$6:$B$205,A52,EVIDENCE_LINKS!$D$6:$D$205,AH52)=1,EXACT(AH52,INDEX(EVIDENCE_LINKS!$D$6:$D$205,SUMIFS(EVIDENCE_LINKS!$S$6:$S$205,EVIDENCE_LINKS!$B$6:$B$205,A52,EVIDENCE_LINKS!$D$6:$D$205,AH52))),EXACT(A52,INDEX(EVIDENCE_LINKS!$B$6:$B$205,SUMIFS(EVIDENCE_LINKS!$S$6:$S$205,EVIDENCE_LINKS!$B$6:$B$205,A52,EVIDENCE_LINKS!$D$6:$D$205,AH52))),EXACT(B52,INDEX(EVIDENCE_LINKS!$C$6:$C$205,SUMIFS(EVIDENCE_LINKS!$S$6:$S$205,EVIDENCE_LINKS!$B$6:$B$205,A52,EVIDENCE_LINKS!$D$6:$D$205,AH52))),INDEX(EVIDENCE_LINKS!$N$6:$N$205,SUMIFS(EVIDENCE_LINKS!$S$6:$S$205,EVIDENCE_LINKS!$B$6:$B$205,A52,EVIDENCE_LINKS!$D$6:$D$205,AH52))="VALID",COUNTIF($AG52:$AJ52,AH52)=1),"VALID","INVALID - EVIDENCE 2 SELECTION")))</x:f>
      </x:c>
      <x:c r="AM52" s="51" t="str">
        <x:f>IF(A52="","",IF(AI52="","EMPTY",IF(AND(COUNTIFS(EVIDENCE_LINKS!$B$6:$B$205,A52,EVIDENCE_LINKS!$D$6:$D$205,AI52)=1,EXACT(AI52,INDEX(EVIDENCE_LINKS!$D$6:$D$205,SUMIFS(EVIDENCE_LINKS!$S$6:$S$205,EVIDENCE_LINKS!$B$6:$B$205,A52,EVIDENCE_LINKS!$D$6:$D$205,AI52))),EXACT(A52,INDEX(EVIDENCE_LINKS!$B$6:$B$205,SUMIFS(EVIDENCE_LINKS!$S$6:$S$205,EVIDENCE_LINKS!$B$6:$B$205,A52,EVIDENCE_LINKS!$D$6:$D$205,AI52))),EXACT(B52,INDEX(EVIDENCE_LINKS!$C$6:$C$205,SUMIFS(EVIDENCE_LINKS!$S$6:$S$205,EVIDENCE_LINKS!$B$6:$B$205,A52,EVIDENCE_LINKS!$D$6:$D$205,AI52))),INDEX(EVIDENCE_LINKS!$N$6:$N$205,SUMIFS(EVIDENCE_LINKS!$S$6:$S$205,EVIDENCE_LINKS!$B$6:$B$205,A52,EVIDENCE_LINKS!$D$6:$D$205,AI52))="VALID",COUNTIF($AG52:$AJ52,AI52)=1),"VALID","INVALID - EVIDENCE 3 SELECTION")))</x:f>
      </x:c>
      <x:c r="AN52" s="51" t="str">
        <x:f>IF(A52="","",IF(AJ52="","EMPTY",IF(AND(COUNTIFS(EVIDENCE_LINKS!$B$6:$B$205,A52,EVIDENCE_LINKS!$D$6:$D$205,AJ52)=1,EXACT(AJ52,INDEX(EVIDENCE_LINKS!$D$6:$D$205,SUMIFS(EVIDENCE_LINKS!$S$6:$S$205,EVIDENCE_LINKS!$B$6:$B$205,A52,EVIDENCE_LINKS!$D$6:$D$205,AJ52))),EXACT(A52,INDEX(EVIDENCE_LINKS!$B$6:$B$205,SUMIFS(EVIDENCE_LINKS!$S$6:$S$205,EVIDENCE_LINKS!$B$6:$B$205,A52,EVIDENCE_LINKS!$D$6:$D$205,AJ52))),EXACT(B52,INDEX(EVIDENCE_LINKS!$C$6:$C$205,SUMIFS(EVIDENCE_LINKS!$S$6:$S$205,EVIDENCE_LINKS!$B$6:$B$205,A52,EVIDENCE_LINKS!$D$6:$D$205,AJ52))),INDEX(EVIDENCE_LINKS!$N$6:$N$205,SUMIFS(EVIDENCE_LINKS!$S$6:$S$205,EVIDENCE_LINKS!$B$6:$B$205,A52,EVIDENCE_LINKS!$D$6:$D$205,AJ52))="VALID",COUNTIF($AG52:$AJ52,AJ52)=1),"VALID","INVALID - EVIDENCE 4 SELECTION")))</x:f>
      </x:c>
      <x:c r="AO52" s="51" t="str">
        <x:f>IF(A52="","",IF(AND(OR(AK52="VALID",AK52="EMPTY"),OR(AL52="VALID",AL52="EMPTY"),OR(AM52="VALID",AM52="EMPTY"),OR(AN52="VALID",AN52="EMPTY"),R52=COUNTIF($AG52:$AJ52,"&lt;&gt;")),"VALID","INVALID - EVIDENCE SELECTION PARITY"))</x:f>
      </x:c>
      <x:c r="AP52" s="51" t="str">
        <x:f>IF(A52="","",IF(R52&lt;2,"TOO FEW - RETURN TO EVIDENCE AUDIT",IF(R52&gt;4,"TOO MANY - REPAIR MEMO","VALID")))</x:f>
      </x:c>
      <x:c r="AR52" t="str">
        <x:f>IF(A52="","",IF(AQ52="","INVALID - MISSING ALTERNATIVE SELECTION",IF(AND(COUNTIFS(ALTERNATIVES!$B$6:$B$205,A52,ALTERNATIVES!$A$6:$A$205,AQ52)=1,EXACT(AQ52,INDEX(ALTERNATIVES!$A$6:$A$205,SUMIFS(ALTERNATIVES!$Q$6:$Q$205,ALTERNATIVES!$B$6:$B$205,A52,ALTERNATIVES!$A$6:$A$205,AQ52))),EXACT(A52,INDEX(ALTERNATIVES!$B$6:$B$205,SUMIFS(ALTERNATIVES!$Q$6:$Q$205,ALTERNATIVES!$B$6:$B$205,A52,ALTERNATIVES!$A$6:$A$205,AQ52))),EXACT(B52,INDEX(ALTERNATIVES!$C$6:$C$205,SUMIFS(ALTERNATIVES!$Q$6:$Q$205,ALTERNATIVES!$B$6:$B$205,A52,ALTERNATIVES!$A$6:$A$205,AQ52))),INDEX(ALTERNATIVES!$L$6:$L$205,SUMIFS(ALTERNATIVES!$Q$6:$Q$205,ALTERNATIVES!$B$6:$B$205,A52,ALTERNATIVES!$A$6:$A$205,AQ52))="VALID"),"VALID","INVALID - ALTERNATIVE SELECTION")))</x:f>
      </x:c>
    </x:row>
    <x:row r="53">
      <x:c r="A53" s="24"/>
      <x:c r="B53" s="24"/>
      <x:c r="C53" s="34"/>
      <x:c r="D53" s="24"/>
      <x:c r="E53" s="24"/>
      <x:c r="F53" s="24"/>
      <x:c r="G53" s="24"/>
      <x:c r="H53" s="24"/>
      <x:c r="I53" s="24"/>
      <x:c r="J53" s="24"/>
      <x:c r="K53" s="24"/>
      <x:c r="L53" s="24"/>
      <x:c r="M53" s="24"/>
      <x:c r="N53" s="30" t="str">
        <x:f>IF(A53="","",IF(COUNTIF($A$6:$A$205,A53)=1,"VALID","INVALID - DUPLICATE / CASE-COLLIDING MEMO ID"))</x:f>
      </x:c>
      <x:c r="O53" s="30" t="str">
        <x:f>IF(A53="","",IF(AND(COUNTIF(DECISION_CONTEXT!$A$6:$A$205,B53)=1,EXACT(B53,INDEX(DECISION_CONTEXT!$A$6:$A$205,MATCH(B53,DECISION_CONTEXT!$A$6:$A$205,0))),INDEX(DECISION_CONTEXT!$I$6:$I$205,MATCH(B53,DECISION_CONTEXT!$A$6:$A$205,0))="VALID",INDEX(DECISION_CONTEXT!$J$6:$J$205,MATCH(B53,DECISION_CONTEXT!$A$6:$A$205,0))="VALID"),"VALID","INVALID - DECISION OWNERSHIP"))</x:f>
      </x:c>
      <x:c r="P53" s="30" t="str">
        <x:f>IF(A53="","",IF(AND(B53&lt;&gt;"",C53&lt;&gt;"",D53&lt;&gt;"",E53&lt;&gt;"",F53&lt;&gt;"",G53&lt;&gt;"",H53&lt;&gt;"",I53&lt;&gt;"",J53&lt;&gt;"",K53&lt;&gt;"",L53&lt;&gt;"",M53&lt;&gt;""),"VALID","INVALID - REQUIRED FIELD"))</x:f>
      </x:c>
      <x:c r="Q53" s="30" t="str">
        <x:f>IF(A53="","",COUNTIFS(EVIDENCE_LINKS!$B$6:$B$205,A53,EVIDENCE_LINKS!$C$6:$C$205,B53))</x:f>
      </x:c>
      <x:c r="R53" s="30" t="str">
        <x:f>IF(A53="","",COUNTIFS(EVIDENCE_LINKS!$B$6:$B$205,A53,EVIDENCE_LINKS!$C$6:$C$205,B53,EVIDENCE_LINKS!$N$6:$N$205,"VALID"))</x:f>
      </x:c>
      <x:c r="S53" s="30" t="str">
        <x:f>IF(A53="","",COUNTIFS(EVIDENCE_LINKS!$B$6:$B$205,A53,EVIDENCE_LINKS!$C$6:$C$205,B53,EVIDENCE_LINKS!$N$6:$N$205,"BLOCKING"))</x:f>
      </x:c>
      <x:c r="T53" s="30" t="str">
        <x:f>IF(A53="","",COUNTIFS(ALTERNATIVES!$B$6:$B$205,A53,ALTERNATIVES!$C$6:$C$205,B53,ALTERNATIVES!$L$6:$L$205,"VALID"))</x:f>
      </x:c>
      <x:c r="U53" s="30" t="str">
        <x:f>IF(A53="","",IF(OR(N53&lt;&gt;"VALID",O53&lt;&gt;"VALID",P53&lt;&gt;"VALID",AB53&lt;&gt;"VALID",AC53&gt;0,AE53&gt;0,AO53&lt;&gt;"VALID",AR53&lt;&gt;"VALID"),"REPAIR MEMO",IF(INDEX(DECISION_CONTEXT!$D$6:$D$205,MATCH(B53,DECISION_CONTEXT!$A$6:$A$205,0))="REOPEN REQUIRED","RETURN TO DECISION DEFINITION",IF(OR(AD53&gt;0,AP53="TOO FEW - RETURN TO EVIDENCE AUDIT"),"RETURN TO EVIDENCE AUDIT",IF(AP53="TOO MANY - REPAIR MEMO","REPAIR MEMO",IF(T53&lt;1,"REPAIR MEMO","READY FOR EXECUTIVE REVIEW"))))))</x:f>
      </x:c>
      <x:c r="V53" s="30" t="str">
        <x:f>IF(A53="","",IF(U53="READY FOR EXECUTIVE REVIEW","Take the bounded memo to executive review; record the actual decision separately.",IF(U53="RETURN TO DECISION DEFINITION","Reopen the Decision Definition Canvas before rewriting the memo.",IF(U53="RETURN TO EVIDENCE AUDIT","Return to Evidence Audit until at least two and no more than four decision-bearing evidence records are valid.",IF(AP53="TOO MANY - REPAIR MEMO","Reduce the executive surface to two to four decision-bearing evidence records without changing upstream evidence.","Repair the memo record without changing upstream decision or evidence.")))))</x:f>
      </x:c>
      <x:c r="W53" s="30" t="str">
        <x:f>IF(A53="","",A53&amp;"|~|"&amp;B53&amp;"|~|"&amp;E53&amp;"|~|"&amp;F53&amp;"|~|"&amp;H53&amp;"|~|"&amp;I53&amp;"|~|"&amp;K53&amp;"|~|"&amp;L53)</x:f>
      </x:c>
      <x:c r="X53" s="51"/>
      <x:c r="Y53" s="51"/>
      <x:c r="Z53" s="51"/>
      <x:c r="AA53" s="51"/>
      <x:c r="AB53" s="51" t="str">
        <x:f>IF(A53="","",IF(AND(O53="VALID",EXACT(X53,INDEX(DECISION_CONTEXT!$B$6:$B$205,MATCH(B53,DECISION_CONTEXT!$A$6:$A$205,0))),EXACT(Y53,INDEX(DECISION_CONTEXT!$E$6:$E$205,MATCH(B53,DECISION_CONTEXT!$A$6:$A$205,0))),EXACT(Z53,INDEX(DECISION_CONTEXT!$F$6:$F$205,MATCH(B53,DECISION_CONTEXT!$A$6:$A$205,0))),EXACT(AA53,INDEX(DECISION_CONTEXT!$H$6:$H$205,MATCH(B53,DECISION_CONTEXT!$A$6:$A$205,0))),EXACT(E53,INDEX(DECISION_CONTEXT!$K$6:$K$205,MATCH(B53,DECISION_CONTEXT!$A$6:$A$205,0)))),"VALID","INVALID - DECISION CONTRACT PARITY / AUTHORITY"))</x:f>
      </x:c>
      <x:c r="AC53" s="51" t="str">
        <x:f>IF(A53="","",COUNTIFS(EVIDENCE_LINKS!$B$6:$B$205,A53,EVIDENCE_LINKS!$C$6:$C$205,B53,EVIDENCE_LINKS!$N$6:$N$205,"INVALID"))</x:f>
      </x:c>
      <x:c r="AD53" s="51" t="str">
        <x:f>IF(A53="","",S53)</x:f>
      </x:c>
      <x:c r="AE53" s="51" t="str">
        <x:f>IF(A53="","",COUNTIFS(ALTERNATIVES!$B$6:$B$205,A53,ALTERNATIVES!$C$6:$C$205,B53,ALTERNATIVES!$L$6:$L$205,"INVALID"))</x:f>
      </x:c>
      <x:c r="AF53" s="51" t="str">
        <x:f>IF(A53="","",A53&amp;"|~|"&amp;B53&amp;"|~|"&amp;X53&amp;"|~|"&amp;Y53&amp;"|~|"&amp;Z53&amp;"|~|"&amp;AA53&amp;"|~|"&amp;E53&amp;"|~|"&amp;F53&amp;"|~|"&amp;H53&amp;"|~|"&amp;I53&amp;"|~|"&amp;K53&amp;"|~|"&amp;L53)</x:f>
      </x:c>
      <x:c r="AG53" s="51"/>
      <x:c r="AH53" s="51"/>
      <x:c r="AI53" s="51"/>
      <x:c r="AJ53" s="51"/>
      <x:c r="AK53" s="51" t="str">
        <x:f>IF(A53="","",IF(AG53="","EMPTY",IF(AND(COUNTIFS(EVIDENCE_LINKS!$B$6:$B$205,A53,EVIDENCE_LINKS!$D$6:$D$205,AG53)=1,EXACT(AG53,INDEX(EVIDENCE_LINKS!$D$6:$D$205,SUMIFS(EVIDENCE_LINKS!$S$6:$S$205,EVIDENCE_LINKS!$B$6:$B$205,A53,EVIDENCE_LINKS!$D$6:$D$205,AG53))),EXACT(A53,INDEX(EVIDENCE_LINKS!$B$6:$B$205,SUMIFS(EVIDENCE_LINKS!$S$6:$S$205,EVIDENCE_LINKS!$B$6:$B$205,A53,EVIDENCE_LINKS!$D$6:$D$205,AG53))),EXACT(B53,INDEX(EVIDENCE_LINKS!$C$6:$C$205,SUMIFS(EVIDENCE_LINKS!$S$6:$S$205,EVIDENCE_LINKS!$B$6:$B$205,A53,EVIDENCE_LINKS!$D$6:$D$205,AG53))),INDEX(EVIDENCE_LINKS!$N$6:$N$205,SUMIFS(EVIDENCE_LINKS!$S$6:$S$205,EVIDENCE_LINKS!$B$6:$B$205,A53,EVIDENCE_LINKS!$D$6:$D$205,AG53))="VALID",COUNTIF($AG53:$AJ53,AG53)=1),"VALID","INVALID - EVIDENCE 1 SELECTION")))</x:f>
      </x:c>
      <x:c r="AL53" s="51" t="str">
        <x:f>IF(A53="","",IF(AH53="","EMPTY",IF(AND(COUNTIFS(EVIDENCE_LINKS!$B$6:$B$205,A53,EVIDENCE_LINKS!$D$6:$D$205,AH53)=1,EXACT(AH53,INDEX(EVIDENCE_LINKS!$D$6:$D$205,SUMIFS(EVIDENCE_LINKS!$S$6:$S$205,EVIDENCE_LINKS!$B$6:$B$205,A53,EVIDENCE_LINKS!$D$6:$D$205,AH53))),EXACT(A53,INDEX(EVIDENCE_LINKS!$B$6:$B$205,SUMIFS(EVIDENCE_LINKS!$S$6:$S$205,EVIDENCE_LINKS!$B$6:$B$205,A53,EVIDENCE_LINKS!$D$6:$D$205,AH53))),EXACT(B53,INDEX(EVIDENCE_LINKS!$C$6:$C$205,SUMIFS(EVIDENCE_LINKS!$S$6:$S$205,EVIDENCE_LINKS!$B$6:$B$205,A53,EVIDENCE_LINKS!$D$6:$D$205,AH53))),INDEX(EVIDENCE_LINKS!$N$6:$N$205,SUMIFS(EVIDENCE_LINKS!$S$6:$S$205,EVIDENCE_LINKS!$B$6:$B$205,A53,EVIDENCE_LINKS!$D$6:$D$205,AH53))="VALID",COUNTIF($AG53:$AJ53,AH53)=1),"VALID","INVALID - EVIDENCE 2 SELECTION")))</x:f>
      </x:c>
      <x:c r="AM53" s="51" t="str">
        <x:f>IF(A53="","",IF(AI53="","EMPTY",IF(AND(COUNTIFS(EVIDENCE_LINKS!$B$6:$B$205,A53,EVIDENCE_LINKS!$D$6:$D$205,AI53)=1,EXACT(AI53,INDEX(EVIDENCE_LINKS!$D$6:$D$205,SUMIFS(EVIDENCE_LINKS!$S$6:$S$205,EVIDENCE_LINKS!$B$6:$B$205,A53,EVIDENCE_LINKS!$D$6:$D$205,AI53))),EXACT(A53,INDEX(EVIDENCE_LINKS!$B$6:$B$205,SUMIFS(EVIDENCE_LINKS!$S$6:$S$205,EVIDENCE_LINKS!$B$6:$B$205,A53,EVIDENCE_LINKS!$D$6:$D$205,AI53))),EXACT(B53,INDEX(EVIDENCE_LINKS!$C$6:$C$205,SUMIFS(EVIDENCE_LINKS!$S$6:$S$205,EVIDENCE_LINKS!$B$6:$B$205,A53,EVIDENCE_LINKS!$D$6:$D$205,AI53))),INDEX(EVIDENCE_LINKS!$N$6:$N$205,SUMIFS(EVIDENCE_LINKS!$S$6:$S$205,EVIDENCE_LINKS!$B$6:$B$205,A53,EVIDENCE_LINKS!$D$6:$D$205,AI53))="VALID",COUNTIF($AG53:$AJ53,AI53)=1),"VALID","INVALID - EVIDENCE 3 SELECTION")))</x:f>
      </x:c>
      <x:c r="AN53" s="51" t="str">
        <x:f>IF(A53="","",IF(AJ53="","EMPTY",IF(AND(COUNTIFS(EVIDENCE_LINKS!$B$6:$B$205,A53,EVIDENCE_LINKS!$D$6:$D$205,AJ53)=1,EXACT(AJ53,INDEX(EVIDENCE_LINKS!$D$6:$D$205,SUMIFS(EVIDENCE_LINKS!$S$6:$S$205,EVIDENCE_LINKS!$B$6:$B$205,A53,EVIDENCE_LINKS!$D$6:$D$205,AJ53))),EXACT(A53,INDEX(EVIDENCE_LINKS!$B$6:$B$205,SUMIFS(EVIDENCE_LINKS!$S$6:$S$205,EVIDENCE_LINKS!$B$6:$B$205,A53,EVIDENCE_LINKS!$D$6:$D$205,AJ53))),EXACT(B53,INDEX(EVIDENCE_LINKS!$C$6:$C$205,SUMIFS(EVIDENCE_LINKS!$S$6:$S$205,EVIDENCE_LINKS!$B$6:$B$205,A53,EVIDENCE_LINKS!$D$6:$D$205,AJ53))),INDEX(EVIDENCE_LINKS!$N$6:$N$205,SUMIFS(EVIDENCE_LINKS!$S$6:$S$205,EVIDENCE_LINKS!$B$6:$B$205,A53,EVIDENCE_LINKS!$D$6:$D$205,AJ53))="VALID",COUNTIF($AG53:$AJ53,AJ53)=1),"VALID","INVALID - EVIDENCE 4 SELECTION")))</x:f>
      </x:c>
      <x:c r="AO53" s="51" t="str">
        <x:f>IF(A53="","",IF(AND(OR(AK53="VALID",AK53="EMPTY"),OR(AL53="VALID",AL53="EMPTY"),OR(AM53="VALID",AM53="EMPTY"),OR(AN53="VALID",AN53="EMPTY"),R53=COUNTIF($AG53:$AJ53,"&lt;&gt;")),"VALID","INVALID - EVIDENCE SELECTION PARITY"))</x:f>
      </x:c>
      <x:c r="AP53" s="51" t="str">
        <x:f>IF(A53="","",IF(R53&lt;2,"TOO FEW - RETURN TO EVIDENCE AUDIT",IF(R53&gt;4,"TOO MANY - REPAIR MEMO","VALID")))</x:f>
      </x:c>
      <x:c r="AR53" t="str">
        <x:f>IF(A53="","",IF(AQ53="","INVALID - MISSING ALTERNATIVE SELECTION",IF(AND(COUNTIFS(ALTERNATIVES!$B$6:$B$205,A53,ALTERNATIVES!$A$6:$A$205,AQ53)=1,EXACT(AQ53,INDEX(ALTERNATIVES!$A$6:$A$205,SUMIFS(ALTERNATIVES!$Q$6:$Q$205,ALTERNATIVES!$B$6:$B$205,A53,ALTERNATIVES!$A$6:$A$205,AQ53))),EXACT(A53,INDEX(ALTERNATIVES!$B$6:$B$205,SUMIFS(ALTERNATIVES!$Q$6:$Q$205,ALTERNATIVES!$B$6:$B$205,A53,ALTERNATIVES!$A$6:$A$205,AQ53))),EXACT(B53,INDEX(ALTERNATIVES!$C$6:$C$205,SUMIFS(ALTERNATIVES!$Q$6:$Q$205,ALTERNATIVES!$B$6:$B$205,A53,ALTERNATIVES!$A$6:$A$205,AQ53))),INDEX(ALTERNATIVES!$L$6:$L$205,SUMIFS(ALTERNATIVES!$Q$6:$Q$205,ALTERNATIVES!$B$6:$B$205,A53,ALTERNATIVES!$A$6:$A$205,AQ53))="VALID"),"VALID","INVALID - ALTERNATIVE SELECTION")))</x:f>
      </x:c>
    </x:row>
    <x:row r="54">
      <x:c r="A54" s="24"/>
      <x:c r="B54" s="24"/>
      <x:c r="C54" s="34"/>
      <x:c r="D54" s="24"/>
      <x:c r="E54" s="24"/>
      <x:c r="F54" s="24"/>
      <x:c r="G54" s="24"/>
      <x:c r="H54" s="24"/>
      <x:c r="I54" s="24"/>
      <x:c r="J54" s="24"/>
      <x:c r="K54" s="24"/>
      <x:c r="L54" s="24"/>
      <x:c r="M54" s="24"/>
      <x:c r="N54" s="30" t="str">
        <x:f>IF(A54="","",IF(COUNTIF($A$6:$A$205,A54)=1,"VALID","INVALID - DUPLICATE / CASE-COLLIDING MEMO ID"))</x:f>
      </x:c>
      <x:c r="O54" s="30" t="str">
        <x:f>IF(A54="","",IF(AND(COUNTIF(DECISION_CONTEXT!$A$6:$A$205,B54)=1,EXACT(B54,INDEX(DECISION_CONTEXT!$A$6:$A$205,MATCH(B54,DECISION_CONTEXT!$A$6:$A$205,0))),INDEX(DECISION_CONTEXT!$I$6:$I$205,MATCH(B54,DECISION_CONTEXT!$A$6:$A$205,0))="VALID",INDEX(DECISION_CONTEXT!$J$6:$J$205,MATCH(B54,DECISION_CONTEXT!$A$6:$A$205,0))="VALID"),"VALID","INVALID - DECISION OWNERSHIP"))</x:f>
      </x:c>
      <x:c r="P54" s="30" t="str">
        <x:f>IF(A54="","",IF(AND(B54&lt;&gt;"",C54&lt;&gt;"",D54&lt;&gt;"",E54&lt;&gt;"",F54&lt;&gt;"",G54&lt;&gt;"",H54&lt;&gt;"",I54&lt;&gt;"",J54&lt;&gt;"",K54&lt;&gt;"",L54&lt;&gt;"",M54&lt;&gt;""),"VALID","INVALID - REQUIRED FIELD"))</x:f>
      </x:c>
      <x:c r="Q54" s="30" t="str">
        <x:f>IF(A54="","",COUNTIFS(EVIDENCE_LINKS!$B$6:$B$205,A54,EVIDENCE_LINKS!$C$6:$C$205,B54))</x:f>
      </x:c>
      <x:c r="R54" s="30" t="str">
        <x:f>IF(A54="","",COUNTIFS(EVIDENCE_LINKS!$B$6:$B$205,A54,EVIDENCE_LINKS!$C$6:$C$205,B54,EVIDENCE_LINKS!$N$6:$N$205,"VALID"))</x:f>
      </x:c>
      <x:c r="S54" s="30" t="str">
        <x:f>IF(A54="","",COUNTIFS(EVIDENCE_LINKS!$B$6:$B$205,A54,EVIDENCE_LINKS!$C$6:$C$205,B54,EVIDENCE_LINKS!$N$6:$N$205,"BLOCKING"))</x:f>
      </x:c>
      <x:c r="T54" s="30" t="str">
        <x:f>IF(A54="","",COUNTIFS(ALTERNATIVES!$B$6:$B$205,A54,ALTERNATIVES!$C$6:$C$205,B54,ALTERNATIVES!$L$6:$L$205,"VALID"))</x:f>
      </x:c>
      <x:c r="U54" s="30" t="str">
        <x:f>IF(A54="","",IF(OR(N54&lt;&gt;"VALID",O54&lt;&gt;"VALID",P54&lt;&gt;"VALID",AB54&lt;&gt;"VALID",AC54&gt;0,AE54&gt;0,AO54&lt;&gt;"VALID",AR54&lt;&gt;"VALID"),"REPAIR MEMO",IF(INDEX(DECISION_CONTEXT!$D$6:$D$205,MATCH(B54,DECISION_CONTEXT!$A$6:$A$205,0))="REOPEN REQUIRED","RETURN TO DECISION DEFINITION",IF(OR(AD54&gt;0,AP54="TOO FEW - RETURN TO EVIDENCE AUDIT"),"RETURN TO EVIDENCE AUDIT",IF(AP54="TOO MANY - REPAIR MEMO","REPAIR MEMO",IF(T54&lt;1,"REPAIR MEMO","READY FOR EXECUTIVE REVIEW"))))))</x:f>
      </x:c>
      <x:c r="V54" s="30" t="str">
        <x:f>IF(A54="","",IF(U54="READY FOR EXECUTIVE REVIEW","Take the bounded memo to executive review; record the actual decision separately.",IF(U54="RETURN TO DECISION DEFINITION","Reopen the Decision Definition Canvas before rewriting the memo.",IF(U54="RETURN TO EVIDENCE AUDIT","Return to Evidence Audit until at least two and no more than four decision-bearing evidence records are valid.",IF(AP54="TOO MANY - REPAIR MEMO","Reduce the executive surface to two to four decision-bearing evidence records without changing upstream evidence.","Repair the memo record without changing upstream decision or evidence.")))))</x:f>
      </x:c>
      <x:c r="W54" s="30" t="str">
        <x:f>IF(A54="","",A54&amp;"|~|"&amp;B54&amp;"|~|"&amp;E54&amp;"|~|"&amp;F54&amp;"|~|"&amp;H54&amp;"|~|"&amp;I54&amp;"|~|"&amp;K54&amp;"|~|"&amp;L54)</x:f>
      </x:c>
      <x:c r="X54" s="51"/>
      <x:c r="Y54" s="51"/>
      <x:c r="Z54" s="51"/>
      <x:c r="AA54" s="51"/>
      <x:c r="AB54" s="51" t="str">
        <x:f>IF(A54="","",IF(AND(O54="VALID",EXACT(X54,INDEX(DECISION_CONTEXT!$B$6:$B$205,MATCH(B54,DECISION_CONTEXT!$A$6:$A$205,0))),EXACT(Y54,INDEX(DECISION_CONTEXT!$E$6:$E$205,MATCH(B54,DECISION_CONTEXT!$A$6:$A$205,0))),EXACT(Z54,INDEX(DECISION_CONTEXT!$F$6:$F$205,MATCH(B54,DECISION_CONTEXT!$A$6:$A$205,0))),EXACT(AA54,INDEX(DECISION_CONTEXT!$H$6:$H$205,MATCH(B54,DECISION_CONTEXT!$A$6:$A$205,0))),EXACT(E54,INDEX(DECISION_CONTEXT!$K$6:$K$205,MATCH(B54,DECISION_CONTEXT!$A$6:$A$205,0)))),"VALID","INVALID - DECISION CONTRACT PARITY / AUTHORITY"))</x:f>
      </x:c>
      <x:c r="AC54" s="51" t="str">
        <x:f>IF(A54="","",COUNTIFS(EVIDENCE_LINKS!$B$6:$B$205,A54,EVIDENCE_LINKS!$C$6:$C$205,B54,EVIDENCE_LINKS!$N$6:$N$205,"INVALID"))</x:f>
      </x:c>
      <x:c r="AD54" s="51" t="str">
        <x:f>IF(A54="","",S54)</x:f>
      </x:c>
      <x:c r="AE54" s="51" t="str">
        <x:f>IF(A54="","",COUNTIFS(ALTERNATIVES!$B$6:$B$205,A54,ALTERNATIVES!$C$6:$C$205,B54,ALTERNATIVES!$L$6:$L$205,"INVALID"))</x:f>
      </x:c>
      <x:c r="AF54" s="51" t="str">
        <x:f>IF(A54="","",A54&amp;"|~|"&amp;B54&amp;"|~|"&amp;X54&amp;"|~|"&amp;Y54&amp;"|~|"&amp;Z54&amp;"|~|"&amp;AA54&amp;"|~|"&amp;E54&amp;"|~|"&amp;F54&amp;"|~|"&amp;H54&amp;"|~|"&amp;I54&amp;"|~|"&amp;K54&amp;"|~|"&amp;L54)</x:f>
      </x:c>
      <x:c r="AG54" s="51"/>
      <x:c r="AH54" s="51"/>
      <x:c r="AI54" s="51"/>
      <x:c r="AJ54" s="51"/>
      <x:c r="AK54" s="51" t="str">
        <x:f>IF(A54="","",IF(AG54="","EMPTY",IF(AND(COUNTIFS(EVIDENCE_LINKS!$B$6:$B$205,A54,EVIDENCE_LINKS!$D$6:$D$205,AG54)=1,EXACT(AG54,INDEX(EVIDENCE_LINKS!$D$6:$D$205,SUMIFS(EVIDENCE_LINKS!$S$6:$S$205,EVIDENCE_LINKS!$B$6:$B$205,A54,EVIDENCE_LINKS!$D$6:$D$205,AG54))),EXACT(A54,INDEX(EVIDENCE_LINKS!$B$6:$B$205,SUMIFS(EVIDENCE_LINKS!$S$6:$S$205,EVIDENCE_LINKS!$B$6:$B$205,A54,EVIDENCE_LINKS!$D$6:$D$205,AG54))),EXACT(B54,INDEX(EVIDENCE_LINKS!$C$6:$C$205,SUMIFS(EVIDENCE_LINKS!$S$6:$S$205,EVIDENCE_LINKS!$B$6:$B$205,A54,EVIDENCE_LINKS!$D$6:$D$205,AG54))),INDEX(EVIDENCE_LINKS!$N$6:$N$205,SUMIFS(EVIDENCE_LINKS!$S$6:$S$205,EVIDENCE_LINKS!$B$6:$B$205,A54,EVIDENCE_LINKS!$D$6:$D$205,AG54))="VALID",COUNTIF($AG54:$AJ54,AG54)=1),"VALID","INVALID - EVIDENCE 1 SELECTION")))</x:f>
      </x:c>
      <x:c r="AL54" s="51" t="str">
        <x:f>IF(A54="","",IF(AH54="","EMPTY",IF(AND(COUNTIFS(EVIDENCE_LINKS!$B$6:$B$205,A54,EVIDENCE_LINKS!$D$6:$D$205,AH54)=1,EXACT(AH54,INDEX(EVIDENCE_LINKS!$D$6:$D$205,SUMIFS(EVIDENCE_LINKS!$S$6:$S$205,EVIDENCE_LINKS!$B$6:$B$205,A54,EVIDENCE_LINKS!$D$6:$D$205,AH54))),EXACT(A54,INDEX(EVIDENCE_LINKS!$B$6:$B$205,SUMIFS(EVIDENCE_LINKS!$S$6:$S$205,EVIDENCE_LINKS!$B$6:$B$205,A54,EVIDENCE_LINKS!$D$6:$D$205,AH54))),EXACT(B54,INDEX(EVIDENCE_LINKS!$C$6:$C$205,SUMIFS(EVIDENCE_LINKS!$S$6:$S$205,EVIDENCE_LINKS!$B$6:$B$205,A54,EVIDENCE_LINKS!$D$6:$D$205,AH54))),INDEX(EVIDENCE_LINKS!$N$6:$N$205,SUMIFS(EVIDENCE_LINKS!$S$6:$S$205,EVIDENCE_LINKS!$B$6:$B$205,A54,EVIDENCE_LINKS!$D$6:$D$205,AH54))="VALID",COUNTIF($AG54:$AJ54,AH54)=1),"VALID","INVALID - EVIDENCE 2 SELECTION")))</x:f>
      </x:c>
      <x:c r="AM54" s="51" t="str">
        <x:f>IF(A54="","",IF(AI54="","EMPTY",IF(AND(COUNTIFS(EVIDENCE_LINKS!$B$6:$B$205,A54,EVIDENCE_LINKS!$D$6:$D$205,AI54)=1,EXACT(AI54,INDEX(EVIDENCE_LINKS!$D$6:$D$205,SUMIFS(EVIDENCE_LINKS!$S$6:$S$205,EVIDENCE_LINKS!$B$6:$B$205,A54,EVIDENCE_LINKS!$D$6:$D$205,AI54))),EXACT(A54,INDEX(EVIDENCE_LINKS!$B$6:$B$205,SUMIFS(EVIDENCE_LINKS!$S$6:$S$205,EVIDENCE_LINKS!$B$6:$B$205,A54,EVIDENCE_LINKS!$D$6:$D$205,AI54))),EXACT(B54,INDEX(EVIDENCE_LINKS!$C$6:$C$205,SUMIFS(EVIDENCE_LINKS!$S$6:$S$205,EVIDENCE_LINKS!$B$6:$B$205,A54,EVIDENCE_LINKS!$D$6:$D$205,AI54))),INDEX(EVIDENCE_LINKS!$N$6:$N$205,SUMIFS(EVIDENCE_LINKS!$S$6:$S$205,EVIDENCE_LINKS!$B$6:$B$205,A54,EVIDENCE_LINKS!$D$6:$D$205,AI54))="VALID",COUNTIF($AG54:$AJ54,AI54)=1),"VALID","INVALID - EVIDENCE 3 SELECTION")))</x:f>
      </x:c>
      <x:c r="AN54" s="51" t="str">
        <x:f>IF(A54="","",IF(AJ54="","EMPTY",IF(AND(COUNTIFS(EVIDENCE_LINKS!$B$6:$B$205,A54,EVIDENCE_LINKS!$D$6:$D$205,AJ54)=1,EXACT(AJ54,INDEX(EVIDENCE_LINKS!$D$6:$D$205,SUMIFS(EVIDENCE_LINKS!$S$6:$S$205,EVIDENCE_LINKS!$B$6:$B$205,A54,EVIDENCE_LINKS!$D$6:$D$205,AJ54))),EXACT(A54,INDEX(EVIDENCE_LINKS!$B$6:$B$205,SUMIFS(EVIDENCE_LINKS!$S$6:$S$205,EVIDENCE_LINKS!$B$6:$B$205,A54,EVIDENCE_LINKS!$D$6:$D$205,AJ54))),EXACT(B54,INDEX(EVIDENCE_LINKS!$C$6:$C$205,SUMIFS(EVIDENCE_LINKS!$S$6:$S$205,EVIDENCE_LINKS!$B$6:$B$205,A54,EVIDENCE_LINKS!$D$6:$D$205,AJ54))),INDEX(EVIDENCE_LINKS!$N$6:$N$205,SUMIFS(EVIDENCE_LINKS!$S$6:$S$205,EVIDENCE_LINKS!$B$6:$B$205,A54,EVIDENCE_LINKS!$D$6:$D$205,AJ54))="VALID",COUNTIF($AG54:$AJ54,AJ54)=1),"VALID","INVALID - EVIDENCE 4 SELECTION")))</x:f>
      </x:c>
      <x:c r="AO54" s="51" t="str">
        <x:f>IF(A54="","",IF(AND(OR(AK54="VALID",AK54="EMPTY"),OR(AL54="VALID",AL54="EMPTY"),OR(AM54="VALID",AM54="EMPTY"),OR(AN54="VALID",AN54="EMPTY"),R54=COUNTIF($AG54:$AJ54,"&lt;&gt;")),"VALID","INVALID - EVIDENCE SELECTION PARITY"))</x:f>
      </x:c>
      <x:c r="AP54" s="51" t="str">
        <x:f>IF(A54="","",IF(R54&lt;2,"TOO FEW - RETURN TO EVIDENCE AUDIT",IF(R54&gt;4,"TOO MANY - REPAIR MEMO","VALID")))</x:f>
      </x:c>
      <x:c r="AR54" t="str">
        <x:f>IF(A54="","",IF(AQ54="","INVALID - MISSING ALTERNATIVE SELECTION",IF(AND(COUNTIFS(ALTERNATIVES!$B$6:$B$205,A54,ALTERNATIVES!$A$6:$A$205,AQ54)=1,EXACT(AQ54,INDEX(ALTERNATIVES!$A$6:$A$205,SUMIFS(ALTERNATIVES!$Q$6:$Q$205,ALTERNATIVES!$B$6:$B$205,A54,ALTERNATIVES!$A$6:$A$205,AQ54))),EXACT(A54,INDEX(ALTERNATIVES!$B$6:$B$205,SUMIFS(ALTERNATIVES!$Q$6:$Q$205,ALTERNATIVES!$B$6:$B$205,A54,ALTERNATIVES!$A$6:$A$205,AQ54))),EXACT(B54,INDEX(ALTERNATIVES!$C$6:$C$205,SUMIFS(ALTERNATIVES!$Q$6:$Q$205,ALTERNATIVES!$B$6:$B$205,A54,ALTERNATIVES!$A$6:$A$205,AQ54))),INDEX(ALTERNATIVES!$L$6:$L$205,SUMIFS(ALTERNATIVES!$Q$6:$Q$205,ALTERNATIVES!$B$6:$B$205,A54,ALTERNATIVES!$A$6:$A$205,AQ54))="VALID"),"VALID","INVALID - ALTERNATIVE SELECTION")))</x:f>
      </x:c>
    </x:row>
    <x:row r="55">
      <x:c r="A55" s="24"/>
      <x:c r="B55" s="24"/>
      <x:c r="C55" s="34"/>
      <x:c r="D55" s="24"/>
      <x:c r="E55" s="24"/>
      <x:c r="F55" s="24"/>
      <x:c r="G55" s="24"/>
      <x:c r="H55" s="24"/>
      <x:c r="I55" s="24"/>
      <x:c r="J55" s="24"/>
      <x:c r="K55" s="24"/>
      <x:c r="L55" s="24"/>
      <x:c r="M55" s="24"/>
      <x:c r="N55" s="30" t="str">
        <x:f>IF(A55="","",IF(COUNTIF($A$6:$A$205,A55)=1,"VALID","INVALID - DUPLICATE / CASE-COLLIDING MEMO ID"))</x:f>
      </x:c>
      <x:c r="O55" s="30" t="str">
        <x:f>IF(A55="","",IF(AND(COUNTIF(DECISION_CONTEXT!$A$6:$A$205,B55)=1,EXACT(B55,INDEX(DECISION_CONTEXT!$A$6:$A$205,MATCH(B55,DECISION_CONTEXT!$A$6:$A$205,0))),INDEX(DECISION_CONTEXT!$I$6:$I$205,MATCH(B55,DECISION_CONTEXT!$A$6:$A$205,0))="VALID",INDEX(DECISION_CONTEXT!$J$6:$J$205,MATCH(B55,DECISION_CONTEXT!$A$6:$A$205,0))="VALID"),"VALID","INVALID - DECISION OWNERSHIP"))</x:f>
      </x:c>
      <x:c r="P55" s="30" t="str">
        <x:f>IF(A55="","",IF(AND(B55&lt;&gt;"",C55&lt;&gt;"",D55&lt;&gt;"",E55&lt;&gt;"",F55&lt;&gt;"",G55&lt;&gt;"",H55&lt;&gt;"",I55&lt;&gt;"",J55&lt;&gt;"",K55&lt;&gt;"",L55&lt;&gt;"",M55&lt;&gt;""),"VALID","INVALID - REQUIRED FIELD"))</x:f>
      </x:c>
      <x:c r="Q55" s="30" t="str">
        <x:f>IF(A55="","",COUNTIFS(EVIDENCE_LINKS!$B$6:$B$205,A55,EVIDENCE_LINKS!$C$6:$C$205,B55))</x:f>
      </x:c>
      <x:c r="R55" s="30" t="str">
        <x:f>IF(A55="","",COUNTIFS(EVIDENCE_LINKS!$B$6:$B$205,A55,EVIDENCE_LINKS!$C$6:$C$205,B55,EVIDENCE_LINKS!$N$6:$N$205,"VALID"))</x:f>
      </x:c>
      <x:c r="S55" s="30" t="str">
        <x:f>IF(A55="","",COUNTIFS(EVIDENCE_LINKS!$B$6:$B$205,A55,EVIDENCE_LINKS!$C$6:$C$205,B55,EVIDENCE_LINKS!$N$6:$N$205,"BLOCKING"))</x:f>
      </x:c>
      <x:c r="T55" s="30" t="str">
        <x:f>IF(A55="","",COUNTIFS(ALTERNATIVES!$B$6:$B$205,A55,ALTERNATIVES!$C$6:$C$205,B55,ALTERNATIVES!$L$6:$L$205,"VALID"))</x:f>
      </x:c>
      <x:c r="U55" s="30" t="str">
        <x:f>IF(A55="","",IF(OR(N55&lt;&gt;"VALID",O55&lt;&gt;"VALID",P55&lt;&gt;"VALID",AB55&lt;&gt;"VALID",AC55&gt;0,AE55&gt;0,AO55&lt;&gt;"VALID",AR55&lt;&gt;"VALID"),"REPAIR MEMO",IF(INDEX(DECISION_CONTEXT!$D$6:$D$205,MATCH(B55,DECISION_CONTEXT!$A$6:$A$205,0))="REOPEN REQUIRED","RETURN TO DECISION DEFINITION",IF(OR(AD55&gt;0,AP55="TOO FEW - RETURN TO EVIDENCE AUDIT"),"RETURN TO EVIDENCE AUDIT",IF(AP55="TOO MANY - REPAIR MEMO","REPAIR MEMO",IF(T55&lt;1,"REPAIR MEMO","READY FOR EXECUTIVE REVIEW"))))))</x:f>
      </x:c>
      <x:c r="V55" s="30" t="str">
        <x:f>IF(A55="","",IF(U55="READY FOR EXECUTIVE REVIEW","Take the bounded memo to executive review; record the actual decision separately.",IF(U55="RETURN TO DECISION DEFINITION","Reopen the Decision Definition Canvas before rewriting the memo.",IF(U55="RETURN TO EVIDENCE AUDIT","Return to Evidence Audit until at least two and no more than four decision-bearing evidence records are valid.",IF(AP55="TOO MANY - REPAIR MEMO","Reduce the executive surface to two to four decision-bearing evidence records without changing upstream evidence.","Repair the memo record without changing upstream decision or evidence.")))))</x:f>
      </x:c>
      <x:c r="W55" s="30" t="str">
        <x:f>IF(A55="","",A55&amp;"|~|"&amp;B55&amp;"|~|"&amp;E55&amp;"|~|"&amp;F55&amp;"|~|"&amp;H55&amp;"|~|"&amp;I55&amp;"|~|"&amp;K55&amp;"|~|"&amp;L55)</x:f>
      </x:c>
      <x:c r="X55" s="51"/>
      <x:c r="Y55" s="51"/>
      <x:c r="Z55" s="51"/>
      <x:c r="AA55" s="51"/>
      <x:c r="AB55" s="51" t="str">
        <x:f>IF(A55="","",IF(AND(O55="VALID",EXACT(X55,INDEX(DECISION_CONTEXT!$B$6:$B$205,MATCH(B55,DECISION_CONTEXT!$A$6:$A$205,0))),EXACT(Y55,INDEX(DECISION_CONTEXT!$E$6:$E$205,MATCH(B55,DECISION_CONTEXT!$A$6:$A$205,0))),EXACT(Z55,INDEX(DECISION_CONTEXT!$F$6:$F$205,MATCH(B55,DECISION_CONTEXT!$A$6:$A$205,0))),EXACT(AA55,INDEX(DECISION_CONTEXT!$H$6:$H$205,MATCH(B55,DECISION_CONTEXT!$A$6:$A$205,0))),EXACT(E55,INDEX(DECISION_CONTEXT!$K$6:$K$205,MATCH(B55,DECISION_CONTEXT!$A$6:$A$205,0)))),"VALID","INVALID - DECISION CONTRACT PARITY / AUTHORITY"))</x:f>
      </x:c>
      <x:c r="AC55" s="51" t="str">
        <x:f>IF(A55="","",COUNTIFS(EVIDENCE_LINKS!$B$6:$B$205,A55,EVIDENCE_LINKS!$C$6:$C$205,B55,EVIDENCE_LINKS!$N$6:$N$205,"INVALID"))</x:f>
      </x:c>
      <x:c r="AD55" s="51" t="str">
        <x:f>IF(A55="","",S55)</x:f>
      </x:c>
      <x:c r="AE55" s="51" t="str">
        <x:f>IF(A55="","",COUNTIFS(ALTERNATIVES!$B$6:$B$205,A55,ALTERNATIVES!$C$6:$C$205,B55,ALTERNATIVES!$L$6:$L$205,"INVALID"))</x:f>
      </x:c>
      <x:c r="AF55" s="51" t="str">
        <x:f>IF(A55="","",A55&amp;"|~|"&amp;B55&amp;"|~|"&amp;X55&amp;"|~|"&amp;Y55&amp;"|~|"&amp;Z55&amp;"|~|"&amp;AA55&amp;"|~|"&amp;E55&amp;"|~|"&amp;F55&amp;"|~|"&amp;H55&amp;"|~|"&amp;I55&amp;"|~|"&amp;K55&amp;"|~|"&amp;L55)</x:f>
      </x:c>
      <x:c r="AG55" s="51"/>
      <x:c r="AH55" s="51"/>
      <x:c r="AI55" s="51"/>
      <x:c r="AJ55" s="51"/>
      <x:c r="AK55" s="51" t="str">
        <x:f>IF(A55="","",IF(AG55="","EMPTY",IF(AND(COUNTIFS(EVIDENCE_LINKS!$B$6:$B$205,A55,EVIDENCE_LINKS!$D$6:$D$205,AG55)=1,EXACT(AG55,INDEX(EVIDENCE_LINKS!$D$6:$D$205,SUMIFS(EVIDENCE_LINKS!$S$6:$S$205,EVIDENCE_LINKS!$B$6:$B$205,A55,EVIDENCE_LINKS!$D$6:$D$205,AG55))),EXACT(A55,INDEX(EVIDENCE_LINKS!$B$6:$B$205,SUMIFS(EVIDENCE_LINKS!$S$6:$S$205,EVIDENCE_LINKS!$B$6:$B$205,A55,EVIDENCE_LINKS!$D$6:$D$205,AG55))),EXACT(B55,INDEX(EVIDENCE_LINKS!$C$6:$C$205,SUMIFS(EVIDENCE_LINKS!$S$6:$S$205,EVIDENCE_LINKS!$B$6:$B$205,A55,EVIDENCE_LINKS!$D$6:$D$205,AG55))),INDEX(EVIDENCE_LINKS!$N$6:$N$205,SUMIFS(EVIDENCE_LINKS!$S$6:$S$205,EVIDENCE_LINKS!$B$6:$B$205,A55,EVIDENCE_LINKS!$D$6:$D$205,AG55))="VALID",COUNTIF($AG55:$AJ55,AG55)=1),"VALID","INVALID - EVIDENCE 1 SELECTION")))</x:f>
      </x:c>
      <x:c r="AL55" s="51" t="str">
        <x:f>IF(A55="","",IF(AH55="","EMPTY",IF(AND(COUNTIFS(EVIDENCE_LINKS!$B$6:$B$205,A55,EVIDENCE_LINKS!$D$6:$D$205,AH55)=1,EXACT(AH55,INDEX(EVIDENCE_LINKS!$D$6:$D$205,SUMIFS(EVIDENCE_LINKS!$S$6:$S$205,EVIDENCE_LINKS!$B$6:$B$205,A55,EVIDENCE_LINKS!$D$6:$D$205,AH55))),EXACT(A55,INDEX(EVIDENCE_LINKS!$B$6:$B$205,SUMIFS(EVIDENCE_LINKS!$S$6:$S$205,EVIDENCE_LINKS!$B$6:$B$205,A55,EVIDENCE_LINKS!$D$6:$D$205,AH55))),EXACT(B55,INDEX(EVIDENCE_LINKS!$C$6:$C$205,SUMIFS(EVIDENCE_LINKS!$S$6:$S$205,EVIDENCE_LINKS!$B$6:$B$205,A55,EVIDENCE_LINKS!$D$6:$D$205,AH55))),INDEX(EVIDENCE_LINKS!$N$6:$N$205,SUMIFS(EVIDENCE_LINKS!$S$6:$S$205,EVIDENCE_LINKS!$B$6:$B$205,A55,EVIDENCE_LINKS!$D$6:$D$205,AH55))="VALID",COUNTIF($AG55:$AJ55,AH55)=1),"VALID","INVALID - EVIDENCE 2 SELECTION")))</x:f>
      </x:c>
      <x:c r="AM55" s="51" t="str">
        <x:f>IF(A55="","",IF(AI55="","EMPTY",IF(AND(COUNTIFS(EVIDENCE_LINKS!$B$6:$B$205,A55,EVIDENCE_LINKS!$D$6:$D$205,AI55)=1,EXACT(AI55,INDEX(EVIDENCE_LINKS!$D$6:$D$205,SUMIFS(EVIDENCE_LINKS!$S$6:$S$205,EVIDENCE_LINKS!$B$6:$B$205,A55,EVIDENCE_LINKS!$D$6:$D$205,AI55))),EXACT(A55,INDEX(EVIDENCE_LINKS!$B$6:$B$205,SUMIFS(EVIDENCE_LINKS!$S$6:$S$205,EVIDENCE_LINKS!$B$6:$B$205,A55,EVIDENCE_LINKS!$D$6:$D$205,AI55))),EXACT(B55,INDEX(EVIDENCE_LINKS!$C$6:$C$205,SUMIFS(EVIDENCE_LINKS!$S$6:$S$205,EVIDENCE_LINKS!$B$6:$B$205,A55,EVIDENCE_LINKS!$D$6:$D$205,AI55))),INDEX(EVIDENCE_LINKS!$N$6:$N$205,SUMIFS(EVIDENCE_LINKS!$S$6:$S$205,EVIDENCE_LINKS!$B$6:$B$205,A55,EVIDENCE_LINKS!$D$6:$D$205,AI55))="VALID",COUNTIF($AG55:$AJ55,AI55)=1),"VALID","INVALID - EVIDENCE 3 SELECTION")))</x:f>
      </x:c>
      <x:c r="AN55" s="51" t="str">
        <x:f>IF(A55="","",IF(AJ55="","EMPTY",IF(AND(COUNTIFS(EVIDENCE_LINKS!$B$6:$B$205,A55,EVIDENCE_LINKS!$D$6:$D$205,AJ55)=1,EXACT(AJ55,INDEX(EVIDENCE_LINKS!$D$6:$D$205,SUMIFS(EVIDENCE_LINKS!$S$6:$S$205,EVIDENCE_LINKS!$B$6:$B$205,A55,EVIDENCE_LINKS!$D$6:$D$205,AJ55))),EXACT(A55,INDEX(EVIDENCE_LINKS!$B$6:$B$205,SUMIFS(EVIDENCE_LINKS!$S$6:$S$205,EVIDENCE_LINKS!$B$6:$B$205,A55,EVIDENCE_LINKS!$D$6:$D$205,AJ55))),EXACT(B55,INDEX(EVIDENCE_LINKS!$C$6:$C$205,SUMIFS(EVIDENCE_LINKS!$S$6:$S$205,EVIDENCE_LINKS!$B$6:$B$205,A55,EVIDENCE_LINKS!$D$6:$D$205,AJ55))),INDEX(EVIDENCE_LINKS!$N$6:$N$205,SUMIFS(EVIDENCE_LINKS!$S$6:$S$205,EVIDENCE_LINKS!$B$6:$B$205,A55,EVIDENCE_LINKS!$D$6:$D$205,AJ55))="VALID",COUNTIF($AG55:$AJ55,AJ55)=1),"VALID","INVALID - EVIDENCE 4 SELECTION")))</x:f>
      </x:c>
      <x:c r="AO55" s="51" t="str">
        <x:f>IF(A55="","",IF(AND(OR(AK55="VALID",AK55="EMPTY"),OR(AL55="VALID",AL55="EMPTY"),OR(AM55="VALID",AM55="EMPTY"),OR(AN55="VALID",AN55="EMPTY"),R55=COUNTIF($AG55:$AJ55,"&lt;&gt;")),"VALID","INVALID - EVIDENCE SELECTION PARITY"))</x:f>
      </x:c>
      <x:c r="AP55" s="51" t="str">
        <x:f>IF(A55="","",IF(R55&lt;2,"TOO FEW - RETURN TO EVIDENCE AUDIT",IF(R55&gt;4,"TOO MANY - REPAIR MEMO","VALID")))</x:f>
      </x:c>
      <x:c r="AR55" t="str">
        <x:f>IF(A55="","",IF(AQ55="","INVALID - MISSING ALTERNATIVE SELECTION",IF(AND(COUNTIFS(ALTERNATIVES!$B$6:$B$205,A55,ALTERNATIVES!$A$6:$A$205,AQ55)=1,EXACT(AQ55,INDEX(ALTERNATIVES!$A$6:$A$205,SUMIFS(ALTERNATIVES!$Q$6:$Q$205,ALTERNATIVES!$B$6:$B$205,A55,ALTERNATIVES!$A$6:$A$205,AQ55))),EXACT(A55,INDEX(ALTERNATIVES!$B$6:$B$205,SUMIFS(ALTERNATIVES!$Q$6:$Q$205,ALTERNATIVES!$B$6:$B$205,A55,ALTERNATIVES!$A$6:$A$205,AQ55))),EXACT(B55,INDEX(ALTERNATIVES!$C$6:$C$205,SUMIFS(ALTERNATIVES!$Q$6:$Q$205,ALTERNATIVES!$B$6:$B$205,A55,ALTERNATIVES!$A$6:$A$205,AQ55))),INDEX(ALTERNATIVES!$L$6:$L$205,SUMIFS(ALTERNATIVES!$Q$6:$Q$205,ALTERNATIVES!$B$6:$B$205,A55,ALTERNATIVES!$A$6:$A$205,AQ55))="VALID"),"VALID","INVALID - ALTERNATIVE SELECTION")))</x:f>
      </x:c>
    </x:row>
    <x:row r="56">
      <x:c r="A56" s="24"/>
      <x:c r="B56" s="24"/>
      <x:c r="C56" s="34"/>
      <x:c r="D56" s="24"/>
      <x:c r="E56" s="24"/>
      <x:c r="F56" s="24"/>
      <x:c r="G56" s="24"/>
      <x:c r="H56" s="24"/>
      <x:c r="I56" s="24"/>
      <x:c r="J56" s="24"/>
      <x:c r="K56" s="24"/>
      <x:c r="L56" s="24"/>
      <x:c r="M56" s="24"/>
      <x:c r="N56" s="30" t="str">
        <x:f>IF(A56="","",IF(COUNTIF($A$6:$A$205,A56)=1,"VALID","INVALID - DUPLICATE / CASE-COLLIDING MEMO ID"))</x:f>
      </x:c>
      <x:c r="O56" s="30" t="str">
        <x:f>IF(A56="","",IF(AND(COUNTIF(DECISION_CONTEXT!$A$6:$A$205,B56)=1,EXACT(B56,INDEX(DECISION_CONTEXT!$A$6:$A$205,MATCH(B56,DECISION_CONTEXT!$A$6:$A$205,0))),INDEX(DECISION_CONTEXT!$I$6:$I$205,MATCH(B56,DECISION_CONTEXT!$A$6:$A$205,0))="VALID",INDEX(DECISION_CONTEXT!$J$6:$J$205,MATCH(B56,DECISION_CONTEXT!$A$6:$A$205,0))="VALID"),"VALID","INVALID - DECISION OWNERSHIP"))</x:f>
      </x:c>
      <x:c r="P56" s="30" t="str">
        <x:f>IF(A56="","",IF(AND(B56&lt;&gt;"",C56&lt;&gt;"",D56&lt;&gt;"",E56&lt;&gt;"",F56&lt;&gt;"",G56&lt;&gt;"",H56&lt;&gt;"",I56&lt;&gt;"",J56&lt;&gt;"",K56&lt;&gt;"",L56&lt;&gt;"",M56&lt;&gt;""),"VALID","INVALID - REQUIRED FIELD"))</x:f>
      </x:c>
      <x:c r="Q56" s="30" t="str">
        <x:f>IF(A56="","",COUNTIFS(EVIDENCE_LINKS!$B$6:$B$205,A56,EVIDENCE_LINKS!$C$6:$C$205,B56))</x:f>
      </x:c>
      <x:c r="R56" s="30" t="str">
        <x:f>IF(A56="","",COUNTIFS(EVIDENCE_LINKS!$B$6:$B$205,A56,EVIDENCE_LINKS!$C$6:$C$205,B56,EVIDENCE_LINKS!$N$6:$N$205,"VALID"))</x:f>
      </x:c>
      <x:c r="S56" s="30" t="str">
        <x:f>IF(A56="","",COUNTIFS(EVIDENCE_LINKS!$B$6:$B$205,A56,EVIDENCE_LINKS!$C$6:$C$205,B56,EVIDENCE_LINKS!$N$6:$N$205,"BLOCKING"))</x:f>
      </x:c>
      <x:c r="T56" s="30" t="str">
        <x:f>IF(A56="","",COUNTIFS(ALTERNATIVES!$B$6:$B$205,A56,ALTERNATIVES!$C$6:$C$205,B56,ALTERNATIVES!$L$6:$L$205,"VALID"))</x:f>
      </x:c>
      <x:c r="U56" s="30" t="str">
        <x:f>IF(A56="","",IF(OR(N56&lt;&gt;"VALID",O56&lt;&gt;"VALID",P56&lt;&gt;"VALID",AB56&lt;&gt;"VALID",AC56&gt;0,AE56&gt;0,AO56&lt;&gt;"VALID",AR56&lt;&gt;"VALID"),"REPAIR MEMO",IF(INDEX(DECISION_CONTEXT!$D$6:$D$205,MATCH(B56,DECISION_CONTEXT!$A$6:$A$205,0))="REOPEN REQUIRED","RETURN TO DECISION DEFINITION",IF(OR(AD56&gt;0,AP56="TOO FEW - RETURN TO EVIDENCE AUDIT"),"RETURN TO EVIDENCE AUDIT",IF(AP56="TOO MANY - REPAIR MEMO","REPAIR MEMO",IF(T56&lt;1,"REPAIR MEMO","READY FOR EXECUTIVE REVIEW"))))))</x:f>
      </x:c>
      <x:c r="V56" s="30" t="str">
        <x:f>IF(A56="","",IF(U56="READY FOR EXECUTIVE REVIEW","Take the bounded memo to executive review; record the actual decision separately.",IF(U56="RETURN TO DECISION DEFINITION","Reopen the Decision Definition Canvas before rewriting the memo.",IF(U56="RETURN TO EVIDENCE AUDIT","Return to Evidence Audit until at least two and no more than four decision-bearing evidence records are valid.",IF(AP56="TOO MANY - REPAIR MEMO","Reduce the executive surface to two to four decision-bearing evidence records without changing upstream evidence.","Repair the memo record without changing upstream decision or evidence.")))))</x:f>
      </x:c>
      <x:c r="W56" s="30" t="str">
        <x:f>IF(A56="","",A56&amp;"|~|"&amp;B56&amp;"|~|"&amp;E56&amp;"|~|"&amp;F56&amp;"|~|"&amp;H56&amp;"|~|"&amp;I56&amp;"|~|"&amp;K56&amp;"|~|"&amp;L56)</x:f>
      </x:c>
      <x:c r="X56" s="51"/>
      <x:c r="Y56" s="51"/>
      <x:c r="Z56" s="51"/>
      <x:c r="AA56" s="51"/>
      <x:c r="AB56" s="51" t="str">
        <x:f>IF(A56="","",IF(AND(O56="VALID",EXACT(X56,INDEX(DECISION_CONTEXT!$B$6:$B$205,MATCH(B56,DECISION_CONTEXT!$A$6:$A$205,0))),EXACT(Y56,INDEX(DECISION_CONTEXT!$E$6:$E$205,MATCH(B56,DECISION_CONTEXT!$A$6:$A$205,0))),EXACT(Z56,INDEX(DECISION_CONTEXT!$F$6:$F$205,MATCH(B56,DECISION_CONTEXT!$A$6:$A$205,0))),EXACT(AA56,INDEX(DECISION_CONTEXT!$H$6:$H$205,MATCH(B56,DECISION_CONTEXT!$A$6:$A$205,0))),EXACT(E56,INDEX(DECISION_CONTEXT!$K$6:$K$205,MATCH(B56,DECISION_CONTEXT!$A$6:$A$205,0)))),"VALID","INVALID - DECISION CONTRACT PARITY / AUTHORITY"))</x:f>
      </x:c>
      <x:c r="AC56" s="51" t="str">
        <x:f>IF(A56="","",COUNTIFS(EVIDENCE_LINKS!$B$6:$B$205,A56,EVIDENCE_LINKS!$C$6:$C$205,B56,EVIDENCE_LINKS!$N$6:$N$205,"INVALID"))</x:f>
      </x:c>
      <x:c r="AD56" s="51" t="str">
        <x:f>IF(A56="","",S56)</x:f>
      </x:c>
      <x:c r="AE56" s="51" t="str">
        <x:f>IF(A56="","",COUNTIFS(ALTERNATIVES!$B$6:$B$205,A56,ALTERNATIVES!$C$6:$C$205,B56,ALTERNATIVES!$L$6:$L$205,"INVALID"))</x:f>
      </x:c>
      <x:c r="AF56" s="51" t="str">
        <x:f>IF(A56="","",A56&amp;"|~|"&amp;B56&amp;"|~|"&amp;X56&amp;"|~|"&amp;Y56&amp;"|~|"&amp;Z56&amp;"|~|"&amp;AA56&amp;"|~|"&amp;E56&amp;"|~|"&amp;F56&amp;"|~|"&amp;H56&amp;"|~|"&amp;I56&amp;"|~|"&amp;K56&amp;"|~|"&amp;L56)</x:f>
      </x:c>
      <x:c r="AG56" s="51"/>
      <x:c r="AH56" s="51"/>
      <x:c r="AI56" s="51"/>
      <x:c r="AJ56" s="51"/>
      <x:c r="AK56" s="51" t="str">
        <x:f>IF(A56="","",IF(AG56="","EMPTY",IF(AND(COUNTIFS(EVIDENCE_LINKS!$B$6:$B$205,A56,EVIDENCE_LINKS!$D$6:$D$205,AG56)=1,EXACT(AG56,INDEX(EVIDENCE_LINKS!$D$6:$D$205,SUMIFS(EVIDENCE_LINKS!$S$6:$S$205,EVIDENCE_LINKS!$B$6:$B$205,A56,EVIDENCE_LINKS!$D$6:$D$205,AG56))),EXACT(A56,INDEX(EVIDENCE_LINKS!$B$6:$B$205,SUMIFS(EVIDENCE_LINKS!$S$6:$S$205,EVIDENCE_LINKS!$B$6:$B$205,A56,EVIDENCE_LINKS!$D$6:$D$205,AG56))),EXACT(B56,INDEX(EVIDENCE_LINKS!$C$6:$C$205,SUMIFS(EVIDENCE_LINKS!$S$6:$S$205,EVIDENCE_LINKS!$B$6:$B$205,A56,EVIDENCE_LINKS!$D$6:$D$205,AG56))),INDEX(EVIDENCE_LINKS!$N$6:$N$205,SUMIFS(EVIDENCE_LINKS!$S$6:$S$205,EVIDENCE_LINKS!$B$6:$B$205,A56,EVIDENCE_LINKS!$D$6:$D$205,AG56))="VALID",COUNTIF($AG56:$AJ56,AG56)=1),"VALID","INVALID - EVIDENCE 1 SELECTION")))</x:f>
      </x:c>
      <x:c r="AL56" s="51" t="str">
        <x:f>IF(A56="","",IF(AH56="","EMPTY",IF(AND(COUNTIFS(EVIDENCE_LINKS!$B$6:$B$205,A56,EVIDENCE_LINKS!$D$6:$D$205,AH56)=1,EXACT(AH56,INDEX(EVIDENCE_LINKS!$D$6:$D$205,SUMIFS(EVIDENCE_LINKS!$S$6:$S$205,EVIDENCE_LINKS!$B$6:$B$205,A56,EVIDENCE_LINKS!$D$6:$D$205,AH56))),EXACT(A56,INDEX(EVIDENCE_LINKS!$B$6:$B$205,SUMIFS(EVIDENCE_LINKS!$S$6:$S$205,EVIDENCE_LINKS!$B$6:$B$205,A56,EVIDENCE_LINKS!$D$6:$D$205,AH56))),EXACT(B56,INDEX(EVIDENCE_LINKS!$C$6:$C$205,SUMIFS(EVIDENCE_LINKS!$S$6:$S$205,EVIDENCE_LINKS!$B$6:$B$205,A56,EVIDENCE_LINKS!$D$6:$D$205,AH56))),INDEX(EVIDENCE_LINKS!$N$6:$N$205,SUMIFS(EVIDENCE_LINKS!$S$6:$S$205,EVIDENCE_LINKS!$B$6:$B$205,A56,EVIDENCE_LINKS!$D$6:$D$205,AH56))="VALID",COUNTIF($AG56:$AJ56,AH56)=1),"VALID","INVALID - EVIDENCE 2 SELECTION")))</x:f>
      </x:c>
      <x:c r="AM56" s="51" t="str">
        <x:f>IF(A56="","",IF(AI56="","EMPTY",IF(AND(COUNTIFS(EVIDENCE_LINKS!$B$6:$B$205,A56,EVIDENCE_LINKS!$D$6:$D$205,AI56)=1,EXACT(AI56,INDEX(EVIDENCE_LINKS!$D$6:$D$205,SUMIFS(EVIDENCE_LINKS!$S$6:$S$205,EVIDENCE_LINKS!$B$6:$B$205,A56,EVIDENCE_LINKS!$D$6:$D$205,AI56))),EXACT(A56,INDEX(EVIDENCE_LINKS!$B$6:$B$205,SUMIFS(EVIDENCE_LINKS!$S$6:$S$205,EVIDENCE_LINKS!$B$6:$B$205,A56,EVIDENCE_LINKS!$D$6:$D$205,AI56))),EXACT(B56,INDEX(EVIDENCE_LINKS!$C$6:$C$205,SUMIFS(EVIDENCE_LINKS!$S$6:$S$205,EVIDENCE_LINKS!$B$6:$B$205,A56,EVIDENCE_LINKS!$D$6:$D$205,AI56))),INDEX(EVIDENCE_LINKS!$N$6:$N$205,SUMIFS(EVIDENCE_LINKS!$S$6:$S$205,EVIDENCE_LINKS!$B$6:$B$205,A56,EVIDENCE_LINKS!$D$6:$D$205,AI56))="VALID",COUNTIF($AG56:$AJ56,AI56)=1),"VALID","INVALID - EVIDENCE 3 SELECTION")))</x:f>
      </x:c>
      <x:c r="AN56" s="51" t="str">
        <x:f>IF(A56="","",IF(AJ56="","EMPTY",IF(AND(COUNTIFS(EVIDENCE_LINKS!$B$6:$B$205,A56,EVIDENCE_LINKS!$D$6:$D$205,AJ56)=1,EXACT(AJ56,INDEX(EVIDENCE_LINKS!$D$6:$D$205,SUMIFS(EVIDENCE_LINKS!$S$6:$S$205,EVIDENCE_LINKS!$B$6:$B$205,A56,EVIDENCE_LINKS!$D$6:$D$205,AJ56))),EXACT(A56,INDEX(EVIDENCE_LINKS!$B$6:$B$205,SUMIFS(EVIDENCE_LINKS!$S$6:$S$205,EVIDENCE_LINKS!$B$6:$B$205,A56,EVIDENCE_LINKS!$D$6:$D$205,AJ56))),EXACT(B56,INDEX(EVIDENCE_LINKS!$C$6:$C$205,SUMIFS(EVIDENCE_LINKS!$S$6:$S$205,EVIDENCE_LINKS!$B$6:$B$205,A56,EVIDENCE_LINKS!$D$6:$D$205,AJ56))),INDEX(EVIDENCE_LINKS!$N$6:$N$205,SUMIFS(EVIDENCE_LINKS!$S$6:$S$205,EVIDENCE_LINKS!$B$6:$B$205,A56,EVIDENCE_LINKS!$D$6:$D$205,AJ56))="VALID",COUNTIF($AG56:$AJ56,AJ56)=1),"VALID","INVALID - EVIDENCE 4 SELECTION")))</x:f>
      </x:c>
      <x:c r="AO56" s="51" t="str">
        <x:f>IF(A56="","",IF(AND(OR(AK56="VALID",AK56="EMPTY"),OR(AL56="VALID",AL56="EMPTY"),OR(AM56="VALID",AM56="EMPTY"),OR(AN56="VALID",AN56="EMPTY"),R56=COUNTIF($AG56:$AJ56,"&lt;&gt;")),"VALID","INVALID - EVIDENCE SELECTION PARITY"))</x:f>
      </x:c>
      <x:c r="AP56" s="51" t="str">
        <x:f>IF(A56="","",IF(R56&lt;2,"TOO FEW - RETURN TO EVIDENCE AUDIT",IF(R56&gt;4,"TOO MANY - REPAIR MEMO","VALID")))</x:f>
      </x:c>
      <x:c r="AR56" t="str">
        <x:f>IF(A56="","",IF(AQ56="","INVALID - MISSING ALTERNATIVE SELECTION",IF(AND(COUNTIFS(ALTERNATIVES!$B$6:$B$205,A56,ALTERNATIVES!$A$6:$A$205,AQ56)=1,EXACT(AQ56,INDEX(ALTERNATIVES!$A$6:$A$205,SUMIFS(ALTERNATIVES!$Q$6:$Q$205,ALTERNATIVES!$B$6:$B$205,A56,ALTERNATIVES!$A$6:$A$205,AQ56))),EXACT(A56,INDEX(ALTERNATIVES!$B$6:$B$205,SUMIFS(ALTERNATIVES!$Q$6:$Q$205,ALTERNATIVES!$B$6:$B$205,A56,ALTERNATIVES!$A$6:$A$205,AQ56))),EXACT(B56,INDEX(ALTERNATIVES!$C$6:$C$205,SUMIFS(ALTERNATIVES!$Q$6:$Q$205,ALTERNATIVES!$B$6:$B$205,A56,ALTERNATIVES!$A$6:$A$205,AQ56))),INDEX(ALTERNATIVES!$L$6:$L$205,SUMIFS(ALTERNATIVES!$Q$6:$Q$205,ALTERNATIVES!$B$6:$B$205,A56,ALTERNATIVES!$A$6:$A$205,AQ56))="VALID"),"VALID","INVALID - ALTERNATIVE SELECTION")))</x:f>
      </x:c>
    </x:row>
    <x:row r="57">
      <x:c r="A57" s="24"/>
      <x:c r="B57" s="24"/>
      <x:c r="C57" s="34"/>
      <x:c r="D57" s="24"/>
      <x:c r="E57" s="24"/>
      <x:c r="F57" s="24"/>
      <x:c r="G57" s="24"/>
      <x:c r="H57" s="24"/>
      <x:c r="I57" s="24"/>
      <x:c r="J57" s="24"/>
      <x:c r="K57" s="24"/>
      <x:c r="L57" s="24"/>
      <x:c r="M57" s="24"/>
      <x:c r="N57" s="30" t="str">
        <x:f>IF(A57="","",IF(COUNTIF($A$6:$A$205,A57)=1,"VALID","INVALID - DUPLICATE / CASE-COLLIDING MEMO ID"))</x:f>
      </x:c>
      <x:c r="O57" s="30" t="str">
        <x:f>IF(A57="","",IF(AND(COUNTIF(DECISION_CONTEXT!$A$6:$A$205,B57)=1,EXACT(B57,INDEX(DECISION_CONTEXT!$A$6:$A$205,MATCH(B57,DECISION_CONTEXT!$A$6:$A$205,0))),INDEX(DECISION_CONTEXT!$I$6:$I$205,MATCH(B57,DECISION_CONTEXT!$A$6:$A$205,0))="VALID",INDEX(DECISION_CONTEXT!$J$6:$J$205,MATCH(B57,DECISION_CONTEXT!$A$6:$A$205,0))="VALID"),"VALID","INVALID - DECISION OWNERSHIP"))</x:f>
      </x:c>
      <x:c r="P57" s="30" t="str">
        <x:f>IF(A57="","",IF(AND(B57&lt;&gt;"",C57&lt;&gt;"",D57&lt;&gt;"",E57&lt;&gt;"",F57&lt;&gt;"",G57&lt;&gt;"",H57&lt;&gt;"",I57&lt;&gt;"",J57&lt;&gt;"",K57&lt;&gt;"",L57&lt;&gt;"",M57&lt;&gt;""),"VALID","INVALID - REQUIRED FIELD"))</x:f>
      </x:c>
      <x:c r="Q57" s="30" t="str">
        <x:f>IF(A57="","",COUNTIFS(EVIDENCE_LINKS!$B$6:$B$205,A57,EVIDENCE_LINKS!$C$6:$C$205,B57))</x:f>
      </x:c>
      <x:c r="R57" s="30" t="str">
        <x:f>IF(A57="","",COUNTIFS(EVIDENCE_LINKS!$B$6:$B$205,A57,EVIDENCE_LINKS!$C$6:$C$205,B57,EVIDENCE_LINKS!$N$6:$N$205,"VALID"))</x:f>
      </x:c>
      <x:c r="S57" s="30" t="str">
        <x:f>IF(A57="","",COUNTIFS(EVIDENCE_LINKS!$B$6:$B$205,A57,EVIDENCE_LINKS!$C$6:$C$205,B57,EVIDENCE_LINKS!$N$6:$N$205,"BLOCKING"))</x:f>
      </x:c>
      <x:c r="T57" s="30" t="str">
        <x:f>IF(A57="","",COUNTIFS(ALTERNATIVES!$B$6:$B$205,A57,ALTERNATIVES!$C$6:$C$205,B57,ALTERNATIVES!$L$6:$L$205,"VALID"))</x:f>
      </x:c>
      <x:c r="U57" s="30" t="str">
        <x:f>IF(A57="","",IF(OR(N57&lt;&gt;"VALID",O57&lt;&gt;"VALID",P57&lt;&gt;"VALID",AB57&lt;&gt;"VALID",AC57&gt;0,AE57&gt;0,AO57&lt;&gt;"VALID",AR57&lt;&gt;"VALID"),"REPAIR MEMO",IF(INDEX(DECISION_CONTEXT!$D$6:$D$205,MATCH(B57,DECISION_CONTEXT!$A$6:$A$205,0))="REOPEN REQUIRED","RETURN TO DECISION DEFINITION",IF(OR(AD57&gt;0,AP57="TOO FEW - RETURN TO EVIDENCE AUDIT"),"RETURN TO EVIDENCE AUDIT",IF(AP57="TOO MANY - REPAIR MEMO","REPAIR MEMO",IF(T57&lt;1,"REPAIR MEMO","READY FOR EXECUTIVE REVIEW"))))))</x:f>
      </x:c>
      <x:c r="V57" s="30" t="str">
        <x:f>IF(A57="","",IF(U57="READY FOR EXECUTIVE REVIEW","Take the bounded memo to executive review; record the actual decision separately.",IF(U57="RETURN TO DECISION DEFINITION","Reopen the Decision Definition Canvas before rewriting the memo.",IF(U57="RETURN TO EVIDENCE AUDIT","Return to Evidence Audit until at least two and no more than four decision-bearing evidence records are valid.",IF(AP57="TOO MANY - REPAIR MEMO","Reduce the executive surface to two to four decision-bearing evidence records without changing upstream evidence.","Repair the memo record without changing upstream decision or evidence.")))))</x:f>
      </x:c>
      <x:c r="W57" s="30" t="str">
        <x:f>IF(A57="","",A57&amp;"|~|"&amp;B57&amp;"|~|"&amp;E57&amp;"|~|"&amp;F57&amp;"|~|"&amp;H57&amp;"|~|"&amp;I57&amp;"|~|"&amp;K57&amp;"|~|"&amp;L57)</x:f>
      </x:c>
      <x:c r="X57" s="51"/>
      <x:c r="Y57" s="51"/>
      <x:c r="Z57" s="51"/>
      <x:c r="AA57" s="51"/>
      <x:c r="AB57" s="51" t="str">
        <x:f>IF(A57="","",IF(AND(O57="VALID",EXACT(X57,INDEX(DECISION_CONTEXT!$B$6:$B$205,MATCH(B57,DECISION_CONTEXT!$A$6:$A$205,0))),EXACT(Y57,INDEX(DECISION_CONTEXT!$E$6:$E$205,MATCH(B57,DECISION_CONTEXT!$A$6:$A$205,0))),EXACT(Z57,INDEX(DECISION_CONTEXT!$F$6:$F$205,MATCH(B57,DECISION_CONTEXT!$A$6:$A$205,0))),EXACT(AA57,INDEX(DECISION_CONTEXT!$H$6:$H$205,MATCH(B57,DECISION_CONTEXT!$A$6:$A$205,0))),EXACT(E57,INDEX(DECISION_CONTEXT!$K$6:$K$205,MATCH(B57,DECISION_CONTEXT!$A$6:$A$205,0)))),"VALID","INVALID - DECISION CONTRACT PARITY / AUTHORITY"))</x:f>
      </x:c>
      <x:c r="AC57" s="51" t="str">
        <x:f>IF(A57="","",COUNTIFS(EVIDENCE_LINKS!$B$6:$B$205,A57,EVIDENCE_LINKS!$C$6:$C$205,B57,EVIDENCE_LINKS!$N$6:$N$205,"INVALID"))</x:f>
      </x:c>
      <x:c r="AD57" s="51" t="str">
        <x:f>IF(A57="","",S57)</x:f>
      </x:c>
      <x:c r="AE57" s="51" t="str">
        <x:f>IF(A57="","",COUNTIFS(ALTERNATIVES!$B$6:$B$205,A57,ALTERNATIVES!$C$6:$C$205,B57,ALTERNATIVES!$L$6:$L$205,"INVALID"))</x:f>
      </x:c>
      <x:c r="AF57" s="51" t="str">
        <x:f>IF(A57="","",A57&amp;"|~|"&amp;B57&amp;"|~|"&amp;X57&amp;"|~|"&amp;Y57&amp;"|~|"&amp;Z57&amp;"|~|"&amp;AA57&amp;"|~|"&amp;E57&amp;"|~|"&amp;F57&amp;"|~|"&amp;H57&amp;"|~|"&amp;I57&amp;"|~|"&amp;K57&amp;"|~|"&amp;L57)</x:f>
      </x:c>
      <x:c r="AG57" s="51"/>
      <x:c r="AH57" s="51"/>
      <x:c r="AI57" s="51"/>
      <x:c r="AJ57" s="51"/>
      <x:c r="AK57" s="51" t="str">
        <x:f>IF(A57="","",IF(AG57="","EMPTY",IF(AND(COUNTIFS(EVIDENCE_LINKS!$B$6:$B$205,A57,EVIDENCE_LINKS!$D$6:$D$205,AG57)=1,EXACT(AG57,INDEX(EVIDENCE_LINKS!$D$6:$D$205,SUMIFS(EVIDENCE_LINKS!$S$6:$S$205,EVIDENCE_LINKS!$B$6:$B$205,A57,EVIDENCE_LINKS!$D$6:$D$205,AG57))),EXACT(A57,INDEX(EVIDENCE_LINKS!$B$6:$B$205,SUMIFS(EVIDENCE_LINKS!$S$6:$S$205,EVIDENCE_LINKS!$B$6:$B$205,A57,EVIDENCE_LINKS!$D$6:$D$205,AG57))),EXACT(B57,INDEX(EVIDENCE_LINKS!$C$6:$C$205,SUMIFS(EVIDENCE_LINKS!$S$6:$S$205,EVIDENCE_LINKS!$B$6:$B$205,A57,EVIDENCE_LINKS!$D$6:$D$205,AG57))),INDEX(EVIDENCE_LINKS!$N$6:$N$205,SUMIFS(EVIDENCE_LINKS!$S$6:$S$205,EVIDENCE_LINKS!$B$6:$B$205,A57,EVIDENCE_LINKS!$D$6:$D$205,AG57))="VALID",COUNTIF($AG57:$AJ57,AG57)=1),"VALID","INVALID - EVIDENCE 1 SELECTION")))</x:f>
      </x:c>
      <x:c r="AL57" s="51" t="str">
        <x:f>IF(A57="","",IF(AH57="","EMPTY",IF(AND(COUNTIFS(EVIDENCE_LINKS!$B$6:$B$205,A57,EVIDENCE_LINKS!$D$6:$D$205,AH57)=1,EXACT(AH57,INDEX(EVIDENCE_LINKS!$D$6:$D$205,SUMIFS(EVIDENCE_LINKS!$S$6:$S$205,EVIDENCE_LINKS!$B$6:$B$205,A57,EVIDENCE_LINKS!$D$6:$D$205,AH57))),EXACT(A57,INDEX(EVIDENCE_LINKS!$B$6:$B$205,SUMIFS(EVIDENCE_LINKS!$S$6:$S$205,EVIDENCE_LINKS!$B$6:$B$205,A57,EVIDENCE_LINKS!$D$6:$D$205,AH57))),EXACT(B57,INDEX(EVIDENCE_LINKS!$C$6:$C$205,SUMIFS(EVIDENCE_LINKS!$S$6:$S$205,EVIDENCE_LINKS!$B$6:$B$205,A57,EVIDENCE_LINKS!$D$6:$D$205,AH57))),INDEX(EVIDENCE_LINKS!$N$6:$N$205,SUMIFS(EVIDENCE_LINKS!$S$6:$S$205,EVIDENCE_LINKS!$B$6:$B$205,A57,EVIDENCE_LINKS!$D$6:$D$205,AH57))="VALID",COUNTIF($AG57:$AJ57,AH57)=1),"VALID","INVALID - EVIDENCE 2 SELECTION")))</x:f>
      </x:c>
      <x:c r="AM57" s="51" t="str">
        <x:f>IF(A57="","",IF(AI57="","EMPTY",IF(AND(COUNTIFS(EVIDENCE_LINKS!$B$6:$B$205,A57,EVIDENCE_LINKS!$D$6:$D$205,AI57)=1,EXACT(AI57,INDEX(EVIDENCE_LINKS!$D$6:$D$205,SUMIFS(EVIDENCE_LINKS!$S$6:$S$205,EVIDENCE_LINKS!$B$6:$B$205,A57,EVIDENCE_LINKS!$D$6:$D$205,AI57))),EXACT(A57,INDEX(EVIDENCE_LINKS!$B$6:$B$205,SUMIFS(EVIDENCE_LINKS!$S$6:$S$205,EVIDENCE_LINKS!$B$6:$B$205,A57,EVIDENCE_LINKS!$D$6:$D$205,AI57))),EXACT(B57,INDEX(EVIDENCE_LINKS!$C$6:$C$205,SUMIFS(EVIDENCE_LINKS!$S$6:$S$205,EVIDENCE_LINKS!$B$6:$B$205,A57,EVIDENCE_LINKS!$D$6:$D$205,AI57))),INDEX(EVIDENCE_LINKS!$N$6:$N$205,SUMIFS(EVIDENCE_LINKS!$S$6:$S$205,EVIDENCE_LINKS!$B$6:$B$205,A57,EVIDENCE_LINKS!$D$6:$D$205,AI57))="VALID",COUNTIF($AG57:$AJ57,AI57)=1),"VALID","INVALID - EVIDENCE 3 SELECTION")))</x:f>
      </x:c>
      <x:c r="AN57" s="51" t="str">
        <x:f>IF(A57="","",IF(AJ57="","EMPTY",IF(AND(COUNTIFS(EVIDENCE_LINKS!$B$6:$B$205,A57,EVIDENCE_LINKS!$D$6:$D$205,AJ57)=1,EXACT(AJ57,INDEX(EVIDENCE_LINKS!$D$6:$D$205,SUMIFS(EVIDENCE_LINKS!$S$6:$S$205,EVIDENCE_LINKS!$B$6:$B$205,A57,EVIDENCE_LINKS!$D$6:$D$205,AJ57))),EXACT(A57,INDEX(EVIDENCE_LINKS!$B$6:$B$205,SUMIFS(EVIDENCE_LINKS!$S$6:$S$205,EVIDENCE_LINKS!$B$6:$B$205,A57,EVIDENCE_LINKS!$D$6:$D$205,AJ57))),EXACT(B57,INDEX(EVIDENCE_LINKS!$C$6:$C$205,SUMIFS(EVIDENCE_LINKS!$S$6:$S$205,EVIDENCE_LINKS!$B$6:$B$205,A57,EVIDENCE_LINKS!$D$6:$D$205,AJ57))),INDEX(EVIDENCE_LINKS!$N$6:$N$205,SUMIFS(EVIDENCE_LINKS!$S$6:$S$205,EVIDENCE_LINKS!$B$6:$B$205,A57,EVIDENCE_LINKS!$D$6:$D$205,AJ57))="VALID",COUNTIF($AG57:$AJ57,AJ57)=1),"VALID","INVALID - EVIDENCE 4 SELECTION")))</x:f>
      </x:c>
      <x:c r="AO57" s="51" t="str">
        <x:f>IF(A57="","",IF(AND(OR(AK57="VALID",AK57="EMPTY"),OR(AL57="VALID",AL57="EMPTY"),OR(AM57="VALID",AM57="EMPTY"),OR(AN57="VALID",AN57="EMPTY"),R57=COUNTIF($AG57:$AJ57,"&lt;&gt;")),"VALID","INVALID - EVIDENCE SELECTION PARITY"))</x:f>
      </x:c>
      <x:c r="AP57" s="51" t="str">
        <x:f>IF(A57="","",IF(R57&lt;2,"TOO FEW - RETURN TO EVIDENCE AUDIT",IF(R57&gt;4,"TOO MANY - REPAIR MEMO","VALID")))</x:f>
      </x:c>
      <x:c r="AR57" t="str">
        <x:f>IF(A57="","",IF(AQ57="","INVALID - MISSING ALTERNATIVE SELECTION",IF(AND(COUNTIFS(ALTERNATIVES!$B$6:$B$205,A57,ALTERNATIVES!$A$6:$A$205,AQ57)=1,EXACT(AQ57,INDEX(ALTERNATIVES!$A$6:$A$205,SUMIFS(ALTERNATIVES!$Q$6:$Q$205,ALTERNATIVES!$B$6:$B$205,A57,ALTERNATIVES!$A$6:$A$205,AQ57))),EXACT(A57,INDEX(ALTERNATIVES!$B$6:$B$205,SUMIFS(ALTERNATIVES!$Q$6:$Q$205,ALTERNATIVES!$B$6:$B$205,A57,ALTERNATIVES!$A$6:$A$205,AQ57))),EXACT(B57,INDEX(ALTERNATIVES!$C$6:$C$205,SUMIFS(ALTERNATIVES!$Q$6:$Q$205,ALTERNATIVES!$B$6:$B$205,A57,ALTERNATIVES!$A$6:$A$205,AQ57))),INDEX(ALTERNATIVES!$L$6:$L$205,SUMIFS(ALTERNATIVES!$Q$6:$Q$205,ALTERNATIVES!$B$6:$B$205,A57,ALTERNATIVES!$A$6:$A$205,AQ57))="VALID"),"VALID","INVALID - ALTERNATIVE SELECTION")))</x:f>
      </x:c>
    </x:row>
    <x:row r="58">
      <x:c r="A58" s="24"/>
      <x:c r="B58" s="24"/>
      <x:c r="C58" s="34"/>
      <x:c r="D58" s="24"/>
      <x:c r="E58" s="24"/>
      <x:c r="F58" s="24"/>
      <x:c r="G58" s="24"/>
      <x:c r="H58" s="24"/>
      <x:c r="I58" s="24"/>
      <x:c r="J58" s="24"/>
      <x:c r="K58" s="24"/>
      <x:c r="L58" s="24"/>
      <x:c r="M58" s="24"/>
      <x:c r="N58" s="30" t="str">
        <x:f>IF(A58="","",IF(COUNTIF($A$6:$A$205,A58)=1,"VALID","INVALID - DUPLICATE / CASE-COLLIDING MEMO ID"))</x:f>
      </x:c>
      <x:c r="O58" s="30" t="str">
        <x:f>IF(A58="","",IF(AND(COUNTIF(DECISION_CONTEXT!$A$6:$A$205,B58)=1,EXACT(B58,INDEX(DECISION_CONTEXT!$A$6:$A$205,MATCH(B58,DECISION_CONTEXT!$A$6:$A$205,0))),INDEX(DECISION_CONTEXT!$I$6:$I$205,MATCH(B58,DECISION_CONTEXT!$A$6:$A$205,0))="VALID",INDEX(DECISION_CONTEXT!$J$6:$J$205,MATCH(B58,DECISION_CONTEXT!$A$6:$A$205,0))="VALID"),"VALID","INVALID - DECISION OWNERSHIP"))</x:f>
      </x:c>
      <x:c r="P58" s="30" t="str">
        <x:f>IF(A58="","",IF(AND(B58&lt;&gt;"",C58&lt;&gt;"",D58&lt;&gt;"",E58&lt;&gt;"",F58&lt;&gt;"",G58&lt;&gt;"",H58&lt;&gt;"",I58&lt;&gt;"",J58&lt;&gt;"",K58&lt;&gt;"",L58&lt;&gt;"",M58&lt;&gt;""),"VALID","INVALID - REQUIRED FIELD"))</x:f>
      </x:c>
      <x:c r="Q58" s="30" t="str">
        <x:f>IF(A58="","",COUNTIFS(EVIDENCE_LINKS!$B$6:$B$205,A58,EVIDENCE_LINKS!$C$6:$C$205,B58))</x:f>
      </x:c>
      <x:c r="R58" s="30" t="str">
        <x:f>IF(A58="","",COUNTIFS(EVIDENCE_LINKS!$B$6:$B$205,A58,EVIDENCE_LINKS!$C$6:$C$205,B58,EVIDENCE_LINKS!$N$6:$N$205,"VALID"))</x:f>
      </x:c>
      <x:c r="S58" s="30" t="str">
        <x:f>IF(A58="","",COUNTIFS(EVIDENCE_LINKS!$B$6:$B$205,A58,EVIDENCE_LINKS!$C$6:$C$205,B58,EVIDENCE_LINKS!$N$6:$N$205,"BLOCKING"))</x:f>
      </x:c>
      <x:c r="T58" s="30" t="str">
        <x:f>IF(A58="","",COUNTIFS(ALTERNATIVES!$B$6:$B$205,A58,ALTERNATIVES!$C$6:$C$205,B58,ALTERNATIVES!$L$6:$L$205,"VALID"))</x:f>
      </x:c>
      <x:c r="U58" s="30" t="str">
        <x:f>IF(A58="","",IF(OR(N58&lt;&gt;"VALID",O58&lt;&gt;"VALID",P58&lt;&gt;"VALID",AB58&lt;&gt;"VALID",AC58&gt;0,AE58&gt;0,AO58&lt;&gt;"VALID",AR58&lt;&gt;"VALID"),"REPAIR MEMO",IF(INDEX(DECISION_CONTEXT!$D$6:$D$205,MATCH(B58,DECISION_CONTEXT!$A$6:$A$205,0))="REOPEN REQUIRED","RETURN TO DECISION DEFINITION",IF(OR(AD58&gt;0,AP58="TOO FEW - RETURN TO EVIDENCE AUDIT"),"RETURN TO EVIDENCE AUDIT",IF(AP58="TOO MANY - REPAIR MEMO","REPAIR MEMO",IF(T58&lt;1,"REPAIR MEMO","READY FOR EXECUTIVE REVIEW"))))))</x:f>
      </x:c>
      <x:c r="V58" s="30" t="str">
        <x:f>IF(A58="","",IF(U58="READY FOR EXECUTIVE REVIEW","Take the bounded memo to executive review; record the actual decision separately.",IF(U58="RETURN TO DECISION DEFINITION","Reopen the Decision Definition Canvas before rewriting the memo.",IF(U58="RETURN TO EVIDENCE AUDIT","Return to Evidence Audit until at least two and no more than four decision-bearing evidence records are valid.",IF(AP58="TOO MANY - REPAIR MEMO","Reduce the executive surface to two to four decision-bearing evidence records without changing upstream evidence.","Repair the memo record without changing upstream decision or evidence.")))))</x:f>
      </x:c>
      <x:c r="W58" s="30" t="str">
        <x:f>IF(A58="","",A58&amp;"|~|"&amp;B58&amp;"|~|"&amp;E58&amp;"|~|"&amp;F58&amp;"|~|"&amp;H58&amp;"|~|"&amp;I58&amp;"|~|"&amp;K58&amp;"|~|"&amp;L58)</x:f>
      </x:c>
      <x:c r="X58" s="51"/>
      <x:c r="Y58" s="51"/>
      <x:c r="Z58" s="51"/>
      <x:c r="AA58" s="51"/>
      <x:c r="AB58" s="51" t="str">
        <x:f>IF(A58="","",IF(AND(O58="VALID",EXACT(X58,INDEX(DECISION_CONTEXT!$B$6:$B$205,MATCH(B58,DECISION_CONTEXT!$A$6:$A$205,0))),EXACT(Y58,INDEX(DECISION_CONTEXT!$E$6:$E$205,MATCH(B58,DECISION_CONTEXT!$A$6:$A$205,0))),EXACT(Z58,INDEX(DECISION_CONTEXT!$F$6:$F$205,MATCH(B58,DECISION_CONTEXT!$A$6:$A$205,0))),EXACT(AA58,INDEX(DECISION_CONTEXT!$H$6:$H$205,MATCH(B58,DECISION_CONTEXT!$A$6:$A$205,0))),EXACT(E58,INDEX(DECISION_CONTEXT!$K$6:$K$205,MATCH(B58,DECISION_CONTEXT!$A$6:$A$205,0)))),"VALID","INVALID - DECISION CONTRACT PARITY / AUTHORITY"))</x:f>
      </x:c>
      <x:c r="AC58" s="51" t="str">
        <x:f>IF(A58="","",COUNTIFS(EVIDENCE_LINKS!$B$6:$B$205,A58,EVIDENCE_LINKS!$C$6:$C$205,B58,EVIDENCE_LINKS!$N$6:$N$205,"INVALID"))</x:f>
      </x:c>
      <x:c r="AD58" s="51" t="str">
        <x:f>IF(A58="","",S58)</x:f>
      </x:c>
      <x:c r="AE58" s="51" t="str">
        <x:f>IF(A58="","",COUNTIFS(ALTERNATIVES!$B$6:$B$205,A58,ALTERNATIVES!$C$6:$C$205,B58,ALTERNATIVES!$L$6:$L$205,"INVALID"))</x:f>
      </x:c>
      <x:c r="AF58" s="51" t="str">
        <x:f>IF(A58="","",A58&amp;"|~|"&amp;B58&amp;"|~|"&amp;X58&amp;"|~|"&amp;Y58&amp;"|~|"&amp;Z58&amp;"|~|"&amp;AA58&amp;"|~|"&amp;E58&amp;"|~|"&amp;F58&amp;"|~|"&amp;H58&amp;"|~|"&amp;I58&amp;"|~|"&amp;K58&amp;"|~|"&amp;L58)</x:f>
      </x:c>
      <x:c r="AG58" s="51"/>
      <x:c r="AH58" s="51"/>
      <x:c r="AI58" s="51"/>
      <x:c r="AJ58" s="51"/>
      <x:c r="AK58" s="51" t="str">
        <x:f>IF(A58="","",IF(AG58="","EMPTY",IF(AND(COUNTIFS(EVIDENCE_LINKS!$B$6:$B$205,A58,EVIDENCE_LINKS!$D$6:$D$205,AG58)=1,EXACT(AG58,INDEX(EVIDENCE_LINKS!$D$6:$D$205,SUMIFS(EVIDENCE_LINKS!$S$6:$S$205,EVIDENCE_LINKS!$B$6:$B$205,A58,EVIDENCE_LINKS!$D$6:$D$205,AG58))),EXACT(A58,INDEX(EVIDENCE_LINKS!$B$6:$B$205,SUMIFS(EVIDENCE_LINKS!$S$6:$S$205,EVIDENCE_LINKS!$B$6:$B$205,A58,EVIDENCE_LINKS!$D$6:$D$205,AG58))),EXACT(B58,INDEX(EVIDENCE_LINKS!$C$6:$C$205,SUMIFS(EVIDENCE_LINKS!$S$6:$S$205,EVIDENCE_LINKS!$B$6:$B$205,A58,EVIDENCE_LINKS!$D$6:$D$205,AG58))),INDEX(EVIDENCE_LINKS!$N$6:$N$205,SUMIFS(EVIDENCE_LINKS!$S$6:$S$205,EVIDENCE_LINKS!$B$6:$B$205,A58,EVIDENCE_LINKS!$D$6:$D$205,AG58))="VALID",COUNTIF($AG58:$AJ58,AG58)=1),"VALID","INVALID - EVIDENCE 1 SELECTION")))</x:f>
      </x:c>
      <x:c r="AL58" s="51" t="str">
        <x:f>IF(A58="","",IF(AH58="","EMPTY",IF(AND(COUNTIFS(EVIDENCE_LINKS!$B$6:$B$205,A58,EVIDENCE_LINKS!$D$6:$D$205,AH58)=1,EXACT(AH58,INDEX(EVIDENCE_LINKS!$D$6:$D$205,SUMIFS(EVIDENCE_LINKS!$S$6:$S$205,EVIDENCE_LINKS!$B$6:$B$205,A58,EVIDENCE_LINKS!$D$6:$D$205,AH58))),EXACT(A58,INDEX(EVIDENCE_LINKS!$B$6:$B$205,SUMIFS(EVIDENCE_LINKS!$S$6:$S$205,EVIDENCE_LINKS!$B$6:$B$205,A58,EVIDENCE_LINKS!$D$6:$D$205,AH58))),EXACT(B58,INDEX(EVIDENCE_LINKS!$C$6:$C$205,SUMIFS(EVIDENCE_LINKS!$S$6:$S$205,EVIDENCE_LINKS!$B$6:$B$205,A58,EVIDENCE_LINKS!$D$6:$D$205,AH58))),INDEX(EVIDENCE_LINKS!$N$6:$N$205,SUMIFS(EVIDENCE_LINKS!$S$6:$S$205,EVIDENCE_LINKS!$B$6:$B$205,A58,EVIDENCE_LINKS!$D$6:$D$205,AH58))="VALID",COUNTIF($AG58:$AJ58,AH58)=1),"VALID","INVALID - EVIDENCE 2 SELECTION")))</x:f>
      </x:c>
      <x:c r="AM58" s="51" t="str">
        <x:f>IF(A58="","",IF(AI58="","EMPTY",IF(AND(COUNTIFS(EVIDENCE_LINKS!$B$6:$B$205,A58,EVIDENCE_LINKS!$D$6:$D$205,AI58)=1,EXACT(AI58,INDEX(EVIDENCE_LINKS!$D$6:$D$205,SUMIFS(EVIDENCE_LINKS!$S$6:$S$205,EVIDENCE_LINKS!$B$6:$B$205,A58,EVIDENCE_LINKS!$D$6:$D$205,AI58))),EXACT(A58,INDEX(EVIDENCE_LINKS!$B$6:$B$205,SUMIFS(EVIDENCE_LINKS!$S$6:$S$205,EVIDENCE_LINKS!$B$6:$B$205,A58,EVIDENCE_LINKS!$D$6:$D$205,AI58))),EXACT(B58,INDEX(EVIDENCE_LINKS!$C$6:$C$205,SUMIFS(EVIDENCE_LINKS!$S$6:$S$205,EVIDENCE_LINKS!$B$6:$B$205,A58,EVIDENCE_LINKS!$D$6:$D$205,AI58))),INDEX(EVIDENCE_LINKS!$N$6:$N$205,SUMIFS(EVIDENCE_LINKS!$S$6:$S$205,EVIDENCE_LINKS!$B$6:$B$205,A58,EVIDENCE_LINKS!$D$6:$D$205,AI58))="VALID",COUNTIF($AG58:$AJ58,AI58)=1),"VALID","INVALID - EVIDENCE 3 SELECTION")))</x:f>
      </x:c>
      <x:c r="AN58" s="51" t="str">
        <x:f>IF(A58="","",IF(AJ58="","EMPTY",IF(AND(COUNTIFS(EVIDENCE_LINKS!$B$6:$B$205,A58,EVIDENCE_LINKS!$D$6:$D$205,AJ58)=1,EXACT(AJ58,INDEX(EVIDENCE_LINKS!$D$6:$D$205,SUMIFS(EVIDENCE_LINKS!$S$6:$S$205,EVIDENCE_LINKS!$B$6:$B$205,A58,EVIDENCE_LINKS!$D$6:$D$205,AJ58))),EXACT(A58,INDEX(EVIDENCE_LINKS!$B$6:$B$205,SUMIFS(EVIDENCE_LINKS!$S$6:$S$205,EVIDENCE_LINKS!$B$6:$B$205,A58,EVIDENCE_LINKS!$D$6:$D$205,AJ58))),EXACT(B58,INDEX(EVIDENCE_LINKS!$C$6:$C$205,SUMIFS(EVIDENCE_LINKS!$S$6:$S$205,EVIDENCE_LINKS!$B$6:$B$205,A58,EVIDENCE_LINKS!$D$6:$D$205,AJ58))),INDEX(EVIDENCE_LINKS!$N$6:$N$205,SUMIFS(EVIDENCE_LINKS!$S$6:$S$205,EVIDENCE_LINKS!$B$6:$B$205,A58,EVIDENCE_LINKS!$D$6:$D$205,AJ58))="VALID",COUNTIF($AG58:$AJ58,AJ58)=1),"VALID","INVALID - EVIDENCE 4 SELECTION")))</x:f>
      </x:c>
      <x:c r="AO58" s="51" t="str">
        <x:f>IF(A58="","",IF(AND(OR(AK58="VALID",AK58="EMPTY"),OR(AL58="VALID",AL58="EMPTY"),OR(AM58="VALID",AM58="EMPTY"),OR(AN58="VALID",AN58="EMPTY"),R58=COUNTIF($AG58:$AJ58,"&lt;&gt;")),"VALID","INVALID - EVIDENCE SELECTION PARITY"))</x:f>
      </x:c>
      <x:c r="AP58" s="51" t="str">
        <x:f>IF(A58="","",IF(R58&lt;2,"TOO FEW - RETURN TO EVIDENCE AUDIT",IF(R58&gt;4,"TOO MANY - REPAIR MEMO","VALID")))</x:f>
      </x:c>
      <x:c r="AR58" t="str">
        <x:f>IF(A58="","",IF(AQ58="","INVALID - MISSING ALTERNATIVE SELECTION",IF(AND(COUNTIFS(ALTERNATIVES!$B$6:$B$205,A58,ALTERNATIVES!$A$6:$A$205,AQ58)=1,EXACT(AQ58,INDEX(ALTERNATIVES!$A$6:$A$205,SUMIFS(ALTERNATIVES!$Q$6:$Q$205,ALTERNATIVES!$B$6:$B$205,A58,ALTERNATIVES!$A$6:$A$205,AQ58))),EXACT(A58,INDEX(ALTERNATIVES!$B$6:$B$205,SUMIFS(ALTERNATIVES!$Q$6:$Q$205,ALTERNATIVES!$B$6:$B$205,A58,ALTERNATIVES!$A$6:$A$205,AQ58))),EXACT(B58,INDEX(ALTERNATIVES!$C$6:$C$205,SUMIFS(ALTERNATIVES!$Q$6:$Q$205,ALTERNATIVES!$B$6:$B$205,A58,ALTERNATIVES!$A$6:$A$205,AQ58))),INDEX(ALTERNATIVES!$L$6:$L$205,SUMIFS(ALTERNATIVES!$Q$6:$Q$205,ALTERNATIVES!$B$6:$B$205,A58,ALTERNATIVES!$A$6:$A$205,AQ58))="VALID"),"VALID","INVALID - ALTERNATIVE SELECTION")))</x:f>
      </x:c>
    </x:row>
    <x:row r="59">
      <x:c r="A59" s="24"/>
      <x:c r="B59" s="24"/>
      <x:c r="C59" s="34"/>
      <x:c r="D59" s="24"/>
      <x:c r="E59" s="24"/>
      <x:c r="F59" s="24"/>
      <x:c r="G59" s="24"/>
      <x:c r="H59" s="24"/>
      <x:c r="I59" s="24"/>
      <x:c r="J59" s="24"/>
      <x:c r="K59" s="24"/>
      <x:c r="L59" s="24"/>
      <x:c r="M59" s="24"/>
      <x:c r="N59" s="30" t="str">
        <x:f>IF(A59="","",IF(COUNTIF($A$6:$A$205,A59)=1,"VALID","INVALID - DUPLICATE / CASE-COLLIDING MEMO ID"))</x:f>
      </x:c>
      <x:c r="O59" s="30" t="str">
        <x:f>IF(A59="","",IF(AND(COUNTIF(DECISION_CONTEXT!$A$6:$A$205,B59)=1,EXACT(B59,INDEX(DECISION_CONTEXT!$A$6:$A$205,MATCH(B59,DECISION_CONTEXT!$A$6:$A$205,0))),INDEX(DECISION_CONTEXT!$I$6:$I$205,MATCH(B59,DECISION_CONTEXT!$A$6:$A$205,0))="VALID",INDEX(DECISION_CONTEXT!$J$6:$J$205,MATCH(B59,DECISION_CONTEXT!$A$6:$A$205,0))="VALID"),"VALID","INVALID - DECISION OWNERSHIP"))</x:f>
      </x:c>
      <x:c r="P59" s="30" t="str">
        <x:f>IF(A59="","",IF(AND(B59&lt;&gt;"",C59&lt;&gt;"",D59&lt;&gt;"",E59&lt;&gt;"",F59&lt;&gt;"",G59&lt;&gt;"",H59&lt;&gt;"",I59&lt;&gt;"",J59&lt;&gt;"",K59&lt;&gt;"",L59&lt;&gt;"",M59&lt;&gt;""),"VALID","INVALID - REQUIRED FIELD"))</x:f>
      </x:c>
      <x:c r="Q59" s="30" t="str">
        <x:f>IF(A59="","",COUNTIFS(EVIDENCE_LINKS!$B$6:$B$205,A59,EVIDENCE_LINKS!$C$6:$C$205,B59))</x:f>
      </x:c>
      <x:c r="R59" s="30" t="str">
        <x:f>IF(A59="","",COUNTIFS(EVIDENCE_LINKS!$B$6:$B$205,A59,EVIDENCE_LINKS!$C$6:$C$205,B59,EVIDENCE_LINKS!$N$6:$N$205,"VALID"))</x:f>
      </x:c>
      <x:c r="S59" s="30" t="str">
        <x:f>IF(A59="","",COUNTIFS(EVIDENCE_LINKS!$B$6:$B$205,A59,EVIDENCE_LINKS!$C$6:$C$205,B59,EVIDENCE_LINKS!$N$6:$N$205,"BLOCKING"))</x:f>
      </x:c>
      <x:c r="T59" s="30" t="str">
        <x:f>IF(A59="","",COUNTIFS(ALTERNATIVES!$B$6:$B$205,A59,ALTERNATIVES!$C$6:$C$205,B59,ALTERNATIVES!$L$6:$L$205,"VALID"))</x:f>
      </x:c>
      <x:c r="U59" s="30" t="str">
        <x:f>IF(A59="","",IF(OR(N59&lt;&gt;"VALID",O59&lt;&gt;"VALID",P59&lt;&gt;"VALID",AB59&lt;&gt;"VALID",AC59&gt;0,AE59&gt;0,AO59&lt;&gt;"VALID",AR59&lt;&gt;"VALID"),"REPAIR MEMO",IF(INDEX(DECISION_CONTEXT!$D$6:$D$205,MATCH(B59,DECISION_CONTEXT!$A$6:$A$205,0))="REOPEN REQUIRED","RETURN TO DECISION DEFINITION",IF(OR(AD59&gt;0,AP59="TOO FEW - RETURN TO EVIDENCE AUDIT"),"RETURN TO EVIDENCE AUDIT",IF(AP59="TOO MANY - REPAIR MEMO","REPAIR MEMO",IF(T59&lt;1,"REPAIR MEMO","READY FOR EXECUTIVE REVIEW"))))))</x:f>
      </x:c>
      <x:c r="V59" s="30" t="str">
        <x:f>IF(A59="","",IF(U59="READY FOR EXECUTIVE REVIEW","Take the bounded memo to executive review; record the actual decision separately.",IF(U59="RETURN TO DECISION DEFINITION","Reopen the Decision Definition Canvas before rewriting the memo.",IF(U59="RETURN TO EVIDENCE AUDIT","Return to Evidence Audit until at least two and no more than four decision-bearing evidence records are valid.",IF(AP59="TOO MANY - REPAIR MEMO","Reduce the executive surface to two to four decision-bearing evidence records without changing upstream evidence.","Repair the memo record without changing upstream decision or evidence.")))))</x:f>
      </x:c>
      <x:c r="W59" s="30" t="str">
        <x:f>IF(A59="","",A59&amp;"|~|"&amp;B59&amp;"|~|"&amp;E59&amp;"|~|"&amp;F59&amp;"|~|"&amp;H59&amp;"|~|"&amp;I59&amp;"|~|"&amp;K59&amp;"|~|"&amp;L59)</x:f>
      </x:c>
      <x:c r="X59" s="51"/>
      <x:c r="Y59" s="51"/>
      <x:c r="Z59" s="51"/>
      <x:c r="AA59" s="51"/>
      <x:c r="AB59" s="51" t="str">
        <x:f>IF(A59="","",IF(AND(O59="VALID",EXACT(X59,INDEX(DECISION_CONTEXT!$B$6:$B$205,MATCH(B59,DECISION_CONTEXT!$A$6:$A$205,0))),EXACT(Y59,INDEX(DECISION_CONTEXT!$E$6:$E$205,MATCH(B59,DECISION_CONTEXT!$A$6:$A$205,0))),EXACT(Z59,INDEX(DECISION_CONTEXT!$F$6:$F$205,MATCH(B59,DECISION_CONTEXT!$A$6:$A$205,0))),EXACT(AA59,INDEX(DECISION_CONTEXT!$H$6:$H$205,MATCH(B59,DECISION_CONTEXT!$A$6:$A$205,0))),EXACT(E59,INDEX(DECISION_CONTEXT!$K$6:$K$205,MATCH(B59,DECISION_CONTEXT!$A$6:$A$205,0)))),"VALID","INVALID - DECISION CONTRACT PARITY / AUTHORITY"))</x:f>
      </x:c>
      <x:c r="AC59" s="51" t="str">
        <x:f>IF(A59="","",COUNTIFS(EVIDENCE_LINKS!$B$6:$B$205,A59,EVIDENCE_LINKS!$C$6:$C$205,B59,EVIDENCE_LINKS!$N$6:$N$205,"INVALID"))</x:f>
      </x:c>
      <x:c r="AD59" s="51" t="str">
        <x:f>IF(A59="","",S59)</x:f>
      </x:c>
      <x:c r="AE59" s="51" t="str">
        <x:f>IF(A59="","",COUNTIFS(ALTERNATIVES!$B$6:$B$205,A59,ALTERNATIVES!$C$6:$C$205,B59,ALTERNATIVES!$L$6:$L$205,"INVALID"))</x:f>
      </x:c>
      <x:c r="AF59" s="51" t="str">
        <x:f>IF(A59="","",A59&amp;"|~|"&amp;B59&amp;"|~|"&amp;X59&amp;"|~|"&amp;Y59&amp;"|~|"&amp;Z59&amp;"|~|"&amp;AA59&amp;"|~|"&amp;E59&amp;"|~|"&amp;F59&amp;"|~|"&amp;H59&amp;"|~|"&amp;I59&amp;"|~|"&amp;K59&amp;"|~|"&amp;L59)</x:f>
      </x:c>
      <x:c r="AG59" s="51"/>
      <x:c r="AH59" s="51"/>
      <x:c r="AI59" s="51"/>
      <x:c r="AJ59" s="51"/>
      <x:c r="AK59" s="51" t="str">
        <x:f>IF(A59="","",IF(AG59="","EMPTY",IF(AND(COUNTIFS(EVIDENCE_LINKS!$B$6:$B$205,A59,EVIDENCE_LINKS!$D$6:$D$205,AG59)=1,EXACT(AG59,INDEX(EVIDENCE_LINKS!$D$6:$D$205,SUMIFS(EVIDENCE_LINKS!$S$6:$S$205,EVIDENCE_LINKS!$B$6:$B$205,A59,EVIDENCE_LINKS!$D$6:$D$205,AG59))),EXACT(A59,INDEX(EVIDENCE_LINKS!$B$6:$B$205,SUMIFS(EVIDENCE_LINKS!$S$6:$S$205,EVIDENCE_LINKS!$B$6:$B$205,A59,EVIDENCE_LINKS!$D$6:$D$205,AG59))),EXACT(B59,INDEX(EVIDENCE_LINKS!$C$6:$C$205,SUMIFS(EVIDENCE_LINKS!$S$6:$S$205,EVIDENCE_LINKS!$B$6:$B$205,A59,EVIDENCE_LINKS!$D$6:$D$205,AG59))),INDEX(EVIDENCE_LINKS!$N$6:$N$205,SUMIFS(EVIDENCE_LINKS!$S$6:$S$205,EVIDENCE_LINKS!$B$6:$B$205,A59,EVIDENCE_LINKS!$D$6:$D$205,AG59))="VALID",COUNTIF($AG59:$AJ59,AG59)=1),"VALID","INVALID - EVIDENCE 1 SELECTION")))</x:f>
      </x:c>
      <x:c r="AL59" s="51" t="str">
        <x:f>IF(A59="","",IF(AH59="","EMPTY",IF(AND(COUNTIFS(EVIDENCE_LINKS!$B$6:$B$205,A59,EVIDENCE_LINKS!$D$6:$D$205,AH59)=1,EXACT(AH59,INDEX(EVIDENCE_LINKS!$D$6:$D$205,SUMIFS(EVIDENCE_LINKS!$S$6:$S$205,EVIDENCE_LINKS!$B$6:$B$205,A59,EVIDENCE_LINKS!$D$6:$D$205,AH59))),EXACT(A59,INDEX(EVIDENCE_LINKS!$B$6:$B$205,SUMIFS(EVIDENCE_LINKS!$S$6:$S$205,EVIDENCE_LINKS!$B$6:$B$205,A59,EVIDENCE_LINKS!$D$6:$D$205,AH59))),EXACT(B59,INDEX(EVIDENCE_LINKS!$C$6:$C$205,SUMIFS(EVIDENCE_LINKS!$S$6:$S$205,EVIDENCE_LINKS!$B$6:$B$205,A59,EVIDENCE_LINKS!$D$6:$D$205,AH59))),INDEX(EVIDENCE_LINKS!$N$6:$N$205,SUMIFS(EVIDENCE_LINKS!$S$6:$S$205,EVIDENCE_LINKS!$B$6:$B$205,A59,EVIDENCE_LINKS!$D$6:$D$205,AH59))="VALID",COUNTIF($AG59:$AJ59,AH59)=1),"VALID","INVALID - EVIDENCE 2 SELECTION")))</x:f>
      </x:c>
      <x:c r="AM59" s="51" t="str">
        <x:f>IF(A59="","",IF(AI59="","EMPTY",IF(AND(COUNTIFS(EVIDENCE_LINKS!$B$6:$B$205,A59,EVIDENCE_LINKS!$D$6:$D$205,AI59)=1,EXACT(AI59,INDEX(EVIDENCE_LINKS!$D$6:$D$205,SUMIFS(EVIDENCE_LINKS!$S$6:$S$205,EVIDENCE_LINKS!$B$6:$B$205,A59,EVIDENCE_LINKS!$D$6:$D$205,AI59))),EXACT(A59,INDEX(EVIDENCE_LINKS!$B$6:$B$205,SUMIFS(EVIDENCE_LINKS!$S$6:$S$205,EVIDENCE_LINKS!$B$6:$B$205,A59,EVIDENCE_LINKS!$D$6:$D$205,AI59))),EXACT(B59,INDEX(EVIDENCE_LINKS!$C$6:$C$205,SUMIFS(EVIDENCE_LINKS!$S$6:$S$205,EVIDENCE_LINKS!$B$6:$B$205,A59,EVIDENCE_LINKS!$D$6:$D$205,AI59))),INDEX(EVIDENCE_LINKS!$N$6:$N$205,SUMIFS(EVIDENCE_LINKS!$S$6:$S$205,EVIDENCE_LINKS!$B$6:$B$205,A59,EVIDENCE_LINKS!$D$6:$D$205,AI59))="VALID",COUNTIF($AG59:$AJ59,AI59)=1),"VALID","INVALID - EVIDENCE 3 SELECTION")))</x:f>
      </x:c>
      <x:c r="AN59" s="51" t="str">
        <x:f>IF(A59="","",IF(AJ59="","EMPTY",IF(AND(COUNTIFS(EVIDENCE_LINKS!$B$6:$B$205,A59,EVIDENCE_LINKS!$D$6:$D$205,AJ59)=1,EXACT(AJ59,INDEX(EVIDENCE_LINKS!$D$6:$D$205,SUMIFS(EVIDENCE_LINKS!$S$6:$S$205,EVIDENCE_LINKS!$B$6:$B$205,A59,EVIDENCE_LINKS!$D$6:$D$205,AJ59))),EXACT(A59,INDEX(EVIDENCE_LINKS!$B$6:$B$205,SUMIFS(EVIDENCE_LINKS!$S$6:$S$205,EVIDENCE_LINKS!$B$6:$B$205,A59,EVIDENCE_LINKS!$D$6:$D$205,AJ59))),EXACT(B59,INDEX(EVIDENCE_LINKS!$C$6:$C$205,SUMIFS(EVIDENCE_LINKS!$S$6:$S$205,EVIDENCE_LINKS!$B$6:$B$205,A59,EVIDENCE_LINKS!$D$6:$D$205,AJ59))),INDEX(EVIDENCE_LINKS!$N$6:$N$205,SUMIFS(EVIDENCE_LINKS!$S$6:$S$205,EVIDENCE_LINKS!$B$6:$B$205,A59,EVIDENCE_LINKS!$D$6:$D$205,AJ59))="VALID",COUNTIF($AG59:$AJ59,AJ59)=1),"VALID","INVALID - EVIDENCE 4 SELECTION")))</x:f>
      </x:c>
      <x:c r="AO59" s="51" t="str">
        <x:f>IF(A59="","",IF(AND(OR(AK59="VALID",AK59="EMPTY"),OR(AL59="VALID",AL59="EMPTY"),OR(AM59="VALID",AM59="EMPTY"),OR(AN59="VALID",AN59="EMPTY"),R59=COUNTIF($AG59:$AJ59,"&lt;&gt;")),"VALID","INVALID - EVIDENCE SELECTION PARITY"))</x:f>
      </x:c>
      <x:c r="AP59" s="51" t="str">
        <x:f>IF(A59="","",IF(R59&lt;2,"TOO FEW - RETURN TO EVIDENCE AUDIT",IF(R59&gt;4,"TOO MANY - REPAIR MEMO","VALID")))</x:f>
      </x:c>
      <x:c r="AR59" t="str">
        <x:f>IF(A59="","",IF(AQ59="","INVALID - MISSING ALTERNATIVE SELECTION",IF(AND(COUNTIFS(ALTERNATIVES!$B$6:$B$205,A59,ALTERNATIVES!$A$6:$A$205,AQ59)=1,EXACT(AQ59,INDEX(ALTERNATIVES!$A$6:$A$205,SUMIFS(ALTERNATIVES!$Q$6:$Q$205,ALTERNATIVES!$B$6:$B$205,A59,ALTERNATIVES!$A$6:$A$205,AQ59))),EXACT(A59,INDEX(ALTERNATIVES!$B$6:$B$205,SUMIFS(ALTERNATIVES!$Q$6:$Q$205,ALTERNATIVES!$B$6:$B$205,A59,ALTERNATIVES!$A$6:$A$205,AQ59))),EXACT(B59,INDEX(ALTERNATIVES!$C$6:$C$205,SUMIFS(ALTERNATIVES!$Q$6:$Q$205,ALTERNATIVES!$B$6:$B$205,A59,ALTERNATIVES!$A$6:$A$205,AQ59))),INDEX(ALTERNATIVES!$L$6:$L$205,SUMIFS(ALTERNATIVES!$Q$6:$Q$205,ALTERNATIVES!$B$6:$B$205,A59,ALTERNATIVES!$A$6:$A$205,AQ59))="VALID"),"VALID","INVALID - ALTERNATIVE SELECTION")))</x:f>
      </x:c>
    </x:row>
    <x:row r="60">
      <x:c r="A60" s="24"/>
      <x:c r="B60" s="24"/>
      <x:c r="C60" s="34"/>
      <x:c r="D60" s="24"/>
      <x:c r="E60" s="24"/>
      <x:c r="F60" s="24"/>
      <x:c r="G60" s="24"/>
      <x:c r="H60" s="24"/>
      <x:c r="I60" s="24"/>
      <x:c r="J60" s="24"/>
      <x:c r="K60" s="24"/>
      <x:c r="L60" s="24"/>
      <x:c r="M60" s="24"/>
      <x:c r="N60" s="30" t="str">
        <x:f>IF(A60="","",IF(COUNTIF($A$6:$A$205,A60)=1,"VALID","INVALID - DUPLICATE / CASE-COLLIDING MEMO ID"))</x:f>
      </x:c>
      <x:c r="O60" s="30" t="str">
        <x:f>IF(A60="","",IF(AND(COUNTIF(DECISION_CONTEXT!$A$6:$A$205,B60)=1,EXACT(B60,INDEX(DECISION_CONTEXT!$A$6:$A$205,MATCH(B60,DECISION_CONTEXT!$A$6:$A$205,0))),INDEX(DECISION_CONTEXT!$I$6:$I$205,MATCH(B60,DECISION_CONTEXT!$A$6:$A$205,0))="VALID",INDEX(DECISION_CONTEXT!$J$6:$J$205,MATCH(B60,DECISION_CONTEXT!$A$6:$A$205,0))="VALID"),"VALID","INVALID - DECISION OWNERSHIP"))</x:f>
      </x:c>
      <x:c r="P60" s="30" t="str">
        <x:f>IF(A60="","",IF(AND(B60&lt;&gt;"",C60&lt;&gt;"",D60&lt;&gt;"",E60&lt;&gt;"",F60&lt;&gt;"",G60&lt;&gt;"",H60&lt;&gt;"",I60&lt;&gt;"",J60&lt;&gt;"",K60&lt;&gt;"",L60&lt;&gt;"",M60&lt;&gt;""),"VALID","INVALID - REQUIRED FIELD"))</x:f>
      </x:c>
      <x:c r="Q60" s="30" t="str">
        <x:f>IF(A60="","",COUNTIFS(EVIDENCE_LINKS!$B$6:$B$205,A60,EVIDENCE_LINKS!$C$6:$C$205,B60))</x:f>
      </x:c>
      <x:c r="R60" s="30" t="str">
        <x:f>IF(A60="","",COUNTIFS(EVIDENCE_LINKS!$B$6:$B$205,A60,EVIDENCE_LINKS!$C$6:$C$205,B60,EVIDENCE_LINKS!$N$6:$N$205,"VALID"))</x:f>
      </x:c>
      <x:c r="S60" s="30" t="str">
        <x:f>IF(A60="","",COUNTIFS(EVIDENCE_LINKS!$B$6:$B$205,A60,EVIDENCE_LINKS!$C$6:$C$205,B60,EVIDENCE_LINKS!$N$6:$N$205,"BLOCKING"))</x:f>
      </x:c>
      <x:c r="T60" s="30" t="str">
        <x:f>IF(A60="","",COUNTIFS(ALTERNATIVES!$B$6:$B$205,A60,ALTERNATIVES!$C$6:$C$205,B60,ALTERNATIVES!$L$6:$L$205,"VALID"))</x:f>
      </x:c>
      <x:c r="U60" s="30" t="str">
        <x:f>IF(A60="","",IF(OR(N60&lt;&gt;"VALID",O60&lt;&gt;"VALID",P60&lt;&gt;"VALID",AB60&lt;&gt;"VALID",AC60&gt;0,AE60&gt;0,AO60&lt;&gt;"VALID",AR60&lt;&gt;"VALID"),"REPAIR MEMO",IF(INDEX(DECISION_CONTEXT!$D$6:$D$205,MATCH(B60,DECISION_CONTEXT!$A$6:$A$205,0))="REOPEN REQUIRED","RETURN TO DECISION DEFINITION",IF(OR(AD60&gt;0,AP60="TOO FEW - RETURN TO EVIDENCE AUDIT"),"RETURN TO EVIDENCE AUDIT",IF(AP60="TOO MANY - REPAIR MEMO","REPAIR MEMO",IF(T60&lt;1,"REPAIR MEMO","READY FOR EXECUTIVE REVIEW"))))))</x:f>
      </x:c>
      <x:c r="V60" s="30" t="str">
        <x:f>IF(A60="","",IF(U60="READY FOR EXECUTIVE REVIEW","Take the bounded memo to executive review; record the actual decision separately.",IF(U60="RETURN TO DECISION DEFINITION","Reopen the Decision Definition Canvas before rewriting the memo.",IF(U60="RETURN TO EVIDENCE AUDIT","Return to Evidence Audit until at least two and no more than four decision-bearing evidence records are valid.",IF(AP60="TOO MANY - REPAIR MEMO","Reduce the executive surface to two to four decision-bearing evidence records without changing upstream evidence.","Repair the memo record without changing upstream decision or evidence.")))))</x:f>
      </x:c>
      <x:c r="W60" s="30" t="str">
        <x:f>IF(A60="","",A60&amp;"|~|"&amp;B60&amp;"|~|"&amp;E60&amp;"|~|"&amp;F60&amp;"|~|"&amp;H60&amp;"|~|"&amp;I60&amp;"|~|"&amp;K60&amp;"|~|"&amp;L60)</x:f>
      </x:c>
      <x:c r="X60" s="51"/>
      <x:c r="Y60" s="51"/>
      <x:c r="Z60" s="51"/>
      <x:c r="AA60" s="51"/>
      <x:c r="AB60" s="51" t="str">
        <x:f>IF(A60="","",IF(AND(O60="VALID",EXACT(X60,INDEX(DECISION_CONTEXT!$B$6:$B$205,MATCH(B60,DECISION_CONTEXT!$A$6:$A$205,0))),EXACT(Y60,INDEX(DECISION_CONTEXT!$E$6:$E$205,MATCH(B60,DECISION_CONTEXT!$A$6:$A$205,0))),EXACT(Z60,INDEX(DECISION_CONTEXT!$F$6:$F$205,MATCH(B60,DECISION_CONTEXT!$A$6:$A$205,0))),EXACT(AA60,INDEX(DECISION_CONTEXT!$H$6:$H$205,MATCH(B60,DECISION_CONTEXT!$A$6:$A$205,0))),EXACT(E60,INDEX(DECISION_CONTEXT!$K$6:$K$205,MATCH(B60,DECISION_CONTEXT!$A$6:$A$205,0)))),"VALID","INVALID - DECISION CONTRACT PARITY / AUTHORITY"))</x:f>
      </x:c>
      <x:c r="AC60" s="51" t="str">
        <x:f>IF(A60="","",COUNTIFS(EVIDENCE_LINKS!$B$6:$B$205,A60,EVIDENCE_LINKS!$C$6:$C$205,B60,EVIDENCE_LINKS!$N$6:$N$205,"INVALID"))</x:f>
      </x:c>
      <x:c r="AD60" s="51" t="str">
        <x:f>IF(A60="","",S60)</x:f>
      </x:c>
      <x:c r="AE60" s="51" t="str">
        <x:f>IF(A60="","",COUNTIFS(ALTERNATIVES!$B$6:$B$205,A60,ALTERNATIVES!$C$6:$C$205,B60,ALTERNATIVES!$L$6:$L$205,"INVALID"))</x:f>
      </x:c>
      <x:c r="AF60" s="51" t="str">
        <x:f>IF(A60="","",A60&amp;"|~|"&amp;B60&amp;"|~|"&amp;X60&amp;"|~|"&amp;Y60&amp;"|~|"&amp;Z60&amp;"|~|"&amp;AA60&amp;"|~|"&amp;E60&amp;"|~|"&amp;F60&amp;"|~|"&amp;H60&amp;"|~|"&amp;I60&amp;"|~|"&amp;K60&amp;"|~|"&amp;L60)</x:f>
      </x:c>
      <x:c r="AG60" s="51"/>
      <x:c r="AH60" s="51"/>
      <x:c r="AI60" s="51"/>
      <x:c r="AJ60" s="51"/>
      <x:c r="AK60" s="51" t="str">
        <x:f>IF(A60="","",IF(AG60="","EMPTY",IF(AND(COUNTIFS(EVIDENCE_LINKS!$B$6:$B$205,A60,EVIDENCE_LINKS!$D$6:$D$205,AG60)=1,EXACT(AG60,INDEX(EVIDENCE_LINKS!$D$6:$D$205,SUMIFS(EVIDENCE_LINKS!$S$6:$S$205,EVIDENCE_LINKS!$B$6:$B$205,A60,EVIDENCE_LINKS!$D$6:$D$205,AG60))),EXACT(A60,INDEX(EVIDENCE_LINKS!$B$6:$B$205,SUMIFS(EVIDENCE_LINKS!$S$6:$S$205,EVIDENCE_LINKS!$B$6:$B$205,A60,EVIDENCE_LINKS!$D$6:$D$205,AG60))),EXACT(B60,INDEX(EVIDENCE_LINKS!$C$6:$C$205,SUMIFS(EVIDENCE_LINKS!$S$6:$S$205,EVIDENCE_LINKS!$B$6:$B$205,A60,EVIDENCE_LINKS!$D$6:$D$205,AG60))),INDEX(EVIDENCE_LINKS!$N$6:$N$205,SUMIFS(EVIDENCE_LINKS!$S$6:$S$205,EVIDENCE_LINKS!$B$6:$B$205,A60,EVIDENCE_LINKS!$D$6:$D$205,AG60))="VALID",COUNTIF($AG60:$AJ60,AG60)=1),"VALID","INVALID - EVIDENCE 1 SELECTION")))</x:f>
      </x:c>
      <x:c r="AL60" s="51" t="str">
        <x:f>IF(A60="","",IF(AH60="","EMPTY",IF(AND(COUNTIFS(EVIDENCE_LINKS!$B$6:$B$205,A60,EVIDENCE_LINKS!$D$6:$D$205,AH60)=1,EXACT(AH60,INDEX(EVIDENCE_LINKS!$D$6:$D$205,SUMIFS(EVIDENCE_LINKS!$S$6:$S$205,EVIDENCE_LINKS!$B$6:$B$205,A60,EVIDENCE_LINKS!$D$6:$D$205,AH60))),EXACT(A60,INDEX(EVIDENCE_LINKS!$B$6:$B$205,SUMIFS(EVIDENCE_LINKS!$S$6:$S$205,EVIDENCE_LINKS!$B$6:$B$205,A60,EVIDENCE_LINKS!$D$6:$D$205,AH60))),EXACT(B60,INDEX(EVIDENCE_LINKS!$C$6:$C$205,SUMIFS(EVIDENCE_LINKS!$S$6:$S$205,EVIDENCE_LINKS!$B$6:$B$205,A60,EVIDENCE_LINKS!$D$6:$D$205,AH60))),INDEX(EVIDENCE_LINKS!$N$6:$N$205,SUMIFS(EVIDENCE_LINKS!$S$6:$S$205,EVIDENCE_LINKS!$B$6:$B$205,A60,EVIDENCE_LINKS!$D$6:$D$205,AH60))="VALID",COUNTIF($AG60:$AJ60,AH60)=1),"VALID","INVALID - EVIDENCE 2 SELECTION")))</x:f>
      </x:c>
      <x:c r="AM60" s="51" t="str">
        <x:f>IF(A60="","",IF(AI60="","EMPTY",IF(AND(COUNTIFS(EVIDENCE_LINKS!$B$6:$B$205,A60,EVIDENCE_LINKS!$D$6:$D$205,AI60)=1,EXACT(AI60,INDEX(EVIDENCE_LINKS!$D$6:$D$205,SUMIFS(EVIDENCE_LINKS!$S$6:$S$205,EVIDENCE_LINKS!$B$6:$B$205,A60,EVIDENCE_LINKS!$D$6:$D$205,AI60))),EXACT(A60,INDEX(EVIDENCE_LINKS!$B$6:$B$205,SUMIFS(EVIDENCE_LINKS!$S$6:$S$205,EVIDENCE_LINKS!$B$6:$B$205,A60,EVIDENCE_LINKS!$D$6:$D$205,AI60))),EXACT(B60,INDEX(EVIDENCE_LINKS!$C$6:$C$205,SUMIFS(EVIDENCE_LINKS!$S$6:$S$205,EVIDENCE_LINKS!$B$6:$B$205,A60,EVIDENCE_LINKS!$D$6:$D$205,AI60))),INDEX(EVIDENCE_LINKS!$N$6:$N$205,SUMIFS(EVIDENCE_LINKS!$S$6:$S$205,EVIDENCE_LINKS!$B$6:$B$205,A60,EVIDENCE_LINKS!$D$6:$D$205,AI60))="VALID",COUNTIF($AG60:$AJ60,AI60)=1),"VALID","INVALID - EVIDENCE 3 SELECTION")))</x:f>
      </x:c>
      <x:c r="AN60" s="51" t="str">
        <x:f>IF(A60="","",IF(AJ60="","EMPTY",IF(AND(COUNTIFS(EVIDENCE_LINKS!$B$6:$B$205,A60,EVIDENCE_LINKS!$D$6:$D$205,AJ60)=1,EXACT(AJ60,INDEX(EVIDENCE_LINKS!$D$6:$D$205,SUMIFS(EVIDENCE_LINKS!$S$6:$S$205,EVIDENCE_LINKS!$B$6:$B$205,A60,EVIDENCE_LINKS!$D$6:$D$205,AJ60))),EXACT(A60,INDEX(EVIDENCE_LINKS!$B$6:$B$205,SUMIFS(EVIDENCE_LINKS!$S$6:$S$205,EVIDENCE_LINKS!$B$6:$B$205,A60,EVIDENCE_LINKS!$D$6:$D$205,AJ60))),EXACT(B60,INDEX(EVIDENCE_LINKS!$C$6:$C$205,SUMIFS(EVIDENCE_LINKS!$S$6:$S$205,EVIDENCE_LINKS!$B$6:$B$205,A60,EVIDENCE_LINKS!$D$6:$D$205,AJ60))),INDEX(EVIDENCE_LINKS!$N$6:$N$205,SUMIFS(EVIDENCE_LINKS!$S$6:$S$205,EVIDENCE_LINKS!$B$6:$B$205,A60,EVIDENCE_LINKS!$D$6:$D$205,AJ60))="VALID",COUNTIF($AG60:$AJ60,AJ60)=1),"VALID","INVALID - EVIDENCE 4 SELECTION")))</x:f>
      </x:c>
      <x:c r="AO60" s="51" t="str">
        <x:f>IF(A60="","",IF(AND(OR(AK60="VALID",AK60="EMPTY"),OR(AL60="VALID",AL60="EMPTY"),OR(AM60="VALID",AM60="EMPTY"),OR(AN60="VALID",AN60="EMPTY"),R60=COUNTIF($AG60:$AJ60,"&lt;&gt;")),"VALID","INVALID - EVIDENCE SELECTION PARITY"))</x:f>
      </x:c>
      <x:c r="AP60" s="51" t="str">
        <x:f>IF(A60="","",IF(R60&lt;2,"TOO FEW - RETURN TO EVIDENCE AUDIT",IF(R60&gt;4,"TOO MANY - REPAIR MEMO","VALID")))</x:f>
      </x:c>
      <x:c r="AR60" t="str">
        <x:f>IF(A60="","",IF(AQ60="","INVALID - MISSING ALTERNATIVE SELECTION",IF(AND(COUNTIFS(ALTERNATIVES!$B$6:$B$205,A60,ALTERNATIVES!$A$6:$A$205,AQ60)=1,EXACT(AQ60,INDEX(ALTERNATIVES!$A$6:$A$205,SUMIFS(ALTERNATIVES!$Q$6:$Q$205,ALTERNATIVES!$B$6:$B$205,A60,ALTERNATIVES!$A$6:$A$205,AQ60))),EXACT(A60,INDEX(ALTERNATIVES!$B$6:$B$205,SUMIFS(ALTERNATIVES!$Q$6:$Q$205,ALTERNATIVES!$B$6:$B$205,A60,ALTERNATIVES!$A$6:$A$205,AQ60))),EXACT(B60,INDEX(ALTERNATIVES!$C$6:$C$205,SUMIFS(ALTERNATIVES!$Q$6:$Q$205,ALTERNATIVES!$B$6:$B$205,A60,ALTERNATIVES!$A$6:$A$205,AQ60))),INDEX(ALTERNATIVES!$L$6:$L$205,SUMIFS(ALTERNATIVES!$Q$6:$Q$205,ALTERNATIVES!$B$6:$B$205,A60,ALTERNATIVES!$A$6:$A$205,AQ60))="VALID"),"VALID","INVALID - ALTERNATIVE SELECTION")))</x:f>
      </x:c>
    </x:row>
    <x:row r="61">
      <x:c r="A61" s="24"/>
      <x:c r="B61" s="24"/>
      <x:c r="C61" s="34"/>
      <x:c r="D61" s="24"/>
      <x:c r="E61" s="24"/>
      <x:c r="F61" s="24"/>
      <x:c r="G61" s="24"/>
      <x:c r="H61" s="24"/>
      <x:c r="I61" s="24"/>
      <x:c r="J61" s="24"/>
      <x:c r="K61" s="24"/>
      <x:c r="L61" s="24"/>
      <x:c r="M61" s="24"/>
      <x:c r="N61" s="30" t="str">
        <x:f>IF(A61="","",IF(COUNTIF($A$6:$A$205,A61)=1,"VALID","INVALID - DUPLICATE / CASE-COLLIDING MEMO ID"))</x:f>
      </x:c>
      <x:c r="O61" s="30" t="str">
        <x:f>IF(A61="","",IF(AND(COUNTIF(DECISION_CONTEXT!$A$6:$A$205,B61)=1,EXACT(B61,INDEX(DECISION_CONTEXT!$A$6:$A$205,MATCH(B61,DECISION_CONTEXT!$A$6:$A$205,0))),INDEX(DECISION_CONTEXT!$I$6:$I$205,MATCH(B61,DECISION_CONTEXT!$A$6:$A$205,0))="VALID",INDEX(DECISION_CONTEXT!$J$6:$J$205,MATCH(B61,DECISION_CONTEXT!$A$6:$A$205,0))="VALID"),"VALID","INVALID - DECISION OWNERSHIP"))</x:f>
      </x:c>
      <x:c r="P61" s="30" t="str">
        <x:f>IF(A61="","",IF(AND(B61&lt;&gt;"",C61&lt;&gt;"",D61&lt;&gt;"",E61&lt;&gt;"",F61&lt;&gt;"",G61&lt;&gt;"",H61&lt;&gt;"",I61&lt;&gt;"",J61&lt;&gt;"",K61&lt;&gt;"",L61&lt;&gt;"",M61&lt;&gt;""),"VALID","INVALID - REQUIRED FIELD"))</x:f>
      </x:c>
      <x:c r="Q61" s="30" t="str">
        <x:f>IF(A61="","",COUNTIFS(EVIDENCE_LINKS!$B$6:$B$205,A61,EVIDENCE_LINKS!$C$6:$C$205,B61))</x:f>
      </x:c>
      <x:c r="R61" s="30" t="str">
        <x:f>IF(A61="","",COUNTIFS(EVIDENCE_LINKS!$B$6:$B$205,A61,EVIDENCE_LINKS!$C$6:$C$205,B61,EVIDENCE_LINKS!$N$6:$N$205,"VALID"))</x:f>
      </x:c>
      <x:c r="S61" s="30" t="str">
        <x:f>IF(A61="","",COUNTIFS(EVIDENCE_LINKS!$B$6:$B$205,A61,EVIDENCE_LINKS!$C$6:$C$205,B61,EVIDENCE_LINKS!$N$6:$N$205,"BLOCKING"))</x:f>
      </x:c>
      <x:c r="T61" s="30" t="str">
        <x:f>IF(A61="","",COUNTIFS(ALTERNATIVES!$B$6:$B$205,A61,ALTERNATIVES!$C$6:$C$205,B61,ALTERNATIVES!$L$6:$L$205,"VALID"))</x:f>
      </x:c>
      <x:c r="U61" s="30" t="str">
        <x:f>IF(A61="","",IF(OR(N61&lt;&gt;"VALID",O61&lt;&gt;"VALID",P61&lt;&gt;"VALID",AB61&lt;&gt;"VALID",AC61&gt;0,AE61&gt;0,AO61&lt;&gt;"VALID",AR61&lt;&gt;"VALID"),"REPAIR MEMO",IF(INDEX(DECISION_CONTEXT!$D$6:$D$205,MATCH(B61,DECISION_CONTEXT!$A$6:$A$205,0))="REOPEN REQUIRED","RETURN TO DECISION DEFINITION",IF(OR(AD61&gt;0,AP61="TOO FEW - RETURN TO EVIDENCE AUDIT"),"RETURN TO EVIDENCE AUDIT",IF(AP61="TOO MANY - REPAIR MEMO","REPAIR MEMO",IF(T61&lt;1,"REPAIR MEMO","READY FOR EXECUTIVE REVIEW"))))))</x:f>
      </x:c>
      <x:c r="V61" s="30" t="str">
        <x:f>IF(A61="","",IF(U61="READY FOR EXECUTIVE REVIEW","Take the bounded memo to executive review; record the actual decision separately.",IF(U61="RETURN TO DECISION DEFINITION","Reopen the Decision Definition Canvas before rewriting the memo.",IF(U61="RETURN TO EVIDENCE AUDIT","Return to Evidence Audit until at least two and no more than four decision-bearing evidence records are valid.",IF(AP61="TOO MANY - REPAIR MEMO","Reduce the executive surface to two to four decision-bearing evidence records without changing upstream evidence.","Repair the memo record without changing upstream decision or evidence.")))))</x:f>
      </x:c>
      <x:c r="W61" s="30" t="str">
        <x:f>IF(A61="","",A61&amp;"|~|"&amp;B61&amp;"|~|"&amp;E61&amp;"|~|"&amp;F61&amp;"|~|"&amp;H61&amp;"|~|"&amp;I61&amp;"|~|"&amp;K61&amp;"|~|"&amp;L61)</x:f>
      </x:c>
      <x:c r="X61" s="51"/>
      <x:c r="Y61" s="51"/>
      <x:c r="Z61" s="51"/>
      <x:c r="AA61" s="51"/>
      <x:c r="AB61" s="51" t="str">
        <x:f>IF(A61="","",IF(AND(O61="VALID",EXACT(X61,INDEX(DECISION_CONTEXT!$B$6:$B$205,MATCH(B61,DECISION_CONTEXT!$A$6:$A$205,0))),EXACT(Y61,INDEX(DECISION_CONTEXT!$E$6:$E$205,MATCH(B61,DECISION_CONTEXT!$A$6:$A$205,0))),EXACT(Z61,INDEX(DECISION_CONTEXT!$F$6:$F$205,MATCH(B61,DECISION_CONTEXT!$A$6:$A$205,0))),EXACT(AA61,INDEX(DECISION_CONTEXT!$H$6:$H$205,MATCH(B61,DECISION_CONTEXT!$A$6:$A$205,0))),EXACT(E61,INDEX(DECISION_CONTEXT!$K$6:$K$205,MATCH(B61,DECISION_CONTEXT!$A$6:$A$205,0)))),"VALID","INVALID - DECISION CONTRACT PARITY / AUTHORITY"))</x:f>
      </x:c>
      <x:c r="AC61" s="51" t="str">
        <x:f>IF(A61="","",COUNTIFS(EVIDENCE_LINKS!$B$6:$B$205,A61,EVIDENCE_LINKS!$C$6:$C$205,B61,EVIDENCE_LINKS!$N$6:$N$205,"INVALID"))</x:f>
      </x:c>
      <x:c r="AD61" s="51" t="str">
        <x:f>IF(A61="","",S61)</x:f>
      </x:c>
      <x:c r="AE61" s="51" t="str">
        <x:f>IF(A61="","",COUNTIFS(ALTERNATIVES!$B$6:$B$205,A61,ALTERNATIVES!$C$6:$C$205,B61,ALTERNATIVES!$L$6:$L$205,"INVALID"))</x:f>
      </x:c>
      <x:c r="AF61" s="51" t="str">
        <x:f>IF(A61="","",A61&amp;"|~|"&amp;B61&amp;"|~|"&amp;X61&amp;"|~|"&amp;Y61&amp;"|~|"&amp;Z61&amp;"|~|"&amp;AA61&amp;"|~|"&amp;E61&amp;"|~|"&amp;F61&amp;"|~|"&amp;H61&amp;"|~|"&amp;I61&amp;"|~|"&amp;K61&amp;"|~|"&amp;L61)</x:f>
      </x:c>
      <x:c r="AG61" s="51"/>
      <x:c r="AH61" s="51"/>
      <x:c r="AI61" s="51"/>
      <x:c r="AJ61" s="51"/>
      <x:c r="AK61" s="51" t="str">
        <x:f>IF(A61="","",IF(AG61="","EMPTY",IF(AND(COUNTIFS(EVIDENCE_LINKS!$B$6:$B$205,A61,EVIDENCE_LINKS!$D$6:$D$205,AG61)=1,EXACT(AG61,INDEX(EVIDENCE_LINKS!$D$6:$D$205,SUMIFS(EVIDENCE_LINKS!$S$6:$S$205,EVIDENCE_LINKS!$B$6:$B$205,A61,EVIDENCE_LINKS!$D$6:$D$205,AG61))),EXACT(A61,INDEX(EVIDENCE_LINKS!$B$6:$B$205,SUMIFS(EVIDENCE_LINKS!$S$6:$S$205,EVIDENCE_LINKS!$B$6:$B$205,A61,EVIDENCE_LINKS!$D$6:$D$205,AG61))),EXACT(B61,INDEX(EVIDENCE_LINKS!$C$6:$C$205,SUMIFS(EVIDENCE_LINKS!$S$6:$S$205,EVIDENCE_LINKS!$B$6:$B$205,A61,EVIDENCE_LINKS!$D$6:$D$205,AG61))),INDEX(EVIDENCE_LINKS!$N$6:$N$205,SUMIFS(EVIDENCE_LINKS!$S$6:$S$205,EVIDENCE_LINKS!$B$6:$B$205,A61,EVIDENCE_LINKS!$D$6:$D$205,AG61))="VALID",COUNTIF($AG61:$AJ61,AG61)=1),"VALID","INVALID - EVIDENCE 1 SELECTION")))</x:f>
      </x:c>
      <x:c r="AL61" s="51" t="str">
        <x:f>IF(A61="","",IF(AH61="","EMPTY",IF(AND(COUNTIFS(EVIDENCE_LINKS!$B$6:$B$205,A61,EVIDENCE_LINKS!$D$6:$D$205,AH61)=1,EXACT(AH61,INDEX(EVIDENCE_LINKS!$D$6:$D$205,SUMIFS(EVIDENCE_LINKS!$S$6:$S$205,EVIDENCE_LINKS!$B$6:$B$205,A61,EVIDENCE_LINKS!$D$6:$D$205,AH61))),EXACT(A61,INDEX(EVIDENCE_LINKS!$B$6:$B$205,SUMIFS(EVIDENCE_LINKS!$S$6:$S$205,EVIDENCE_LINKS!$B$6:$B$205,A61,EVIDENCE_LINKS!$D$6:$D$205,AH61))),EXACT(B61,INDEX(EVIDENCE_LINKS!$C$6:$C$205,SUMIFS(EVIDENCE_LINKS!$S$6:$S$205,EVIDENCE_LINKS!$B$6:$B$205,A61,EVIDENCE_LINKS!$D$6:$D$205,AH61))),INDEX(EVIDENCE_LINKS!$N$6:$N$205,SUMIFS(EVIDENCE_LINKS!$S$6:$S$205,EVIDENCE_LINKS!$B$6:$B$205,A61,EVIDENCE_LINKS!$D$6:$D$205,AH61))="VALID",COUNTIF($AG61:$AJ61,AH61)=1),"VALID","INVALID - EVIDENCE 2 SELECTION")))</x:f>
      </x:c>
      <x:c r="AM61" s="51" t="str">
        <x:f>IF(A61="","",IF(AI61="","EMPTY",IF(AND(COUNTIFS(EVIDENCE_LINKS!$B$6:$B$205,A61,EVIDENCE_LINKS!$D$6:$D$205,AI61)=1,EXACT(AI61,INDEX(EVIDENCE_LINKS!$D$6:$D$205,SUMIFS(EVIDENCE_LINKS!$S$6:$S$205,EVIDENCE_LINKS!$B$6:$B$205,A61,EVIDENCE_LINKS!$D$6:$D$205,AI61))),EXACT(A61,INDEX(EVIDENCE_LINKS!$B$6:$B$205,SUMIFS(EVIDENCE_LINKS!$S$6:$S$205,EVIDENCE_LINKS!$B$6:$B$205,A61,EVIDENCE_LINKS!$D$6:$D$205,AI61))),EXACT(B61,INDEX(EVIDENCE_LINKS!$C$6:$C$205,SUMIFS(EVIDENCE_LINKS!$S$6:$S$205,EVIDENCE_LINKS!$B$6:$B$205,A61,EVIDENCE_LINKS!$D$6:$D$205,AI61))),INDEX(EVIDENCE_LINKS!$N$6:$N$205,SUMIFS(EVIDENCE_LINKS!$S$6:$S$205,EVIDENCE_LINKS!$B$6:$B$205,A61,EVIDENCE_LINKS!$D$6:$D$205,AI61))="VALID",COUNTIF($AG61:$AJ61,AI61)=1),"VALID","INVALID - EVIDENCE 3 SELECTION")))</x:f>
      </x:c>
      <x:c r="AN61" s="51" t="str">
        <x:f>IF(A61="","",IF(AJ61="","EMPTY",IF(AND(COUNTIFS(EVIDENCE_LINKS!$B$6:$B$205,A61,EVIDENCE_LINKS!$D$6:$D$205,AJ61)=1,EXACT(AJ61,INDEX(EVIDENCE_LINKS!$D$6:$D$205,SUMIFS(EVIDENCE_LINKS!$S$6:$S$205,EVIDENCE_LINKS!$B$6:$B$205,A61,EVIDENCE_LINKS!$D$6:$D$205,AJ61))),EXACT(A61,INDEX(EVIDENCE_LINKS!$B$6:$B$205,SUMIFS(EVIDENCE_LINKS!$S$6:$S$205,EVIDENCE_LINKS!$B$6:$B$205,A61,EVIDENCE_LINKS!$D$6:$D$205,AJ61))),EXACT(B61,INDEX(EVIDENCE_LINKS!$C$6:$C$205,SUMIFS(EVIDENCE_LINKS!$S$6:$S$205,EVIDENCE_LINKS!$B$6:$B$205,A61,EVIDENCE_LINKS!$D$6:$D$205,AJ61))),INDEX(EVIDENCE_LINKS!$N$6:$N$205,SUMIFS(EVIDENCE_LINKS!$S$6:$S$205,EVIDENCE_LINKS!$B$6:$B$205,A61,EVIDENCE_LINKS!$D$6:$D$205,AJ61))="VALID",COUNTIF($AG61:$AJ61,AJ61)=1),"VALID","INVALID - EVIDENCE 4 SELECTION")))</x:f>
      </x:c>
      <x:c r="AO61" s="51" t="str">
        <x:f>IF(A61="","",IF(AND(OR(AK61="VALID",AK61="EMPTY"),OR(AL61="VALID",AL61="EMPTY"),OR(AM61="VALID",AM61="EMPTY"),OR(AN61="VALID",AN61="EMPTY"),R61=COUNTIF($AG61:$AJ61,"&lt;&gt;")),"VALID","INVALID - EVIDENCE SELECTION PARITY"))</x:f>
      </x:c>
      <x:c r="AP61" s="51" t="str">
        <x:f>IF(A61="","",IF(R61&lt;2,"TOO FEW - RETURN TO EVIDENCE AUDIT",IF(R61&gt;4,"TOO MANY - REPAIR MEMO","VALID")))</x:f>
      </x:c>
      <x:c r="AR61" t="str">
        <x:f>IF(A61="","",IF(AQ61="","INVALID - MISSING ALTERNATIVE SELECTION",IF(AND(COUNTIFS(ALTERNATIVES!$B$6:$B$205,A61,ALTERNATIVES!$A$6:$A$205,AQ61)=1,EXACT(AQ61,INDEX(ALTERNATIVES!$A$6:$A$205,SUMIFS(ALTERNATIVES!$Q$6:$Q$205,ALTERNATIVES!$B$6:$B$205,A61,ALTERNATIVES!$A$6:$A$205,AQ61))),EXACT(A61,INDEX(ALTERNATIVES!$B$6:$B$205,SUMIFS(ALTERNATIVES!$Q$6:$Q$205,ALTERNATIVES!$B$6:$B$205,A61,ALTERNATIVES!$A$6:$A$205,AQ61))),EXACT(B61,INDEX(ALTERNATIVES!$C$6:$C$205,SUMIFS(ALTERNATIVES!$Q$6:$Q$205,ALTERNATIVES!$B$6:$B$205,A61,ALTERNATIVES!$A$6:$A$205,AQ61))),INDEX(ALTERNATIVES!$L$6:$L$205,SUMIFS(ALTERNATIVES!$Q$6:$Q$205,ALTERNATIVES!$B$6:$B$205,A61,ALTERNATIVES!$A$6:$A$205,AQ61))="VALID"),"VALID","INVALID - ALTERNATIVE SELECTION")))</x:f>
      </x:c>
    </x:row>
    <x:row r="62">
      <x:c r="A62" s="24"/>
      <x:c r="B62" s="24"/>
      <x:c r="C62" s="34"/>
      <x:c r="D62" s="24"/>
      <x:c r="E62" s="24"/>
      <x:c r="F62" s="24"/>
      <x:c r="G62" s="24"/>
      <x:c r="H62" s="24"/>
      <x:c r="I62" s="24"/>
      <x:c r="J62" s="24"/>
      <x:c r="K62" s="24"/>
      <x:c r="L62" s="24"/>
      <x:c r="M62" s="24"/>
      <x:c r="N62" s="30" t="str">
        <x:f>IF(A62="","",IF(COUNTIF($A$6:$A$205,A62)=1,"VALID","INVALID - DUPLICATE / CASE-COLLIDING MEMO ID"))</x:f>
      </x:c>
      <x:c r="O62" s="30" t="str">
        <x:f>IF(A62="","",IF(AND(COUNTIF(DECISION_CONTEXT!$A$6:$A$205,B62)=1,EXACT(B62,INDEX(DECISION_CONTEXT!$A$6:$A$205,MATCH(B62,DECISION_CONTEXT!$A$6:$A$205,0))),INDEX(DECISION_CONTEXT!$I$6:$I$205,MATCH(B62,DECISION_CONTEXT!$A$6:$A$205,0))="VALID",INDEX(DECISION_CONTEXT!$J$6:$J$205,MATCH(B62,DECISION_CONTEXT!$A$6:$A$205,0))="VALID"),"VALID","INVALID - DECISION OWNERSHIP"))</x:f>
      </x:c>
      <x:c r="P62" s="30" t="str">
        <x:f>IF(A62="","",IF(AND(B62&lt;&gt;"",C62&lt;&gt;"",D62&lt;&gt;"",E62&lt;&gt;"",F62&lt;&gt;"",G62&lt;&gt;"",H62&lt;&gt;"",I62&lt;&gt;"",J62&lt;&gt;"",K62&lt;&gt;"",L62&lt;&gt;"",M62&lt;&gt;""),"VALID","INVALID - REQUIRED FIELD"))</x:f>
      </x:c>
      <x:c r="Q62" s="30" t="str">
        <x:f>IF(A62="","",COUNTIFS(EVIDENCE_LINKS!$B$6:$B$205,A62,EVIDENCE_LINKS!$C$6:$C$205,B62))</x:f>
      </x:c>
      <x:c r="R62" s="30" t="str">
        <x:f>IF(A62="","",COUNTIFS(EVIDENCE_LINKS!$B$6:$B$205,A62,EVIDENCE_LINKS!$C$6:$C$205,B62,EVIDENCE_LINKS!$N$6:$N$205,"VALID"))</x:f>
      </x:c>
      <x:c r="S62" s="30" t="str">
        <x:f>IF(A62="","",COUNTIFS(EVIDENCE_LINKS!$B$6:$B$205,A62,EVIDENCE_LINKS!$C$6:$C$205,B62,EVIDENCE_LINKS!$N$6:$N$205,"BLOCKING"))</x:f>
      </x:c>
      <x:c r="T62" s="30" t="str">
        <x:f>IF(A62="","",COUNTIFS(ALTERNATIVES!$B$6:$B$205,A62,ALTERNATIVES!$C$6:$C$205,B62,ALTERNATIVES!$L$6:$L$205,"VALID"))</x:f>
      </x:c>
      <x:c r="U62" s="30" t="str">
        <x:f>IF(A62="","",IF(OR(N62&lt;&gt;"VALID",O62&lt;&gt;"VALID",P62&lt;&gt;"VALID",AB62&lt;&gt;"VALID",AC62&gt;0,AE62&gt;0,AO62&lt;&gt;"VALID",AR62&lt;&gt;"VALID"),"REPAIR MEMO",IF(INDEX(DECISION_CONTEXT!$D$6:$D$205,MATCH(B62,DECISION_CONTEXT!$A$6:$A$205,0))="REOPEN REQUIRED","RETURN TO DECISION DEFINITION",IF(OR(AD62&gt;0,AP62="TOO FEW - RETURN TO EVIDENCE AUDIT"),"RETURN TO EVIDENCE AUDIT",IF(AP62="TOO MANY - REPAIR MEMO","REPAIR MEMO",IF(T62&lt;1,"REPAIR MEMO","READY FOR EXECUTIVE REVIEW"))))))</x:f>
      </x:c>
      <x:c r="V62" s="30" t="str">
        <x:f>IF(A62="","",IF(U62="READY FOR EXECUTIVE REVIEW","Take the bounded memo to executive review; record the actual decision separately.",IF(U62="RETURN TO DECISION DEFINITION","Reopen the Decision Definition Canvas before rewriting the memo.",IF(U62="RETURN TO EVIDENCE AUDIT","Return to Evidence Audit until at least two and no more than four decision-bearing evidence records are valid.",IF(AP62="TOO MANY - REPAIR MEMO","Reduce the executive surface to two to four decision-bearing evidence records without changing upstream evidence.","Repair the memo record without changing upstream decision or evidence.")))))</x:f>
      </x:c>
      <x:c r="W62" s="30" t="str">
        <x:f>IF(A62="","",A62&amp;"|~|"&amp;B62&amp;"|~|"&amp;E62&amp;"|~|"&amp;F62&amp;"|~|"&amp;H62&amp;"|~|"&amp;I62&amp;"|~|"&amp;K62&amp;"|~|"&amp;L62)</x:f>
      </x:c>
      <x:c r="X62" s="51"/>
      <x:c r="Y62" s="51"/>
      <x:c r="Z62" s="51"/>
      <x:c r="AA62" s="51"/>
      <x:c r="AB62" s="51" t="str">
        <x:f>IF(A62="","",IF(AND(O62="VALID",EXACT(X62,INDEX(DECISION_CONTEXT!$B$6:$B$205,MATCH(B62,DECISION_CONTEXT!$A$6:$A$205,0))),EXACT(Y62,INDEX(DECISION_CONTEXT!$E$6:$E$205,MATCH(B62,DECISION_CONTEXT!$A$6:$A$205,0))),EXACT(Z62,INDEX(DECISION_CONTEXT!$F$6:$F$205,MATCH(B62,DECISION_CONTEXT!$A$6:$A$205,0))),EXACT(AA62,INDEX(DECISION_CONTEXT!$H$6:$H$205,MATCH(B62,DECISION_CONTEXT!$A$6:$A$205,0))),EXACT(E62,INDEX(DECISION_CONTEXT!$K$6:$K$205,MATCH(B62,DECISION_CONTEXT!$A$6:$A$205,0)))),"VALID","INVALID - DECISION CONTRACT PARITY / AUTHORITY"))</x:f>
      </x:c>
      <x:c r="AC62" s="51" t="str">
        <x:f>IF(A62="","",COUNTIFS(EVIDENCE_LINKS!$B$6:$B$205,A62,EVIDENCE_LINKS!$C$6:$C$205,B62,EVIDENCE_LINKS!$N$6:$N$205,"INVALID"))</x:f>
      </x:c>
      <x:c r="AD62" s="51" t="str">
        <x:f>IF(A62="","",S62)</x:f>
      </x:c>
      <x:c r="AE62" s="51" t="str">
        <x:f>IF(A62="","",COUNTIFS(ALTERNATIVES!$B$6:$B$205,A62,ALTERNATIVES!$C$6:$C$205,B62,ALTERNATIVES!$L$6:$L$205,"INVALID"))</x:f>
      </x:c>
      <x:c r="AF62" s="51" t="str">
        <x:f>IF(A62="","",A62&amp;"|~|"&amp;B62&amp;"|~|"&amp;X62&amp;"|~|"&amp;Y62&amp;"|~|"&amp;Z62&amp;"|~|"&amp;AA62&amp;"|~|"&amp;E62&amp;"|~|"&amp;F62&amp;"|~|"&amp;H62&amp;"|~|"&amp;I62&amp;"|~|"&amp;K62&amp;"|~|"&amp;L62)</x:f>
      </x:c>
      <x:c r="AG62" s="51"/>
      <x:c r="AH62" s="51"/>
      <x:c r="AI62" s="51"/>
      <x:c r="AJ62" s="51"/>
      <x:c r="AK62" s="51" t="str">
        <x:f>IF(A62="","",IF(AG62="","EMPTY",IF(AND(COUNTIFS(EVIDENCE_LINKS!$B$6:$B$205,A62,EVIDENCE_LINKS!$D$6:$D$205,AG62)=1,EXACT(AG62,INDEX(EVIDENCE_LINKS!$D$6:$D$205,SUMIFS(EVIDENCE_LINKS!$S$6:$S$205,EVIDENCE_LINKS!$B$6:$B$205,A62,EVIDENCE_LINKS!$D$6:$D$205,AG62))),EXACT(A62,INDEX(EVIDENCE_LINKS!$B$6:$B$205,SUMIFS(EVIDENCE_LINKS!$S$6:$S$205,EVIDENCE_LINKS!$B$6:$B$205,A62,EVIDENCE_LINKS!$D$6:$D$205,AG62))),EXACT(B62,INDEX(EVIDENCE_LINKS!$C$6:$C$205,SUMIFS(EVIDENCE_LINKS!$S$6:$S$205,EVIDENCE_LINKS!$B$6:$B$205,A62,EVIDENCE_LINKS!$D$6:$D$205,AG62))),INDEX(EVIDENCE_LINKS!$N$6:$N$205,SUMIFS(EVIDENCE_LINKS!$S$6:$S$205,EVIDENCE_LINKS!$B$6:$B$205,A62,EVIDENCE_LINKS!$D$6:$D$205,AG62))="VALID",COUNTIF($AG62:$AJ62,AG62)=1),"VALID","INVALID - EVIDENCE 1 SELECTION")))</x:f>
      </x:c>
      <x:c r="AL62" s="51" t="str">
        <x:f>IF(A62="","",IF(AH62="","EMPTY",IF(AND(COUNTIFS(EVIDENCE_LINKS!$B$6:$B$205,A62,EVIDENCE_LINKS!$D$6:$D$205,AH62)=1,EXACT(AH62,INDEX(EVIDENCE_LINKS!$D$6:$D$205,SUMIFS(EVIDENCE_LINKS!$S$6:$S$205,EVIDENCE_LINKS!$B$6:$B$205,A62,EVIDENCE_LINKS!$D$6:$D$205,AH62))),EXACT(A62,INDEX(EVIDENCE_LINKS!$B$6:$B$205,SUMIFS(EVIDENCE_LINKS!$S$6:$S$205,EVIDENCE_LINKS!$B$6:$B$205,A62,EVIDENCE_LINKS!$D$6:$D$205,AH62))),EXACT(B62,INDEX(EVIDENCE_LINKS!$C$6:$C$205,SUMIFS(EVIDENCE_LINKS!$S$6:$S$205,EVIDENCE_LINKS!$B$6:$B$205,A62,EVIDENCE_LINKS!$D$6:$D$205,AH62))),INDEX(EVIDENCE_LINKS!$N$6:$N$205,SUMIFS(EVIDENCE_LINKS!$S$6:$S$205,EVIDENCE_LINKS!$B$6:$B$205,A62,EVIDENCE_LINKS!$D$6:$D$205,AH62))="VALID",COUNTIF($AG62:$AJ62,AH62)=1),"VALID","INVALID - EVIDENCE 2 SELECTION")))</x:f>
      </x:c>
      <x:c r="AM62" s="51" t="str">
        <x:f>IF(A62="","",IF(AI62="","EMPTY",IF(AND(COUNTIFS(EVIDENCE_LINKS!$B$6:$B$205,A62,EVIDENCE_LINKS!$D$6:$D$205,AI62)=1,EXACT(AI62,INDEX(EVIDENCE_LINKS!$D$6:$D$205,SUMIFS(EVIDENCE_LINKS!$S$6:$S$205,EVIDENCE_LINKS!$B$6:$B$205,A62,EVIDENCE_LINKS!$D$6:$D$205,AI62))),EXACT(A62,INDEX(EVIDENCE_LINKS!$B$6:$B$205,SUMIFS(EVIDENCE_LINKS!$S$6:$S$205,EVIDENCE_LINKS!$B$6:$B$205,A62,EVIDENCE_LINKS!$D$6:$D$205,AI62))),EXACT(B62,INDEX(EVIDENCE_LINKS!$C$6:$C$205,SUMIFS(EVIDENCE_LINKS!$S$6:$S$205,EVIDENCE_LINKS!$B$6:$B$205,A62,EVIDENCE_LINKS!$D$6:$D$205,AI62))),INDEX(EVIDENCE_LINKS!$N$6:$N$205,SUMIFS(EVIDENCE_LINKS!$S$6:$S$205,EVIDENCE_LINKS!$B$6:$B$205,A62,EVIDENCE_LINKS!$D$6:$D$205,AI62))="VALID",COUNTIF($AG62:$AJ62,AI62)=1),"VALID","INVALID - EVIDENCE 3 SELECTION")))</x:f>
      </x:c>
      <x:c r="AN62" s="51" t="str">
        <x:f>IF(A62="","",IF(AJ62="","EMPTY",IF(AND(COUNTIFS(EVIDENCE_LINKS!$B$6:$B$205,A62,EVIDENCE_LINKS!$D$6:$D$205,AJ62)=1,EXACT(AJ62,INDEX(EVIDENCE_LINKS!$D$6:$D$205,SUMIFS(EVIDENCE_LINKS!$S$6:$S$205,EVIDENCE_LINKS!$B$6:$B$205,A62,EVIDENCE_LINKS!$D$6:$D$205,AJ62))),EXACT(A62,INDEX(EVIDENCE_LINKS!$B$6:$B$205,SUMIFS(EVIDENCE_LINKS!$S$6:$S$205,EVIDENCE_LINKS!$B$6:$B$205,A62,EVIDENCE_LINKS!$D$6:$D$205,AJ62))),EXACT(B62,INDEX(EVIDENCE_LINKS!$C$6:$C$205,SUMIFS(EVIDENCE_LINKS!$S$6:$S$205,EVIDENCE_LINKS!$B$6:$B$205,A62,EVIDENCE_LINKS!$D$6:$D$205,AJ62))),INDEX(EVIDENCE_LINKS!$N$6:$N$205,SUMIFS(EVIDENCE_LINKS!$S$6:$S$205,EVIDENCE_LINKS!$B$6:$B$205,A62,EVIDENCE_LINKS!$D$6:$D$205,AJ62))="VALID",COUNTIF($AG62:$AJ62,AJ62)=1),"VALID","INVALID - EVIDENCE 4 SELECTION")))</x:f>
      </x:c>
      <x:c r="AO62" s="51" t="str">
        <x:f>IF(A62="","",IF(AND(OR(AK62="VALID",AK62="EMPTY"),OR(AL62="VALID",AL62="EMPTY"),OR(AM62="VALID",AM62="EMPTY"),OR(AN62="VALID",AN62="EMPTY"),R62=COUNTIF($AG62:$AJ62,"&lt;&gt;")),"VALID","INVALID - EVIDENCE SELECTION PARITY"))</x:f>
      </x:c>
      <x:c r="AP62" s="51" t="str">
        <x:f>IF(A62="","",IF(R62&lt;2,"TOO FEW - RETURN TO EVIDENCE AUDIT",IF(R62&gt;4,"TOO MANY - REPAIR MEMO","VALID")))</x:f>
      </x:c>
      <x:c r="AR62" t="str">
        <x:f>IF(A62="","",IF(AQ62="","INVALID - MISSING ALTERNATIVE SELECTION",IF(AND(COUNTIFS(ALTERNATIVES!$B$6:$B$205,A62,ALTERNATIVES!$A$6:$A$205,AQ62)=1,EXACT(AQ62,INDEX(ALTERNATIVES!$A$6:$A$205,SUMIFS(ALTERNATIVES!$Q$6:$Q$205,ALTERNATIVES!$B$6:$B$205,A62,ALTERNATIVES!$A$6:$A$205,AQ62))),EXACT(A62,INDEX(ALTERNATIVES!$B$6:$B$205,SUMIFS(ALTERNATIVES!$Q$6:$Q$205,ALTERNATIVES!$B$6:$B$205,A62,ALTERNATIVES!$A$6:$A$205,AQ62))),EXACT(B62,INDEX(ALTERNATIVES!$C$6:$C$205,SUMIFS(ALTERNATIVES!$Q$6:$Q$205,ALTERNATIVES!$B$6:$B$205,A62,ALTERNATIVES!$A$6:$A$205,AQ62))),INDEX(ALTERNATIVES!$L$6:$L$205,SUMIFS(ALTERNATIVES!$Q$6:$Q$205,ALTERNATIVES!$B$6:$B$205,A62,ALTERNATIVES!$A$6:$A$205,AQ62))="VALID"),"VALID","INVALID - ALTERNATIVE SELECTION")))</x:f>
      </x:c>
    </x:row>
    <x:row r="63">
      <x:c r="A63" s="24"/>
      <x:c r="B63" s="24"/>
      <x:c r="C63" s="34"/>
      <x:c r="D63" s="24"/>
      <x:c r="E63" s="24"/>
      <x:c r="F63" s="24"/>
      <x:c r="G63" s="24"/>
      <x:c r="H63" s="24"/>
      <x:c r="I63" s="24"/>
      <x:c r="J63" s="24"/>
      <x:c r="K63" s="24"/>
      <x:c r="L63" s="24"/>
      <x:c r="M63" s="24"/>
      <x:c r="N63" s="30" t="str">
        <x:f>IF(A63="","",IF(COUNTIF($A$6:$A$205,A63)=1,"VALID","INVALID - DUPLICATE / CASE-COLLIDING MEMO ID"))</x:f>
      </x:c>
      <x:c r="O63" s="30" t="str">
        <x:f>IF(A63="","",IF(AND(COUNTIF(DECISION_CONTEXT!$A$6:$A$205,B63)=1,EXACT(B63,INDEX(DECISION_CONTEXT!$A$6:$A$205,MATCH(B63,DECISION_CONTEXT!$A$6:$A$205,0))),INDEX(DECISION_CONTEXT!$I$6:$I$205,MATCH(B63,DECISION_CONTEXT!$A$6:$A$205,0))="VALID",INDEX(DECISION_CONTEXT!$J$6:$J$205,MATCH(B63,DECISION_CONTEXT!$A$6:$A$205,0))="VALID"),"VALID","INVALID - DECISION OWNERSHIP"))</x:f>
      </x:c>
      <x:c r="P63" s="30" t="str">
        <x:f>IF(A63="","",IF(AND(B63&lt;&gt;"",C63&lt;&gt;"",D63&lt;&gt;"",E63&lt;&gt;"",F63&lt;&gt;"",G63&lt;&gt;"",H63&lt;&gt;"",I63&lt;&gt;"",J63&lt;&gt;"",K63&lt;&gt;"",L63&lt;&gt;"",M63&lt;&gt;""),"VALID","INVALID - REQUIRED FIELD"))</x:f>
      </x:c>
      <x:c r="Q63" s="30" t="str">
        <x:f>IF(A63="","",COUNTIFS(EVIDENCE_LINKS!$B$6:$B$205,A63,EVIDENCE_LINKS!$C$6:$C$205,B63))</x:f>
      </x:c>
      <x:c r="R63" s="30" t="str">
        <x:f>IF(A63="","",COUNTIFS(EVIDENCE_LINKS!$B$6:$B$205,A63,EVIDENCE_LINKS!$C$6:$C$205,B63,EVIDENCE_LINKS!$N$6:$N$205,"VALID"))</x:f>
      </x:c>
      <x:c r="S63" s="30" t="str">
        <x:f>IF(A63="","",COUNTIFS(EVIDENCE_LINKS!$B$6:$B$205,A63,EVIDENCE_LINKS!$C$6:$C$205,B63,EVIDENCE_LINKS!$N$6:$N$205,"BLOCKING"))</x:f>
      </x:c>
      <x:c r="T63" s="30" t="str">
        <x:f>IF(A63="","",COUNTIFS(ALTERNATIVES!$B$6:$B$205,A63,ALTERNATIVES!$C$6:$C$205,B63,ALTERNATIVES!$L$6:$L$205,"VALID"))</x:f>
      </x:c>
      <x:c r="U63" s="30" t="str">
        <x:f>IF(A63="","",IF(OR(N63&lt;&gt;"VALID",O63&lt;&gt;"VALID",P63&lt;&gt;"VALID",AB63&lt;&gt;"VALID",AC63&gt;0,AE63&gt;0,AO63&lt;&gt;"VALID",AR63&lt;&gt;"VALID"),"REPAIR MEMO",IF(INDEX(DECISION_CONTEXT!$D$6:$D$205,MATCH(B63,DECISION_CONTEXT!$A$6:$A$205,0))="REOPEN REQUIRED","RETURN TO DECISION DEFINITION",IF(OR(AD63&gt;0,AP63="TOO FEW - RETURN TO EVIDENCE AUDIT"),"RETURN TO EVIDENCE AUDIT",IF(AP63="TOO MANY - REPAIR MEMO","REPAIR MEMO",IF(T63&lt;1,"REPAIR MEMO","READY FOR EXECUTIVE REVIEW"))))))</x:f>
      </x:c>
      <x:c r="V63" s="30" t="str">
        <x:f>IF(A63="","",IF(U63="READY FOR EXECUTIVE REVIEW","Take the bounded memo to executive review; record the actual decision separately.",IF(U63="RETURN TO DECISION DEFINITION","Reopen the Decision Definition Canvas before rewriting the memo.",IF(U63="RETURN TO EVIDENCE AUDIT","Return to Evidence Audit until at least two and no more than four decision-bearing evidence records are valid.",IF(AP63="TOO MANY - REPAIR MEMO","Reduce the executive surface to two to four decision-bearing evidence records without changing upstream evidence.","Repair the memo record without changing upstream decision or evidence.")))))</x:f>
      </x:c>
      <x:c r="W63" s="30" t="str">
        <x:f>IF(A63="","",A63&amp;"|~|"&amp;B63&amp;"|~|"&amp;E63&amp;"|~|"&amp;F63&amp;"|~|"&amp;H63&amp;"|~|"&amp;I63&amp;"|~|"&amp;K63&amp;"|~|"&amp;L63)</x:f>
      </x:c>
      <x:c r="X63" s="51"/>
      <x:c r="Y63" s="51"/>
      <x:c r="Z63" s="51"/>
      <x:c r="AA63" s="51"/>
      <x:c r="AB63" s="51" t="str">
        <x:f>IF(A63="","",IF(AND(O63="VALID",EXACT(X63,INDEX(DECISION_CONTEXT!$B$6:$B$205,MATCH(B63,DECISION_CONTEXT!$A$6:$A$205,0))),EXACT(Y63,INDEX(DECISION_CONTEXT!$E$6:$E$205,MATCH(B63,DECISION_CONTEXT!$A$6:$A$205,0))),EXACT(Z63,INDEX(DECISION_CONTEXT!$F$6:$F$205,MATCH(B63,DECISION_CONTEXT!$A$6:$A$205,0))),EXACT(AA63,INDEX(DECISION_CONTEXT!$H$6:$H$205,MATCH(B63,DECISION_CONTEXT!$A$6:$A$205,0))),EXACT(E63,INDEX(DECISION_CONTEXT!$K$6:$K$205,MATCH(B63,DECISION_CONTEXT!$A$6:$A$205,0)))),"VALID","INVALID - DECISION CONTRACT PARITY / AUTHORITY"))</x:f>
      </x:c>
      <x:c r="AC63" s="51" t="str">
        <x:f>IF(A63="","",COUNTIFS(EVIDENCE_LINKS!$B$6:$B$205,A63,EVIDENCE_LINKS!$C$6:$C$205,B63,EVIDENCE_LINKS!$N$6:$N$205,"INVALID"))</x:f>
      </x:c>
      <x:c r="AD63" s="51" t="str">
        <x:f>IF(A63="","",S63)</x:f>
      </x:c>
      <x:c r="AE63" s="51" t="str">
        <x:f>IF(A63="","",COUNTIFS(ALTERNATIVES!$B$6:$B$205,A63,ALTERNATIVES!$C$6:$C$205,B63,ALTERNATIVES!$L$6:$L$205,"INVALID"))</x:f>
      </x:c>
      <x:c r="AF63" s="51" t="str">
        <x:f>IF(A63="","",A63&amp;"|~|"&amp;B63&amp;"|~|"&amp;X63&amp;"|~|"&amp;Y63&amp;"|~|"&amp;Z63&amp;"|~|"&amp;AA63&amp;"|~|"&amp;E63&amp;"|~|"&amp;F63&amp;"|~|"&amp;H63&amp;"|~|"&amp;I63&amp;"|~|"&amp;K63&amp;"|~|"&amp;L63)</x:f>
      </x:c>
      <x:c r="AG63" s="51"/>
      <x:c r="AH63" s="51"/>
      <x:c r="AI63" s="51"/>
      <x:c r="AJ63" s="51"/>
      <x:c r="AK63" s="51" t="str">
        <x:f>IF(A63="","",IF(AG63="","EMPTY",IF(AND(COUNTIFS(EVIDENCE_LINKS!$B$6:$B$205,A63,EVIDENCE_LINKS!$D$6:$D$205,AG63)=1,EXACT(AG63,INDEX(EVIDENCE_LINKS!$D$6:$D$205,SUMIFS(EVIDENCE_LINKS!$S$6:$S$205,EVIDENCE_LINKS!$B$6:$B$205,A63,EVIDENCE_LINKS!$D$6:$D$205,AG63))),EXACT(A63,INDEX(EVIDENCE_LINKS!$B$6:$B$205,SUMIFS(EVIDENCE_LINKS!$S$6:$S$205,EVIDENCE_LINKS!$B$6:$B$205,A63,EVIDENCE_LINKS!$D$6:$D$205,AG63))),EXACT(B63,INDEX(EVIDENCE_LINKS!$C$6:$C$205,SUMIFS(EVIDENCE_LINKS!$S$6:$S$205,EVIDENCE_LINKS!$B$6:$B$205,A63,EVIDENCE_LINKS!$D$6:$D$205,AG63))),INDEX(EVIDENCE_LINKS!$N$6:$N$205,SUMIFS(EVIDENCE_LINKS!$S$6:$S$205,EVIDENCE_LINKS!$B$6:$B$205,A63,EVIDENCE_LINKS!$D$6:$D$205,AG63))="VALID",COUNTIF($AG63:$AJ63,AG63)=1),"VALID","INVALID - EVIDENCE 1 SELECTION")))</x:f>
      </x:c>
      <x:c r="AL63" s="51" t="str">
        <x:f>IF(A63="","",IF(AH63="","EMPTY",IF(AND(COUNTIFS(EVIDENCE_LINKS!$B$6:$B$205,A63,EVIDENCE_LINKS!$D$6:$D$205,AH63)=1,EXACT(AH63,INDEX(EVIDENCE_LINKS!$D$6:$D$205,SUMIFS(EVIDENCE_LINKS!$S$6:$S$205,EVIDENCE_LINKS!$B$6:$B$205,A63,EVIDENCE_LINKS!$D$6:$D$205,AH63))),EXACT(A63,INDEX(EVIDENCE_LINKS!$B$6:$B$205,SUMIFS(EVIDENCE_LINKS!$S$6:$S$205,EVIDENCE_LINKS!$B$6:$B$205,A63,EVIDENCE_LINKS!$D$6:$D$205,AH63))),EXACT(B63,INDEX(EVIDENCE_LINKS!$C$6:$C$205,SUMIFS(EVIDENCE_LINKS!$S$6:$S$205,EVIDENCE_LINKS!$B$6:$B$205,A63,EVIDENCE_LINKS!$D$6:$D$205,AH63))),INDEX(EVIDENCE_LINKS!$N$6:$N$205,SUMIFS(EVIDENCE_LINKS!$S$6:$S$205,EVIDENCE_LINKS!$B$6:$B$205,A63,EVIDENCE_LINKS!$D$6:$D$205,AH63))="VALID",COUNTIF($AG63:$AJ63,AH63)=1),"VALID","INVALID - EVIDENCE 2 SELECTION")))</x:f>
      </x:c>
      <x:c r="AM63" s="51" t="str">
        <x:f>IF(A63="","",IF(AI63="","EMPTY",IF(AND(COUNTIFS(EVIDENCE_LINKS!$B$6:$B$205,A63,EVIDENCE_LINKS!$D$6:$D$205,AI63)=1,EXACT(AI63,INDEX(EVIDENCE_LINKS!$D$6:$D$205,SUMIFS(EVIDENCE_LINKS!$S$6:$S$205,EVIDENCE_LINKS!$B$6:$B$205,A63,EVIDENCE_LINKS!$D$6:$D$205,AI63))),EXACT(A63,INDEX(EVIDENCE_LINKS!$B$6:$B$205,SUMIFS(EVIDENCE_LINKS!$S$6:$S$205,EVIDENCE_LINKS!$B$6:$B$205,A63,EVIDENCE_LINKS!$D$6:$D$205,AI63))),EXACT(B63,INDEX(EVIDENCE_LINKS!$C$6:$C$205,SUMIFS(EVIDENCE_LINKS!$S$6:$S$205,EVIDENCE_LINKS!$B$6:$B$205,A63,EVIDENCE_LINKS!$D$6:$D$205,AI63))),INDEX(EVIDENCE_LINKS!$N$6:$N$205,SUMIFS(EVIDENCE_LINKS!$S$6:$S$205,EVIDENCE_LINKS!$B$6:$B$205,A63,EVIDENCE_LINKS!$D$6:$D$205,AI63))="VALID",COUNTIF($AG63:$AJ63,AI63)=1),"VALID","INVALID - EVIDENCE 3 SELECTION")))</x:f>
      </x:c>
      <x:c r="AN63" s="51" t="str">
        <x:f>IF(A63="","",IF(AJ63="","EMPTY",IF(AND(COUNTIFS(EVIDENCE_LINKS!$B$6:$B$205,A63,EVIDENCE_LINKS!$D$6:$D$205,AJ63)=1,EXACT(AJ63,INDEX(EVIDENCE_LINKS!$D$6:$D$205,SUMIFS(EVIDENCE_LINKS!$S$6:$S$205,EVIDENCE_LINKS!$B$6:$B$205,A63,EVIDENCE_LINKS!$D$6:$D$205,AJ63))),EXACT(A63,INDEX(EVIDENCE_LINKS!$B$6:$B$205,SUMIFS(EVIDENCE_LINKS!$S$6:$S$205,EVIDENCE_LINKS!$B$6:$B$205,A63,EVIDENCE_LINKS!$D$6:$D$205,AJ63))),EXACT(B63,INDEX(EVIDENCE_LINKS!$C$6:$C$205,SUMIFS(EVIDENCE_LINKS!$S$6:$S$205,EVIDENCE_LINKS!$B$6:$B$205,A63,EVIDENCE_LINKS!$D$6:$D$205,AJ63))),INDEX(EVIDENCE_LINKS!$N$6:$N$205,SUMIFS(EVIDENCE_LINKS!$S$6:$S$205,EVIDENCE_LINKS!$B$6:$B$205,A63,EVIDENCE_LINKS!$D$6:$D$205,AJ63))="VALID",COUNTIF($AG63:$AJ63,AJ63)=1),"VALID","INVALID - EVIDENCE 4 SELECTION")))</x:f>
      </x:c>
      <x:c r="AO63" s="51" t="str">
        <x:f>IF(A63="","",IF(AND(OR(AK63="VALID",AK63="EMPTY"),OR(AL63="VALID",AL63="EMPTY"),OR(AM63="VALID",AM63="EMPTY"),OR(AN63="VALID",AN63="EMPTY"),R63=COUNTIF($AG63:$AJ63,"&lt;&gt;")),"VALID","INVALID - EVIDENCE SELECTION PARITY"))</x:f>
      </x:c>
      <x:c r="AP63" s="51" t="str">
        <x:f>IF(A63="","",IF(R63&lt;2,"TOO FEW - RETURN TO EVIDENCE AUDIT",IF(R63&gt;4,"TOO MANY - REPAIR MEMO","VALID")))</x:f>
      </x:c>
      <x:c r="AR63" t="str">
        <x:f>IF(A63="","",IF(AQ63="","INVALID - MISSING ALTERNATIVE SELECTION",IF(AND(COUNTIFS(ALTERNATIVES!$B$6:$B$205,A63,ALTERNATIVES!$A$6:$A$205,AQ63)=1,EXACT(AQ63,INDEX(ALTERNATIVES!$A$6:$A$205,SUMIFS(ALTERNATIVES!$Q$6:$Q$205,ALTERNATIVES!$B$6:$B$205,A63,ALTERNATIVES!$A$6:$A$205,AQ63))),EXACT(A63,INDEX(ALTERNATIVES!$B$6:$B$205,SUMIFS(ALTERNATIVES!$Q$6:$Q$205,ALTERNATIVES!$B$6:$B$205,A63,ALTERNATIVES!$A$6:$A$205,AQ63))),EXACT(B63,INDEX(ALTERNATIVES!$C$6:$C$205,SUMIFS(ALTERNATIVES!$Q$6:$Q$205,ALTERNATIVES!$B$6:$B$205,A63,ALTERNATIVES!$A$6:$A$205,AQ63))),INDEX(ALTERNATIVES!$L$6:$L$205,SUMIFS(ALTERNATIVES!$Q$6:$Q$205,ALTERNATIVES!$B$6:$B$205,A63,ALTERNATIVES!$A$6:$A$205,AQ63))="VALID"),"VALID","INVALID - ALTERNATIVE SELECTION")))</x:f>
      </x:c>
    </x:row>
    <x:row r="64">
      <x:c r="A64" s="24"/>
      <x:c r="B64" s="24"/>
      <x:c r="C64" s="34"/>
      <x:c r="D64" s="24"/>
      <x:c r="E64" s="24"/>
      <x:c r="F64" s="24"/>
      <x:c r="G64" s="24"/>
      <x:c r="H64" s="24"/>
      <x:c r="I64" s="24"/>
      <x:c r="J64" s="24"/>
      <x:c r="K64" s="24"/>
      <x:c r="L64" s="24"/>
      <x:c r="M64" s="24"/>
      <x:c r="N64" s="30" t="str">
        <x:f>IF(A64="","",IF(COUNTIF($A$6:$A$205,A64)=1,"VALID","INVALID - DUPLICATE / CASE-COLLIDING MEMO ID"))</x:f>
      </x:c>
      <x:c r="O64" s="30" t="str">
        <x:f>IF(A64="","",IF(AND(COUNTIF(DECISION_CONTEXT!$A$6:$A$205,B64)=1,EXACT(B64,INDEX(DECISION_CONTEXT!$A$6:$A$205,MATCH(B64,DECISION_CONTEXT!$A$6:$A$205,0))),INDEX(DECISION_CONTEXT!$I$6:$I$205,MATCH(B64,DECISION_CONTEXT!$A$6:$A$205,0))="VALID",INDEX(DECISION_CONTEXT!$J$6:$J$205,MATCH(B64,DECISION_CONTEXT!$A$6:$A$205,0))="VALID"),"VALID","INVALID - DECISION OWNERSHIP"))</x:f>
      </x:c>
      <x:c r="P64" s="30" t="str">
        <x:f>IF(A64="","",IF(AND(B64&lt;&gt;"",C64&lt;&gt;"",D64&lt;&gt;"",E64&lt;&gt;"",F64&lt;&gt;"",G64&lt;&gt;"",H64&lt;&gt;"",I64&lt;&gt;"",J64&lt;&gt;"",K64&lt;&gt;"",L64&lt;&gt;"",M64&lt;&gt;""),"VALID","INVALID - REQUIRED FIELD"))</x:f>
      </x:c>
      <x:c r="Q64" s="30" t="str">
        <x:f>IF(A64="","",COUNTIFS(EVIDENCE_LINKS!$B$6:$B$205,A64,EVIDENCE_LINKS!$C$6:$C$205,B64))</x:f>
      </x:c>
      <x:c r="R64" s="30" t="str">
        <x:f>IF(A64="","",COUNTIFS(EVIDENCE_LINKS!$B$6:$B$205,A64,EVIDENCE_LINKS!$C$6:$C$205,B64,EVIDENCE_LINKS!$N$6:$N$205,"VALID"))</x:f>
      </x:c>
      <x:c r="S64" s="30" t="str">
        <x:f>IF(A64="","",COUNTIFS(EVIDENCE_LINKS!$B$6:$B$205,A64,EVIDENCE_LINKS!$C$6:$C$205,B64,EVIDENCE_LINKS!$N$6:$N$205,"BLOCKING"))</x:f>
      </x:c>
      <x:c r="T64" s="30" t="str">
        <x:f>IF(A64="","",COUNTIFS(ALTERNATIVES!$B$6:$B$205,A64,ALTERNATIVES!$C$6:$C$205,B64,ALTERNATIVES!$L$6:$L$205,"VALID"))</x:f>
      </x:c>
      <x:c r="U64" s="30" t="str">
        <x:f>IF(A64="","",IF(OR(N64&lt;&gt;"VALID",O64&lt;&gt;"VALID",P64&lt;&gt;"VALID",AB64&lt;&gt;"VALID",AC64&gt;0,AE64&gt;0,AO64&lt;&gt;"VALID",AR64&lt;&gt;"VALID"),"REPAIR MEMO",IF(INDEX(DECISION_CONTEXT!$D$6:$D$205,MATCH(B64,DECISION_CONTEXT!$A$6:$A$205,0))="REOPEN REQUIRED","RETURN TO DECISION DEFINITION",IF(OR(AD64&gt;0,AP64="TOO FEW - RETURN TO EVIDENCE AUDIT"),"RETURN TO EVIDENCE AUDIT",IF(AP64="TOO MANY - REPAIR MEMO","REPAIR MEMO",IF(T64&lt;1,"REPAIR MEMO","READY FOR EXECUTIVE REVIEW"))))))</x:f>
      </x:c>
      <x:c r="V64" s="30" t="str">
        <x:f>IF(A64="","",IF(U64="READY FOR EXECUTIVE REVIEW","Take the bounded memo to executive review; record the actual decision separately.",IF(U64="RETURN TO DECISION DEFINITION","Reopen the Decision Definition Canvas before rewriting the memo.",IF(U64="RETURN TO EVIDENCE AUDIT","Return to Evidence Audit until at least two and no more than four decision-bearing evidence records are valid.",IF(AP64="TOO MANY - REPAIR MEMO","Reduce the executive surface to two to four decision-bearing evidence records without changing upstream evidence.","Repair the memo record without changing upstream decision or evidence.")))))</x:f>
      </x:c>
      <x:c r="W64" s="30" t="str">
        <x:f>IF(A64="","",A64&amp;"|~|"&amp;B64&amp;"|~|"&amp;E64&amp;"|~|"&amp;F64&amp;"|~|"&amp;H64&amp;"|~|"&amp;I64&amp;"|~|"&amp;K64&amp;"|~|"&amp;L64)</x:f>
      </x:c>
      <x:c r="X64" s="51"/>
      <x:c r="Y64" s="51"/>
      <x:c r="Z64" s="51"/>
      <x:c r="AA64" s="51"/>
      <x:c r="AB64" s="51" t="str">
        <x:f>IF(A64="","",IF(AND(O64="VALID",EXACT(X64,INDEX(DECISION_CONTEXT!$B$6:$B$205,MATCH(B64,DECISION_CONTEXT!$A$6:$A$205,0))),EXACT(Y64,INDEX(DECISION_CONTEXT!$E$6:$E$205,MATCH(B64,DECISION_CONTEXT!$A$6:$A$205,0))),EXACT(Z64,INDEX(DECISION_CONTEXT!$F$6:$F$205,MATCH(B64,DECISION_CONTEXT!$A$6:$A$205,0))),EXACT(AA64,INDEX(DECISION_CONTEXT!$H$6:$H$205,MATCH(B64,DECISION_CONTEXT!$A$6:$A$205,0))),EXACT(E64,INDEX(DECISION_CONTEXT!$K$6:$K$205,MATCH(B64,DECISION_CONTEXT!$A$6:$A$205,0)))),"VALID","INVALID - DECISION CONTRACT PARITY / AUTHORITY"))</x:f>
      </x:c>
      <x:c r="AC64" s="51" t="str">
        <x:f>IF(A64="","",COUNTIFS(EVIDENCE_LINKS!$B$6:$B$205,A64,EVIDENCE_LINKS!$C$6:$C$205,B64,EVIDENCE_LINKS!$N$6:$N$205,"INVALID"))</x:f>
      </x:c>
      <x:c r="AD64" s="51" t="str">
        <x:f>IF(A64="","",S64)</x:f>
      </x:c>
      <x:c r="AE64" s="51" t="str">
        <x:f>IF(A64="","",COUNTIFS(ALTERNATIVES!$B$6:$B$205,A64,ALTERNATIVES!$C$6:$C$205,B64,ALTERNATIVES!$L$6:$L$205,"INVALID"))</x:f>
      </x:c>
      <x:c r="AF64" s="51" t="str">
        <x:f>IF(A64="","",A64&amp;"|~|"&amp;B64&amp;"|~|"&amp;X64&amp;"|~|"&amp;Y64&amp;"|~|"&amp;Z64&amp;"|~|"&amp;AA64&amp;"|~|"&amp;E64&amp;"|~|"&amp;F64&amp;"|~|"&amp;H64&amp;"|~|"&amp;I64&amp;"|~|"&amp;K64&amp;"|~|"&amp;L64)</x:f>
      </x:c>
      <x:c r="AG64" s="51"/>
      <x:c r="AH64" s="51"/>
      <x:c r="AI64" s="51"/>
      <x:c r="AJ64" s="51"/>
      <x:c r="AK64" s="51" t="str">
        <x:f>IF(A64="","",IF(AG64="","EMPTY",IF(AND(COUNTIFS(EVIDENCE_LINKS!$B$6:$B$205,A64,EVIDENCE_LINKS!$D$6:$D$205,AG64)=1,EXACT(AG64,INDEX(EVIDENCE_LINKS!$D$6:$D$205,SUMIFS(EVIDENCE_LINKS!$S$6:$S$205,EVIDENCE_LINKS!$B$6:$B$205,A64,EVIDENCE_LINKS!$D$6:$D$205,AG64))),EXACT(A64,INDEX(EVIDENCE_LINKS!$B$6:$B$205,SUMIFS(EVIDENCE_LINKS!$S$6:$S$205,EVIDENCE_LINKS!$B$6:$B$205,A64,EVIDENCE_LINKS!$D$6:$D$205,AG64))),EXACT(B64,INDEX(EVIDENCE_LINKS!$C$6:$C$205,SUMIFS(EVIDENCE_LINKS!$S$6:$S$205,EVIDENCE_LINKS!$B$6:$B$205,A64,EVIDENCE_LINKS!$D$6:$D$205,AG64))),INDEX(EVIDENCE_LINKS!$N$6:$N$205,SUMIFS(EVIDENCE_LINKS!$S$6:$S$205,EVIDENCE_LINKS!$B$6:$B$205,A64,EVIDENCE_LINKS!$D$6:$D$205,AG64))="VALID",COUNTIF($AG64:$AJ64,AG64)=1),"VALID","INVALID - EVIDENCE 1 SELECTION")))</x:f>
      </x:c>
      <x:c r="AL64" s="51" t="str">
        <x:f>IF(A64="","",IF(AH64="","EMPTY",IF(AND(COUNTIFS(EVIDENCE_LINKS!$B$6:$B$205,A64,EVIDENCE_LINKS!$D$6:$D$205,AH64)=1,EXACT(AH64,INDEX(EVIDENCE_LINKS!$D$6:$D$205,SUMIFS(EVIDENCE_LINKS!$S$6:$S$205,EVIDENCE_LINKS!$B$6:$B$205,A64,EVIDENCE_LINKS!$D$6:$D$205,AH64))),EXACT(A64,INDEX(EVIDENCE_LINKS!$B$6:$B$205,SUMIFS(EVIDENCE_LINKS!$S$6:$S$205,EVIDENCE_LINKS!$B$6:$B$205,A64,EVIDENCE_LINKS!$D$6:$D$205,AH64))),EXACT(B64,INDEX(EVIDENCE_LINKS!$C$6:$C$205,SUMIFS(EVIDENCE_LINKS!$S$6:$S$205,EVIDENCE_LINKS!$B$6:$B$205,A64,EVIDENCE_LINKS!$D$6:$D$205,AH64))),INDEX(EVIDENCE_LINKS!$N$6:$N$205,SUMIFS(EVIDENCE_LINKS!$S$6:$S$205,EVIDENCE_LINKS!$B$6:$B$205,A64,EVIDENCE_LINKS!$D$6:$D$205,AH64))="VALID",COUNTIF($AG64:$AJ64,AH64)=1),"VALID","INVALID - EVIDENCE 2 SELECTION")))</x:f>
      </x:c>
      <x:c r="AM64" s="51" t="str">
        <x:f>IF(A64="","",IF(AI64="","EMPTY",IF(AND(COUNTIFS(EVIDENCE_LINKS!$B$6:$B$205,A64,EVIDENCE_LINKS!$D$6:$D$205,AI64)=1,EXACT(AI64,INDEX(EVIDENCE_LINKS!$D$6:$D$205,SUMIFS(EVIDENCE_LINKS!$S$6:$S$205,EVIDENCE_LINKS!$B$6:$B$205,A64,EVIDENCE_LINKS!$D$6:$D$205,AI64))),EXACT(A64,INDEX(EVIDENCE_LINKS!$B$6:$B$205,SUMIFS(EVIDENCE_LINKS!$S$6:$S$205,EVIDENCE_LINKS!$B$6:$B$205,A64,EVIDENCE_LINKS!$D$6:$D$205,AI64))),EXACT(B64,INDEX(EVIDENCE_LINKS!$C$6:$C$205,SUMIFS(EVIDENCE_LINKS!$S$6:$S$205,EVIDENCE_LINKS!$B$6:$B$205,A64,EVIDENCE_LINKS!$D$6:$D$205,AI64))),INDEX(EVIDENCE_LINKS!$N$6:$N$205,SUMIFS(EVIDENCE_LINKS!$S$6:$S$205,EVIDENCE_LINKS!$B$6:$B$205,A64,EVIDENCE_LINKS!$D$6:$D$205,AI64))="VALID",COUNTIF($AG64:$AJ64,AI64)=1),"VALID","INVALID - EVIDENCE 3 SELECTION")))</x:f>
      </x:c>
      <x:c r="AN64" s="51" t="str">
        <x:f>IF(A64="","",IF(AJ64="","EMPTY",IF(AND(COUNTIFS(EVIDENCE_LINKS!$B$6:$B$205,A64,EVIDENCE_LINKS!$D$6:$D$205,AJ64)=1,EXACT(AJ64,INDEX(EVIDENCE_LINKS!$D$6:$D$205,SUMIFS(EVIDENCE_LINKS!$S$6:$S$205,EVIDENCE_LINKS!$B$6:$B$205,A64,EVIDENCE_LINKS!$D$6:$D$205,AJ64))),EXACT(A64,INDEX(EVIDENCE_LINKS!$B$6:$B$205,SUMIFS(EVIDENCE_LINKS!$S$6:$S$205,EVIDENCE_LINKS!$B$6:$B$205,A64,EVIDENCE_LINKS!$D$6:$D$205,AJ64))),EXACT(B64,INDEX(EVIDENCE_LINKS!$C$6:$C$205,SUMIFS(EVIDENCE_LINKS!$S$6:$S$205,EVIDENCE_LINKS!$B$6:$B$205,A64,EVIDENCE_LINKS!$D$6:$D$205,AJ64))),INDEX(EVIDENCE_LINKS!$N$6:$N$205,SUMIFS(EVIDENCE_LINKS!$S$6:$S$205,EVIDENCE_LINKS!$B$6:$B$205,A64,EVIDENCE_LINKS!$D$6:$D$205,AJ64))="VALID",COUNTIF($AG64:$AJ64,AJ64)=1),"VALID","INVALID - EVIDENCE 4 SELECTION")))</x:f>
      </x:c>
      <x:c r="AO64" s="51" t="str">
        <x:f>IF(A64="","",IF(AND(OR(AK64="VALID",AK64="EMPTY"),OR(AL64="VALID",AL64="EMPTY"),OR(AM64="VALID",AM64="EMPTY"),OR(AN64="VALID",AN64="EMPTY"),R64=COUNTIF($AG64:$AJ64,"&lt;&gt;")),"VALID","INVALID - EVIDENCE SELECTION PARITY"))</x:f>
      </x:c>
      <x:c r="AP64" s="51" t="str">
        <x:f>IF(A64="","",IF(R64&lt;2,"TOO FEW - RETURN TO EVIDENCE AUDIT",IF(R64&gt;4,"TOO MANY - REPAIR MEMO","VALID")))</x:f>
      </x:c>
      <x:c r="AR64" t="str">
        <x:f>IF(A64="","",IF(AQ64="","INVALID - MISSING ALTERNATIVE SELECTION",IF(AND(COUNTIFS(ALTERNATIVES!$B$6:$B$205,A64,ALTERNATIVES!$A$6:$A$205,AQ64)=1,EXACT(AQ64,INDEX(ALTERNATIVES!$A$6:$A$205,SUMIFS(ALTERNATIVES!$Q$6:$Q$205,ALTERNATIVES!$B$6:$B$205,A64,ALTERNATIVES!$A$6:$A$205,AQ64))),EXACT(A64,INDEX(ALTERNATIVES!$B$6:$B$205,SUMIFS(ALTERNATIVES!$Q$6:$Q$205,ALTERNATIVES!$B$6:$B$205,A64,ALTERNATIVES!$A$6:$A$205,AQ64))),EXACT(B64,INDEX(ALTERNATIVES!$C$6:$C$205,SUMIFS(ALTERNATIVES!$Q$6:$Q$205,ALTERNATIVES!$B$6:$B$205,A64,ALTERNATIVES!$A$6:$A$205,AQ64))),INDEX(ALTERNATIVES!$L$6:$L$205,SUMIFS(ALTERNATIVES!$Q$6:$Q$205,ALTERNATIVES!$B$6:$B$205,A64,ALTERNATIVES!$A$6:$A$205,AQ64))="VALID"),"VALID","INVALID - ALTERNATIVE SELECTION")))</x:f>
      </x:c>
    </x:row>
    <x:row r="65">
      <x:c r="A65" s="24"/>
      <x:c r="B65" s="24"/>
      <x:c r="C65" s="34"/>
      <x:c r="D65" s="24"/>
      <x:c r="E65" s="24"/>
      <x:c r="F65" s="24"/>
      <x:c r="G65" s="24"/>
      <x:c r="H65" s="24"/>
      <x:c r="I65" s="24"/>
      <x:c r="J65" s="24"/>
      <x:c r="K65" s="24"/>
      <x:c r="L65" s="24"/>
      <x:c r="M65" s="24"/>
      <x:c r="N65" s="30" t="str">
        <x:f>IF(A65="","",IF(COUNTIF($A$6:$A$205,A65)=1,"VALID","INVALID - DUPLICATE / CASE-COLLIDING MEMO ID"))</x:f>
      </x:c>
      <x:c r="O65" s="30" t="str">
        <x:f>IF(A65="","",IF(AND(COUNTIF(DECISION_CONTEXT!$A$6:$A$205,B65)=1,EXACT(B65,INDEX(DECISION_CONTEXT!$A$6:$A$205,MATCH(B65,DECISION_CONTEXT!$A$6:$A$205,0))),INDEX(DECISION_CONTEXT!$I$6:$I$205,MATCH(B65,DECISION_CONTEXT!$A$6:$A$205,0))="VALID",INDEX(DECISION_CONTEXT!$J$6:$J$205,MATCH(B65,DECISION_CONTEXT!$A$6:$A$205,0))="VALID"),"VALID","INVALID - DECISION OWNERSHIP"))</x:f>
      </x:c>
      <x:c r="P65" s="30" t="str">
        <x:f>IF(A65="","",IF(AND(B65&lt;&gt;"",C65&lt;&gt;"",D65&lt;&gt;"",E65&lt;&gt;"",F65&lt;&gt;"",G65&lt;&gt;"",H65&lt;&gt;"",I65&lt;&gt;"",J65&lt;&gt;"",K65&lt;&gt;"",L65&lt;&gt;"",M65&lt;&gt;""),"VALID","INVALID - REQUIRED FIELD"))</x:f>
      </x:c>
      <x:c r="Q65" s="30" t="str">
        <x:f>IF(A65="","",COUNTIFS(EVIDENCE_LINKS!$B$6:$B$205,A65,EVIDENCE_LINKS!$C$6:$C$205,B65))</x:f>
      </x:c>
      <x:c r="R65" s="30" t="str">
        <x:f>IF(A65="","",COUNTIFS(EVIDENCE_LINKS!$B$6:$B$205,A65,EVIDENCE_LINKS!$C$6:$C$205,B65,EVIDENCE_LINKS!$N$6:$N$205,"VALID"))</x:f>
      </x:c>
      <x:c r="S65" s="30" t="str">
        <x:f>IF(A65="","",COUNTIFS(EVIDENCE_LINKS!$B$6:$B$205,A65,EVIDENCE_LINKS!$C$6:$C$205,B65,EVIDENCE_LINKS!$N$6:$N$205,"BLOCKING"))</x:f>
      </x:c>
      <x:c r="T65" s="30" t="str">
        <x:f>IF(A65="","",COUNTIFS(ALTERNATIVES!$B$6:$B$205,A65,ALTERNATIVES!$C$6:$C$205,B65,ALTERNATIVES!$L$6:$L$205,"VALID"))</x:f>
      </x:c>
      <x:c r="U65" s="30" t="str">
        <x:f>IF(A65="","",IF(OR(N65&lt;&gt;"VALID",O65&lt;&gt;"VALID",P65&lt;&gt;"VALID",AB65&lt;&gt;"VALID",AC65&gt;0,AE65&gt;0,AO65&lt;&gt;"VALID",AR65&lt;&gt;"VALID"),"REPAIR MEMO",IF(INDEX(DECISION_CONTEXT!$D$6:$D$205,MATCH(B65,DECISION_CONTEXT!$A$6:$A$205,0))="REOPEN REQUIRED","RETURN TO DECISION DEFINITION",IF(OR(AD65&gt;0,AP65="TOO FEW - RETURN TO EVIDENCE AUDIT"),"RETURN TO EVIDENCE AUDIT",IF(AP65="TOO MANY - REPAIR MEMO","REPAIR MEMO",IF(T65&lt;1,"REPAIR MEMO","READY FOR EXECUTIVE REVIEW"))))))</x:f>
      </x:c>
      <x:c r="V65" s="30" t="str">
        <x:f>IF(A65="","",IF(U65="READY FOR EXECUTIVE REVIEW","Take the bounded memo to executive review; record the actual decision separately.",IF(U65="RETURN TO DECISION DEFINITION","Reopen the Decision Definition Canvas before rewriting the memo.",IF(U65="RETURN TO EVIDENCE AUDIT","Return to Evidence Audit until at least two and no more than four decision-bearing evidence records are valid.",IF(AP65="TOO MANY - REPAIR MEMO","Reduce the executive surface to two to four decision-bearing evidence records without changing upstream evidence.","Repair the memo record without changing upstream decision or evidence.")))))</x:f>
      </x:c>
      <x:c r="W65" s="30" t="str">
        <x:f>IF(A65="","",A65&amp;"|~|"&amp;B65&amp;"|~|"&amp;E65&amp;"|~|"&amp;F65&amp;"|~|"&amp;H65&amp;"|~|"&amp;I65&amp;"|~|"&amp;K65&amp;"|~|"&amp;L65)</x:f>
      </x:c>
      <x:c r="X65" s="51"/>
      <x:c r="Y65" s="51"/>
      <x:c r="Z65" s="51"/>
      <x:c r="AA65" s="51"/>
      <x:c r="AB65" s="51" t="str">
        <x:f>IF(A65="","",IF(AND(O65="VALID",EXACT(X65,INDEX(DECISION_CONTEXT!$B$6:$B$205,MATCH(B65,DECISION_CONTEXT!$A$6:$A$205,0))),EXACT(Y65,INDEX(DECISION_CONTEXT!$E$6:$E$205,MATCH(B65,DECISION_CONTEXT!$A$6:$A$205,0))),EXACT(Z65,INDEX(DECISION_CONTEXT!$F$6:$F$205,MATCH(B65,DECISION_CONTEXT!$A$6:$A$205,0))),EXACT(AA65,INDEX(DECISION_CONTEXT!$H$6:$H$205,MATCH(B65,DECISION_CONTEXT!$A$6:$A$205,0))),EXACT(E65,INDEX(DECISION_CONTEXT!$K$6:$K$205,MATCH(B65,DECISION_CONTEXT!$A$6:$A$205,0)))),"VALID","INVALID - DECISION CONTRACT PARITY / AUTHORITY"))</x:f>
      </x:c>
      <x:c r="AC65" s="51" t="str">
        <x:f>IF(A65="","",COUNTIFS(EVIDENCE_LINKS!$B$6:$B$205,A65,EVIDENCE_LINKS!$C$6:$C$205,B65,EVIDENCE_LINKS!$N$6:$N$205,"INVALID"))</x:f>
      </x:c>
      <x:c r="AD65" s="51" t="str">
        <x:f>IF(A65="","",S65)</x:f>
      </x:c>
      <x:c r="AE65" s="51" t="str">
        <x:f>IF(A65="","",COUNTIFS(ALTERNATIVES!$B$6:$B$205,A65,ALTERNATIVES!$C$6:$C$205,B65,ALTERNATIVES!$L$6:$L$205,"INVALID"))</x:f>
      </x:c>
      <x:c r="AF65" s="51" t="str">
        <x:f>IF(A65="","",A65&amp;"|~|"&amp;B65&amp;"|~|"&amp;X65&amp;"|~|"&amp;Y65&amp;"|~|"&amp;Z65&amp;"|~|"&amp;AA65&amp;"|~|"&amp;E65&amp;"|~|"&amp;F65&amp;"|~|"&amp;H65&amp;"|~|"&amp;I65&amp;"|~|"&amp;K65&amp;"|~|"&amp;L65)</x:f>
      </x:c>
      <x:c r="AG65" s="51"/>
      <x:c r="AH65" s="51"/>
      <x:c r="AI65" s="51"/>
      <x:c r="AJ65" s="51"/>
      <x:c r="AK65" s="51" t="str">
        <x:f>IF(A65="","",IF(AG65="","EMPTY",IF(AND(COUNTIFS(EVIDENCE_LINKS!$B$6:$B$205,A65,EVIDENCE_LINKS!$D$6:$D$205,AG65)=1,EXACT(AG65,INDEX(EVIDENCE_LINKS!$D$6:$D$205,SUMIFS(EVIDENCE_LINKS!$S$6:$S$205,EVIDENCE_LINKS!$B$6:$B$205,A65,EVIDENCE_LINKS!$D$6:$D$205,AG65))),EXACT(A65,INDEX(EVIDENCE_LINKS!$B$6:$B$205,SUMIFS(EVIDENCE_LINKS!$S$6:$S$205,EVIDENCE_LINKS!$B$6:$B$205,A65,EVIDENCE_LINKS!$D$6:$D$205,AG65))),EXACT(B65,INDEX(EVIDENCE_LINKS!$C$6:$C$205,SUMIFS(EVIDENCE_LINKS!$S$6:$S$205,EVIDENCE_LINKS!$B$6:$B$205,A65,EVIDENCE_LINKS!$D$6:$D$205,AG65))),INDEX(EVIDENCE_LINKS!$N$6:$N$205,SUMIFS(EVIDENCE_LINKS!$S$6:$S$205,EVIDENCE_LINKS!$B$6:$B$205,A65,EVIDENCE_LINKS!$D$6:$D$205,AG65))="VALID",COUNTIF($AG65:$AJ65,AG65)=1),"VALID","INVALID - EVIDENCE 1 SELECTION")))</x:f>
      </x:c>
      <x:c r="AL65" s="51" t="str">
        <x:f>IF(A65="","",IF(AH65="","EMPTY",IF(AND(COUNTIFS(EVIDENCE_LINKS!$B$6:$B$205,A65,EVIDENCE_LINKS!$D$6:$D$205,AH65)=1,EXACT(AH65,INDEX(EVIDENCE_LINKS!$D$6:$D$205,SUMIFS(EVIDENCE_LINKS!$S$6:$S$205,EVIDENCE_LINKS!$B$6:$B$205,A65,EVIDENCE_LINKS!$D$6:$D$205,AH65))),EXACT(A65,INDEX(EVIDENCE_LINKS!$B$6:$B$205,SUMIFS(EVIDENCE_LINKS!$S$6:$S$205,EVIDENCE_LINKS!$B$6:$B$205,A65,EVIDENCE_LINKS!$D$6:$D$205,AH65))),EXACT(B65,INDEX(EVIDENCE_LINKS!$C$6:$C$205,SUMIFS(EVIDENCE_LINKS!$S$6:$S$205,EVIDENCE_LINKS!$B$6:$B$205,A65,EVIDENCE_LINKS!$D$6:$D$205,AH65))),INDEX(EVIDENCE_LINKS!$N$6:$N$205,SUMIFS(EVIDENCE_LINKS!$S$6:$S$205,EVIDENCE_LINKS!$B$6:$B$205,A65,EVIDENCE_LINKS!$D$6:$D$205,AH65))="VALID",COUNTIF($AG65:$AJ65,AH65)=1),"VALID","INVALID - EVIDENCE 2 SELECTION")))</x:f>
      </x:c>
      <x:c r="AM65" s="51" t="str">
        <x:f>IF(A65="","",IF(AI65="","EMPTY",IF(AND(COUNTIFS(EVIDENCE_LINKS!$B$6:$B$205,A65,EVIDENCE_LINKS!$D$6:$D$205,AI65)=1,EXACT(AI65,INDEX(EVIDENCE_LINKS!$D$6:$D$205,SUMIFS(EVIDENCE_LINKS!$S$6:$S$205,EVIDENCE_LINKS!$B$6:$B$205,A65,EVIDENCE_LINKS!$D$6:$D$205,AI65))),EXACT(A65,INDEX(EVIDENCE_LINKS!$B$6:$B$205,SUMIFS(EVIDENCE_LINKS!$S$6:$S$205,EVIDENCE_LINKS!$B$6:$B$205,A65,EVIDENCE_LINKS!$D$6:$D$205,AI65))),EXACT(B65,INDEX(EVIDENCE_LINKS!$C$6:$C$205,SUMIFS(EVIDENCE_LINKS!$S$6:$S$205,EVIDENCE_LINKS!$B$6:$B$205,A65,EVIDENCE_LINKS!$D$6:$D$205,AI65))),INDEX(EVIDENCE_LINKS!$N$6:$N$205,SUMIFS(EVIDENCE_LINKS!$S$6:$S$205,EVIDENCE_LINKS!$B$6:$B$205,A65,EVIDENCE_LINKS!$D$6:$D$205,AI65))="VALID",COUNTIF($AG65:$AJ65,AI65)=1),"VALID","INVALID - EVIDENCE 3 SELECTION")))</x:f>
      </x:c>
      <x:c r="AN65" s="51" t="str">
        <x:f>IF(A65="","",IF(AJ65="","EMPTY",IF(AND(COUNTIFS(EVIDENCE_LINKS!$B$6:$B$205,A65,EVIDENCE_LINKS!$D$6:$D$205,AJ65)=1,EXACT(AJ65,INDEX(EVIDENCE_LINKS!$D$6:$D$205,SUMIFS(EVIDENCE_LINKS!$S$6:$S$205,EVIDENCE_LINKS!$B$6:$B$205,A65,EVIDENCE_LINKS!$D$6:$D$205,AJ65))),EXACT(A65,INDEX(EVIDENCE_LINKS!$B$6:$B$205,SUMIFS(EVIDENCE_LINKS!$S$6:$S$205,EVIDENCE_LINKS!$B$6:$B$205,A65,EVIDENCE_LINKS!$D$6:$D$205,AJ65))),EXACT(B65,INDEX(EVIDENCE_LINKS!$C$6:$C$205,SUMIFS(EVIDENCE_LINKS!$S$6:$S$205,EVIDENCE_LINKS!$B$6:$B$205,A65,EVIDENCE_LINKS!$D$6:$D$205,AJ65))),INDEX(EVIDENCE_LINKS!$N$6:$N$205,SUMIFS(EVIDENCE_LINKS!$S$6:$S$205,EVIDENCE_LINKS!$B$6:$B$205,A65,EVIDENCE_LINKS!$D$6:$D$205,AJ65))="VALID",COUNTIF($AG65:$AJ65,AJ65)=1),"VALID","INVALID - EVIDENCE 4 SELECTION")))</x:f>
      </x:c>
      <x:c r="AO65" s="51" t="str">
        <x:f>IF(A65="","",IF(AND(OR(AK65="VALID",AK65="EMPTY"),OR(AL65="VALID",AL65="EMPTY"),OR(AM65="VALID",AM65="EMPTY"),OR(AN65="VALID",AN65="EMPTY"),R65=COUNTIF($AG65:$AJ65,"&lt;&gt;")),"VALID","INVALID - EVIDENCE SELECTION PARITY"))</x:f>
      </x:c>
      <x:c r="AP65" s="51" t="str">
        <x:f>IF(A65="","",IF(R65&lt;2,"TOO FEW - RETURN TO EVIDENCE AUDIT",IF(R65&gt;4,"TOO MANY - REPAIR MEMO","VALID")))</x:f>
      </x:c>
      <x:c r="AR65" t="str">
        <x:f>IF(A65="","",IF(AQ65="","INVALID - MISSING ALTERNATIVE SELECTION",IF(AND(COUNTIFS(ALTERNATIVES!$B$6:$B$205,A65,ALTERNATIVES!$A$6:$A$205,AQ65)=1,EXACT(AQ65,INDEX(ALTERNATIVES!$A$6:$A$205,SUMIFS(ALTERNATIVES!$Q$6:$Q$205,ALTERNATIVES!$B$6:$B$205,A65,ALTERNATIVES!$A$6:$A$205,AQ65))),EXACT(A65,INDEX(ALTERNATIVES!$B$6:$B$205,SUMIFS(ALTERNATIVES!$Q$6:$Q$205,ALTERNATIVES!$B$6:$B$205,A65,ALTERNATIVES!$A$6:$A$205,AQ65))),EXACT(B65,INDEX(ALTERNATIVES!$C$6:$C$205,SUMIFS(ALTERNATIVES!$Q$6:$Q$205,ALTERNATIVES!$B$6:$B$205,A65,ALTERNATIVES!$A$6:$A$205,AQ65))),INDEX(ALTERNATIVES!$L$6:$L$205,SUMIFS(ALTERNATIVES!$Q$6:$Q$205,ALTERNATIVES!$B$6:$B$205,A65,ALTERNATIVES!$A$6:$A$205,AQ65))="VALID"),"VALID","INVALID - ALTERNATIVE SELECTION")))</x:f>
      </x:c>
    </x:row>
    <x:row r="66">
      <x:c r="A66" s="24"/>
      <x:c r="B66" s="24"/>
      <x:c r="C66" s="34"/>
      <x:c r="D66" s="24"/>
      <x:c r="E66" s="24"/>
      <x:c r="F66" s="24"/>
      <x:c r="G66" s="24"/>
      <x:c r="H66" s="24"/>
      <x:c r="I66" s="24"/>
      <x:c r="J66" s="24"/>
      <x:c r="K66" s="24"/>
      <x:c r="L66" s="24"/>
      <x:c r="M66" s="24"/>
      <x:c r="N66" s="30" t="str">
        <x:f>IF(A66="","",IF(COUNTIF($A$6:$A$205,A66)=1,"VALID","INVALID - DUPLICATE / CASE-COLLIDING MEMO ID"))</x:f>
      </x:c>
      <x:c r="O66" s="30" t="str">
        <x:f>IF(A66="","",IF(AND(COUNTIF(DECISION_CONTEXT!$A$6:$A$205,B66)=1,EXACT(B66,INDEX(DECISION_CONTEXT!$A$6:$A$205,MATCH(B66,DECISION_CONTEXT!$A$6:$A$205,0))),INDEX(DECISION_CONTEXT!$I$6:$I$205,MATCH(B66,DECISION_CONTEXT!$A$6:$A$205,0))="VALID",INDEX(DECISION_CONTEXT!$J$6:$J$205,MATCH(B66,DECISION_CONTEXT!$A$6:$A$205,0))="VALID"),"VALID","INVALID - DECISION OWNERSHIP"))</x:f>
      </x:c>
      <x:c r="P66" s="30" t="str">
        <x:f>IF(A66="","",IF(AND(B66&lt;&gt;"",C66&lt;&gt;"",D66&lt;&gt;"",E66&lt;&gt;"",F66&lt;&gt;"",G66&lt;&gt;"",H66&lt;&gt;"",I66&lt;&gt;"",J66&lt;&gt;"",K66&lt;&gt;"",L66&lt;&gt;"",M66&lt;&gt;""),"VALID","INVALID - REQUIRED FIELD"))</x:f>
      </x:c>
      <x:c r="Q66" s="30" t="str">
        <x:f>IF(A66="","",COUNTIFS(EVIDENCE_LINKS!$B$6:$B$205,A66,EVIDENCE_LINKS!$C$6:$C$205,B66))</x:f>
      </x:c>
      <x:c r="R66" s="30" t="str">
        <x:f>IF(A66="","",COUNTIFS(EVIDENCE_LINKS!$B$6:$B$205,A66,EVIDENCE_LINKS!$C$6:$C$205,B66,EVIDENCE_LINKS!$N$6:$N$205,"VALID"))</x:f>
      </x:c>
      <x:c r="S66" s="30" t="str">
        <x:f>IF(A66="","",COUNTIFS(EVIDENCE_LINKS!$B$6:$B$205,A66,EVIDENCE_LINKS!$C$6:$C$205,B66,EVIDENCE_LINKS!$N$6:$N$205,"BLOCKING"))</x:f>
      </x:c>
      <x:c r="T66" s="30" t="str">
        <x:f>IF(A66="","",COUNTIFS(ALTERNATIVES!$B$6:$B$205,A66,ALTERNATIVES!$C$6:$C$205,B66,ALTERNATIVES!$L$6:$L$205,"VALID"))</x:f>
      </x:c>
      <x:c r="U66" s="30" t="str">
        <x:f>IF(A66="","",IF(OR(N66&lt;&gt;"VALID",O66&lt;&gt;"VALID",P66&lt;&gt;"VALID",AB66&lt;&gt;"VALID",AC66&gt;0,AE66&gt;0,AO66&lt;&gt;"VALID",AR66&lt;&gt;"VALID"),"REPAIR MEMO",IF(INDEX(DECISION_CONTEXT!$D$6:$D$205,MATCH(B66,DECISION_CONTEXT!$A$6:$A$205,0))="REOPEN REQUIRED","RETURN TO DECISION DEFINITION",IF(OR(AD66&gt;0,AP66="TOO FEW - RETURN TO EVIDENCE AUDIT"),"RETURN TO EVIDENCE AUDIT",IF(AP66="TOO MANY - REPAIR MEMO","REPAIR MEMO",IF(T66&lt;1,"REPAIR MEMO","READY FOR EXECUTIVE REVIEW"))))))</x:f>
      </x:c>
      <x:c r="V66" s="30" t="str">
        <x:f>IF(A66="","",IF(U66="READY FOR EXECUTIVE REVIEW","Take the bounded memo to executive review; record the actual decision separately.",IF(U66="RETURN TO DECISION DEFINITION","Reopen the Decision Definition Canvas before rewriting the memo.",IF(U66="RETURN TO EVIDENCE AUDIT","Return to Evidence Audit until at least two and no more than four decision-bearing evidence records are valid.",IF(AP66="TOO MANY - REPAIR MEMO","Reduce the executive surface to two to four decision-bearing evidence records without changing upstream evidence.","Repair the memo record without changing upstream decision or evidence.")))))</x:f>
      </x:c>
      <x:c r="W66" s="30" t="str">
        <x:f>IF(A66="","",A66&amp;"|~|"&amp;B66&amp;"|~|"&amp;E66&amp;"|~|"&amp;F66&amp;"|~|"&amp;H66&amp;"|~|"&amp;I66&amp;"|~|"&amp;K66&amp;"|~|"&amp;L66)</x:f>
      </x:c>
      <x:c r="X66" s="51"/>
      <x:c r="Y66" s="51"/>
      <x:c r="Z66" s="51"/>
      <x:c r="AA66" s="51"/>
      <x:c r="AB66" s="51" t="str">
        <x:f>IF(A66="","",IF(AND(O66="VALID",EXACT(X66,INDEX(DECISION_CONTEXT!$B$6:$B$205,MATCH(B66,DECISION_CONTEXT!$A$6:$A$205,0))),EXACT(Y66,INDEX(DECISION_CONTEXT!$E$6:$E$205,MATCH(B66,DECISION_CONTEXT!$A$6:$A$205,0))),EXACT(Z66,INDEX(DECISION_CONTEXT!$F$6:$F$205,MATCH(B66,DECISION_CONTEXT!$A$6:$A$205,0))),EXACT(AA66,INDEX(DECISION_CONTEXT!$H$6:$H$205,MATCH(B66,DECISION_CONTEXT!$A$6:$A$205,0))),EXACT(E66,INDEX(DECISION_CONTEXT!$K$6:$K$205,MATCH(B66,DECISION_CONTEXT!$A$6:$A$205,0)))),"VALID","INVALID - DECISION CONTRACT PARITY / AUTHORITY"))</x:f>
      </x:c>
      <x:c r="AC66" s="51" t="str">
        <x:f>IF(A66="","",COUNTIFS(EVIDENCE_LINKS!$B$6:$B$205,A66,EVIDENCE_LINKS!$C$6:$C$205,B66,EVIDENCE_LINKS!$N$6:$N$205,"INVALID"))</x:f>
      </x:c>
      <x:c r="AD66" s="51" t="str">
        <x:f>IF(A66="","",S66)</x:f>
      </x:c>
      <x:c r="AE66" s="51" t="str">
        <x:f>IF(A66="","",COUNTIFS(ALTERNATIVES!$B$6:$B$205,A66,ALTERNATIVES!$C$6:$C$205,B66,ALTERNATIVES!$L$6:$L$205,"INVALID"))</x:f>
      </x:c>
      <x:c r="AF66" s="51" t="str">
        <x:f>IF(A66="","",A66&amp;"|~|"&amp;B66&amp;"|~|"&amp;X66&amp;"|~|"&amp;Y66&amp;"|~|"&amp;Z66&amp;"|~|"&amp;AA66&amp;"|~|"&amp;E66&amp;"|~|"&amp;F66&amp;"|~|"&amp;H66&amp;"|~|"&amp;I66&amp;"|~|"&amp;K66&amp;"|~|"&amp;L66)</x:f>
      </x:c>
      <x:c r="AG66" s="51"/>
      <x:c r="AH66" s="51"/>
      <x:c r="AI66" s="51"/>
      <x:c r="AJ66" s="51"/>
      <x:c r="AK66" s="51" t="str">
        <x:f>IF(A66="","",IF(AG66="","EMPTY",IF(AND(COUNTIFS(EVIDENCE_LINKS!$B$6:$B$205,A66,EVIDENCE_LINKS!$D$6:$D$205,AG66)=1,EXACT(AG66,INDEX(EVIDENCE_LINKS!$D$6:$D$205,SUMIFS(EVIDENCE_LINKS!$S$6:$S$205,EVIDENCE_LINKS!$B$6:$B$205,A66,EVIDENCE_LINKS!$D$6:$D$205,AG66))),EXACT(A66,INDEX(EVIDENCE_LINKS!$B$6:$B$205,SUMIFS(EVIDENCE_LINKS!$S$6:$S$205,EVIDENCE_LINKS!$B$6:$B$205,A66,EVIDENCE_LINKS!$D$6:$D$205,AG66))),EXACT(B66,INDEX(EVIDENCE_LINKS!$C$6:$C$205,SUMIFS(EVIDENCE_LINKS!$S$6:$S$205,EVIDENCE_LINKS!$B$6:$B$205,A66,EVIDENCE_LINKS!$D$6:$D$205,AG66))),INDEX(EVIDENCE_LINKS!$N$6:$N$205,SUMIFS(EVIDENCE_LINKS!$S$6:$S$205,EVIDENCE_LINKS!$B$6:$B$205,A66,EVIDENCE_LINKS!$D$6:$D$205,AG66))="VALID",COUNTIF($AG66:$AJ66,AG66)=1),"VALID","INVALID - EVIDENCE 1 SELECTION")))</x:f>
      </x:c>
      <x:c r="AL66" s="51" t="str">
        <x:f>IF(A66="","",IF(AH66="","EMPTY",IF(AND(COUNTIFS(EVIDENCE_LINKS!$B$6:$B$205,A66,EVIDENCE_LINKS!$D$6:$D$205,AH66)=1,EXACT(AH66,INDEX(EVIDENCE_LINKS!$D$6:$D$205,SUMIFS(EVIDENCE_LINKS!$S$6:$S$205,EVIDENCE_LINKS!$B$6:$B$205,A66,EVIDENCE_LINKS!$D$6:$D$205,AH66))),EXACT(A66,INDEX(EVIDENCE_LINKS!$B$6:$B$205,SUMIFS(EVIDENCE_LINKS!$S$6:$S$205,EVIDENCE_LINKS!$B$6:$B$205,A66,EVIDENCE_LINKS!$D$6:$D$205,AH66))),EXACT(B66,INDEX(EVIDENCE_LINKS!$C$6:$C$205,SUMIFS(EVIDENCE_LINKS!$S$6:$S$205,EVIDENCE_LINKS!$B$6:$B$205,A66,EVIDENCE_LINKS!$D$6:$D$205,AH66))),INDEX(EVIDENCE_LINKS!$N$6:$N$205,SUMIFS(EVIDENCE_LINKS!$S$6:$S$205,EVIDENCE_LINKS!$B$6:$B$205,A66,EVIDENCE_LINKS!$D$6:$D$205,AH66))="VALID",COUNTIF($AG66:$AJ66,AH66)=1),"VALID","INVALID - EVIDENCE 2 SELECTION")))</x:f>
      </x:c>
      <x:c r="AM66" s="51" t="str">
        <x:f>IF(A66="","",IF(AI66="","EMPTY",IF(AND(COUNTIFS(EVIDENCE_LINKS!$B$6:$B$205,A66,EVIDENCE_LINKS!$D$6:$D$205,AI66)=1,EXACT(AI66,INDEX(EVIDENCE_LINKS!$D$6:$D$205,SUMIFS(EVIDENCE_LINKS!$S$6:$S$205,EVIDENCE_LINKS!$B$6:$B$205,A66,EVIDENCE_LINKS!$D$6:$D$205,AI66))),EXACT(A66,INDEX(EVIDENCE_LINKS!$B$6:$B$205,SUMIFS(EVIDENCE_LINKS!$S$6:$S$205,EVIDENCE_LINKS!$B$6:$B$205,A66,EVIDENCE_LINKS!$D$6:$D$205,AI66))),EXACT(B66,INDEX(EVIDENCE_LINKS!$C$6:$C$205,SUMIFS(EVIDENCE_LINKS!$S$6:$S$205,EVIDENCE_LINKS!$B$6:$B$205,A66,EVIDENCE_LINKS!$D$6:$D$205,AI66))),INDEX(EVIDENCE_LINKS!$N$6:$N$205,SUMIFS(EVIDENCE_LINKS!$S$6:$S$205,EVIDENCE_LINKS!$B$6:$B$205,A66,EVIDENCE_LINKS!$D$6:$D$205,AI66))="VALID",COUNTIF($AG66:$AJ66,AI66)=1),"VALID","INVALID - EVIDENCE 3 SELECTION")))</x:f>
      </x:c>
      <x:c r="AN66" s="51" t="str">
        <x:f>IF(A66="","",IF(AJ66="","EMPTY",IF(AND(COUNTIFS(EVIDENCE_LINKS!$B$6:$B$205,A66,EVIDENCE_LINKS!$D$6:$D$205,AJ66)=1,EXACT(AJ66,INDEX(EVIDENCE_LINKS!$D$6:$D$205,SUMIFS(EVIDENCE_LINKS!$S$6:$S$205,EVIDENCE_LINKS!$B$6:$B$205,A66,EVIDENCE_LINKS!$D$6:$D$205,AJ66))),EXACT(A66,INDEX(EVIDENCE_LINKS!$B$6:$B$205,SUMIFS(EVIDENCE_LINKS!$S$6:$S$205,EVIDENCE_LINKS!$B$6:$B$205,A66,EVIDENCE_LINKS!$D$6:$D$205,AJ66))),EXACT(B66,INDEX(EVIDENCE_LINKS!$C$6:$C$205,SUMIFS(EVIDENCE_LINKS!$S$6:$S$205,EVIDENCE_LINKS!$B$6:$B$205,A66,EVIDENCE_LINKS!$D$6:$D$205,AJ66))),INDEX(EVIDENCE_LINKS!$N$6:$N$205,SUMIFS(EVIDENCE_LINKS!$S$6:$S$205,EVIDENCE_LINKS!$B$6:$B$205,A66,EVIDENCE_LINKS!$D$6:$D$205,AJ66))="VALID",COUNTIF($AG66:$AJ66,AJ66)=1),"VALID","INVALID - EVIDENCE 4 SELECTION")))</x:f>
      </x:c>
      <x:c r="AO66" s="51" t="str">
        <x:f>IF(A66="","",IF(AND(OR(AK66="VALID",AK66="EMPTY"),OR(AL66="VALID",AL66="EMPTY"),OR(AM66="VALID",AM66="EMPTY"),OR(AN66="VALID",AN66="EMPTY"),R66=COUNTIF($AG66:$AJ66,"&lt;&gt;")),"VALID","INVALID - EVIDENCE SELECTION PARITY"))</x:f>
      </x:c>
      <x:c r="AP66" s="51" t="str">
        <x:f>IF(A66="","",IF(R66&lt;2,"TOO FEW - RETURN TO EVIDENCE AUDIT",IF(R66&gt;4,"TOO MANY - REPAIR MEMO","VALID")))</x:f>
      </x:c>
      <x:c r="AR66" t="str">
        <x:f>IF(A66="","",IF(AQ66="","INVALID - MISSING ALTERNATIVE SELECTION",IF(AND(COUNTIFS(ALTERNATIVES!$B$6:$B$205,A66,ALTERNATIVES!$A$6:$A$205,AQ66)=1,EXACT(AQ66,INDEX(ALTERNATIVES!$A$6:$A$205,SUMIFS(ALTERNATIVES!$Q$6:$Q$205,ALTERNATIVES!$B$6:$B$205,A66,ALTERNATIVES!$A$6:$A$205,AQ66))),EXACT(A66,INDEX(ALTERNATIVES!$B$6:$B$205,SUMIFS(ALTERNATIVES!$Q$6:$Q$205,ALTERNATIVES!$B$6:$B$205,A66,ALTERNATIVES!$A$6:$A$205,AQ66))),EXACT(B66,INDEX(ALTERNATIVES!$C$6:$C$205,SUMIFS(ALTERNATIVES!$Q$6:$Q$205,ALTERNATIVES!$B$6:$B$205,A66,ALTERNATIVES!$A$6:$A$205,AQ66))),INDEX(ALTERNATIVES!$L$6:$L$205,SUMIFS(ALTERNATIVES!$Q$6:$Q$205,ALTERNATIVES!$B$6:$B$205,A66,ALTERNATIVES!$A$6:$A$205,AQ66))="VALID"),"VALID","INVALID - ALTERNATIVE SELECTION")))</x:f>
      </x:c>
    </x:row>
    <x:row r="67">
      <x:c r="A67" s="24"/>
      <x:c r="B67" s="24"/>
      <x:c r="C67" s="34"/>
      <x:c r="D67" s="24"/>
      <x:c r="E67" s="24"/>
      <x:c r="F67" s="24"/>
      <x:c r="G67" s="24"/>
      <x:c r="H67" s="24"/>
      <x:c r="I67" s="24"/>
      <x:c r="J67" s="24"/>
      <x:c r="K67" s="24"/>
      <x:c r="L67" s="24"/>
      <x:c r="M67" s="24"/>
      <x:c r="N67" s="30" t="str">
        <x:f>IF(A67="","",IF(COUNTIF($A$6:$A$205,A67)=1,"VALID","INVALID - DUPLICATE / CASE-COLLIDING MEMO ID"))</x:f>
      </x:c>
      <x:c r="O67" s="30" t="str">
        <x:f>IF(A67="","",IF(AND(COUNTIF(DECISION_CONTEXT!$A$6:$A$205,B67)=1,EXACT(B67,INDEX(DECISION_CONTEXT!$A$6:$A$205,MATCH(B67,DECISION_CONTEXT!$A$6:$A$205,0))),INDEX(DECISION_CONTEXT!$I$6:$I$205,MATCH(B67,DECISION_CONTEXT!$A$6:$A$205,0))="VALID",INDEX(DECISION_CONTEXT!$J$6:$J$205,MATCH(B67,DECISION_CONTEXT!$A$6:$A$205,0))="VALID"),"VALID","INVALID - DECISION OWNERSHIP"))</x:f>
      </x:c>
      <x:c r="P67" s="30" t="str">
        <x:f>IF(A67="","",IF(AND(B67&lt;&gt;"",C67&lt;&gt;"",D67&lt;&gt;"",E67&lt;&gt;"",F67&lt;&gt;"",G67&lt;&gt;"",H67&lt;&gt;"",I67&lt;&gt;"",J67&lt;&gt;"",K67&lt;&gt;"",L67&lt;&gt;"",M67&lt;&gt;""),"VALID","INVALID - REQUIRED FIELD"))</x:f>
      </x:c>
      <x:c r="Q67" s="30" t="str">
        <x:f>IF(A67="","",COUNTIFS(EVIDENCE_LINKS!$B$6:$B$205,A67,EVIDENCE_LINKS!$C$6:$C$205,B67))</x:f>
      </x:c>
      <x:c r="R67" s="30" t="str">
        <x:f>IF(A67="","",COUNTIFS(EVIDENCE_LINKS!$B$6:$B$205,A67,EVIDENCE_LINKS!$C$6:$C$205,B67,EVIDENCE_LINKS!$N$6:$N$205,"VALID"))</x:f>
      </x:c>
      <x:c r="S67" s="30" t="str">
        <x:f>IF(A67="","",COUNTIFS(EVIDENCE_LINKS!$B$6:$B$205,A67,EVIDENCE_LINKS!$C$6:$C$205,B67,EVIDENCE_LINKS!$N$6:$N$205,"BLOCKING"))</x:f>
      </x:c>
      <x:c r="T67" s="30" t="str">
        <x:f>IF(A67="","",COUNTIFS(ALTERNATIVES!$B$6:$B$205,A67,ALTERNATIVES!$C$6:$C$205,B67,ALTERNATIVES!$L$6:$L$205,"VALID"))</x:f>
      </x:c>
      <x:c r="U67" s="30" t="str">
        <x:f>IF(A67="","",IF(OR(N67&lt;&gt;"VALID",O67&lt;&gt;"VALID",P67&lt;&gt;"VALID",AB67&lt;&gt;"VALID",AC67&gt;0,AE67&gt;0,AO67&lt;&gt;"VALID",AR67&lt;&gt;"VALID"),"REPAIR MEMO",IF(INDEX(DECISION_CONTEXT!$D$6:$D$205,MATCH(B67,DECISION_CONTEXT!$A$6:$A$205,0))="REOPEN REQUIRED","RETURN TO DECISION DEFINITION",IF(OR(AD67&gt;0,AP67="TOO FEW - RETURN TO EVIDENCE AUDIT"),"RETURN TO EVIDENCE AUDIT",IF(AP67="TOO MANY - REPAIR MEMO","REPAIR MEMO",IF(T67&lt;1,"REPAIR MEMO","READY FOR EXECUTIVE REVIEW"))))))</x:f>
      </x:c>
      <x:c r="V67" s="30" t="str">
        <x:f>IF(A67="","",IF(U67="READY FOR EXECUTIVE REVIEW","Take the bounded memo to executive review; record the actual decision separately.",IF(U67="RETURN TO DECISION DEFINITION","Reopen the Decision Definition Canvas before rewriting the memo.",IF(U67="RETURN TO EVIDENCE AUDIT","Return to Evidence Audit until at least two and no more than four decision-bearing evidence records are valid.",IF(AP67="TOO MANY - REPAIR MEMO","Reduce the executive surface to two to four decision-bearing evidence records without changing upstream evidence.","Repair the memo record without changing upstream decision or evidence.")))))</x:f>
      </x:c>
      <x:c r="W67" s="30" t="str">
        <x:f>IF(A67="","",A67&amp;"|~|"&amp;B67&amp;"|~|"&amp;E67&amp;"|~|"&amp;F67&amp;"|~|"&amp;H67&amp;"|~|"&amp;I67&amp;"|~|"&amp;K67&amp;"|~|"&amp;L67)</x:f>
      </x:c>
      <x:c r="X67" s="51"/>
      <x:c r="Y67" s="51"/>
      <x:c r="Z67" s="51"/>
      <x:c r="AA67" s="51"/>
      <x:c r="AB67" s="51" t="str">
        <x:f>IF(A67="","",IF(AND(O67="VALID",EXACT(X67,INDEX(DECISION_CONTEXT!$B$6:$B$205,MATCH(B67,DECISION_CONTEXT!$A$6:$A$205,0))),EXACT(Y67,INDEX(DECISION_CONTEXT!$E$6:$E$205,MATCH(B67,DECISION_CONTEXT!$A$6:$A$205,0))),EXACT(Z67,INDEX(DECISION_CONTEXT!$F$6:$F$205,MATCH(B67,DECISION_CONTEXT!$A$6:$A$205,0))),EXACT(AA67,INDEX(DECISION_CONTEXT!$H$6:$H$205,MATCH(B67,DECISION_CONTEXT!$A$6:$A$205,0))),EXACT(E67,INDEX(DECISION_CONTEXT!$K$6:$K$205,MATCH(B67,DECISION_CONTEXT!$A$6:$A$205,0)))),"VALID","INVALID - DECISION CONTRACT PARITY / AUTHORITY"))</x:f>
      </x:c>
      <x:c r="AC67" s="51" t="str">
        <x:f>IF(A67="","",COUNTIFS(EVIDENCE_LINKS!$B$6:$B$205,A67,EVIDENCE_LINKS!$C$6:$C$205,B67,EVIDENCE_LINKS!$N$6:$N$205,"INVALID"))</x:f>
      </x:c>
      <x:c r="AD67" s="51" t="str">
        <x:f>IF(A67="","",S67)</x:f>
      </x:c>
      <x:c r="AE67" s="51" t="str">
        <x:f>IF(A67="","",COUNTIFS(ALTERNATIVES!$B$6:$B$205,A67,ALTERNATIVES!$C$6:$C$205,B67,ALTERNATIVES!$L$6:$L$205,"INVALID"))</x:f>
      </x:c>
      <x:c r="AF67" s="51" t="str">
        <x:f>IF(A67="","",A67&amp;"|~|"&amp;B67&amp;"|~|"&amp;X67&amp;"|~|"&amp;Y67&amp;"|~|"&amp;Z67&amp;"|~|"&amp;AA67&amp;"|~|"&amp;E67&amp;"|~|"&amp;F67&amp;"|~|"&amp;H67&amp;"|~|"&amp;I67&amp;"|~|"&amp;K67&amp;"|~|"&amp;L67)</x:f>
      </x:c>
      <x:c r="AG67" s="51"/>
      <x:c r="AH67" s="51"/>
      <x:c r="AI67" s="51"/>
      <x:c r="AJ67" s="51"/>
      <x:c r="AK67" s="51" t="str">
        <x:f>IF(A67="","",IF(AG67="","EMPTY",IF(AND(COUNTIFS(EVIDENCE_LINKS!$B$6:$B$205,A67,EVIDENCE_LINKS!$D$6:$D$205,AG67)=1,EXACT(AG67,INDEX(EVIDENCE_LINKS!$D$6:$D$205,SUMIFS(EVIDENCE_LINKS!$S$6:$S$205,EVIDENCE_LINKS!$B$6:$B$205,A67,EVIDENCE_LINKS!$D$6:$D$205,AG67))),EXACT(A67,INDEX(EVIDENCE_LINKS!$B$6:$B$205,SUMIFS(EVIDENCE_LINKS!$S$6:$S$205,EVIDENCE_LINKS!$B$6:$B$205,A67,EVIDENCE_LINKS!$D$6:$D$205,AG67))),EXACT(B67,INDEX(EVIDENCE_LINKS!$C$6:$C$205,SUMIFS(EVIDENCE_LINKS!$S$6:$S$205,EVIDENCE_LINKS!$B$6:$B$205,A67,EVIDENCE_LINKS!$D$6:$D$205,AG67))),INDEX(EVIDENCE_LINKS!$N$6:$N$205,SUMIFS(EVIDENCE_LINKS!$S$6:$S$205,EVIDENCE_LINKS!$B$6:$B$205,A67,EVIDENCE_LINKS!$D$6:$D$205,AG67))="VALID",COUNTIF($AG67:$AJ67,AG67)=1),"VALID","INVALID - EVIDENCE 1 SELECTION")))</x:f>
      </x:c>
      <x:c r="AL67" s="51" t="str">
        <x:f>IF(A67="","",IF(AH67="","EMPTY",IF(AND(COUNTIFS(EVIDENCE_LINKS!$B$6:$B$205,A67,EVIDENCE_LINKS!$D$6:$D$205,AH67)=1,EXACT(AH67,INDEX(EVIDENCE_LINKS!$D$6:$D$205,SUMIFS(EVIDENCE_LINKS!$S$6:$S$205,EVIDENCE_LINKS!$B$6:$B$205,A67,EVIDENCE_LINKS!$D$6:$D$205,AH67))),EXACT(A67,INDEX(EVIDENCE_LINKS!$B$6:$B$205,SUMIFS(EVIDENCE_LINKS!$S$6:$S$205,EVIDENCE_LINKS!$B$6:$B$205,A67,EVIDENCE_LINKS!$D$6:$D$205,AH67))),EXACT(B67,INDEX(EVIDENCE_LINKS!$C$6:$C$205,SUMIFS(EVIDENCE_LINKS!$S$6:$S$205,EVIDENCE_LINKS!$B$6:$B$205,A67,EVIDENCE_LINKS!$D$6:$D$205,AH67))),INDEX(EVIDENCE_LINKS!$N$6:$N$205,SUMIFS(EVIDENCE_LINKS!$S$6:$S$205,EVIDENCE_LINKS!$B$6:$B$205,A67,EVIDENCE_LINKS!$D$6:$D$205,AH67))="VALID",COUNTIF($AG67:$AJ67,AH67)=1),"VALID","INVALID - EVIDENCE 2 SELECTION")))</x:f>
      </x:c>
      <x:c r="AM67" s="51" t="str">
        <x:f>IF(A67="","",IF(AI67="","EMPTY",IF(AND(COUNTIFS(EVIDENCE_LINKS!$B$6:$B$205,A67,EVIDENCE_LINKS!$D$6:$D$205,AI67)=1,EXACT(AI67,INDEX(EVIDENCE_LINKS!$D$6:$D$205,SUMIFS(EVIDENCE_LINKS!$S$6:$S$205,EVIDENCE_LINKS!$B$6:$B$205,A67,EVIDENCE_LINKS!$D$6:$D$205,AI67))),EXACT(A67,INDEX(EVIDENCE_LINKS!$B$6:$B$205,SUMIFS(EVIDENCE_LINKS!$S$6:$S$205,EVIDENCE_LINKS!$B$6:$B$205,A67,EVIDENCE_LINKS!$D$6:$D$205,AI67))),EXACT(B67,INDEX(EVIDENCE_LINKS!$C$6:$C$205,SUMIFS(EVIDENCE_LINKS!$S$6:$S$205,EVIDENCE_LINKS!$B$6:$B$205,A67,EVIDENCE_LINKS!$D$6:$D$205,AI67))),INDEX(EVIDENCE_LINKS!$N$6:$N$205,SUMIFS(EVIDENCE_LINKS!$S$6:$S$205,EVIDENCE_LINKS!$B$6:$B$205,A67,EVIDENCE_LINKS!$D$6:$D$205,AI67))="VALID",COUNTIF($AG67:$AJ67,AI67)=1),"VALID","INVALID - EVIDENCE 3 SELECTION")))</x:f>
      </x:c>
      <x:c r="AN67" s="51" t="str">
        <x:f>IF(A67="","",IF(AJ67="","EMPTY",IF(AND(COUNTIFS(EVIDENCE_LINKS!$B$6:$B$205,A67,EVIDENCE_LINKS!$D$6:$D$205,AJ67)=1,EXACT(AJ67,INDEX(EVIDENCE_LINKS!$D$6:$D$205,SUMIFS(EVIDENCE_LINKS!$S$6:$S$205,EVIDENCE_LINKS!$B$6:$B$205,A67,EVIDENCE_LINKS!$D$6:$D$205,AJ67))),EXACT(A67,INDEX(EVIDENCE_LINKS!$B$6:$B$205,SUMIFS(EVIDENCE_LINKS!$S$6:$S$205,EVIDENCE_LINKS!$B$6:$B$205,A67,EVIDENCE_LINKS!$D$6:$D$205,AJ67))),EXACT(B67,INDEX(EVIDENCE_LINKS!$C$6:$C$205,SUMIFS(EVIDENCE_LINKS!$S$6:$S$205,EVIDENCE_LINKS!$B$6:$B$205,A67,EVIDENCE_LINKS!$D$6:$D$205,AJ67))),INDEX(EVIDENCE_LINKS!$N$6:$N$205,SUMIFS(EVIDENCE_LINKS!$S$6:$S$205,EVIDENCE_LINKS!$B$6:$B$205,A67,EVIDENCE_LINKS!$D$6:$D$205,AJ67))="VALID",COUNTIF($AG67:$AJ67,AJ67)=1),"VALID","INVALID - EVIDENCE 4 SELECTION")))</x:f>
      </x:c>
      <x:c r="AO67" s="51" t="str">
        <x:f>IF(A67="","",IF(AND(OR(AK67="VALID",AK67="EMPTY"),OR(AL67="VALID",AL67="EMPTY"),OR(AM67="VALID",AM67="EMPTY"),OR(AN67="VALID",AN67="EMPTY"),R67=COUNTIF($AG67:$AJ67,"&lt;&gt;")),"VALID","INVALID - EVIDENCE SELECTION PARITY"))</x:f>
      </x:c>
      <x:c r="AP67" s="51" t="str">
        <x:f>IF(A67="","",IF(R67&lt;2,"TOO FEW - RETURN TO EVIDENCE AUDIT",IF(R67&gt;4,"TOO MANY - REPAIR MEMO","VALID")))</x:f>
      </x:c>
      <x:c r="AR67" t="str">
        <x:f>IF(A67="","",IF(AQ67="","INVALID - MISSING ALTERNATIVE SELECTION",IF(AND(COUNTIFS(ALTERNATIVES!$B$6:$B$205,A67,ALTERNATIVES!$A$6:$A$205,AQ67)=1,EXACT(AQ67,INDEX(ALTERNATIVES!$A$6:$A$205,SUMIFS(ALTERNATIVES!$Q$6:$Q$205,ALTERNATIVES!$B$6:$B$205,A67,ALTERNATIVES!$A$6:$A$205,AQ67))),EXACT(A67,INDEX(ALTERNATIVES!$B$6:$B$205,SUMIFS(ALTERNATIVES!$Q$6:$Q$205,ALTERNATIVES!$B$6:$B$205,A67,ALTERNATIVES!$A$6:$A$205,AQ67))),EXACT(B67,INDEX(ALTERNATIVES!$C$6:$C$205,SUMIFS(ALTERNATIVES!$Q$6:$Q$205,ALTERNATIVES!$B$6:$B$205,A67,ALTERNATIVES!$A$6:$A$205,AQ67))),INDEX(ALTERNATIVES!$L$6:$L$205,SUMIFS(ALTERNATIVES!$Q$6:$Q$205,ALTERNATIVES!$B$6:$B$205,A67,ALTERNATIVES!$A$6:$A$205,AQ67))="VALID"),"VALID","INVALID - ALTERNATIVE SELECTION")))</x:f>
      </x:c>
    </x:row>
    <x:row r="68">
      <x:c r="A68" s="24"/>
      <x:c r="B68" s="24"/>
      <x:c r="C68" s="34"/>
      <x:c r="D68" s="24"/>
      <x:c r="E68" s="24"/>
      <x:c r="F68" s="24"/>
      <x:c r="G68" s="24"/>
      <x:c r="H68" s="24"/>
      <x:c r="I68" s="24"/>
      <x:c r="J68" s="24"/>
      <x:c r="K68" s="24"/>
      <x:c r="L68" s="24"/>
      <x:c r="M68" s="24"/>
      <x:c r="N68" s="30" t="str">
        <x:f>IF(A68="","",IF(COUNTIF($A$6:$A$205,A68)=1,"VALID","INVALID - DUPLICATE / CASE-COLLIDING MEMO ID"))</x:f>
      </x:c>
      <x:c r="O68" s="30" t="str">
        <x:f>IF(A68="","",IF(AND(COUNTIF(DECISION_CONTEXT!$A$6:$A$205,B68)=1,EXACT(B68,INDEX(DECISION_CONTEXT!$A$6:$A$205,MATCH(B68,DECISION_CONTEXT!$A$6:$A$205,0))),INDEX(DECISION_CONTEXT!$I$6:$I$205,MATCH(B68,DECISION_CONTEXT!$A$6:$A$205,0))="VALID",INDEX(DECISION_CONTEXT!$J$6:$J$205,MATCH(B68,DECISION_CONTEXT!$A$6:$A$205,0))="VALID"),"VALID","INVALID - DECISION OWNERSHIP"))</x:f>
      </x:c>
      <x:c r="P68" s="30" t="str">
        <x:f>IF(A68="","",IF(AND(B68&lt;&gt;"",C68&lt;&gt;"",D68&lt;&gt;"",E68&lt;&gt;"",F68&lt;&gt;"",G68&lt;&gt;"",H68&lt;&gt;"",I68&lt;&gt;"",J68&lt;&gt;"",K68&lt;&gt;"",L68&lt;&gt;"",M68&lt;&gt;""),"VALID","INVALID - REQUIRED FIELD"))</x:f>
      </x:c>
      <x:c r="Q68" s="30" t="str">
        <x:f>IF(A68="","",COUNTIFS(EVIDENCE_LINKS!$B$6:$B$205,A68,EVIDENCE_LINKS!$C$6:$C$205,B68))</x:f>
      </x:c>
      <x:c r="R68" s="30" t="str">
        <x:f>IF(A68="","",COUNTIFS(EVIDENCE_LINKS!$B$6:$B$205,A68,EVIDENCE_LINKS!$C$6:$C$205,B68,EVIDENCE_LINKS!$N$6:$N$205,"VALID"))</x:f>
      </x:c>
      <x:c r="S68" s="30" t="str">
        <x:f>IF(A68="","",COUNTIFS(EVIDENCE_LINKS!$B$6:$B$205,A68,EVIDENCE_LINKS!$C$6:$C$205,B68,EVIDENCE_LINKS!$N$6:$N$205,"BLOCKING"))</x:f>
      </x:c>
      <x:c r="T68" s="30" t="str">
        <x:f>IF(A68="","",COUNTIFS(ALTERNATIVES!$B$6:$B$205,A68,ALTERNATIVES!$C$6:$C$205,B68,ALTERNATIVES!$L$6:$L$205,"VALID"))</x:f>
      </x:c>
      <x:c r="U68" s="30" t="str">
        <x:f>IF(A68="","",IF(OR(N68&lt;&gt;"VALID",O68&lt;&gt;"VALID",P68&lt;&gt;"VALID",AB68&lt;&gt;"VALID",AC68&gt;0,AE68&gt;0,AO68&lt;&gt;"VALID",AR68&lt;&gt;"VALID"),"REPAIR MEMO",IF(INDEX(DECISION_CONTEXT!$D$6:$D$205,MATCH(B68,DECISION_CONTEXT!$A$6:$A$205,0))="REOPEN REQUIRED","RETURN TO DECISION DEFINITION",IF(OR(AD68&gt;0,AP68="TOO FEW - RETURN TO EVIDENCE AUDIT"),"RETURN TO EVIDENCE AUDIT",IF(AP68="TOO MANY - REPAIR MEMO","REPAIR MEMO",IF(T68&lt;1,"REPAIR MEMO","READY FOR EXECUTIVE REVIEW"))))))</x:f>
      </x:c>
      <x:c r="V68" s="30" t="str">
        <x:f>IF(A68="","",IF(U68="READY FOR EXECUTIVE REVIEW","Take the bounded memo to executive review; record the actual decision separately.",IF(U68="RETURN TO DECISION DEFINITION","Reopen the Decision Definition Canvas before rewriting the memo.",IF(U68="RETURN TO EVIDENCE AUDIT","Return to Evidence Audit until at least two and no more than four decision-bearing evidence records are valid.",IF(AP68="TOO MANY - REPAIR MEMO","Reduce the executive surface to two to four decision-bearing evidence records without changing upstream evidence.","Repair the memo record without changing upstream decision or evidence.")))))</x:f>
      </x:c>
      <x:c r="W68" s="30" t="str">
        <x:f>IF(A68="","",A68&amp;"|~|"&amp;B68&amp;"|~|"&amp;E68&amp;"|~|"&amp;F68&amp;"|~|"&amp;H68&amp;"|~|"&amp;I68&amp;"|~|"&amp;K68&amp;"|~|"&amp;L68)</x:f>
      </x:c>
      <x:c r="X68" s="51"/>
      <x:c r="Y68" s="51"/>
      <x:c r="Z68" s="51"/>
      <x:c r="AA68" s="51"/>
      <x:c r="AB68" s="51" t="str">
        <x:f>IF(A68="","",IF(AND(O68="VALID",EXACT(X68,INDEX(DECISION_CONTEXT!$B$6:$B$205,MATCH(B68,DECISION_CONTEXT!$A$6:$A$205,0))),EXACT(Y68,INDEX(DECISION_CONTEXT!$E$6:$E$205,MATCH(B68,DECISION_CONTEXT!$A$6:$A$205,0))),EXACT(Z68,INDEX(DECISION_CONTEXT!$F$6:$F$205,MATCH(B68,DECISION_CONTEXT!$A$6:$A$205,0))),EXACT(AA68,INDEX(DECISION_CONTEXT!$H$6:$H$205,MATCH(B68,DECISION_CONTEXT!$A$6:$A$205,0))),EXACT(E68,INDEX(DECISION_CONTEXT!$K$6:$K$205,MATCH(B68,DECISION_CONTEXT!$A$6:$A$205,0)))),"VALID","INVALID - DECISION CONTRACT PARITY / AUTHORITY"))</x:f>
      </x:c>
      <x:c r="AC68" s="51" t="str">
        <x:f>IF(A68="","",COUNTIFS(EVIDENCE_LINKS!$B$6:$B$205,A68,EVIDENCE_LINKS!$C$6:$C$205,B68,EVIDENCE_LINKS!$N$6:$N$205,"INVALID"))</x:f>
      </x:c>
      <x:c r="AD68" s="51" t="str">
        <x:f>IF(A68="","",S68)</x:f>
      </x:c>
      <x:c r="AE68" s="51" t="str">
        <x:f>IF(A68="","",COUNTIFS(ALTERNATIVES!$B$6:$B$205,A68,ALTERNATIVES!$C$6:$C$205,B68,ALTERNATIVES!$L$6:$L$205,"INVALID"))</x:f>
      </x:c>
      <x:c r="AF68" s="51" t="str">
        <x:f>IF(A68="","",A68&amp;"|~|"&amp;B68&amp;"|~|"&amp;X68&amp;"|~|"&amp;Y68&amp;"|~|"&amp;Z68&amp;"|~|"&amp;AA68&amp;"|~|"&amp;E68&amp;"|~|"&amp;F68&amp;"|~|"&amp;H68&amp;"|~|"&amp;I68&amp;"|~|"&amp;K68&amp;"|~|"&amp;L68)</x:f>
      </x:c>
      <x:c r="AG68" s="51"/>
      <x:c r="AH68" s="51"/>
      <x:c r="AI68" s="51"/>
      <x:c r="AJ68" s="51"/>
      <x:c r="AK68" s="51" t="str">
        <x:f>IF(A68="","",IF(AG68="","EMPTY",IF(AND(COUNTIFS(EVIDENCE_LINKS!$B$6:$B$205,A68,EVIDENCE_LINKS!$D$6:$D$205,AG68)=1,EXACT(AG68,INDEX(EVIDENCE_LINKS!$D$6:$D$205,SUMIFS(EVIDENCE_LINKS!$S$6:$S$205,EVIDENCE_LINKS!$B$6:$B$205,A68,EVIDENCE_LINKS!$D$6:$D$205,AG68))),EXACT(A68,INDEX(EVIDENCE_LINKS!$B$6:$B$205,SUMIFS(EVIDENCE_LINKS!$S$6:$S$205,EVIDENCE_LINKS!$B$6:$B$205,A68,EVIDENCE_LINKS!$D$6:$D$205,AG68))),EXACT(B68,INDEX(EVIDENCE_LINKS!$C$6:$C$205,SUMIFS(EVIDENCE_LINKS!$S$6:$S$205,EVIDENCE_LINKS!$B$6:$B$205,A68,EVIDENCE_LINKS!$D$6:$D$205,AG68))),INDEX(EVIDENCE_LINKS!$N$6:$N$205,SUMIFS(EVIDENCE_LINKS!$S$6:$S$205,EVIDENCE_LINKS!$B$6:$B$205,A68,EVIDENCE_LINKS!$D$6:$D$205,AG68))="VALID",COUNTIF($AG68:$AJ68,AG68)=1),"VALID","INVALID - EVIDENCE 1 SELECTION")))</x:f>
      </x:c>
      <x:c r="AL68" s="51" t="str">
        <x:f>IF(A68="","",IF(AH68="","EMPTY",IF(AND(COUNTIFS(EVIDENCE_LINKS!$B$6:$B$205,A68,EVIDENCE_LINKS!$D$6:$D$205,AH68)=1,EXACT(AH68,INDEX(EVIDENCE_LINKS!$D$6:$D$205,SUMIFS(EVIDENCE_LINKS!$S$6:$S$205,EVIDENCE_LINKS!$B$6:$B$205,A68,EVIDENCE_LINKS!$D$6:$D$205,AH68))),EXACT(A68,INDEX(EVIDENCE_LINKS!$B$6:$B$205,SUMIFS(EVIDENCE_LINKS!$S$6:$S$205,EVIDENCE_LINKS!$B$6:$B$205,A68,EVIDENCE_LINKS!$D$6:$D$205,AH68))),EXACT(B68,INDEX(EVIDENCE_LINKS!$C$6:$C$205,SUMIFS(EVIDENCE_LINKS!$S$6:$S$205,EVIDENCE_LINKS!$B$6:$B$205,A68,EVIDENCE_LINKS!$D$6:$D$205,AH68))),INDEX(EVIDENCE_LINKS!$N$6:$N$205,SUMIFS(EVIDENCE_LINKS!$S$6:$S$205,EVIDENCE_LINKS!$B$6:$B$205,A68,EVIDENCE_LINKS!$D$6:$D$205,AH68))="VALID",COUNTIF($AG68:$AJ68,AH68)=1),"VALID","INVALID - EVIDENCE 2 SELECTION")))</x:f>
      </x:c>
      <x:c r="AM68" s="51" t="str">
        <x:f>IF(A68="","",IF(AI68="","EMPTY",IF(AND(COUNTIFS(EVIDENCE_LINKS!$B$6:$B$205,A68,EVIDENCE_LINKS!$D$6:$D$205,AI68)=1,EXACT(AI68,INDEX(EVIDENCE_LINKS!$D$6:$D$205,SUMIFS(EVIDENCE_LINKS!$S$6:$S$205,EVIDENCE_LINKS!$B$6:$B$205,A68,EVIDENCE_LINKS!$D$6:$D$205,AI68))),EXACT(A68,INDEX(EVIDENCE_LINKS!$B$6:$B$205,SUMIFS(EVIDENCE_LINKS!$S$6:$S$205,EVIDENCE_LINKS!$B$6:$B$205,A68,EVIDENCE_LINKS!$D$6:$D$205,AI68))),EXACT(B68,INDEX(EVIDENCE_LINKS!$C$6:$C$205,SUMIFS(EVIDENCE_LINKS!$S$6:$S$205,EVIDENCE_LINKS!$B$6:$B$205,A68,EVIDENCE_LINKS!$D$6:$D$205,AI68))),INDEX(EVIDENCE_LINKS!$N$6:$N$205,SUMIFS(EVIDENCE_LINKS!$S$6:$S$205,EVIDENCE_LINKS!$B$6:$B$205,A68,EVIDENCE_LINKS!$D$6:$D$205,AI68))="VALID",COUNTIF($AG68:$AJ68,AI68)=1),"VALID","INVALID - EVIDENCE 3 SELECTION")))</x:f>
      </x:c>
      <x:c r="AN68" s="51" t="str">
        <x:f>IF(A68="","",IF(AJ68="","EMPTY",IF(AND(COUNTIFS(EVIDENCE_LINKS!$B$6:$B$205,A68,EVIDENCE_LINKS!$D$6:$D$205,AJ68)=1,EXACT(AJ68,INDEX(EVIDENCE_LINKS!$D$6:$D$205,SUMIFS(EVIDENCE_LINKS!$S$6:$S$205,EVIDENCE_LINKS!$B$6:$B$205,A68,EVIDENCE_LINKS!$D$6:$D$205,AJ68))),EXACT(A68,INDEX(EVIDENCE_LINKS!$B$6:$B$205,SUMIFS(EVIDENCE_LINKS!$S$6:$S$205,EVIDENCE_LINKS!$B$6:$B$205,A68,EVIDENCE_LINKS!$D$6:$D$205,AJ68))),EXACT(B68,INDEX(EVIDENCE_LINKS!$C$6:$C$205,SUMIFS(EVIDENCE_LINKS!$S$6:$S$205,EVIDENCE_LINKS!$B$6:$B$205,A68,EVIDENCE_LINKS!$D$6:$D$205,AJ68))),INDEX(EVIDENCE_LINKS!$N$6:$N$205,SUMIFS(EVIDENCE_LINKS!$S$6:$S$205,EVIDENCE_LINKS!$B$6:$B$205,A68,EVIDENCE_LINKS!$D$6:$D$205,AJ68))="VALID",COUNTIF($AG68:$AJ68,AJ68)=1),"VALID","INVALID - EVIDENCE 4 SELECTION")))</x:f>
      </x:c>
      <x:c r="AO68" s="51" t="str">
        <x:f>IF(A68="","",IF(AND(OR(AK68="VALID",AK68="EMPTY"),OR(AL68="VALID",AL68="EMPTY"),OR(AM68="VALID",AM68="EMPTY"),OR(AN68="VALID",AN68="EMPTY"),R68=COUNTIF($AG68:$AJ68,"&lt;&gt;")),"VALID","INVALID - EVIDENCE SELECTION PARITY"))</x:f>
      </x:c>
      <x:c r="AP68" s="51" t="str">
        <x:f>IF(A68="","",IF(R68&lt;2,"TOO FEW - RETURN TO EVIDENCE AUDIT",IF(R68&gt;4,"TOO MANY - REPAIR MEMO","VALID")))</x:f>
      </x:c>
      <x:c r="AR68" t="str">
        <x:f>IF(A68="","",IF(AQ68="","INVALID - MISSING ALTERNATIVE SELECTION",IF(AND(COUNTIFS(ALTERNATIVES!$B$6:$B$205,A68,ALTERNATIVES!$A$6:$A$205,AQ68)=1,EXACT(AQ68,INDEX(ALTERNATIVES!$A$6:$A$205,SUMIFS(ALTERNATIVES!$Q$6:$Q$205,ALTERNATIVES!$B$6:$B$205,A68,ALTERNATIVES!$A$6:$A$205,AQ68))),EXACT(A68,INDEX(ALTERNATIVES!$B$6:$B$205,SUMIFS(ALTERNATIVES!$Q$6:$Q$205,ALTERNATIVES!$B$6:$B$205,A68,ALTERNATIVES!$A$6:$A$205,AQ68))),EXACT(B68,INDEX(ALTERNATIVES!$C$6:$C$205,SUMIFS(ALTERNATIVES!$Q$6:$Q$205,ALTERNATIVES!$B$6:$B$205,A68,ALTERNATIVES!$A$6:$A$205,AQ68))),INDEX(ALTERNATIVES!$L$6:$L$205,SUMIFS(ALTERNATIVES!$Q$6:$Q$205,ALTERNATIVES!$B$6:$B$205,A68,ALTERNATIVES!$A$6:$A$205,AQ68))="VALID"),"VALID","INVALID - ALTERNATIVE SELECTION")))</x:f>
      </x:c>
    </x:row>
    <x:row r="69">
      <x:c r="A69" s="24"/>
      <x:c r="B69" s="24"/>
      <x:c r="C69" s="34"/>
      <x:c r="D69" s="24"/>
      <x:c r="E69" s="24"/>
      <x:c r="F69" s="24"/>
      <x:c r="G69" s="24"/>
      <x:c r="H69" s="24"/>
      <x:c r="I69" s="24"/>
      <x:c r="J69" s="24"/>
      <x:c r="K69" s="24"/>
      <x:c r="L69" s="24"/>
      <x:c r="M69" s="24"/>
      <x:c r="N69" s="30" t="str">
        <x:f>IF(A69="","",IF(COUNTIF($A$6:$A$205,A69)=1,"VALID","INVALID - DUPLICATE / CASE-COLLIDING MEMO ID"))</x:f>
      </x:c>
      <x:c r="O69" s="30" t="str">
        <x:f>IF(A69="","",IF(AND(COUNTIF(DECISION_CONTEXT!$A$6:$A$205,B69)=1,EXACT(B69,INDEX(DECISION_CONTEXT!$A$6:$A$205,MATCH(B69,DECISION_CONTEXT!$A$6:$A$205,0))),INDEX(DECISION_CONTEXT!$I$6:$I$205,MATCH(B69,DECISION_CONTEXT!$A$6:$A$205,0))="VALID",INDEX(DECISION_CONTEXT!$J$6:$J$205,MATCH(B69,DECISION_CONTEXT!$A$6:$A$205,0))="VALID"),"VALID","INVALID - DECISION OWNERSHIP"))</x:f>
      </x:c>
      <x:c r="P69" s="30" t="str">
        <x:f>IF(A69="","",IF(AND(B69&lt;&gt;"",C69&lt;&gt;"",D69&lt;&gt;"",E69&lt;&gt;"",F69&lt;&gt;"",G69&lt;&gt;"",H69&lt;&gt;"",I69&lt;&gt;"",J69&lt;&gt;"",K69&lt;&gt;"",L69&lt;&gt;"",M69&lt;&gt;""),"VALID","INVALID - REQUIRED FIELD"))</x:f>
      </x:c>
      <x:c r="Q69" s="30" t="str">
        <x:f>IF(A69="","",COUNTIFS(EVIDENCE_LINKS!$B$6:$B$205,A69,EVIDENCE_LINKS!$C$6:$C$205,B69))</x:f>
      </x:c>
      <x:c r="R69" s="30" t="str">
        <x:f>IF(A69="","",COUNTIFS(EVIDENCE_LINKS!$B$6:$B$205,A69,EVIDENCE_LINKS!$C$6:$C$205,B69,EVIDENCE_LINKS!$N$6:$N$205,"VALID"))</x:f>
      </x:c>
      <x:c r="S69" s="30" t="str">
        <x:f>IF(A69="","",COUNTIFS(EVIDENCE_LINKS!$B$6:$B$205,A69,EVIDENCE_LINKS!$C$6:$C$205,B69,EVIDENCE_LINKS!$N$6:$N$205,"BLOCKING"))</x:f>
      </x:c>
      <x:c r="T69" s="30" t="str">
        <x:f>IF(A69="","",COUNTIFS(ALTERNATIVES!$B$6:$B$205,A69,ALTERNATIVES!$C$6:$C$205,B69,ALTERNATIVES!$L$6:$L$205,"VALID"))</x:f>
      </x:c>
      <x:c r="U69" s="30" t="str">
        <x:f>IF(A69="","",IF(OR(N69&lt;&gt;"VALID",O69&lt;&gt;"VALID",P69&lt;&gt;"VALID",AB69&lt;&gt;"VALID",AC69&gt;0,AE69&gt;0,AO69&lt;&gt;"VALID",AR69&lt;&gt;"VALID"),"REPAIR MEMO",IF(INDEX(DECISION_CONTEXT!$D$6:$D$205,MATCH(B69,DECISION_CONTEXT!$A$6:$A$205,0))="REOPEN REQUIRED","RETURN TO DECISION DEFINITION",IF(OR(AD69&gt;0,AP69="TOO FEW - RETURN TO EVIDENCE AUDIT"),"RETURN TO EVIDENCE AUDIT",IF(AP69="TOO MANY - REPAIR MEMO","REPAIR MEMO",IF(T69&lt;1,"REPAIR MEMO","READY FOR EXECUTIVE REVIEW"))))))</x:f>
      </x:c>
      <x:c r="V69" s="30" t="str">
        <x:f>IF(A69="","",IF(U69="READY FOR EXECUTIVE REVIEW","Take the bounded memo to executive review; record the actual decision separately.",IF(U69="RETURN TO DECISION DEFINITION","Reopen the Decision Definition Canvas before rewriting the memo.",IF(U69="RETURN TO EVIDENCE AUDIT","Return to Evidence Audit until at least two and no more than four decision-bearing evidence records are valid.",IF(AP69="TOO MANY - REPAIR MEMO","Reduce the executive surface to two to four decision-bearing evidence records without changing upstream evidence.","Repair the memo record without changing upstream decision or evidence.")))))</x:f>
      </x:c>
      <x:c r="W69" s="30" t="str">
        <x:f>IF(A69="","",A69&amp;"|~|"&amp;B69&amp;"|~|"&amp;E69&amp;"|~|"&amp;F69&amp;"|~|"&amp;H69&amp;"|~|"&amp;I69&amp;"|~|"&amp;K69&amp;"|~|"&amp;L69)</x:f>
      </x:c>
      <x:c r="X69" s="51"/>
      <x:c r="Y69" s="51"/>
      <x:c r="Z69" s="51"/>
      <x:c r="AA69" s="51"/>
      <x:c r="AB69" s="51" t="str">
        <x:f>IF(A69="","",IF(AND(O69="VALID",EXACT(X69,INDEX(DECISION_CONTEXT!$B$6:$B$205,MATCH(B69,DECISION_CONTEXT!$A$6:$A$205,0))),EXACT(Y69,INDEX(DECISION_CONTEXT!$E$6:$E$205,MATCH(B69,DECISION_CONTEXT!$A$6:$A$205,0))),EXACT(Z69,INDEX(DECISION_CONTEXT!$F$6:$F$205,MATCH(B69,DECISION_CONTEXT!$A$6:$A$205,0))),EXACT(AA69,INDEX(DECISION_CONTEXT!$H$6:$H$205,MATCH(B69,DECISION_CONTEXT!$A$6:$A$205,0))),EXACT(E69,INDEX(DECISION_CONTEXT!$K$6:$K$205,MATCH(B69,DECISION_CONTEXT!$A$6:$A$205,0)))),"VALID","INVALID - DECISION CONTRACT PARITY / AUTHORITY"))</x:f>
      </x:c>
      <x:c r="AC69" s="51" t="str">
        <x:f>IF(A69="","",COUNTIFS(EVIDENCE_LINKS!$B$6:$B$205,A69,EVIDENCE_LINKS!$C$6:$C$205,B69,EVIDENCE_LINKS!$N$6:$N$205,"INVALID"))</x:f>
      </x:c>
      <x:c r="AD69" s="51" t="str">
        <x:f>IF(A69="","",S69)</x:f>
      </x:c>
      <x:c r="AE69" s="51" t="str">
        <x:f>IF(A69="","",COUNTIFS(ALTERNATIVES!$B$6:$B$205,A69,ALTERNATIVES!$C$6:$C$205,B69,ALTERNATIVES!$L$6:$L$205,"INVALID"))</x:f>
      </x:c>
      <x:c r="AF69" s="51" t="str">
        <x:f>IF(A69="","",A69&amp;"|~|"&amp;B69&amp;"|~|"&amp;X69&amp;"|~|"&amp;Y69&amp;"|~|"&amp;Z69&amp;"|~|"&amp;AA69&amp;"|~|"&amp;E69&amp;"|~|"&amp;F69&amp;"|~|"&amp;H69&amp;"|~|"&amp;I69&amp;"|~|"&amp;K69&amp;"|~|"&amp;L69)</x:f>
      </x:c>
      <x:c r="AG69" s="51"/>
      <x:c r="AH69" s="51"/>
      <x:c r="AI69" s="51"/>
      <x:c r="AJ69" s="51"/>
      <x:c r="AK69" s="51" t="str">
        <x:f>IF(A69="","",IF(AG69="","EMPTY",IF(AND(COUNTIFS(EVIDENCE_LINKS!$B$6:$B$205,A69,EVIDENCE_LINKS!$D$6:$D$205,AG69)=1,EXACT(AG69,INDEX(EVIDENCE_LINKS!$D$6:$D$205,SUMIFS(EVIDENCE_LINKS!$S$6:$S$205,EVIDENCE_LINKS!$B$6:$B$205,A69,EVIDENCE_LINKS!$D$6:$D$205,AG69))),EXACT(A69,INDEX(EVIDENCE_LINKS!$B$6:$B$205,SUMIFS(EVIDENCE_LINKS!$S$6:$S$205,EVIDENCE_LINKS!$B$6:$B$205,A69,EVIDENCE_LINKS!$D$6:$D$205,AG69))),EXACT(B69,INDEX(EVIDENCE_LINKS!$C$6:$C$205,SUMIFS(EVIDENCE_LINKS!$S$6:$S$205,EVIDENCE_LINKS!$B$6:$B$205,A69,EVIDENCE_LINKS!$D$6:$D$205,AG69))),INDEX(EVIDENCE_LINKS!$N$6:$N$205,SUMIFS(EVIDENCE_LINKS!$S$6:$S$205,EVIDENCE_LINKS!$B$6:$B$205,A69,EVIDENCE_LINKS!$D$6:$D$205,AG69))="VALID",COUNTIF($AG69:$AJ69,AG69)=1),"VALID","INVALID - EVIDENCE 1 SELECTION")))</x:f>
      </x:c>
      <x:c r="AL69" s="51" t="str">
        <x:f>IF(A69="","",IF(AH69="","EMPTY",IF(AND(COUNTIFS(EVIDENCE_LINKS!$B$6:$B$205,A69,EVIDENCE_LINKS!$D$6:$D$205,AH69)=1,EXACT(AH69,INDEX(EVIDENCE_LINKS!$D$6:$D$205,SUMIFS(EVIDENCE_LINKS!$S$6:$S$205,EVIDENCE_LINKS!$B$6:$B$205,A69,EVIDENCE_LINKS!$D$6:$D$205,AH69))),EXACT(A69,INDEX(EVIDENCE_LINKS!$B$6:$B$205,SUMIFS(EVIDENCE_LINKS!$S$6:$S$205,EVIDENCE_LINKS!$B$6:$B$205,A69,EVIDENCE_LINKS!$D$6:$D$205,AH69))),EXACT(B69,INDEX(EVIDENCE_LINKS!$C$6:$C$205,SUMIFS(EVIDENCE_LINKS!$S$6:$S$205,EVIDENCE_LINKS!$B$6:$B$205,A69,EVIDENCE_LINKS!$D$6:$D$205,AH69))),INDEX(EVIDENCE_LINKS!$N$6:$N$205,SUMIFS(EVIDENCE_LINKS!$S$6:$S$205,EVIDENCE_LINKS!$B$6:$B$205,A69,EVIDENCE_LINKS!$D$6:$D$205,AH69))="VALID",COUNTIF($AG69:$AJ69,AH69)=1),"VALID","INVALID - EVIDENCE 2 SELECTION")))</x:f>
      </x:c>
      <x:c r="AM69" s="51" t="str">
        <x:f>IF(A69="","",IF(AI69="","EMPTY",IF(AND(COUNTIFS(EVIDENCE_LINKS!$B$6:$B$205,A69,EVIDENCE_LINKS!$D$6:$D$205,AI69)=1,EXACT(AI69,INDEX(EVIDENCE_LINKS!$D$6:$D$205,SUMIFS(EVIDENCE_LINKS!$S$6:$S$205,EVIDENCE_LINKS!$B$6:$B$205,A69,EVIDENCE_LINKS!$D$6:$D$205,AI69))),EXACT(A69,INDEX(EVIDENCE_LINKS!$B$6:$B$205,SUMIFS(EVIDENCE_LINKS!$S$6:$S$205,EVIDENCE_LINKS!$B$6:$B$205,A69,EVIDENCE_LINKS!$D$6:$D$205,AI69))),EXACT(B69,INDEX(EVIDENCE_LINKS!$C$6:$C$205,SUMIFS(EVIDENCE_LINKS!$S$6:$S$205,EVIDENCE_LINKS!$B$6:$B$205,A69,EVIDENCE_LINKS!$D$6:$D$205,AI69))),INDEX(EVIDENCE_LINKS!$N$6:$N$205,SUMIFS(EVIDENCE_LINKS!$S$6:$S$205,EVIDENCE_LINKS!$B$6:$B$205,A69,EVIDENCE_LINKS!$D$6:$D$205,AI69))="VALID",COUNTIF($AG69:$AJ69,AI69)=1),"VALID","INVALID - EVIDENCE 3 SELECTION")))</x:f>
      </x:c>
      <x:c r="AN69" s="51" t="str">
        <x:f>IF(A69="","",IF(AJ69="","EMPTY",IF(AND(COUNTIFS(EVIDENCE_LINKS!$B$6:$B$205,A69,EVIDENCE_LINKS!$D$6:$D$205,AJ69)=1,EXACT(AJ69,INDEX(EVIDENCE_LINKS!$D$6:$D$205,SUMIFS(EVIDENCE_LINKS!$S$6:$S$205,EVIDENCE_LINKS!$B$6:$B$205,A69,EVIDENCE_LINKS!$D$6:$D$205,AJ69))),EXACT(A69,INDEX(EVIDENCE_LINKS!$B$6:$B$205,SUMIFS(EVIDENCE_LINKS!$S$6:$S$205,EVIDENCE_LINKS!$B$6:$B$205,A69,EVIDENCE_LINKS!$D$6:$D$205,AJ69))),EXACT(B69,INDEX(EVIDENCE_LINKS!$C$6:$C$205,SUMIFS(EVIDENCE_LINKS!$S$6:$S$205,EVIDENCE_LINKS!$B$6:$B$205,A69,EVIDENCE_LINKS!$D$6:$D$205,AJ69))),INDEX(EVIDENCE_LINKS!$N$6:$N$205,SUMIFS(EVIDENCE_LINKS!$S$6:$S$205,EVIDENCE_LINKS!$B$6:$B$205,A69,EVIDENCE_LINKS!$D$6:$D$205,AJ69))="VALID",COUNTIF($AG69:$AJ69,AJ69)=1),"VALID","INVALID - EVIDENCE 4 SELECTION")))</x:f>
      </x:c>
      <x:c r="AO69" s="51" t="str">
        <x:f>IF(A69="","",IF(AND(OR(AK69="VALID",AK69="EMPTY"),OR(AL69="VALID",AL69="EMPTY"),OR(AM69="VALID",AM69="EMPTY"),OR(AN69="VALID",AN69="EMPTY"),R69=COUNTIF($AG69:$AJ69,"&lt;&gt;")),"VALID","INVALID - EVIDENCE SELECTION PARITY"))</x:f>
      </x:c>
      <x:c r="AP69" s="51" t="str">
        <x:f>IF(A69="","",IF(R69&lt;2,"TOO FEW - RETURN TO EVIDENCE AUDIT",IF(R69&gt;4,"TOO MANY - REPAIR MEMO","VALID")))</x:f>
      </x:c>
      <x:c r="AR69" t="str">
        <x:f>IF(A69="","",IF(AQ69="","INVALID - MISSING ALTERNATIVE SELECTION",IF(AND(COUNTIFS(ALTERNATIVES!$B$6:$B$205,A69,ALTERNATIVES!$A$6:$A$205,AQ69)=1,EXACT(AQ69,INDEX(ALTERNATIVES!$A$6:$A$205,SUMIFS(ALTERNATIVES!$Q$6:$Q$205,ALTERNATIVES!$B$6:$B$205,A69,ALTERNATIVES!$A$6:$A$205,AQ69))),EXACT(A69,INDEX(ALTERNATIVES!$B$6:$B$205,SUMIFS(ALTERNATIVES!$Q$6:$Q$205,ALTERNATIVES!$B$6:$B$205,A69,ALTERNATIVES!$A$6:$A$205,AQ69))),EXACT(B69,INDEX(ALTERNATIVES!$C$6:$C$205,SUMIFS(ALTERNATIVES!$Q$6:$Q$205,ALTERNATIVES!$B$6:$B$205,A69,ALTERNATIVES!$A$6:$A$205,AQ69))),INDEX(ALTERNATIVES!$L$6:$L$205,SUMIFS(ALTERNATIVES!$Q$6:$Q$205,ALTERNATIVES!$B$6:$B$205,A69,ALTERNATIVES!$A$6:$A$205,AQ69))="VALID"),"VALID","INVALID - ALTERNATIVE SELECTION")))</x:f>
      </x:c>
    </x:row>
    <x:row r="70">
      <x:c r="A70" s="24"/>
      <x:c r="B70" s="24"/>
      <x:c r="C70" s="34"/>
      <x:c r="D70" s="24"/>
      <x:c r="E70" s="24"/>
      <x:c r="F70" s="24"/>
      <x:c r="G70" s="24"/>
      <x:c r="H70" s="24"/>
      <x:c r="I70" s="24"/>
      <x:c r="J70" s="24"/>
      <x:c r="K70" s="24"/>
      <x:c r="L70" s="24"/>
      <x:c r="M70" s="24"/>
      <x:c r="N70" s="30" t="str">
        <x:f>IF(A70="","",IF(COUNTIF($A$6:$A$205,A70)=1,"VALID","INVALID - DUPLICATE / CASE-COLLIDING MEMO ID"))</x:f>
      </x:c>
      <x:c r="O70" s="30" t="str">
        <x:f>IF(A70="","",IF(AND(COUNTIF(DECISION_CONTEXT!$A$6:$A$205,B70)=1,EXACT(B70,INDEX(DECISION_CONTEXT!$A$6:$A$205,MATCH(B70,DECISION_CONTEXT!$A$6:$A$205,0))),INDEX(DECISION_CONTEXT!$I$6:$I$205,MATCH(B70,DECISION_CONTEXT!$A$6:$A$205,0))="VALID",INDEX(DECISION_CONTEXT!$J$6:$J$205,MATCH(B70,DECISION_CONTEXT!$A$6:$A$205,0))="VALID"),"VALID","INVALID - DECISION OWNERSHIP"))</x:f>
      </x:c>
      <x:c r="P70" s="30" t="str">
        <x:f>IF(A70="","",IF(AND(B70&lt;&gt;"",C70&lt;&gt;"",D70&lt;&gt;"",E70&lt;&gt;"",F70&lt;&gt;"",G70&lt;&gt;"",H70&lt;&gt;"",I70&lt;&gt;"",J70&lt;&gt;"",K70&lt;&gt;"",L70&lt;&gt;"",M70&lt;&gt;""),"VALID","INVALID - REQUIRED FIELD"))</x:f>
      </x:c>
      <x:c r="Q70" s="30" t="str">
        <x:f>IF(A70="","",COUNTIFS(EVIDENCE_LINKS!$B$6:$B$205,A70,EVIDENCE_LINKS!$C$6:$C$205,B70))</x:f>
      </x:c>
      <x:c r="R70" s="30" t="str">
        <x:f>IF(A70="","",COUNTIFS(EVIDENCE_LINKS!$B$6:$B$205,A70,EVIDENCE_LINKS!$C$6:$C$205,B70,EVIDENCE_LINKS!$N$6:$N$205,"VALID"))</x:f>
      </x:c>
      <x:c r="S70" s="30" t="str">
        <x:f>IF(A70="","",COUNTIFS(EVIDENCE_LINKS!$B$6:$B$205,A70,EVIDENCE_LINKS!$C$6:$C$205,B70,EVIDENCE_LINKS!$N$6:$N$205,"BLOCKING"))</x:f>
      </x:c>
      <x:c r="T70" s="30" t="str">
        <x:f>IF(A70="","",COUNTIFS(ALTERNATIVES!$B$6:$B$205,A70,ALTERNATIVES!$C$6:$C$205,B70,ALTERNATIVES!$L$6:$L$205,"VALID"))</x:f>
      </x:c>
      <x:c r="U70" s="30" t="str">
        <x:f>IF(A70="","",IF(OR(N70&lt;&gt;"VALID",O70&lt;&gt;"VALID",P70&lt;&gt;"VALID",AB70&lt;&gt;"VALID",AC70&gt;0,AE70&gt;0,AO70&lt;&gt;"VALID",AR70&lt;&gt;"VALID"),"REPAIR MEMO",IF(INDEX(DECISION_CONTEXT!$D$6:$D$205,MATCH(B70,DECISION_CONTEXT!$A$6:$A$205,0))="REOPEN REQUIRED","RETURN TO DECISION DEFINITION",IF(OR(AD70&gt;0,AP70="TOO FEW - RETURN TO EVIDENCE AUDIT"),"RETURN TO EVIDENCE AUDIT",IF(AP70="TOO MANY - REPAIR MEMO","REPAIR MEMO",IF(T70&lt;1,"REPAIR MEMO","READY FOR EXECUTIVE REVIEW"))))))</x:f>
      </x:c>
      <x:c r="V70" s="30" t="str">
        <x:f>IF(A70="","",IF(U70="READY FOR EXECUTIVE REVIEW","Take the bounded memo to executive review; record the actual decision separately.",IF(U70="RETURN TO DECISION DEFINITION","Reopen the Decision Definition Canvas before rewriting the memo.",IF(U70="RETURN TO EVIDENCE AUDIT","Return to Evidence Audit until at least two and no more than four decision-bearing evidence records are valid.",IF(AP70="TOO MANY - REPAIR MEMO","Reduce the executive surface to two to four decision-bearing evidence records without changing upstream evidence.","Repair the memo record without changing upstream decision or evidence.")))))</x:f>
      </x:c>
      <x:c r="W70" s="30" t="str">
        <x:f>IF(A70="","",A70&amp;"|~|"&amp;B70&amp;"|~|"&amp;E70&amp;"|~|"&amp;F70&amp;"|~|"&amp;H70&amp;"|~|"&amp;I70&amp;"|~|"&amp;K70&amp;"|~|"&amp;L70)</x:f>
      </x:c>
      <x:c r="X70" s="51"/>
      <x:c r="Y70" s="51"/>
      <x:c r="Z70" s="51"/>
      <x:c r="AA70" s="51"/>
      <x:c r="AB70" s="51" t="str">
        <x:f>IF(A70="","",IF(AND(O70="VALID",EXACT(X70,INDEX(DECISION_CONTEXT!$B$6:$B$205,MATCH(B70,DECISION_CONTEXT!$A$6:$A$205,0))),EXACT(Y70,INDEX(DECISION_CONTEXT!$E$6:$E$205,MATCH(B70,DECISION_CONTEXT!$A$6:$A$205,0))),EXACT(Z70,INDEX(DECISION_CONTEXT!$F$6:$F$205,MATCH(B70,DECISION_CONTEXT!$A$6:$A$205,0))),EXACT(AA70,INDEX(DECISION_CONTEXT!$H$6:$H$205,MATCH(B70,DECISION_CONTEXT!$A$6:$A$205,0))),EXACT(E70,INDEX(DECISION_CONTEXT!$K$6:$K$205,MATCH(B70,DECISION_CONTEXT!$A$6:$A$205,0)))),"VALID","INVALID - DECISION CONTRACT PARITY / AUTHORITY"))</x:f>
      </x:c>
      <x:c r="AC70" s="51" t="str">
        <x:f>IF(A70="","",COUNTIFS(EVIDENCE_LINKS!$B$6:$B$205,A70,EVIDENCE_LINKS!$C$6:$C$205,B70,EVIDENCE_LINKS!$N$6:$N$205,"INVALID"))</x:f>
      </x:c>
      <x:c r="AD70" s="51" t="str">
        <x:f>IF(A70="","",S70)</x:f>
      </x:c>
      <x:c r="AE70" s="51" t="str">
        <x:f>IF(A70="","",COUNTIFS(ALTERNATIVES!$B$6:$B$205,A70,ALTERNATIVES!$C$6:$C$205,B70,ALTERNATIVES!$L$6:$L$205,"INVALID"))</x:f>
      </x:c>
      <x:c r="AF70" s="51" t="str">
        <x:f>IF(A70="","",A70&amp;"|~|"&amp;B70&amp;"|~|"&amp;X70&amp;"|~|"&amp;Y70&amp;"|~|"&amp;Z70&amp;"|~|"&amp;AA70&amp;"|~|"&amp;E70&amp;"|~|"&amp;F70&amp;"|~|"&amp;H70&amp;"|~|"&amp;I70&amp;"|~|"&amp;K70&amp;"|~|"&amp;L70)</x:f>
      </x:c>
      <x:c r="AG70" s="51"/>
      <x:c r="AH70" s="51"/>
      <x:c r="AI70" s="51"/>
      <x:c r="AJ70" s="51"/>
      <x:c r="AK70" s="51" t="str">
        <x:f>IF(A70="","",IF(AG70="","EMPTY",IF(AND(COUNTIFS(EVIDENCE_LINKS!$B$6:$B$205,A70,EVIDENCE_LINKS!$D$6:$D$205,AG70)=1,EXACT(AG70,INDEX(EVIDENCE_LINKS!$D$6:$D$205,SUMIFS(EVIDENCE_LINKS!$S$6:$S$205,EVIDENCE_LINKS!$B$6:$B$205,A70,EVIDENCE_LINKS!$D$6:$D$205,AG70))),EXACT(A70,INDEX(EVIDENCE_LINKS!$B$6:$B$205,SUMIFS(EVIDENCE_LINKS!$S$6:$S$205,EVIDENCE_LINKS!$B$6:$B$205,A70,EVIDENCE_LINKS!$D$6:$D$205,AG70))),EXACT(B70,INDEX(EVIDENCE_LINKS!$C$6:$C$205,SUMIFS(EVIDENCE_LINKS!$S$6:$S$205,EVIDENCE_LINKS!$B$6:$B$205,A70,EVIDENCE_LINKS!$D$6:$D$205,AG70))),INDEX(EVIDENCE_LINKS!$N$6:$N$205,SUMIFS(EVIDENCE_LINKS!$S$6:$S$205,EVIDENCE_LINKS!$B$6:$B$205,A70,EVIDENCE_LINKS!$D$6:$D$205,AG70))="VALID",COUNTIF($AG70:$AJ70,AG70)=1),"VALID","INVALID - EVIDENCE 1 SELECTION")))</x:f>
      </x:c>
      <x:c r="AL70" s="51" t="str">
        <x:f>IF(A70="","",IF(AH70="","EMPTY",IF(AND(COUNTIFS(EVIDENCE_LINKS!$B$6:$B$205,A70,EVIDENCE_LINKS!$D$6:$D$205,AH70)=1,EXACT(AH70,INDEX(EVIDENCE_LINKS!$D$6:$D$205,SUMIFS(EVIDENCE_LINKS!$S$6:$S$205,EVIDENCE_LINKS!$B$6:$B$205,A70,EVIDENCE_LINKS!$D$6:$D$205,AH70))),EXACT(A70,INDEX(EVIDENCE_LINKS!$B$6:$B$205,SUMIFS(EVIDENCE_LINKS!$S$6:$S$205,EVIDENCE_LINKS!$B$6:$B$205,A70,EVIDENCE_LINKS!$D$6:$D$205,AH70))),EXACT(B70,INDEX(EVIDENCE_LINKS!$C$6:$C$205,SUMIFS(EVIDENCE_LINKS!$S$6:$S$205,EVIDENCE_LINKS!$B$6:$B$205,A70,EVIDENCE_LINKS!$D$6:$D$205,AH70))),INDEX(EVIDENCE_LINKS!$N$6:$N$205,SUMIFS(EVIDENCE_LINKS!$S$6:$S$205,EVIDENCE_LINKS!$B$6:$B$205,A70,EVIDENCE_LINKS!$D$6:$D$205,AH70))="VALID",COUNTIF($AG70:$AJ70,AH70)=1),"VALID","INVALID - EVIDENCE 2 SELECTION")))</x:f>
      </x:c>
      <x:c r="AM70" s="51" t="str">
        <x:f>IF(A70="","",IF(AI70="","EMPTY",IF(AND(COUNTIFS(EVIDENCE_LINKS!$B$6:$B$205,A70,EVIDENCE_LINKS!$D$6:$D$205,AI70)=1,EXACT(AI70,INDEX(EVIDENCE_LINKS!$D$6:$D$205,SUMIFS(EVIDENCE_LINKS!$S$6:$S$205,EVIDENCE_LINKS!$B$6:$B$205,A70,EVIDENCE_LINKS!$D$6:$D$205,AI70))),EXACT(A70,INDEX(EVIDENCE_LINKS!$B$6:$B$205,SUMIFS(EVIDENCE_LINKS!$S$6:$S$205,EVIDENCE_LINKS!$B$6:$B$205,A70,EVIDENCE_LINKS!$D$6:$D$205,AI70))),EXACT(B70,INDEX(EVIDENCE_LINKS!$C$6:$C$205,SUMIFS(EVIDENCE_LINKS!$S$6:$S$205,EVIDENCE_LINKS!$B$6:$B$205,A70,EVIDENCE_LINKS!$D$6:$D$205,AI70))),INDEX(EVIDENCE_LINKS!$N$6:$N$205,SUMIFS(EVIDENCE_LINKS!$S$6:$S$205,EVIDENCE_LINKS!$B$6:$B$205,A70,EVIDENCE_LINKS!$D$6:$D$205,AI70))="VALID",COUNTIF($AG70:$AJ70,AI70)=1),"VALID","INVALID - EVIDENCE 3 SELECTION")))</x:f>
      </x:c>
      <x:c r="AN70" s="51" t="str">
        <x:f>IF(A70="","",IF(AJ70="","EMPTY",IF(AND(COUNTIFS(EVIDENCE_LINKS!$B$6:$B$205,A70,EVIDENCE_LINKS!$D$6:$D$205,AJ70)=1,EXACT(AJ70,INDEX(EVIDENCE_LINKS!$D$6:$D$205,SUMIFS(EVIDENCE_LINKS!$S$6:$S$205,EVIDENCE_LINKS!$B$6:$B$205,A70,EVIDENCE_LINKS!$D$6:$D$205,AJ70))),EXACT(A70,INDEX(EVIDENCE_LINKS!$B$6:$B$205,SUMIFS(EVIDENCE_LINKS!$S$6:$S$205,EVIDENCE_LINKS!$B$6:$B$205,A70,EVIDENCE_LINKS!$D$6:$D$205,AJ70))),EXACT(B70,INDEX(EVIDENCE_LINKS!$C$6:$C$205,SUMIFS(EVIDENCE_LINKS!$S$6:$S$205,EVIDENCE_LINKS!$B$6:$B$205,A70,EVIDENCE_LINKS!$D$6:$D$205,AJ70))),INDEX(EVIDENCE_LINKS!$N$6:$N$205,SUMIFS(EVIDENCE_LINKS!$S$6:$S$205,EVIDENCE_LINKS!$B$6:$B$205,A70,EVIDENCE_LINKS!$D$6:$D$205,AJ70))="VALID",COUNTIF($AG70:$AJ70,AJ70)=1),"VALID","INVALID - EVIDENCE 4 SELECTION")))</x:f>
      </x:c>
      <x:c r="AO70" s="51" t="str">
        <x:f>IF(A70="","",IF(AND(OR(AK70="VALID",AK70="EMPTY"),OR(AL70="VALID",AL70="EMPTY"),OR(AM70="VALID",AM70="EMPTY"),OR(AN70="VALID",AN70="EMPTY"),R70=COUNTIF($AG70:$AJ70,"&lt;&gt;")),"VALID","INVALID - EVIDENCE SELECTION PARITY"))</x:f>
      </x:c>
      <x:c r="AP70" s="51" t="str">
        <x:f>IF(A70="","",IF(R70&lt;2,"TOO FEW - RETURN TO EVIDENCE AUDIT",IF(R70&gt;4,"TOO MANY - REPAIR MEMO","VALID")))</x:f>
      </x:c>
      <x:c r="AR70" t="str">
        <x:f>IF(A70="","",IF(AQ70="","INVALID - MISSING ALTERNATIVE SELECTION",IF(AND(COUNTIFS(ALTERNATIVES!$B$6:$B$205,A70,ALTERNATIVES!$A$6:$A$205,AQ70)=1,EXACT(AQ70,INDEX(ALTERNATIVES!$A$6:$A$205,SUMIFS(ALTERNATIVES!$Q$6:$Q$205,ALTERNATIVES!$B$6:$B$205,A70,ALTERNATIVES!$A$6:$A$205,AQ70))),EXACT(A70,INDEX(ALTERNATIVES!$B$6:$B$205,SUMIFS(ALTERNATIVES!$Q$6:$Q$205,ALTERNATIVES!$B$6:$B$205,A70,ALTERNATIVES!$A$6:$A$205,AQ70))),EXACT(B70,INDEX(ALTERNATIVES!$C$6:$C$205,SUMIFS(ALTERNATIVES!$Q$6:$Q$205,ALTERNATIVES!$B$6:$B$205,A70,ALTERNATIVES!$A$6:$A$205,AQ70))),INDEX(ALTERNATIVES!$L$6:$L$205,SUMIFS(ALTERNATIVES!$Q$6:$Q$205,ALTERNATIVES!$B$6:$B$205,A70,ALTERNATIVES!$A$6:$A$205,AQ70))="VALID"),"VALID","INVALID - ALTERNATIVE SELECTION")))</x:f>
      </x:c>
    </x:row>
    <x:row r="71">
      <x:c r="A71" s="24"/>
      <x:c r="B71" s="24"/>
      <x:c r="C71" s="34"/>
      <x:c r="D71" s="24"/>
      <x:c r="E71" s="24"/>
      <x:c r="F71" s="24"/>
      <x:c r="G71" s="24"/>
      <x:c r="H71" s="24"/>
      <x:c r="I71" s="24"/>
      <x:c r="J71" s="24"/>
      <x:c r="K71" s="24"/>
      <x:c r="L71" s="24"/>
      <x:c r="M71" s="24"/>
      <x:c r="N71" s="30" t="str">
        <x:f>IF(A71="","",IF(COUNTIF($A$6:$A$205,A71)=1,"VALID","INVALID - DUPLICATE / CASE-COLLIDING MEMO ID"))</x:f>
      </x:c>
      <x:c r="O71" s="30" t="str">
        <x:f>IF(A71="","",IF(AND(COUNTIF(DECISION_CONTEXT!$A$6:$A$205,B71)=1,EXACT(B71,INDEX(DECISION_CONTEXT!$A$6:$A$205,MATCH(B71,DECISION_CONTEXT!$A$6:$A$205,0))),INDEX(DECISION_CONTEXT!$I$6:$I$205,MATCH(B71,DECISION_CONTEXT!$A$6:$A$205,0))="VALID",INDEX(DECISION_CONTEXT!$J$6:$J$205,MATCH(B71,DECISION_CONTEXT!$A$6:$A$205,0))="VALID"),"VALID","INVALID - DECISION OWNERSHIP"))</x:f>
      </x:c>
      <x:c r="P71" s="30" t="str">
        <x:f>IF(A71="","",IF(AND(B71&lt;&gt;"",C71&lt;&gt;"",D71&lt;&gt;"",E71&lt;&gt;"",F71&lt;&gt;"",G71&lt;&gt;"",H71&lt;&gt;"",I71&lt;&gt;"",J71&lt;&gt;"",K71&lt;&gt;"",L71&lt;&gt;"",M71&lt;&gt;""),"VALID","INVALID - REQUIRED FIELD"))</x:f>
      </x:c>
      <x:c r="Q71" s="30" t="str">
        <x:f>IF(A71="","",COUNTIFS(EVIDENCE_LINKS!$B$6:$B$205,A71,EVIDENCE_LINKS!$C$6:$C$205,B71))</x:f>
      </x:c>
      <x:c r="R71" s="30" t="str">
        <x:f>IF(A71="","",COUNTIFS(EVIDENCE_LINKS!$B$6:$B$205,A71,EVIDENCE_LINKS!$C$6:$C$205,B71,EVIDENCE_LINKS!$N$6:$N$205,"VALID"))</x:f>
      </x:c>
      <x:c r="S71" s="30" t="str">
        <x:f>IF(A71="","",COUNTIFS(EVIDENCE_LINKS!$B$6:$B$205,A71,EVIDENCE_LINKS!$C$6:$C$205,B71,EVIDENCE_LINKS!$N$6:$N$205,"BLOCKING"))</x:f>
      </x:c>
      <x:c r="T71" s="30" t="str">
        <x:f>IF(A71="","",COUNTIFS(ALTERNATIVES!$B$6:$B$205,A71,ALTERNATIVES!$C$6:$C$205,B71,ALTERNATIVES!$L$6:$L$205,"VALID"))</x:f>
      </x:c>
      <x:c r="U71" s="30" t="str">
        <x:f>IF(A71="","",IF(OR(N71&lt;&gt;"VALID",O71&lt;&gt;"VALID",P71&lt;&gt;"VALID",AB71&lt;&gt;"VALID",AC71&gt;0,AE71&gt;0,AO71&lt;&gt;"VALID",AR71&lt;&gt;"VALID"),"REPAIR MEMO",IF(INDEX(DECISION_CONTEXT!$D$6:$D$205,MATCH(B71,DECISION_CONTEXT!$A$6:$A$205,0))="REOPEN REQUIRED","RETURN TO DECISION DEFINITION",IF(OR(AD71&gt;0,AP71="TOO FEW - RETURN TO EVIDENCE AUDIT"),"RETURN TO EVIDENCE AUDIT",IF(AP71="TOO MANY - REPAIR MEMO","REPAIR MEMO",IF(T71&lt;1,"REPAIR MEMO","READY FOR EXECUTIVE REVIEW"))))))</x:f>
      </x:c>
      <x:c r="V71" s="30" t="str">
        <x:f>IF(A71="","",IF(U71="READY FOR EXECUTIVE REVIEW","Take the bounded memo to executive review; record the actual decision separately.",IF(U71="RETURN TO DECISION DEFINITION","Reopen the Decision Definition Canvas before rewriting the memo.",IF(U71="RETURN TO EVIDENCE AUDIT","Return to Evidence Audit until at least two and no more than four decision-bearing evidence records are valid.",IF(AP71="TOO MANY - REPAIR MEMO","Reduce the executive surface to two to four decision-bearing evidence records without changing upstream evidence.","Repair the memo record without changing upstream decision or evidence.")))))</x:f>
      </x:c>
      <x:c r="W71" s="30" t="str">
        <x:f>IF(A71="","",A71&amp;"|~|"&amp;B71&amp;"|~|"&amp;E71&amp;"|~|"&amp;F71&amp;"|~|"&amp;H71&amp;"|~|"&amp;I71&amp;"|~|"&amp;K71&amp;"|~|"&amp;L71)</x:f>
      </x:c>
      <x:c r="X71" s="51"/>
      <x:c r="Y71" s="51"/>
      <x:c r="Z71" s="51"/>
      <x:c r="AA71" s="51"/>
      <x:c r="AB71" s="51" t="str">
        <x:f>IF(A71="","",IF(AND(O71="VALID",EXACT(X71,INDEX(DECISION_CONTEXT!$B$6:$B$205,MATCH(B71,DECISION_CONTEXT!$A$6:$A$205,0))),EXACT(Y71,INDEX(DECISION_CONTEXT!$E$6:$E$205,MATCH(B71,DECISION_CONTEXT!$A$6:$A$205,0))),EXACT(Z71,INDEX(DECISION_CONTEXT!$F$6:$F$205,MATCH(B71,DECISION_CONTEXT!$A$6:$A$205,0))),EXACT(AA71,INDEX(DECISION_CONTEXT!$H$6:$H$205,MATCH(B71,DECISION_CONTEXT!$A$6:$A$205,0))),EXACT(E71,INDEX(DECISION_CONTEXT!$K$6:$K$205,MATCH(B71,DECISION_CONTEXT!$A$6:$A$205,0)))),"VALID","INVALID - DECISION CONTRACT PARITY / AUTHORITY"))</x:f>
      </x:c>
      <x:c r="AC71" s="51" t="str">
        <x:f>IF(A71="","",COUNTIFS(EVIDENCE_LINKS!$B$6:$B$205,A71,EVIDENCE_LINKS!$C$6:$C$205,B71,EVIDENCE_LINKS!$N$6:$N$205,"INVALID"))</x:f>
      </x:c>
      <x:c r="AD71" s="51" t="str">
        <x:f>IF(A71="","",S71)</x:f>
      </x:c>
      <x:c r="AE71" s="51" t="str">
        <x:f>IF(A71="","",COUNTIFS(ALTERNATIVES!$B$6:$B$205,A71,ALTERNATIVES!$C$6:$C$205,B71,ALTERNATIVES!$L$6:$L$205,"INVALID"))</x:f>
      </x:c>
      <x:c r="AF71" s="51" t="str">
        <x:f>IF(A71="","",A71&amp;"|~|"&amp;B71&amp;"|~|"&amp;X71&amp;"|~|"&amp;Y71&amp;"|~|"&amp;Z71&amp;"|~|"&amp;AA71&amp;"|~|"&amp;E71&amp;"|~|"&amp;F71&amp;"|~|"&amp;H71&amp;"|~|"&amp;I71&amp;"|~|"&amp;K71&amp;"|~|"&amp;L71)</x:f>
      </x:c>
      <x:c r="AG71" s="51"/>
      <x:c r="AH71" s="51"/>
      <x:c r="AI71" s="51"/>
      <x:c r="AJ71" s="51"/>
      <x:c r="AK71" s="51" t="str">
        <x:f>IF(A71="","",IF(AG71="","EMPTY",IF(AND(COUNTIFS(EVIDENCE_LINKS!$B$6:$B$205,A71,EVIDENCE_LINKS!$D$6:$D$205,AG71)=1,EXACT(AG71,INDEX(EVIDENCE_LINKS!$D$6:$D$205,SUMIFS(EVIDENCE_LINKS!$S$6:$S$205,EVIDENCE_LINKS!$B$6:$B$205,A71,EVIDENCE_LINKS!$D$6:$D$205,AG71))),EXACT(A71,INDEX(EVIDENCE_LINKS!$B$6:$B$205,SUMIFS(EVIDENCE_LINKS!$S$6:$S$205,EVIDENCE_LINKS!$B$6:$B$205,A71,EVIDENCE_LINKS!$D$6:$D$205,AG71))),EXACT(B71,INDEX(EVIDENCE_LINKS!$C$6:$C$205,SUMIFS(EVIDENCE_LINKS!$S$6:$S$205,EVIDENCE_LINKS!$B$6:$B$205,A71,EVIDENCE_LINKS!$D$6:$D$205,AG71))),INDEX(EVIDENCE_LINKS!$N$6:$N$205,SUMIFS(EVIDENCE_LINKS!$S$6:$S$205,EVIDENCE_LINKS!$B$6:$B$205,A71,EVIDENCE_LINKS!$D$6:$D$205,AG71))="VALID",COUNTIF($AG71:$AJ71,AG71)=1),"VALID","INVALID - EVIDENCE 1 SELECTION")))</x:f>
      </x:c>
      <x:c r="AL71" s="51" t="str">
        <x:f>IF(A71="","",IF(AH71="","EMPTY",IF(AND(COUNTIFS(EVIDENCE_LINKS!$B$6:$B$205,A71,EVIDENCE_LINKS!$D$6:$D$205,AH71)=1,EXACT(AH71,INDEX(EVIDENCE_LINKS!$D$6:$D$205,SUMIFS(EVIDENCE_LINKS!$S$6:$S$205,EVIDENCE_LINKS!$B$6:$B$205,A71,EVIDENCE_LINKS!$D$6:$D$205,AH71))),EXACT(A71,INDEX(EVIDENCE_LINKS!$B$6:$B$205,SUMIFS(EVIDENCE_LINKS!$S$6:$S$205,EVIDENCE_LINKS!$B$6:$B$205,A71,EVIDENCE_LINKS!$D$6:$D$205,AH71))),EXACT(B71,INDEX(EVIDENCE_LINKS!$C$6:$C$205,SUMIFS(EVIDENCE_LINKS!$S$6:$S$205,EVIDENCE_LINKS!$B$6:$B$205,A71,EVIDENCE_LINKS!$D$6:$D$205,AH71))),INDEX(EVIDENCE_LINKS!$N$6:$N$205,SUMIFS(EVIDENCE_LINKS!$S$6:$S$205,EVIDENCE_LINKS!$B$6:$B$205,A71,EVIDENCE_LINKS!$D$6:$D$205,AH71))="VALID",COUNTIF($AG71:$AJ71,AH71)=1),"VALID","INVALID - EVIDENCE 2 SELECTION")))</x:f>
      </x:c>
      <x:c r="AM71" s="51" t="str">
        <x:f>IF(A71="","",IF(AI71="","EMPTY",IF(AND(COUNTIFS(EVIDENCE_LINKS!$B$6:$B$205,A71,EVIDENCE_LINKS!$D$6:$D$205,AI71)=1,EXACT(AI71,INDEX(EVIDENCE_LINKS!$D$6:$D$205,SUMIFS(EVIDENCE_LINKS!$S$6:$S$205,EVIDENCE_LINKS!$B$6:$B$205,A71,EVIDENCE_LINKS!$D$6:$D$205,AI71))),EXACT(A71,INDEX(EVIDENCE_LINKS!$B$6:$B$205,SUMIFS(EVIDENCE_LINKS!$S$6:$S$205,EVIDENCE_LINKS!$B$6:$B$205,A71,EVIDENCE_LINKS!$D$6:$D$205,AI71))),EXACT(B71,INDEX(EVIDENCE_LINKS!$C$6:$C$205,SUMIFS(EVIDENCE_LINKS!$S$6:$S$205,EVIDENCE_LINKS!$B$6:$B$205,A71,EVIDENCE_LINKS!$D$6:$D$205,AI71))),INDEX(EVIDENCE_LINKS!$N$6:$N$205,SUMIFS(EVIDENCE_LINKS!$S$6:$S$205,EVIDENCE_LINKS!$B$6:$B$205,A71,EVIDENCE_LINKS!$D$6:$D$205,AI71))="VALID",COUNTIF($AG71:$AJ71,AI71)=1),"VALID","INVALID - EVIDENCE 3 SELECTION")))</x:f>
      </x:c>
      <x:c r="AN71" s="51" t="str">
        <x:f>IF(A71="","",IF(AJ71="","EMPTY",IF(AND(COUNTIFS(EVIDENCE_LINKS!$B$6:$B$205,A71,EVIDENCE_LINKS!$D$6:$D$205,AJ71)=1,EXACT(AJ71,INDEX(EVIDENCE_LINKS!$D$6:$D$205,SUMIFS(EVIDENCE_LINKS!$S$6:$S$205,EVIDENCE_LINKS!$B$6:$B$205,A71,EVIDENCE_LINKS!$D$6:$D$205,AJ71))),EXACT(A71,INDEX(EVIDENCE_LINKS!$B$6:$B$205,SUMIFS(EVIDENCE_LINKS!$S$6:$S$205,EVIDENCE_LINKS!$B$6:$B$205,A71,EVIDENCE_LINKS!$D$6:$D$205,AJ71))),EXACT(B71,INDEX(EVIDENCE_LINKS!$C$6:$C$205,SUMIFS(EVIDENCE_LINKS!$S$6:$S$205,EVIDENCE_LINKS!$B$6:$B$205,A71,EVIDENCE_LINKS!$D$6:$D$205,AJ71))),INDEX(EVIDENCE_LINKS!$N$6:$N$205,SUMIFS(EVIDENCE_LINKS!$S$6:$S$205,EVIDENCE_LINKS!$B$6:$B$205,A71,EVIDENCE_LINKS!$D$6:$D$205,AJ71))="VALID",COUNTIF($AG71:$AJ71,AJ71)=1),"VALID","INVALID - EVIDENCE 4 SELECTION")))</x:f>
      </x:c>
      <x:c r="AO71" s="51" t="str">
        <x:f>IF(A71="","",IF(AND(OR(AK71="VALID",AK71="EMPTY"),OR(AL71="VALID",AL71="EMPTY"),OR(AM71="VALID",AM71="EMPTY"),OR(AN71="VALID",AN71="EMPTY"),R71=COUNTIF($AG71:$AJ71,"&lt;&gt;")),"VALID","INVALID - EVIDENCE SELECTION PARITY"))</x:f>
      </x:c>
      <x:c r="AP71" s="51" t="str">
        <x:f>IF(A71="","",IF(R71&lt;2,"TOO FEW - RETURN TO EVIDENCE AUDIT",IF(R71&gt;4,"TOO MANY - REPAIR MEMO","VALID")))</x:f>
      </x:c>
      <x:c r="AR71" t="str">
        <x:f>IF(A71="","",IF(AQ71="","INVALID - MISSING ALTERNATIVE SELECTION",IF(AND(COUNTIFS(ALTERNATIVES!$B$6:$B$205,A71,ALTERNATIVES!$A$6:$A$205,AQ71)=1,EXACT(AQ71,INDEX(ALTERNATIVES!$A$6:$A$205,SUMIFS(ALTERNATIVES!$Q$6:$Q$205,ALTERNATIVES!$B$6:$B$205,A71,ALTERNATIVES!$A$6:$A$205,AQ71))),EXACT(A71,INDEX(ALTERNATIVES!$B$6:$B$205,SUMIFS(ALTERNATIVES!$Q$6:$Q$205,ALTERNATIVES!$B$6:$B$205,A71,ALTERNATIVES!$A$6:$A$205,AQ71))),EXACT(B71,INDEX(ALTERNATIVES!$C$6:$C$205,SUMIFS(ALTERNATIVES!$Q$6:$Q$205,ALTERNATIVES!$B$6:$B$205,A71,ALTERNATIVES!$A$6:$A$205,AQ71))),INDEX(ALTERNATIVES!$L$6:$L$205,SUMIFS(ALTERNATIVES!$Q$6:$Q$205,ALTERNATIVES!$B$6:$B$205,A71,ALTERNATIVES!$A$6:$A$205,AQ71))="VALID"),"VALID","INVALID - ALTERNATIVE SELECTION")))</x:f>
      </x:c>
    </x:row>
    <x:row r="72">
      <x:c r="A72" s="24"/>
      <x:c r="B72" s="24"/>
      <x:c r="C72" s="34"/>
      <x:c r="D72" s="24"/>
      <x:c r="E72" s="24"/>
      <x:c r="F72" s="24"/>
      <x:c r="G72" s="24"/>
      <x:c r="H72" s="24"/>
      <x:c r="I72" s="24"/>
      <x:c r="J72" s="24"/>
      <x:c r="K72" s="24"/>
      <x:c r="L72" s="24"/>
      <x:c r="M72" s="24"/>
      <x:c r="N72" s="30" t="str">
        <x:f>IF(A72="","",IF(COUNTIF($A$6:$A$205,A72)=1,"VALID","INVALID - DUPLICATE / CASE-COLLIDING MEMO ID"))</x:f>
      </x:c>
      <x:c r="O72" s="30" t="str">
        <x:f>IF(A72="","",IF(AND(COUNTIF(DECISION_CONTEXT!$A$6:$A$205,B72)=1,EXACT(B72,INDEX(DECISION_CONTEXT!$A$6:$A$205,MATCH(B72,DECISION_CONTEXT!$A$6:$A$205,0))),INDEX(DECISION_CONTEXT!$I$6:$I$205,MATCH(B72,DECISION_CONTEXT!$A$6:$A$205,0))="VALID",INDEX(DECISION_CONTEXT!$J$6:$J$205,MATCH(B72,DECISION_CONTEXT!$A$6:$A$205,0))="VALID"),"VALID","INVALID - DECISION OWNERSHIP"))</x:f>
      </x:c>
      <x:c r="P72" s="30" t="str">
        <x:f>IF(A72="","",IF(AND(B72&lt;&gt;"",C72&lt;&gt;"",D72&lt;&gt;"",E72&lt;&gt;"",F72&lt;&gt;"",G72&lt;&gt;"",H72&lt;&gt;"",I72&lt;&gt;"",J72&lt;&gt;"",K72&lt;&gt;"",L72&lt;&gt;"",M72&lt;&gt;""),"VALID","INVALID - REQUIRED FIELD"))</x:f>
      </x:c>
      <x:c r="Q72" s="30" t="str">
        <x:f>IF(A72="","",COUNTIFS(EVIDENCE_LINKS!$B$6:$B$205,A72,EVIDENCE_LINKS!$C$6:$C$205,B72))</x:f>
      </x:c>
      <x:c r="R72" s="30" t="str">
        <x:f>IF(A72="","",COUNTIFS(EVIDENCE_LINKS!$B$6:$B$205,A72,EVIDENCE_LINKS!$C$6:$C$205,B72,EVIDENCE_LINKS!$N$6:$N$205,"VALID"))</x:f>
      </x:c>
      <x:c r="S72" s="30" t="str">
        <x:f>IF(A72="","",COUNTIFS(EVIDENCE_LINKS!$B$6:$B$205,A72,EVIDENCE_LINKS!$C$6:$C$205,B72,EVIDENCE_LINKS!$N$6:$N$205,"BLOCKING"))</x:f>
      </x:c>
      <x:c r="T72" s="30" t="str">
        <x:f>IF(A72="","",COUNTIFS(ALTERNATIVES!$B$6:$B$205,A72,ALTERNATIVES!$C$6:$C$205,B72,ALTERNATIVES!$L$6:$L$205,"VALID"))</x:f>
      </x:c>
      <x:c r="U72" s="30" t="str">
        <x:f>IF(A72="","",IF(OR(N72&lt;&gt;"VALID",O72&lt;&gt;"VALID",P72&lt;&gt;"VALID",AB72&lt;&gt;"VALID",AC72&gt;0,AE72&gt;0,AO72&lt;&gt;"VALID",AR72&lt;&gt;"VALID"),"REPAIR MEMO",IF(INDEX(DECISION_CONTEXT!$D$6:$D$205,MATCH(B72,DECISION_CONTEXT!$A$6:$A$205,0))="REOPEN REQUIRED","RETURN TO DECISION DEFINITION",IF(OR(AD72&gt;0,AP72="TOO FEW - RETURN TO EVIDENCE AUDIT"),"RETURN TO EVIDENCE AUDIT",IF(AP72="TOO MANY - REPAIR MEMO","REPAIR MEMO",IF(T72&lt;1,"REPAIR MEMO","READY FOR EXECUTIVE REVIEW"))))))</x:f>
      </x:c>
      <x:c r="V72" s="30" t="str">
        <x:f>IF(A72="","",IF(U72="READY FOR EXECUTIVE REVIEW","Take the bounded memo to executive review; record the actual decision separately.",IF(U72="RETURN TO DECISION DEFINITION","Reopen the Decision Definition Canvas before rewriting the memo.",IF(U72="RETURN TO EVIDENCE AUDIT","Return to Evidence Audit until at least two and no more than four decision-bearing evidence records are valid.",IF(AP72="TOO MANY - REPAIR MEMO","Reduce the executive surface to two to four decision-bearing evidence records without changing upstream evidence.","Repair the memo record without changing upstream decision or evidence.")))))</x:f>
      </x:c>
      <x:c r="W72" s="30" t="str">
        <x:f>IF(A72="","",A72&amp;"|~|"&amp;B72&amp;"|~|"&amp;E72&amp;"|~|"&amp;F72&amp;"|~|"&amp;H72&amp;"|~|"&amp;I72&amp;"|~|"&amp;K72&amp;"|~|"&amp;L72)</x:f>
      </x:c>
      <x:c r="X72" s="51"/>
      <x:c r="Y72" s="51"/>
      <x:c r="Z72" s="51"/>
      <x:c r="AA72" s="51"/>
      <x:c r="AB72" s="51" t="str">
        <x:f>IF(A72="","",IF(AND(O72="VALID",EXACT(X72,INDEX(DECISION_CONTEXT!$B$6:$B$205,MATCH(B72,DECISION_CONTEXT!$A$6:$A$205,0))),EXACT(Y72,INDEX(DECISION_CONTEXT!$E$6:$E$205,MATCH(B72,DECISION_CONTEXT!$A$6:$A$205,0))),EXACT(Z72,INDEX(DECISION_CONTEXT!$F$6:$F$205,MATCH(B72,DECISION_CONTEXT!$A$6:$A$205,0))),EXACT(AA72,INDEX(DECISION_CONTEXT!$H$6:$H$205,MATCH(B72,DECISION_CONTEXT!$A$6:$A$205,0))),EXACT(E72,INDEX(DECISION_CONTEXT!$K$6:$K$205,MATCH(B72,DECISION_CONTEXT!$A$6:$A$205,0)))),"VALID","INVALID - DECISION CONTRACT PARITY / AUTHORITY"))</x:f>
      </x:c>
      <x:c r="AC72" s="51" t="str">
        <x:f>IF(A72="","",COUNTIFS(EVIDENCE_LINKS!$B$6:$B$205,A72,EVIDENCE_LINKS!$C$6:$C$205,B72,EVIDENCE_LINKS!$N$6:$N$205,"INVALID"))</x:f>
      </x:c>
      <x:c r="AD72" s="51" t="str">
        <x:f>IF(A72="","",S72)</x:f>
      </x:c>
      <x:c r="AE72" s="51" t="str">
        <x:f>IF(A72="","",COUNTIFS(ALTERNATIVES!$B$6:$B$205,A72,ALTERNATIVES!$C$6:$C$205,B72,ALTERNATIVES!$L$6:$L$205,"INVALID"))</x:f>
      </x:c>
      <x:c r="AF72" s="51" t="str">
        <x:f>IF(A72="","",A72&amp;"|~|"&amp;B72&amp;"|~|"&amp;X72&amp;"|~|"&amp;Y72&amp;"|~|"&amp;Z72&amp;"|~|"&amp;AA72&amp;"|~|"&amp;E72&amp;"|~|"&amp;F72&amp;"|~|"&amp;H72&amp;"|~|"&amp;I72&amp;"|~|"&amp;K72&amp;"|~|"&amp;L72)</x:f>
      </x:c>
      <x:c r="AG72" s="51"/>
      <x:c r="AH72" s="51"/>
      <x:c r="AI72" s="51"/>
      <x:c r="AJ72" s="51"/>
      <x:c r="AK72" s="51" t="str">
        <x:f>IF(A72="","",IF(AG72="","EMPTY",IF(AND(COUNTIFS(EVIDENCE_LINKS!$B$6:$B$205,A72,EVIDENCE_LINKS!$D$6:$D$205,AG72)=1,EXACT(AG72,INDEX(EVIDENCE_LINKS!$D$6:$D$205,SUMIFS(EVIDENCE_LINKS!$S$6:$S$205,EVIDENCE_LINKS!$B$6:$B$205,A72,EVIDENCE_LINKS!$D$6:$D$205,AG72))),EXACT(A72,INDEX(EVIDENCE_LINKS!$B$6:$B$205,SUMIFS(EVIDENCE_LINKS!$S$6:$S$205,EVIDENCE_LINKS!$B$6:$B$205,A72,EVIDENCE_LINKS!$D$6:$D$205,AG72))),EXACT(B72,INDEX(EVIDENCE_LINKS!$C$6:$C$205,SUMIFS(EVIDENCE_LINKS!$S$6:$S$205,EVIDENCE_LINKS!$B$6:$B$205,A72,EVIDENCE_LINKS!$D$6:$D$205,AG72))),INDEX(EVIDENCE_LINKS!$N$6:$N$205,SUMIFS(EVIDENCE_LINKS!$S$6:$S$205,EVIDENCE_LINKS!$B$6:$B$205,A72,EVIDENCE_LINKS!$D$6:$D$205,AG72))="VALID",COUNTIF($AG72:$AJ72,AG72)=1),"VALID","INVALID - EVIDENCE 1 SELECTION")))</x:f>
      </x:c>
      <x:c r="AL72" s="51" t="str">
        <x:f>IF(A72="","",IF(AH72="","EMPTY",IF(AND(COUNTIFS(EVIDENCE_LINKS!$B$6:$B$205,A72,EVIDENCE_LINKS!$D$6:$D$205,AH72)=1,EXACT(AH72,INDEX(EVIDENCE_LINKS!$D$6:$D$205,SUMIFS(EVIDENCE_LINKS!$S$6:$S$205,EVIDENCE_LINKS!$B$6:$B$205,A72,EVIDENCE_LINKS!$D$6:$D$205,AH72))),EXACT(A72,INDEX(EVIDENCE_LINKS!$B$6:$B$205,SUMIFS(EVIDENCE_LINKS!$S$6:$S$205,EVIDENCE_LINKS!$B$6:$B$205,A72,EVIDENCE_LINKS!$D$6:$D$205,AH72))),EXACT(B72,INDEX(EVIDENCE_LINKS!$C$6:$C$205,SUMIFS(EVIDENCE_LINKS!$S$6:$S$205,EVIDENCE_LINKS!$B$6:$B$205,A72,EVIDENCE_LINKS!$D$6:$D$205,AH72))),INDEX(EVIDENCE_LINKS!$N$6:$N$205,SUMIFS(EVIDENCE_LINKS!$S$6:$S$205,EVIDENCE_LINKS!$B$6:$B$205,A72,EVIDENCE_LINKS!$D$6:$D$205,AH72))="VALID",COUNTIF($AG72:$AJ72,AH72)=1),"VALID","INVALID - EVIDENCE 2 SELECTION")))</x:f>
      </x:c>
      <x:c r="AM72" s="51" t="str">
        <x:f>IF(A72="","",IF(AI72="","EMPTY",IF(AND(COUNTIFS(EVIDENCE_LINKS!$B$6:$B$205,A72,EVIDENCE_LINKS!$D$6:$D$205,AI72)=1,EXACT(AI72,INDEX(EVIDENCE_LINKS!$D$6:$D$205,SUMIFS(EVIDENCE_LINKS!$S$6:$S$205,EVIDENCE_LINKS!$B$6:$B$205,A72,EVIDENCE_LINKS!$D$6:$D$205,AI72))),EXACT(A72,INDEX(EVIDENCE_LINKS!$B$6:$B$205,SUMIFS(EVIDENCE_LINKS!$S$6:$S$205,EVIDENCE_LINKS!$B$6:$B$205,A72,EVIDENCE_LINKS!$D$6:$D$205,AI72))),EXACT(B72,INDEX(EVIDENCE_LINKS!$C$6:$C$205,SUMIFS(EVIDENCE_LINKS!$S$6:$S$205,EVIDENCE_LINKS!$B$6:$B$205,A72,EVIDENCE_LINKS!$D$6:$D$205,AI72))),INDEX(EVIDENCE_LINKS!$N$6:$N$205,SUMIFS(EVIDENCE_LINKS!$S$6:$S$205,EVIDENCE_LINKS!$B$6:$B$205,A72,EVIDENCE_LINKS!$D$6:$D$205,AI72))="VALID",COUNTIF($AG72:$AJ72,AI72)=1),"VALID","INVALID - EVIDENCE 3 SELECTION")))</x:f>
      </x:c>
      <x:c r="AN72" s="51" t="str">
        <x:f>IF(A72="","",IF(AJ72="","EMPTY",IF(AND(COUNTIFS(EVIDENCE_LINKS!$B$6:$B$205,A72,EVIDENCE_LINKS!$D$6:$D$205,AJ72)=1,EXACT(AJ72,INDEX(EVIDENCE_LINKS!$D$6:$D$205,SUMIFS(EVIDENCE_LINKS!$S$6:$S$205,EVIDENCE_LINKS!$B$6:$B$205,A72,EVIDENCE_LINKS!$D$6:$D$205,AJ72))),EXACT(A72,INDEX(EVIDENCE_LINKS!$B$6:$B$205,SUMIFS(EVIDENCE_LINKS!$S$6:$S$205,EVIDENCE_LINKS!$B$6:$B$205,A72,EVIDENCE_LINKS!$D$6:$D$205,AJ72))),EXACT(B72,INDEX(EVIDENCE_LINKS!$C$6:$C$205,SUMIFS(EVIDENCE_LINKS!$S$6:$S$205,EVIDENCE_LINKS!$B$6:$B$205,A72,EVIDENCE_LINKS!$D$6:$D$205,AJ72))),INDEX(EVIDENCE_LINKS!$N$6:$N$205,SUMIFS(EVIDENCE_LINKS!$S$6:$S$205,EVIDENCE_LINKS!$B$6:$B$205,A72,EVIDENCE_LINKS!$D$6:$D$205,AJ72))="VALID",COUNTIF($AG72:$AJ72,AJ72)=1),"VALID","INVALID - EVIDENCE 4 SELECTION")))</x:f>
      </x:c>
      <x:c r="AO72" s="51" t="str">
        <x:f>IF(A72="","",IF(AND(OR(AK72="VALID",AK72="EMPTY"),OR(AL72="VALID",AL72="EMPTY"),OR(AM72="VALID",AM72="EMPTY"),OR(AN72="VALID",AN72="EMPTY"),R72=COUNTIF($AG72:$AJ72,"&lt;&gt;")),"VALID","INVALID - EVIDENCE SELECTION PARITY"))</x:f>
      </x:c>
      <x:c r="AP72" s="51" t="str">
        <x:f>IF(A72="","",IF(R72&lt;2,"TOO FEW - RETURN TO EVIDENCE AUDIT",IF(R72&gt;4,"TOO MANY - REPAIR MEMO","VALID")))</x:f>
      </x:c>
      <x:c r="AR72" t="str">
        <x:f>IF(A72="","",IF(AQ72="","INVALID - MISSING ALTERNATIVE SELECTION",IF(AND(COUNTIFS(ALTERNATIVES!$B$6:$B$205,A72,ALTERNATIVES!$A$6:$A$205,AQ72)=1,EXACT(AQ72,INDEX(ALTERNATIVES!$A$6:$A$205,SUMIFS(ALTERNATIVES!$Q$6:$Q$205,ALTERNATIVES!$B$6:$B$205,A72,ALTERNATIVES!$A$6:$A$205,AQ72))),EXACT(A72,INDEX(ALTERNATIVES!$B$6:$B$205,SUMIFS(ALTERNATIVES!$Q$6:$Q$205,ALTERNATIVES!$B$6:$B$205,A72,ALTERNATIVES!$A$6:$A$205,AQ72))),EXACT(B72,INDEX(ALTERNATIVES!$C$6:$C$205,SUMIFS(ALTERNATIVES!$Q$6:$Q$205,ALTERNATIVES!$B$6:$B$205,A72,ALTERNATIVES!$A$6:$A$205,AQ72))),INDEX(ALTERNATIVES!$L$6:$L$205,SUMIFS(ALTERNATIVES!$Q$6:$Q$205,ALTERNATIVES!$B$6:$B$205,A72,ALTERNATIVES!$A$6:$A$205,AQ72))="VALID"),"VALID","INVALID - ALTERNATIVE SELECTION")))</x:f>
      </x:c>
    </x:row>
    <x:row r="73">
      <x:c r="A73" s="24"/>
      <x:c r="B73" s="24"/>
      <x:c r="C73" s="34"/>
      <x:c r="D73" s="24"/>
      <x:c r="E73" s="24"/>
      <x:c r="F73" s="24"/>
      <x:c r="G73" s="24"/>
      <x:c r="H73" s="24"/>
      <x:c r="I73" s="24"/>
      <x:c r="J73" s="24"/>
      <x:c r="K73" s="24"/>
      <x:c r="L73" s="24"/>
      <x:c r="M73" s="24"/>
      <x:c r="N73" s="30" t="str">
        <x:f>IF(A73="","",IF(COUNTIF($A$6:$A$205,A73)=1,"VALID","INVALID - DUPLICATE / CASE-COLLIDING MEMO ID"))</x:f>
      </x:c>
      <x:c r="O73" s="30" t="str">
        <x:f>IF(A73="","",IF(AND(COUNTIF(DECISION_CONTEXT!$A$6:$A$205,B73)=1,EXACT(B73,INDEX(DECISION_CONTEXT!$A$6:$A$205,MATCH(B73,DECISION_CONTEXT!$A$6:$A$205,0))),INDEX(DECISION_CONTEXT!$I$6:$I$205,MATCH(B73,DECISION_CONTEXT!$A$6:$A$205,0))="VALID",INDEX(DECISION_CONTEXT!$J$6:$J$205,MATCH(B73,DECISION_CONTEXT!$A$6:$A$205,0))="VALID"),"VALID","INVALID - DECISION OWNERSHIP"))</x:f>
      </x:c>
      <x:c r="P73" s="30" t="str">
        <x:f>IF(A73="","",IF(AND(B73&lt;&gt;"",C73&lt;&gt;"",D73&lt;&gt;"",E73&lt;&gt;"",F73&lt;&gt;"",G73&lt;&gt;"",H73&lt;&gt;"",I73&lt;&gt;"",J73&lt;&gt;"",K73&lt;&gt;"",L73&lt;&gt;"",M73&lt;&gt;""),"VALID","INVALID - REQUIRED FIELD"))</x:f>
      </x:c>
      <x:c r="Q73" s="30" t="str">
        <x:f>IF(A73="","",COUNTIFS(EVIDENCE_LINKS!$B$6:$B$205,A73,EVIDENCE_LINKS!$C$6:$C$205,B73))</x:f>
      </x:c>
      <x:c r="R73" s="30" t="str">
        <x:f>IF(A73="","",COUNTIFS(EVIDENCE_LINKS!$B$6:$B$205,A73,EVIDENCE_LINKS!$C$6:$C$205,B73,EVIDENCE_LINKS!$N$6:$N$205,"VALID"))</x:f>
      </x:c>
      <x:c r="S73" s="30" t="str">
        <x:f>IF(A73="","",COUNTIFS(EVIDENCE_LINKS!$B$6:$B$205,A73,EVIDENCE_LINKS!$C$6:$C$205,B73,EVIDENCE_LINKS!$N$6:$N$205,"BLOCKING"))</x:f>
      </x:c>
      <x:c r="T73" s="30" t="str">
        <x:f>IF(A73="","",COUNTIFS(ALTERNATIVES!$B$6:$B$205,A73,ALTERNATIVES!$C$6:$C$205,B73,ALTERNATIVES!$L$6:$L$205,"VALID"))</x:f>
      </x:c>
      <x:c r="U73" s="30" t="str">
        <x:f>IF(A73="","",IF(OR(N73&lt;&gt;"VALID",O73&lt;&gt;"VALID",P73&lt;&gt;"VALID",AB73&lt;&gt;"VALID",AC73&gt;0,AE73&gt;0,AO73&lt;&gt;"VALID",AR73&lt;&gt;"VALID"),"REPAIR MEMO",IF(INDEX(DECISION_CONTEXT!$D$6:$D$205,MATCH(B73,DECISION_CONTEXT!$A$6:$A$205,0))="REOPEN REQUIRED","RETURN TO DECISION DEFINITION",IF(OR(AD73&gt;0,AP73="TOO FEW - RETURN TO EVIDENCE AUDIT"),"RETURN TO EVIDENCE AUDIT",IF(AP73="TOO MANY - REPAIR MEMO","REPAIR MEMO",IF(T73&lt;1,"REPAIR MEMO","READY FOR EXECUTIVE REVIEW"))))))</x:f>
      </x:c>
      <x:c r="V73" s="30" t="str">
        <x:f>IF(A73="","",IF(U73="READY FOR EXECUTIVE REVIEW","Take the bounded memo to executive review; record the actual decision separately.",IF(U73="RETURN TO DECISION DEFINITION","Reopen the Decision Definition Canvas before rewriting the memo.",IF(U73="RETURN TO EVIDENCE AUDIT","Return to Evidence Audit until at least two and no more than four decision-bearing evidence records are valid.",IF(AP73="TOO MANY - REPAIR MEMO","Reduce the executive surface to two to four decision-bearing evidence records without changing upstream evidence.","Repair the memo record without changing upstream decision or evidence.")))))</x:f>
      </x:c>
      <x:c r="W73" s="30" t="str">
        <x:f>IF(A73="","",A73&amp;"|~|"&amp;B73&amp;"|~|"&amp;E73&amp;"|~|"&amp;F73&amp;"|~|"&amp;H73&amp;"|~|"&amp;I73&amp;"|~|"&amp;K73&amp;"|~|"&amp;L73)</x:f>
      </x:c>
      <x:c r="X73" s="51"/>
      <x:c r="Y73" s="51"/>
      <x:c r="Z73" s="51"/>
      <x:c r="AA73" s="51"/>
      <x:c r="AB73" s="51" t="str">
        <x:f>IF(A73="","",IF(AND(O73="VALID",EXACT(X73,INDEX(DECISION_CONTEXT!$B$6:$B$205,MATCH(B73,DECISION_CONTEXT!$A$6:$A$205,0))),EXACT(Y73,INDEX(DECISION_CONTEXT!$E$6:$E$205,MATCH(B73,DECISION_CONTEXT!$A$6:$A$205,0))),EXACT(Z73,INDEX(DECISION_CONTEXT!$F$6:$F$205,MATCH(B73,DECISION_CONTEXT!$A$6:$A$205,0))),EXACT(AA73,INDEX(DECISION_CONTEXT!$H$6:$H$205,MATCH(B73,DECISION_CONTEXT!$A$6:$A$205,0))),EXACT(E73,INDEX(DECISION_CONTEXT!$K$6:$K$205,MATCH(B73,DECISION_CONTEXT!$A$6:$A$205,0)))),"VALID","INVALID - DECISION CONTRACT PARITY / AUTHORITY"))</x:f>
      </x:c>
      <x:c r="AC73" s="51" t="str">
        <x:f>IF(A73="","",COUNTIFS(EVIDENCE_LINKS!$B$6:$B$205,A73,EVIDENCE_LINKS!$C$6:$C$205,B73,EVIDENCE_LINKS!$N$6:$N$205,"INVALID"))</x:f>
      </x:c>
      <x:c r="AD73" s="51" t="str">
        <x:f>IF(A73="","",S73)</x:f>
      </x:c>
      <x:c r="AE73" s="51" t="str">
        <x:f>IF(A73="","",COUNTIFS(ALTERNATIVES!$B$6:$B$205,A73,ALTERNATIVES!$C$6:$C$205,B73,ALTERNATIVES!$L$6:$L$205,"INVALID"))</x:f>
      </x:c>
      <x:c r="AF73" s="51" t="str">
        <x:f>IF(A73="","",A73&amp;"|~|"&amp;B73&amp;"|~|"&amp;X73&amp;"|~|"&amp;Y73&amp;"|~|"&amp;Z73&amp;"|~|"&amp;AA73&amp;"|~|"&amp;E73&amp;"|~|"&amp;F73&amp;"|~|"&amp;H73&amp;"|~|"&amp;I73&amp;"|~|"&amp;K73&amp;"|~|"&amp;L73)</x:f>
      </x:c>
      <x:c r="AG73" s="51"/>
      <x:c r="AH73" s="51"/>
      <x:c r="AI73" s="51"/>
      <x:c r="AJ73" s="51"/>
      <x:c r="AK73" s="51" t="str">
        <x:f>IF(A73="","",IF(AG73="","EMPTY",IF(AND(COUNTIFS(EVIDENCE_LINKS!$B$6:$B$205,A73,EVIDENCE_LINKS!$D$6:$D$205,AG73)=1,EXACT(AG73,INDEX(EVIDENCE_LINKS!$D$6:$D$205,SUMIFS(EVIDENCE_LINKS!$S$6:$S$205,EVIDENCE_LINKS!$B$6:$B$205,A73,EVIDENCE_LINKS!$D$6:$D$205,AG73))),EXACT(A73,INDEX(EVIDENCE_LINKS!$B$6:$B$205,SUMIFS(EVIDENCE_LINKS!$S$6:$S$205,EVIDENCE_LINKS!$B$6:$B$205,A73,EVIDENCE_LINKS!$D$6:$D$205,AG73))),EXACT(B73,INDEX(EVIDENCE_LINKS!$C$6:$C$205,SUMIFS(EVIDENCE_LINKS!$S$6:$S$205,EVIDENCE_LINKS!$B$6:$B$205,A73,EVIDENCE_LINKS!$D$6:$D$205,AG73))),INDEX(EVIDENCE_LINKS!$N$6:$N$205,SUMIFS(EVIDENCE_LINKS!$S$6:$S$205,EVIDENCE_LINKS!$B$6:$B$205,A73,EVIDENCE_LINKS!$D$6:$D$205,AG73))="VALID",COUNTIF($AG73:$AJ73,AG73)=1),"VALID","INVALID - EVIDENCE 1 SELECTION")))</x:f>
      </x:c>
      <x:c r="AL73" s="51" t="str">
        <x:f>IF(A73="","",IF(AH73="","EMPTY",IF(AND(COUNTIFS(EVIDENCE_LINKS!$B$6:$B$205,A73,EVIDENCE_LINKS!$D$6:$D$205,AH73)=1,EXACT(AH73,INDEX(EVIDENCE_LINKS!$D$6:$D$205,SUMIFS(EVIDENCE_LINKS!$S$6:$S$205,EVIDENCE_LINKS!$B$6:$B$205,A73,EVIDENCE_LINKS!$D$6:$D$205,AH73))),EXACT(A73,INDEX(EVIDENCE_LINKS!$B$6:$B$205,SUMIFS(EVIDENCE_LINKS!$S$6:$S$205,EVIDENCE_LINKS!$B$6:$B$205,A73,EVIDENCE_LINKS!$D$6:$D$205,AH73))),EXACT(B73,INDEX(EVIDENCE_LINKS!$C$6:$C$205,SUMIFS(EVIDENCE_LINKS!$S$6:$S$205,EVIDENCE_LINKS!$B$6:$B$205,A73,EVIDENCE_LINKS!$D$6:$D$205,AH73))),INDEX(EVIDENCE_LINKS!$N$6:$N$205,SUMIFS(EVIDENCE_LINKS!$S$6:$S$205,EVIDENCE_LINKS!$B$6:$B$205,A73,EVIDENCE_LINKS!$D$6:$D$205,AH73))="VALID",COUNTIF($AG73:$AJ73,AH73)=1),"VALID","INVALID - EVIDENCE 2 SELECTION")))</x:f>
      </x:c>
      <x:c r="AM73" s="51" t="str">
        <x:f>IF(A73="","",IF(AI73="","EMPTY",IF(AND(COUNTIFS(EVIDENCE_LINKS!$B$6:$B$205,A73,EVIDENCE_LINKS!$D$6:$D$205,AI73)=1,EXACT(AI73,INDEX(EVIDENCE_LINKS!$D$6:$D$205,SUMIFS(EVIDENCE_LINKS!$S$6:$S$205,EVIDENCE_LINKS!$B$6:$B$205,A73,EVIDENCE_LINKS!$D$6:$D$205,AI73))),EXACT(A73,INDEX(EVIDENCE_LINKS!$B$6:$B$205,SUMIFS(EVIDENCE_LINKS!$S$6:$S$205,EVIDENCE_LINKS!$B$6:$B$205,A73,EVIDENCE_LINKS!$D$6:$D$205,AI73))),EXACT(B73,INDEX(EVIDENCE_LINKS!$C$6:$C$205,SUMIFS(EVIDENCE_LINKS!$S$6:$S$205,EVIDENCE_LINKS!$B$6:$B$205,A73,EVIDENCE_LINKS!$D$6:$D$205,AI73))),INDEX(EVIDENCE_LINKS!$N$6:$N$205,SUMIFS(EVIDENCE_LINKS!$S$6:$S$205,EVIDENCE_LINKS!$B$6:$B$205,A73,EVIDENCE_LINKS!$D$6:$D$205,AI73))="VALID",COUNTIF($AG73:$AJ73,AI73)=1),"VALID","INVALID - EVIDENCE 3 SELECTION")))</x:f>
      </x:c>
      <x:c r="AN73" s="51" t="str">
        <x:f>IF(A73="","",IF(AJ73="","EMPTY",IF(AND(COUNTIFS(EVIDENCE_LINKS!$B$6:$B$205,A73,EVIDENCE_LINKS!$D$6:$D$205,AJ73)=1,EXACT(AJ73,INDEX(EVIDENCE_LINKS!$D$6:$D$205,SUMIFS(EVIDENCE_LINKS!$S$6:$S$205,EVIDENCE_LINKS!$B$6:$B$205,A73,EVIDENCE_LINKS!$D$6:$D$205,AJ73))),EXACT(A73,INDEX(EVIDENCE_LINKS!$B$6:$B$205,SUMIFS(EVIDENCE_LINKS!$S$6:$S$205,EVIDENCE_LINKS!$B$6:$B$205,A73,EVIDENCE_LINKS!$D$6:$D$205,AJ73))),EXACT(B73,INDEX(EVIDENCE_LINKS!$C$6:$C$205,SUMIFS(EVIDENCE_LINKS!$S$6:$S$205,EVIDENCE_LINKS!$B$6:$B$205,A73,EVIDENCE_LINKS!$D$6:$D$205,AJ73))),INDEX(EVIDENCE_LINKS!$N$6:$N$205,SUMIFS(EVIDENCE_LINKS!$S$6:$S$205,EVIDENCE_LINKS!$B$6:$B$205,A73,EVIDENCE_LINKS!$D$6:$D$205,AJ73))="VALID",COUNTIF($AG73:$AJ73,AJ73)=1),"VALID","INVALID - EVIDENCE 4 SELECTION")))</x:f>
      </x:c>
      <x:c r="AO73" s="51" t="str">
        <x:f>IF(A73="","",IF(AND(OR(AK73="VALID",AK73="EMPTY"),OR(AL73="VALID",AL73="EMPTY"),OR(AM73="VALID",AM73="EMPTY"),OR(AN73="VALID",AN73="EMPTY"),R73=COUNTIF($AG73:$AJ73,"&lt;&gt;")),"VALID","INVALID - EVIDENCE SELECTION PARITY"))</x:f>
      </x:c>
      <x:c r="AP73" s="51" t="str">
        <x:f>IF(A73="","",IF(R73&lt;2,"TOO FEW - RETURN TO EVIDENCE AUDIT",IF(R73&gt;4,"TOO MANY - REPAIR MEMO","VALID")))</x:f>
      </x:c>
      <x:c r="AR73" t="str">
        <x:f>IF(A73="","",IF(AQ73="","INVALID - MISSING ALTERNATIVE SELECTION",IF(AND(COUNTIFS(ALTERNATIVES!$B$6:$B$205,A73,ALTERNATIVES!$A$6:$A$205,AQ73)=1,EXACT(AQ73,INDEX(ALTERNATIVES!$A$6:$A$205,SUMIFS(ALTERNATIVES!$Q$6:$Q$205,ALTERNATIVES!$B$6:$B$205,A73,ALTERNATIVES!$A$6:$A$205,AQ73))),EXACT(A73,INDEX(ALTERNATIVES!$B$6:$B$205,SUMIFS(ALTERNATIVES!$Q$6:$Q$205,ALTERNATIVES!$B$6:$B$205,A73,ALTERNATIVES!$A$6:$A$205,AQ73))),EXACT(B73,INDEX(ALTERNATIVES!$C$6:$C$205,SUMIFS(ALTERNATIVES!$Q$6:$Q$205,ALTERNATIVES!$B$6:$B$205,A73,ALTERNATIVES!$A$6:$A$205,AQ73))),INDEX(ALTERNATIVES!$L$6:$L$205,SUMIFS(ALTERNATIVES!$Q$6:$Q$205,ALTERNATIVES!$B$6:$B$205,A73,ALTERNATIVES!$A$6:$A$205,AQ73))="VALID"),"VALID","INVALID - ALTERNATIVE SELECTION")))</x:f>
      </x:c>
    </x:row>
    <x:row r="74">
      <x:c r="A74" s="24"/>
      <x:c r="B74" s="24"/>
      <x:c r="C74" s="34"/>
      <x:c r="D74" s="24"/>
      <x:c r="E74" s="24"/>
      <x:c r="F74" s="24"/>
      <x:c r="G74" s="24"/>
      <x:c r="H74" s="24"/>
      <x:c r="I74" s="24"/>
      <x:c r="J74" s="24"/>
      <x:c r="K74" s="24"/>
      <x:c r="L74" s="24"/>
      <x:c r="M74" s="24"/>
      <x:c r="N74" s="30" t="str">
        <x:f>IF(A74="","",IF(COUNTIF($A$6:$A$205,A74)=1,"VALID","INVALID - DUPLICATE / CASE-COLLIDING MEMO ID"))</x:f>
      </x:c>
      <x:c r="O74" s="30" t="str">
        <x:f>IF(A74="","",IF(AND(COUNTIF(DECISION_CONTEXT!$A$6:$A$205,B74)=1,EXACT(B74,INDEX(DECISION_CONTEXT!$A$6:$A$205,MATCH(B74,DECISION_CONTEXT!$A$6:$A$205,0))),INDEX(DECISION_CONTEXT!$I$6:$I$205,MATCH(B74,DECISION_CONTEXT!$A$6:$A$205,0))="VALID",INDEX(DECISION_CONTEXT!$J$6:$J$205,MATCH(B74,DECISION_CONTEXT!$A$6:$A$205,0))="VALID"),"VALID","INVALID - DECISION OWNERSHIP"))</x:f>
      </x:c>
      <x:c r="P74" s="30" t="str">
        <x:f>IF(A74="","",IF(AND(B74&lt;&gt;"",C74&lt;&gt;"",D74&lt;&gt;"",E74&lt;&gt;"",F74&lt;&gt;"",G74&lt;&gt;"",H74&lt;&gt;"",I74&lt;&gt;"",J74&lt;&gt;"",K74&lt;&gt;"",L74&lt;&gt;"",M74&lt;&gt;""),"VALID","INVALID - REQUIRED FIELD"))</x:f>
      </x:c>
      <x:c r="Q74" s="30" t="str">
        <x:f>IF(A74="","",COUNTIFS(EVIDENCE_LINKS!$B$6:$B$205,A74,EVIDENCE_LINKS!$C$6:$C$205,B74))</x:f>
      </x:c>
      <x:c r="R74" s="30" t="str">
        <x:f>IF(A74="","",COUNTIFS(EVIDENCE_LINKS!$B$6:$B$205,A74,EVIDENCE_LINKS!$C$6:$C$205,B74,EVIDENCE_LINKS!$N$6:$N$205,"VALID"))</x:f>
      </x:c>
      <x:c r="S74" s="30" t="str">
        <x:f>IF(A74="","",COUNTIFS(EVIDENCE_LINKS!$B$6:$B$205,A74,EVIDENCE_LINKS!$C$6:$C$205,B74,EVIDENCE_LINKS!$N$6:$N$205,"BLOCKING"))</x:f>
      </x:c>
      <x:c r="T74" s="30" t="str">
        <x:f>IF(A74="","",COUNTIFS(ALTERNATIVES!$B$6:$B$205,A74,ALTERNATIVES!$C$6:$C$205,B74,ALTERNATIVES!$L$6:$L$205,"VALID"))</x:f>
      </x:c>
      <x:c r="U74" s="30" t="str">
        <x:f>IF(A74="","",IF(OR(N74&lt;&gt;"VALID",O74&lt;&gt;"VALID",P74&lt;&gt;"VALID",AB74&lt;&gt;"VALID",AC74&gt;0,AE74&gt;0,AO74&lt;&gt;"VALID",AR74&lt;&gt;"VALID"),"REPAIR MEMO",IF(INDEX(DECISION_CONTEXT!$D$6:$D$205,MATCH(B74,DECISION_CONTEXT!$A$6:$A$205,0))="REOPEN REQUIRED","RETURN TO DECISION DEFINITION",IF(OR(AD74&gt;0,AP74="TOO FEW - RETURN TO EVIDENCE AUDIT"),"RETURN TO EVIDENCE AUDIT",IF(AP74="TOO MANY - REPAIR MEMO","REPAIR MEMO",IF(T74&lt;1,"REPAIR MEMO","READY FOR EXECUTIVE REVIEW"))))))</x:f>
      </x:c>
      <x:c r="V74" s="30" t="str">
        <x:f>IF(A74="","",IF(U74="READY FOR EXECUTIVE REVIEW","Take the bounded memo to executive review; record the actual decision separately.",IF(U74="RETURN TO DECISION DEFINITION","Reopen the Decision Definition Canvas before rewriting the memo.",IF(U74="RETURN TO EVIDENCE AUDIT","Return to Evidence Audit until at least two and no more than four decision-bearing evidence records are valid.",IF(AP74="TOO MANY - REPAIR MEMO","Reduce the executive surface to two to four decision-bearing evidence records without changing upstream evidence.","Repair the memo record without changing upstream decision or evidence.")))))</x:f>
      </x:c>
      <x:c r="W74" s="30" t="str">
        <x:f>IF(A74="","",A74&amp;"|~|"&amp;B74&amp;"|~|"&amp;E74&amp;"|~|"&amp;F74&amp;"|~|"&amp;H74&amp;"|~|"&amp;I74&amp;"|~|"&amp;K74&amp;"|~|"&amp;L74)</x:f>
      </x:c>
      <x:c r="X74" s="51"/>
      <x:c r="Y74" s="51"/>
      <x:c r="Z74" s="51"/>
      <x:c r="AA74" s="51"/>
      <x:c r="AB74" s="51" t="str">
        <x:f>IF(A74="","",IF(AND(O74="VALID",EXACT(X74,INDEX(DECISION_CONTEXT!$B$6:$B$205,MATCH(B74,DECISION_CONTEXT!$A$6:$A$205,0))),EXACT(Y74,INDEX(DECISION_CONTEXT!$E$6:$E$205,MATCH(B74,DECISION_CONTEXT!$A$6:$A$205,0))),EXACT(Z74,INDEX(DECISION_CONTEXT!$F$6:$F$205,MATCH(B74,DECISION_CONTEXT!$A$6:$A$205,0))),EXACT(AA74,INDEX(DECISION_CONTEXT!$H$6:$H$205,MATCH(B74,DECISION_CONTEXT!$A$6:$A$205,0))),EXACT(E74,INDEX(DECISION_CONTEXT!$K$6:$K$205,MATCH(B74,DECISION_CONTEXT!$A$6:$A$205,0)))),"VALID","INVALID - DECISION CONTRACT PARITY / AUTHORITY"))</x:f>
      </x:c>
      <x:c r="AC74" s="51" t="str">
        <x:f>IF(A74="","",COUNTIFS(EVIDENCE_LINKS!$B$6:$B$205,A74,EVIDENCE_LINKS!$C$6:$C$205,B74,EVIDENCE_LINKS!$N$6:$N$205,"INVALID"))</x:f>
      </x:c>
      <x:c r="AD74" s="51" t="str">
        <x:f>IF(A74="","",S74)</x:f>
      </x:c>
      <x:c r="AE74" s="51" t="str">
        <x:f>IF(A74="","",COUNTIFS(ALTERNATIVES!$B$6:$B$205,A74,ALTERNATIVES!$C$6:$C$205,B74,ALTERNATIVES!$L$6:$L$205,"INVALID"))</x:f>
      </x:c>
      <x:c r="AF74" s="51" t="str">
        <x:f>IF(A74="","",A74&amp;"|~|"&amp;B74&amp;"|~|"&amp;X74&amp;"|~|"&amp;Y74&amp;"|~|"&amp;Z74&amp;"|~|"&amp;AA74&amp;"|~|"&amp;E74&amp;"|~|"&amp;F74&amp;"|~|"&amp;H74&amp;"|~|"&amp;I74&amp;"|~|"&amp;K74&amp;"|~|"&amp;L74)</x:f>
      </x:c>
      <x:c r="AG74" s="51"/>
      <x:c r="AH74" s="51"/>
      <x:c r="AI74" s="51"/>
      <x:c r="AJ74" s="51"/>
      <x:c r="AK74" s="51" t="str">
        <x:f>IF(A74="","",IF(AG74="","EMPTY",IF(AND(COUNTIFS(EVIDENCE_LINKS!$B$6:$B$205,A74,EVIDENCE_LINKS!$D$6:$D$205,AG74)=1,EXACT(AG74,INDEX(EVIDENCE_LINKS!$D$6:$D$205,SUMIFS(EVIDENCE_LINKS!$S$6:$S$205,EVIDENCE_LINKS!$B$6:$B$205,A74,EVIDENCE_LINKS!$D$6:$D$205,AG74))),EXACT(A74,INDEX(EVIDENCE_LINKS!$B$6:$B$205,SUMIFS(EVIDENCE_LINKS!$S$6:$S$205,EVIDENCE_LINKS!$B$6:$B$205,A74,EVIDENCE_LINKS!$D$6:$D$205,AG74))),EXACT(B74,INDEX(EVIDENCE_LINKS!$C$6:$C$205,SUMIFS(EVIDENCE_LINKS!$S$6:$S$205,EVIDENCE_LINKS!$B$6:$B$205,A74,EVIDENCE_LINKS!$D$6:$D$205,AG74))),INDEX(EVIDENCE_LINKS!$N$6:$N$205,SUMIFS(EVIDENCE_LINKS!$S$6:$S$205,EVIDENCE_LINKS!$B$6:$B$205,A74,EVIDENCE_LINKS!$D$6:$D$205,AG74))="VALID",COUNTIF($AG74:$AJ74,AG74)=1),"VALID","INVALID - EVIDENCE 1 SELECTION")))</x:f>
      </x:c>
      <x:c r="AL74" s="51" t="str">
        <x:f>IF(A74="","",IF(AH74="","EMPTY",IF(AND(COUNTIFS(EVIDENCE_LINKS!$B$6:$B$205,A74,EVIDENCE_LINKS!$D$6:$D$205,AH74)=1,EXACT(AH74,INDEX(EVIDENCE_LINKS!$D$6:$D$205,SUMIFS(EVIDENCE_LINKS!$S$6:$S$205,EVIDENCE_LINKS!$B$6:$B$205,A74,EVIDENCE_LINKS!$D$6:$D$205,AH74))),EXACT(A74,INDEX(EVIDENCE_LINKS!$B$6:$B$205,SUMIFS(EVIDENCE_LINKS!$S$6:$S$205,EVIDENCE_LINKS!$B$6:$B$205,A74,EVIDENCE_LINKS!$D$6:$D$205,AH74))),EXACT(B74,INDEX(EVIDENCE_LINKS!$C$6:$C$205,SUMIFS(EVIDENCE_LINKS!$S$6:$S$205,EVIDENCE_LINKS!$B$6:$B$205,A74,EVIDENCE_LINKS!$D$6:$D$205,AH74))),INDEX(EVIDENCE_LINKS!$N$6:$N$205,SUMIFS(EVIDENCE_LINKS!$S$6:$S$205,EVIDENCE_LINKS!$B$6:$B$205,A74,EVIDENCE_LINKS!$D$6:$D$205,AH74))="VALID",COUNTIF($AG74:$AJ74,AH74)=1),"VALID","INVALID - EVIDENCE 2 SELECTION")))</x:f>
      </x:c>
      <x:c r="AM74" s="51" t="str">
        <x:f>IF(A74="","",IF(AI74="","EMPTY",IF(AND(COUNTIFS(EVIDENCE_LINKS!$B$6:$B$205,A74,EVIDENCE_LINKS!$D$6:$D$205,AI74)=1,EXACT(AI74,INDEX(EVIDENCE_LINKS!$D$6:$D$205,SUMIFS(EVIDENCE_LINKS!$S$6:$S$205,EVIDENCE_LINKS!$B$6:$B$205,A74,EVIDENCE_LINKS!$D$6:$D$205,AI74))),EXACT(A74,INDEX(EVIDENCE_LINKS!$B$6:$B$205,SUMIFS(EVIDENCE_LINKS!$S$6:$S$205,EVIDENCE_LINKS!$B$6:$B$205,A74,EVIDENCE_LINKS!$D$6:$D$205,AI74))),EXACT(B74,INDEX(EVIDENCE_LINKS!$C$6:$C$205,SUMIFS(EVIDENCE_LINKS!$S$6:$S$205,EVIDENCE_LINKS!$B$6:$B$205,A74,EVIDENCE_LINKS!$D$6:$D$205,AI74))),INDEX(EVIDENCE_LINKS!$N$6:$N$205,SUMIFS(EVIDENCE_LINKS!$S$6:$S$205,EVIDENCE_LINKS!$B$6:$B$205,A74,EVIDENCE_LINKS!$D$6:$D$205,AI74))="VALID",COUNTIF($AG74:$AJ74,AI74)=1),"VALID","INVALID - EVIDENCE 3 SELECTION")))</x:f>
      </x:c>
      <x:c r="AN74" s="51" t="str">
        <x:f>IF(A74="","",IF(AJ74="","EMPTY",IF(AND(COUNTIFS(EVIDENCE_LINKS!$B$6:$B$205,A74,EVIDENCE_LINKS!$D$6:$D$205,AJ74)=1,EXACT(AJ74,INDEX(EVIDENCE_LINKS!$D$6:$D$205,SUMIFS(EVIDENCE_LINKS!$S$6:$S$205,EVIDENCE_LINKS!$B$6:$B$205,A74,EVIDENCE_LINKS!$D$6:$D$205,AJ74))),EXACT(A74,INDEX(EVIDENCE_LINKS!$B$6:$B$205,SUMIFS(EVIDENCE_LINKS!$S$6:$S$205,EVIDENCE_LINKS!$B$6:$B$205,A74,EVIDENCE_LINKS!$D$6:$D$205,AJ74))),EXACT(B74,INDEX(EVIDENCE_LINKS!$C$6:$C$205,SUMIFS(EVIDENCE_LINKS!$S$6:$S$205,EVIDENCE_LINKS!$B$6:$B$205,A74,EVIDENCE_LINKS!$D$6:$D$205,AJ74))),INDEX(EVIDENCE_LINKS!$N$6:$N$205,SUMIFS(EVIDENCE_LINKS!$S$6:$S$205,EVIDENCE_LINKS!$B$6:$B$205,A74,EVIDENCE_LINKS!$D$6:$D$205,AJ74))="VALID",COUNTIF($AG74:$AJ74,AJ74)=1),"VALID","INVALID - EVIDENCE 4 SELECTION")))</x:f>
      </x:c>
      <x:c r="AO74" s="51" t="str">
        <x:f>IF(A74="","",IF(AND(OR(AK74="VALID",AK74="EMPTY"),OR(AL74="VALID",AL74="EMPTY"),OR(AM74="VALID",AM74="EMPTY"),OR(AN74="VALID",AN74="EMPTY"),R74=COUNTIF($AG74:$AJ74,"&lt;&gt;")),"VALID","INVALID - EVIDENCE SELECTION PARITY"))</x:f>
      </x:c>
      <x:c r="AP74" s="51" t="str">
        <x:f>IF(A74="","",IF(R74&lt;2,"TOO FEW - RETURN TO EVIDENCE AUDIT",IF(R74&gt;4,"TOO MANY - REPAIR MEMO","VALID")))</x:f>
      </x:c>
      <x:c r="AR74" t="str">
        <x:f>IF(A74="","",IF(AQ74="","INVALID - MISSING ALTERNATIVE SELECTION",IF(AND(COUNTIFS(ALTERNATIVES!$B$6:$B$205,A74,ALTERNATIVES!$A$6:$A$205,AQ74)=1,EXACT(AQ74,INDEX(ALTERNATIVES!$A$6:$A$205,SUMIFS(ALTERNATIVES!$Q$6:$Q$205,ALTERNATIVES!$B$6:$B$205,A74,ALTERNATIVES!$A$6:$A$205,AQ74))),EXACT(A74,INDEX(ALTERNATIVES!$B$6:$B$205,SUMIFS(ALTERNATIVES!$Q$6:$Q$205,ALTERNATIVES!$B$6:$B$205,A74,ALTERNATIVES!$A$6:$A$205,AQ74))),EXACT(B74,INDEX(ALTERNATIVES!$C$6:$C$205,SUMIFS(ALTERNATIVES!$Q$6:$Q$205,ALTERNATIVES!$B$6:$B$205,A74,ALTERNATIVES!$A$6:$A$205,AQ74))),INDEX(ALTERNATIVES!$L$6:$L$205,SUMIFS(ALTERNATIVES!$Q$6:$Q$205,ALTERNATIVES!$B$6:$B$205,A74,ALTERNATIVES!$A$6:$A$205,AQ74))="VALID"),"VALID","INVALID - ALTERNATIVE SELECTION")))</x:f>
      </x:c>
    </x:row>
    <x:row r="75">
      <x:c r="A75" s="24"/>
      <x:c r="B75" s="24"/>
      <x:c r="C75" s="34"/>
      <x:c r="D75" s="24"/>
      <x:c r="E75" s="24"/>
      <x:c r="F75" s="24"/>
      <x:c r="G75" s="24"/>
      <x:c r="H75" s="24"/>
      <x:c r="I75" s="24"/>
      <x:c r="J75" s="24"/>
      <x:c r="K75" s="24"/>
      <x:c r="L75" s="24"/>
      <x:c r="M75" s="24"/>
      <x:c r="N75" s="30" t="str">
        <x:f>IF(A75="","",IF(COUNTIF($A$6:$A$205,A75)=1,"VALID","INVALID - DUPLICATE / CASE-COLLIDING MEMO ID"))</x:f>
      </x:c>
      <x:c r="O75" s="30" t="str">
        <x:f>IF(A75="","",IF(AND(COUNTIF(DECISION_CONTEXT!$A$6:$A$205,B75)=1,EXACT(B75,INDEX(DECISION_CONTEXT!$A$6:$A$205,MATCH(B75,DECISION_CONTEXT!$A$6:$A$205,0))),INDEX(DECISION_CONTEXT!$I$6:$I$205,MATCH(B75,DECISION_CONTEXT!$A$6:$A$205,0))="VALID",INDEX(DECISION_CONTEXT!$J$6:$J$205,MATCH(B75,DECISION_CONTEXT!$A$6:$A$205,0))="VALID"),"VALID","INVALID - DECISION OWNERSHIP"))</x:f>
      </x:c>
      <x:c r="P75" s="30" t="str">
        <x:f>IF(A75="","",IF(AND(B75&lt;&gt;"",C75&lt;&gt;"",D75&lt;&gt;"",E75&lt;&gt;"",F75&lt;&gt;"",G75&lt;&gt;"",H75&lt;&gt;"",I75&lt;&gt;"",J75&lt;&gt;"",K75&lt;&gt;"",L75&lt;&gt;"",M75&lt;&gt;""),"VALID","INVALID - REQUIRED FIELD"))</x:f>
      </x:c>
      <x:c r="Q75" s="30" t="str">
        <x:f>IF(A75="","",COUNTIFS(EVIDENCE_LINKS!$B$6:$B$205,A75,EVIDENCE_LINKS!$C$6:$C$205,B75))</x:f>
      </x:c>
      <x:c r="R75" s="30" t="str">
        <x:f>IF(A75="","",COUNTIFS(EVIDENCE_LINKS!$B$6:$B$205,A75,EVIDENCE_LINKS!$C$6:$C$205,B75,EVIDENCE_LINKS!$N$6:$N$205,"VALID"))</x:f>
      </x:c>
      <x:c r="S75" s="30" t="str">
        <x:f>IF(A75="","",COUNTIFS(EVIDENCE_LINKS!$B$6:$B$205,A75,EVIDENCE_LINKS!$C$6:$C$205,B75,EVIDENCE_LINKS!$N$6:$N$205,"BLOCKING"))</x:f>
      </x:c>
      <x:c r="T75" s="30" t="str">
        <x:f>IF(A75="","",COUNTIFS(ALTERNATIVES!$B$6:$B$205,A75,ALTERNATIVES!$C$6:$C$205,B75,ALTERNATIVES!$L$6:$L$205,"VALID"))</x:f>
      </x:c>
      <x:c r="U75" s="30" t="str">
        <x:f>IF(A75="","",IF(OR(N75&lt;&gt;"VALID",O75&lt;&gt;"VALID",P75&lt;&gt;"VALID",AB75&lt;&gt;"VALID",AC75&gt;0,AE75&gt;0,AO75&lt;&gt;"VALID",AR75&lt;&gt;"VALID"),"REPAIR MEMO",IF(INDEX(DECISION_CONTEXT!$D$6:$D$205,MATCH(B75,DECISION_CONTEXT!$A$6:$A$205,0))="REOPEN REQUIRED","RETURN TO DECISION DEFINITION",IF(OR(AD75&gt;0,AP75="TOO FEW - RETURN TO EVIDENCE AUDIT"),"RETURN TO EVIDENCE AUDIT",IF(AP75="TOO MANY - REPAIR MEMO","REPAIR MEMO",IF(T75&lt;1,"REPAIR MEMO","READY FOR EXECUTIVE REVIEW"))))))</x:f>
      </x:c>
      <x:c r="V75" s="30" t="str">
        <x:f>IF(A75="","",IF(U75="READY FOR EXECUTIVE REVIEW","Take the bounded memo to executive review; record the actual decision separately.",IF(U75="RETURN TO DECISION DEFINITION","Reopen the Decision Definition Canvas before rewriting the memo.",IF(U75="RETURN TO EVIDENCE AUDIT","Return to Evidence Audit until at least two and no more than four decision-bearing evidence records are valid.",IF(AP75="TOO MANY - REPAIR MEMO","Reduce the executive surface to two to four decision-bearing evidence records without changing upstream evidence.","Repair the memo record without changing upstream decision or evidence.")))))</x:f>
      </x:c>
      <x:c r="W75" s="30" t="str">
        <x:f>IF(A75="","",A75&amp;"|~|"&amp;B75&amp;"|~|"&amp;E75&amp;"|~|"&amp;F75&amp;"|~|"&amp;H75&amp;"|~|"&amp;I75&amp;"|~|"&amp;K75&amp;"|~|"&amp;L75)</x:f>
      </x:c>
      <x:c r="X75" s="51"/>
      <x:c r="Y75" s="51"/>
      <x:c r="Z75" s="51"/>
      <x:c r="AA75" s="51"/>
      <x:c r="AB75" s="51" t="str">
        <x:f>IF(A75="","",IF(AND(O75="VALID",EXACT(X75,INDEX(DECISION_CONTEXT!$B$6:$B$205,MATCH(B75,DECISION_CONTEXT!$A$6:$A$205,0))),EXACT(Y75,INDEX(DECISION_CONTEXT!$E$6:$E$205,MATCH(B75,DECISION_CONTEXT!$A$6:$A$205,0))),EXACT(Z75,INDEX(DECISION_CONTEXT!$F$6:$F$205,MATCH(B75,DECISION_CONTEXT!$A$6:$A$205,0))),EXACT(AA75,INDEX(DECISION_CONTEXT!$H$6:$H$205,MATCH(B75,DECISION_CONTEXT!$A$6:$A$205,0))),EXACT(E75,INDEX(DECISION_CONTEXT!$K$6:$K$205,MATCH(B75,DECISION_CONTEXT!$A$6:$A$205,0)))),"VALID","INVALID - DECISION CONTRACT PARITY / AUTHORITY"))</x:f>
      </x:c>
      <x:c r="AC75" s="51" t="str">
        <x:f>IF(A75="","",COUNTIFS(EVIDENCE_LINKS!$B$6:$B$205,A75,EVIDENCE_LINKS!$C$6:$C$205,B75,EVIDENCE_LINKS!$N$6:$N$205,"INVALID"))</x:f>
      </x:c>
      <x:c r="AD75" s="51" t="str">
        <x:f>IF(A75="","",S75)</x:f>
      </x:c>
      <x:c r="AE75" s="51" t="str">
        <x:f>IF(A75="","",COUNTIFS(ALTERNATIVES!$B$6:$B$205,A75,ALTERNATIVES!$C$6:$C$205,B75,ALTERNATIVES!$L$6:$L$205,"INVALID"))</x:f>
      </x:c>
      <x:c r="AF75" s="51" t="str">
        <x:f>IF(A75="","",A75&amp;"|~|"&amp;B75&amp;"|~|"&amp;X75&amp;"|~|"&amp;Y75&amp;"|~|"&amp;Z75&amp;"|~|"&amp;AA75&amp;"|~|"&amp;E75&amp;"|~|"&amp;F75&amp;"|~|"&amp;H75&amp;"|~|"&amp;I75&amp;"|~|"&amp;K75&amp;"|~|"&amp;L75)</x:f>
      </x:c>
      <x:c r="AG75" s="51"/>
      <x:c r="AH75" s="51"/>
      <x:c r="AI75" s="51"/>
      <x:c r="AJ75" s="51"/>
      <x:c r="AK75" s="51" t="str">
        <x:f>IF(A75="","",IF(AG75="","EMPTY",IF(AND(COUNTIFS(EVIDENCE_LINKS!$B$6:$B$205,A75,EVIDENCE_LINKS!$D$6:$D$205,AG75)=1,EXACT(AG75,INDEX(EVIDENCE_LINKS!$D$6:$D$205,SUMIFS(EVIDENCE_LINKS!$S$6:$S$205,EVIDENCE_LINKS!$B$6:$B$205,A75,EVIDENCE_LINKS!$D$6:$D$205,AG75))),EXACT(A75,INDEX(EVIDENCE_LINKS!$B$6:$B$205,SUMIFS(EVIDENCE_LINKS!$S$6:$S$205,EVIDENCE_LINKS!$B$6:$B$205,A75,EVIDENCE_LINKS!$D$6:$D$205,AG75))),EXACT(B75,INDEX(EVIDENCE_LINKS!$C$6:$C$205,SUMIFS(EVIDENCE_LINKS!$S$6:$S$205,EVIDENCE_LINKS!$B$6:$B$205,A75,EVIDENCE_LINKS!$D$6:$D$205,AG75))),INDEX(EVIDENCE_LINKS!$N$6:$N$205,SUMIFS(EVIDENCE_LINKS!$S$6:$S$205,EVIDENCE_LINKS!$B$6:$B$205,A75,EVIDENCE_LINKS!$D$6:$D$205,AG75))="VALID",COUNTIF($AG75:$AJ75,AG75)=1),"VALID","INVALID - EVIDENCE 1 SELECTION")))</x:f>
      </x:c>
      <x:c r="AL75" s="51" t="str">
        <x:f>IF(A75="","",IF(AH75="","EMPTY",IF(AND(COUNTIFS(EVIDENCE_LINKS!$B$6:$B$205,A75,EVIDENCE_LINKS!$D$6:$D$205,AH75)=1,EXACT(AH75,INDEX(EVIDENCE_LINKS!$D$6:$D$205,SUMIFS(EVIDENCE_LINKS!$S$6:$S$205,EVIDENCE_LINKS!$B$6:$B$205,A75,EVIDENCE_LINKS!$D$6:$D$205,AH75))),EXACT(A75,INDEX(EVIDENCE_LINKS!$B$6:$B$205,SUMIFS(EVIDENCE_LINKS!$S$6:$S$205,EVIDENCE_LINKS!$B$6:$B$205,A75,EVIDENCE_LINKS!$D$6:$D$205,AH75))),EXACT(B75,INDEX(EVIDENCE_LINKS!$C$6:$C$205,SUMIFS(EVIDENCE_LINKS!$S$6:$S$205,EVIDENCE_LINKS!$B$6:$B$205,A75,EVIDENCE_LINKS!$D$6:$D$205,AH75))),INDEX(EVIDENCE_LINKS!$N$6:$N$205,SUMIFS(EVIDENCE_LINKS!$S$6:$S$205,EVIDENCE_LINKS!$B$6:$B$205,A75,EVIDENCE_LINKS!$D$6:$D$205,AH75))="VALID",COUNTIF($AG75:$AJ75,AH75)=1),"VALID","INVALID - EVIDENCE 2 SELECTION")))</x:f>
      </x:c>
      <x:c r="AM75" s="51" t="str">
        <x:f>IF(A75="","",IF(AI75="","EMPTY",IF(AND(COUNTIFS(EVIDENCE_LINKS!$B$6:$B$205,A75,EVIDENCE_LINKS!$D$6:$D$205,AI75)=1,EXACT(AI75,INDEX(EVIDENCE_LINKS!$D$6:$D$205,SUMIFS(EVIDENCE_LINKS!$S$6:$S$205,EVIDENCE_LINKS!$B$6:$B$205,A75,EVIDENCE_LINKS!$D$6:$D$205,AI75))),EXACT(A75,INDEX(EVIDENCE_LINKS!$B$6:$B$205,SUMIFS(EVIDENCE_LINKS!$S$6:$S$205,EVIDENCE_LINKS!$B$6:$B$205,A75,EVIDENCE_LINKS!$D$6:$D$205,AI75))),EXACT(B75,INDEX(EVIDENCE_LINKS!$C$6:$C$205,SUMIFS(EVIDENCE_LINKS!$S$6:$S$205,EVIDENCE_LINKS!$B$6:$B$205,A75,EVIDENCE_LINKS!$D$6:$D$205,AI75))),INDEX(EVIDENCE_LINKS!$N$6:$N$205,SUMIFS(EVIDENCE_LINKS!$S$6:$S$205,EVIDENCE_LINKS!$B$6:$B$205,A75,EVIDENCE_LINKS!$D$6:$D$205,AI75))="VALID",COUNTIF($AG75:$AJ75,AI75)=1),"VALID","INVALID - EVIDENCE 3 SELECTION")))</x:f>
      </x:c>
      <x:c r="AN75" s="51" t="str">
        <x:f>IF(A75="","",IF(AJ75="","EMPTY",IF(AND(COUNTIFS(EVIDENCE_LINKS!$B$6:$B$205,A75,EVIDENCE_LINKS!$D$6:$D$205,AJ75)=1,EXACT(AJ75,INDEX(EVIDENCE_LINKS!$D$6:$D$205,SUMIFS(EVIDENCE_LINKS!$S$6:$S$205,EVIDENCE_LINKS!$B$6:$B$205,A75,EVIDENCE_LINKS!$D$6:$D$205,AJ75))),EXACT(A75,INDEX(EVIDENCE_LINKS!$B$6:$B$205,SUMIFS(EVIDENCE_LINKS!$S$6:$S$205,EVIDENCE_LINKS!$B$6:$B$205,A75,EVIDENCE_LINKS!$D$6:$D$205,AJ75))),EXACT(B75,INDEX(EVIDENCE_LINKS!$C$6:$C$205,SUMIFS(EVIDENCE_LINKS!$S$6:$S$205,EVIDENCE_LINKS!$B$6:$B$205,A75,EVIDENCE_LINKS!$D$6:$D$205,AJ75))),INDEX(EVIDENCE_LINKS!$N$6:$N$205,SUMIFS(EVIDENCE_LINKS!$S$6:$S$205,EVIDENCE_LINKS!$B$6:$B$205,A75,EVIDENCE_LINKS!$D$6:$D$205,AJ75))="VALID",COUNTIF($AG75:$AJ75,AJ75)=1),"VALID","INVALID - EVIDENCE 4 SELECTION")))</x:f>
      </x:c>
      <x:c r="AO75" s="51" t="str">
        <x:f>IF(A75="","",IF(AND(OR(AK75="VALID",AK75="EMPTY"),OR(AL75="VALID",AL75="EMPTY"),OR(AM75="VALID",AM75="EMPTY"),OR(AN75="VALID",AN75="EMPTY"),R75=COUNTIF($AG75:$AJ75,"&lt;&gt;")),"VALID","INVALID - EVIDENCE SELECTION PARITY"))</x:f>
      </x:c>
      <x:c r="AP75" s="51" t="str">
        <x:f>IF(A75="","",IF(R75&lt;2,"TOO FEW - RETURN TO EVIDENCE AUDIT",IF(R75&gt;4,"TOO MANY - REPAIR MEMO","VALID")))</x:f>
      </x:c>
      <x:c r="AR75" t="str">
        <x:f>IF(A75="","",IF(AQ75="","INVALID - MISSING ALTERNATIVE SELECTION",IF(AND(COUNTIFS(ALTERNATIVES!$B$6:$B$205,A75,ALTERNATIVES!$A$6:$A$205,AQ75)=1,EXACT(AQ75,INDEX(ALTERNATIVES!$A$6:$A$205,SUMIFS(ALTERNATIVES!$Q$6:$Q$205,ALTERNATIVES!$B$6:$B$205,A75,ALTERNATIVES!$A$6:$A$205,AQ75))),EXACT(A75,INDEX(ALTERNATIVES!$B$6:$B$205,SUMIFS(ALTERNATIVES!$Q$6:$Q$205,ALTERNATIVES!$B$6:$B$205,A75,ALTERNATIVES!$A$6:$A$205,AQ75))),EXACT(B75,INDEX(ALTERNATIVES!$C$6:$C$205,SUMIFS(ALTERNATIVES!$Q$6:$Q$205,ALTERNATIVES!$B$6:$B$205,A75,ALTERNATIVES!$A$6:$A$205,AQ75))),INDEX(ALTERNATIVES!$L$6:$L$205,SUMIFS(ALTERNATIVES!$Q$6:$Q$205,ALTERNATIVES!$B$6:$B$205,A75,ALTERNATIVES!$A$6:$A$205,AQ75))="VALID"),"VALID","INVALID - ALTERNATIVE SELECTION")))</x:f>
      </x:c>
    </x:row>
    <x:row r="76">
      <x:c r="A76" s="24"/>
      <x:c r="B76" s="24"/>
      <x:c r="C76" s="34"/>
      <x:c r="D76" s="24"/>
      <x:c r="E76" s="24"/>
      <x:c r="F76" s="24"/>
      <x:c r="G76" s="24"/>
      <x:c r="H76" s="24"/>
      <x:c r="I76" s="24"/>
      <x:c r="J76" s="24"/>
      <x:c r="K76" s="24"/>
      <x:c r="L76" s="24"/>
      <x:c r="M76" s="24"/>
      <x:c r="N76" s="30" t="str">
        <x:f>IF(A76="","",IF(COUNTIF($A$6:$A$205,A76)=1,"VALID","INVALID - DUPLICATE / CASE-COLLIDING MEMO ID"))</x:f>
      </x:c>
      <x:c r="O76" s="30" t="str">
        <x:f>IF(A76="","",IF(AND(COUNTIF(DECISION_CONTEXT!$A$6:$A$205,B76)=1,EXACT(B76,INDEX(DECISION_CONTEXT!$A$6:$A$205,MATCH(B76,DECISION_CONTEXT!$A$6:$A$205,0))),INDEX(DECISION_CONTEXT!$I$6:$I$205,MATCH(B76,DECISION_CONTEXT!$A$6:$A$205,0))="VALID",INDEX(DECISION_CONTEXT!$J$6:$J$205,MATCH(B76,DECISION_CONTEXT!$A$6:$A$205,0))="VALID"),"VALID","INVALID - DECISION OWNERSHIP"))</x:f>
      </x:c>
      <x:c r="P76" s="30" t="str">
        <x:f>IF(A76="","",IF(AND(B76&lt;&gt;"",C76&lt;&gt;"",D76&lt;&gt;"",E76&lt;&gt;"",F76&lt;&gt;"",G76&lt;&gt;"",H76&lt;&gt;"",I76&lt;&gt;"",J76&lt;&gt;"",K76&lt;&gt;"",L76&lt;&gt;"",M76&lt;&gt;""),"VALID","INVALID - REQUIRED FIELD"))</x:f>
      </x:c>
      <x:c r="Q76" s="30" t="str">
        <x:f>IF(A76="","",COUNTIFS(EVIDENCE_LINKS!$B$6:$B$205,A76,EVIDENCE_LINKS!$C$6:$C$205,B76))</x:f>
      </x:c>
      <x:c r="R76" s="30" t="str">
        <x:f>IF(A76="","",COUNTIFS(EVIDENCE_LINKS!$B$6:$B$205,A76,EVIDENCE_LINKS!$C$6:$C$205,B76,EVIDENCE_LINKS!$N$6:$N$205,"VALID"))</x:f>
      </x:c>
      <x:c r="S76" s="30" t="str">
        <x:f>IF(A76="","",COUNTIFS(EVIDENCE_LINKS!$B$6:$B$205,A76,EVIDENCE_LINKS!$C$6:$C$205,B76,EVIDENCE_LINKS!$N$6:$N$205,"BLOCKING"))</x:f>
      </x:c>
      <x:c r="T76" s="30" t="str">
        <x:f>IF(A76="","",COUNTIFS(ALTERNATIVES!$B$6:$B$205,A76,ALTERNATIVES!$C$6:$C$205,B76,ALTERNATIVES!$L$6:$L$205,"VALID"))</x:f>
      </x:c>
      <x:c r="U76" s="30" t="str">
        <x:f>IF(A76="","",IF(OR(N76&lt;&gt;"VALID",O76&lt;&gt;"VALID",P76&lt;&gt;"VALID",AB76&lt;&gt;"VALID",AC76&gt;0,AE76&gt;0,AO76&lt;&gt;"VALID",AR76&lt;&gt;"VALID"),"REPAIR MEMO",IF(INDEX(DECISION_CONTEXT!$D$6:$D$205,MATCH(B76,DECISION_CONTEXT!$A$6:$A$205,0))="REOPEN REQUIRED","RETURN TO DECISION DEFINITION",IF(OR(AD76&gt;0,AP76="TOO FEW - RETURN TO EVIDENCE AUDIT"),"RETURN TO EVIDENCE AUDIT",IF(AP76="TOO MANY - REPAIR MEMO","REPAIR MEMO",IF(T76&lt;1,"REPAIR MEMO","READY FOR EXECUTIVE REVIEW"))))))</x:f>
      </x:c>
      <x:c r="V76" s="30" t="str">
        <x:f>IF(A76="","",IF(U76="READY FOR EXECUTIVE REVIEW","Take the bounded memo to executive review; record the actual decision separately.",IF(U76="RETURN TO DECISION DEFINITION","Reopen the Decision Definition Canvas before rewriting the memo.",IF(U76="RETURN TO EVIDENCE AUDIT","Return to Evidence Audit until at least two and no more than four decision-bearing evidence records are valid.",IF(AP76="TOO MANY - REPAIR MEMO","Reduce the executive surface to two to four decision-bearing evidence records without changing upstream evidence.","Repair the memo record without changing upstream decision or evidence.")))))</x:f>
      </x:c>
      <x:c r="W76" s="30" t="str">
        <x:f>IF(A76="","",A76&amp;"|~|"&amp;B76&amp;"|~|"&amp;E76&amp;"|~|"&amp;F76&amp;"|~|"&amp;H76&amp;"|~|"&amp;I76&amp;"|~|"&amp;K76&amp;"|~|"&amp;L76)</x:f>
      </x:c>
      <x:c r="X76" s="51"/>
      <x:c r="Y76" s="51"/>
      <x:c r="Z76" s="51"/>
      <x:c r="AA76" s="51"/>
      <x:c r="AB76" s="51" t="str">
        <x:f>IF(A76="","",IF(AND(O76="VALID",EXACT(X76,INDEX(DECISION_CONTEXT!$B$6:$B$205,MATCH(B76,DECISION_CONTEXT!$A$6:$A$205,0))),EXACT(Y76,INDEX(DECISION_CONTEXT!$E$6:$E$205,MATCH(B76,DECISION_CONTEXT!$A$6:$A$205,0))),EXACT(Z76,INDEX(DECISION_CONTEXT!$F$6:$F$205,MATCH(B76,DECISION_CONTEXT!$A$6:$A$205,0))),EXACT(AA76,INDEX(DECISION_CONTEXT!$H$6:$H$205,MATCH(B76,DECISION_CONTEXT!$A$6:$A$205,0))),EXACT(E76,INDEX(DECISION_CONTEXT!$K$6:$K$205,MATCH(B76,DECISION_CONTEXT!$A$6:$A$205,0)))),"VALID","INVALID - DECISION CONTRACT PARITY / AUTHORITY"))</x:f>
      </x:c>
      <x:c r="AC76" s="51" t="str">
        <x:f>IF(A76="","",COUNTIFS(EVIDENCE_LINKS!$B$6:$B$205,A76,EVIDENCE_LINKS!$C$6:$C$205,B76,EVIDENCE_LINKS!$N$6:$N$205,"INVALID"))</x:f>
      </x:c>
      <x:c r="AD76" s="51" t="str">
        <x:f>IF(A76="","",S76)</x:f>
      </x:c>
      <x:c r="AE76" s="51" t="str">
        <x:f>IF(A76="","",COUNTIFS(ALTERNATIVES!$B$6:$B$205,A76,ALTERNATIVES!$C$6:$C$205,B76,ALTERNATIVES!$L$6:$L$205,"INVALID"))</x:f>
      </x:c>
      <x:c r="AF76" s="51" t="str">
        <x:f>IF(A76="","",A76&amp;"|~|"&amp;B76&amp;"|~|"&amp;X76&amp;"|~|"&amp;Y76&amp;"|~|"&amp;Z76&amp;"|~|"&amp;AA76&amp;"|~|"&amp;E76&amp;"|~|"&amp;F76&amp;"|~|"&amp;H76&amp;"|~|"&amp;I76&amp;"|~|"&amp;K76&amp;"|~|"&amp;L76)</x:f>
      </x:c>
      <x:c r="AG76" s="51"/>
      <x:c r="AH76" s="51"/>
      <x:c r="AI76" s="51"/>
      <x:c r="AJ76" s="51"/>
      <x:c r="AK76" s="51" t="str">
        <x:f>IF(A76="","",IF(AG76="","EMPTY",IF(AND(COUNTIFS(EVIDENCE_LINKS!$B$6:$B$205,A76,EVIDENCE_LINKS!$D$6:$D$205,AG76)=1,EXACT(AG76,INDEX(EVIDENCE_LINKS!$D$6:$D$205,SUMIFS(EVIDENCE_LINKS!$S$6:$S$205,EVIDENCE_LINKS!$B$6:$B$205,A76,EVIDENCE_LINKS!$D$6:$D$205,AG76))),EXACT(A76,INDEX(EVIDENCE_LINKS!$B$6:$B$205,SUMIFS(EVIDENCE_LINKS!$S$6:$S$205,EVIDENCE_LINKS!$B$6:$B$205,A76,EVIDENCE_LINKS!$D$6:$D$205,AG76))),EXACT(B76,INDEX(EVIDENCE_LINKS!$C$6:$C$205,SUMIFS(EVIDENCE_LINKS!$S$6:$S$205,EVIDENCE_LINKS!$B$6:$B$205,A76,EVIDENCE_LINKS!$D$6:$D$205,AG76))),INDEX(EVIDENCE_LINKS!$N$6:$N$205,SUMIFS(EVIDENCE_LINKS!$S$6:$S$205,EVIDENCE_LINKS!$B$6:$B$205,A76,EVIDENCE_LINKS!$D$6:$D$205,AG76))="VALID",COUNTIF($AG76:$AJ76,AG76)=1),"VALID","INVALID - EVIDENCE 1 SELECTION")))</x:f>
      </x:c>
      <x:c r="AL76" s="51" t="str">
        <x:f>IF(A76="","",IF(AH76="","EMPTY",IF(AND(COUNTIFS(EVIDENCE_LINKS!$B$6:$B$205,A76,EVIDENCE_LINKS!$D$6:$D$205,AH76)=1,EXACT(AH76,INDEX(EVIDENCE_LINKS!$D$6:$D$205,SUMIFS(EVIDENCE_LINKS!$S$6:$S$205,EVIDENCE_LINKS!$B$6:$B$205,A76,EVIDENCE_LINKS!$D$6:$D$205,AH76))),EXACT(A76,INDEX(EVIDENCE_LINKS!$B$6:$B$205,SUMIFS(EVIDENCE_LINKS!$S$6:$S$205,EVIDENCE_LINKS!$B$6:$B$205,A76,EVIDENCE_LINKS!$D$6:$D$205,AH76))),EXACT(B76,INDEX(EVIDENCE_LINKS!$C$6:$C$205,SUMIFS(EVIDENCE_LINKS!$S$6:$S$205,EVIDENCE_LINKS!$B$6:$B$205,A76,EVIDENCE_LINKS!$D$6:$D$205,AH76))),INDEX(EVIDENCE_LINKS!$N$6:$N$205,SUMIFS(EVIDENCE_LINKS!$S$6:$S$205,EVIDENCE_LINKS!$B$6:$B$205,A76,EVIDENCE_LINKS!$D$6:$D$205,AH76))="VALID",COUNTIF($AG76:$AJ76,AH76)=1),"VALID","INVALID - EVIDENCE 2 SELECTION")))</x:f>
      </x:c>
      <x:c r="AM76" s="51" t="str">
        <x:f>IF(A76="","",IF(AI76="","EMPTY",IF(AND(COUNTIFS(EVIDENCE_LINKS!$B$6:$B$205,A76,EVIDENCE_LINKS!$D$6:$D$205,AI76)=1,EXACT(AI76,INDEX(EVIDENCE_LINKS!$D$6:$D$205,SUMIFS(EVIDENCE_LINKS!$S$6:$S$205,EVIDENCE_LINKS!$B$6:$B$205,A76,EVIDENCE_LINKS!$D$6:$D$205,AI76))),EXACT(A76,INDEX(EVIDENCE_LINKS!$B$6:$B$205,SUMIFS(EVIDENCE_LINKS!$S$6:$S$205,EVIDENCE_LINKS!$B$6:$B$205,A76,EVIDENCE_LINKS!$D$6:$D$205,AI76))),EXACT(B76,INDEX(EVIDENCE_LINKS!$C$6:$C$205,SUMIFS(EVIDENCE_LINKS!$S$6:$S$205,EVIDENCE_LINKS!$B$6:$B$205,A76,EVIDENCE_LINKS!$D$6:$D$205,AI76))),INDEX(EVIDENCE_LINKS!$N$6:$N$205,SUMIFS(EVIDENCE_LINKS!$S$6:$S$205,EVIDENCE_LINKS!$B$6:$B$205,A76,EVIDENCE_LINKS!$D$6:$D$205,AI76))="VALID",COUNTIF($AG76:$AJ76,AI76)=1),"VALID","INVALID - EVIDENCE 3 SELECTION")))</x:f>
      </x:c>
      <x:c r="AN76" s="51" t="str">
        <x:f>IF(A76="","",IF(AJ76="","EMPTY",IF(AND(COUNTIFS(EVIDENCE_LINKS!$B$6:$B$205,A76,EVIDENCE_LINKS!$D$6:$D$205,AJ76)=1,EXACT(AJ76,INDEX(EVIDENCE_LINKS!$D$6:$D$205,SUMIFS(EVIDENCE_LINKS!$S$6:$S$205,EVIDENCE_LINKS!$B$6:$B$205,A76,EVIDENCE_LINKS!$D$6:$D$205,AJ76))),EXACT(A76,INDEX(EVIDENCE_LINKS!$B$6:$B$205,SUMIFS(EVIDENCE_LINKS!$S$6:$S$205,EVIDENCE_LINKS!$B$6:$B$205,A76,EVIDENCE_LINKS!$D$6:$D$205,AJ76))),EXACT(B76,INDEX(EVIDENCE_LINKS!$C$6:$C$205,SUMIFS(EVIDENCE_LINKS!$S$6:$S$205,EVIDENCE_LINKS!$B$6:$B$205,A76,EVIDENCE_LINKS!$D$6:$D$205,AJ76))),INDEX(EVIDENCE_LINKS!$N$6:$N$205,SUMIFS(EVIDENCE_LINKS!$S$6:$S$205,EVIDENCE_LINKS!$B$6:$B$205,A76,EVIDENCE_LINKS!$D$6:$D$205,AJ76))="VALID",COUNTIF($AG76:$AJ76,AJ76)=1),"VALID","INVALID - EVIDENCE 4 SELECTION")))</x:f>
      </x:c>
      <x:c r="AO76" s="51" t="str">
        <x:f>IF(A76="","",IF(AND(OR(AK76="VALID",AK76="EMPTY"),OR(AL76="VALID",AL76="EMPTY"),OR(AM76="VALID",AM76="EMPTY"),OR(AN76="VALID",AN76="EMPTY"),R76=COUNTIF($AG76:$AJ76,"&lt;&gt;")),"VALID","INVALID - EVIDENCE SELECTION PARITY"))</x:f>
      </x:c>
      <x:c r="AP76" s="51" t="str">
        <x:f>IF(A76="","",IF(R76&lt;2,"TOO FEW - RETURN TO EVIDENCE AUDIT",IF(R76&gt;4,"TOO MANY - REPAIR MEMO","VALID")))</x:f>
      </x:c>
      <x:c r="AR76" t="str">
        <x:f>IF(A76="","",IF(AQ76="","INVALID - MISSING ALTERNATIVE SELECTION",IF(AND(COUNTIFS(ALTERNATIVES!$B$6:$B$205,A76,ALTERNATIVES!$A$6:$A$205,AQ76)=1,EXACT(AQ76,INDEX(ALTERNATIVES!$A$6:$A$205,SUMIFS(ALTERNATIVES!$Q$6:$Q$205,ALTERNATIVES!$B$6:$B$205,A76,ALTERNATIVES!$A$6:$A$205,AQ76))),EXACT(A76,INDEX(ALTERNATIVES!$B$6:$B$205,SUMIFS(ALTERNATIVES!$Q$6:$Q$205,ALTERNATIVES!$B$6:$B$205,A76,ALTERNATIVES!$A$6:$A$205,AQ76))),EXACT(B76,INDEX(ALTERNATIVES!$C$6:$C$205,SUMIFS(ALTERNATIVES!$Q$6:$Q$205,ALTERNATIVES!$B$6:$B$205,A76,ALTERNATIVES!$A$6:$A$205,AQ76))),INDEX(ALTERNATIVES!$L$6:$L$205,SUMIFS(ALTERNATIVES!$Q$6:$Q$205,ALTERNATIVES!$B$6:$B$205,A76,ALTERNATIVES!$A$6:$A$205,AQ76))="VALID"),"VALID","INVALID - ALTERNATIVE SELECTION")))</x:f>
      </x:c>
    </x:row>
    <x:row r="77">
      <x:c r="A77" s="24"/>
      <x:c r="B77" s="24"/>
      <x:c r="C77" s="34"/>
      <x:c r="D77" s="24"/>
      <x:c r="E77" s="24"/>
      <x:c r="F77" s="24"/>
      <x:c r="G77" s="24"/>
      <x:c r="H77" s="24"/>
      <x:c r="I77" s="24"/>
      <x:c r="J77" s="24"/>
      <x:c r="K77" s="24"/>
      <x:c r="L77" s="24"/>
      <x:c r="M77" s="24"/>
      <x:c r="N77" s="30" t="str">
        <x:f>IF(A77="","",IF(COUNTIF($A$6:$A$205,A77)=1,"VALID","INVALID - DUPLICATE / CASE-COLLIDING MEMO ID"))</x:f>
      </x:c>
      <x:c r="O77" s="30" t="str">
        <x:f>IF(A77="","",IF(AND(COUNTIF(DECISION_CONTEXT!$A$6:$A$205,B77)=1,EXACT(B77,INDEX(DECISION_CONTEXT!$A$6:$A$205,MATCH(B77,DECISION_CONTEXT!$A$6:$A$205,0))),INDEX(DECISION_CONTEXT!$I$6:$I$205,MATCH(B77,DECISION_CONTEXT!$A$6:$A$205,0))="VALID",INDEX(DECISION_CONTEXT!$J$6:$J$205,MATCH(B77,DECISION_CONTEXT!$A$6:$A$205,0))="VALID"),"VALID","INVALID - DECISION OWNERSHIP"))</x:f>
      </x:c>
      <x:c r="P77" s="30" t="str">
        <x:f>IF(A77="","",IF(AND(B77&lt;&gt;"",C77&lt;&gt;"",D77&lt;&gt;"",E77&lt;&gt;"",F77&lt;&gt;"",G77&lt;&gt;"",H77&lt;&gt;"",I77&lt;&gt;"",J77&lt;&gt;"",K77&lt;&gt;"",L77&lt;&gt;"",M77&lt;&gt;""),"VALID","INVALID - REQUIRED FIELD"))</x:f>
      </x:c>
      <x:c r="Q77" s="30" t="str">
        <x:f>IF(A77="","",COUNTIFS(EVIDENCE_LINKS!$B$6:$B$205,A77,EVIDENCE_LINKS!$C$6:$C$205,B77))</x:f>
      </x:c>
      <x:c r="R77" s="30" t="str">
        <x:f>IF(A77="","",COUNTIFS(EVIDENCE_LINKS!$B$6:$B$205,A77,EVIDENCE_LINKS!$C$6:$C$205,B77,EVIDENCE_LINKS!$N$6:$N$205,"VALID"))</x:f>
      </x:c>
      <x:c r="S77" s="30" t="str">
        <x:f>IF(A77="","",COUNTIFS(EVIDENCE_LINKS!$B$6:$B$205,A77,EVIDENCE_LINKS!$C$6:$C$205,B77,EVIDENCE_LINKS!$N$6:$N$205,"BLOCKING"))</x:f>
      </x:c>
      <x:c r="T77" s="30" t="str">
        <x:f>IF(A77="","",COUNTIFS(ALTERNATIVES!$B$6:$B$205,A77,ALTERNATIVES!$C$6:$C$205,B77,ALTERNATIVES!$L$6:$L$205,"VALID"))</x:f>
      </x:c>
      <x:c r="U77" s="30" t="str">
        <x:f>IF(A77="","",IF(OR(N77&lt;&gt;"VALID",O77&lt;&gt;"VALID",P77&lt;&gt;"VALID",AB77&lt;&gt;"VALID",AC77&gt;0,AE77&gt;0,AO77&lt;&gt;"VALID",AR77&lt;&gt;"VALID"),"REPAIR MEMO",IF(INDEX(DECISION_CONTEXT!$D$6:$D$205,MATCH(B77,DECISION_CONTEXT!$A$6:$A$205,0))="REOPEN REQUIRED","RETURN TO DECISION DEFINITION",IF(OR(AD77&gt;0,AP77="TOO FEW - RETURN TO EVIDENCE AUDIT"),"RETURN TO EVIDENCE AUDIT",IF(AP77="TOO MANY - REPAIR MEMO","REPAIR MEMO",IF(T77&lt;1,"REPAIR MEMO","READY FOR EXECUTIVE REVIEW"))))))</x:f>
      </x:c>
      <x:c r="V77" s="30" t="str">
        <x:f>IF(A77="","",IF(U77="READY FOR EXECUTIVE REVIEW","Take the bounded memo to executive review; record the actual decision separately.",IF(U77="RETURN TO DECISION DEFINITION","Reopen the Decision Definition Canvas before rewriting the memo.",IF(U77="RETURN TO EVIDENCE AUDIT","Return to Evidence Audit until at least two and no more than four decision-bearing evidence records are valid.",IF(AP77="TOO MANY - REPAIR MEMO","Reduce the executive surface to two to four decision-bearing evidence records without changing upstream evidence.","Repair the memo record without changing upstream decision or evidence.")))))</x:f>
      </x:c>
      <x:c r="W77" s="30" t="str">
        <x:f>IF(A77="","",A77&amp;"|~|"&amp;B77&amp;"|~|"&amp;E77&amp;"|~|"&amp;F77&amp;"|~|"&amp;H77&amp;"|~|"&amp;I77&amp;"|~|"&amp;K77&amp;"|~|"&amp;L77)</x:f>
      </x:c>
      <x:c r="X77" s="51"/>
      <x:c r="Y77" s="51"/>
      <x:c r="Z77" s="51"/>
      <x:c r="AA77" s="51"/>
      <x:c r="AB77" s="51" t="str">
        <x:f>IF(A77="","",IF(AND(O77="VALID",EXACT(X77,INDEX(DECISION_CONTEXT!$B$6:$B$205,MATCH(B77,DECISION_CONTEXT!$A$6:$A$205,0))),EXACT(Y77,INDEX(DECISION_CONTEXT!$E$6:$E$205,MATCH(B77,DECISION_CONTEXT!$A$6:$A$205,0))),EXACT(Z77,INDEX(DECISION_CONTEXT!$F$6:$F$205,MATCH(B77,DECISION_CONTEXT!$A$6:$A$205,0))),EXACT(AA77,INDEX(DECISION_CONTEXT!$H$6:$H$205,MATCH(B77,DECISION_CONTEXT!$A$6:$A$205,0))),EXACT(E77,INDEX(DECISION_CONTEXT!$K$6:$K$205,MATCH(B77,DECISION_CONTEXT!$A$6:$A$205,0)))),"VALID","INVALID - DECISION CONTRACT PARITY / AUTHORITY"))</x:f>
      </x:c>
      <x:c r="AC77" s="51" t="str">
        <x:f>IF(A77="","",COUNTIFS(EVIDENCE_LINKS!$B$6:$B$205,A77,EVIDENCE_LINKS!$C$6:$C$205,B77,EVIDENCE_LINKS!$N$6:$N$205,"INVALID"))</x:f>
      </x:c>
      <x:c r="AD77" s="51" t="str">
        <x:f>IF(A77="","",S77)</x:f>
      </x:c>
      <x:c r="AE77" s="51" t="str">
        <x:f>IF(A77="","",COUNTIFS(ALTERNATIVES!$B$6:$B$205,A77,ALTERNATIVES!$C$6:$C$205,B77,ALTERNATIVES!$L$6:$L$205,"INVALID"))</x:f>
      </x:c>
      <x:c r="AF77" s="51" t="str">
        <x:f>IF(A77="","",A77&amp;"|~|"&amp;B77&amp;"|~|"&amp;X77&amp;"|~|"&amp;Y77&amp;"|~|"&amp;Z77&amp;"|~|"&amp;AA77&amp;"|~|"&amp;E77&amp;"|~|"&amp;F77&amp;"|~|"&amp;H77&amp;"|~|"&amp;I77&amp;"|~|"&amp;K77&amp;"|~|"&amp;L77)</x:f>
      </x:c>
      <x:c r="AG77" s="51"/>
      <x:c r="AH77" s="51"/>
      <x:c r="AI77" s="51"/>
      <x:c r="AJ77" s="51"/>
      <x:c r="AK77" s="51" t="str">
        <x:f>IF(A77="","",IF(AG77="","EMPTY",IF(AND(COUNTIFS(EVIDENCE_LINKS!$B$6:$B$205,A77,EVIDENCE_LINKS!$D$6:$D$205,AG77)=1,EXACT(AG77,INDEX(EVIDENCE_LINKS!$D$6:$D$205,SUMIFS(EVIDENCE_LINKS!$S$6:$S$205,EVIDENCE_LINKS!$B$6:$B$205,A77,EVIDENCE_LINKS!$D$6:$D$205,AG77))),EXACT(A77,INDEX(EVIDENCE_LINKS!$B$6:$B$205,SUMIFS(EVIDENCE_LINKS!$S$6:$S$205,EVIDENCE_LINKS!$B$6:$B$205,A77,EVIDENCE_LINKS!$D$6:$D$205,AG77))),EXACT(B77,INDEX(EVIDENCE_LINKS!$C$6:$C$205,SUMIFS(EVIDENCE_LINKS!$S$6:$S$205,EVIDENCE_LINKS!$B$6:$B$205,A77,EVIDENCE_LINKS!$D$6:$D$205,AG77))),INDEX(EVIDENCE_LINKS!$N$6:$N$205,SUMIFS(EVIDENCE_LINKS!$S$6:$S$205,EVIDENCE_LINKS!$B$6:$B$205,A77,EVIDENCE_LINKS!$D$6:$D$205,AG77))="VALID",COUNTIF($AG77:$AJ77,AG77)=1),"VALID","INVALID - EVIDENCE 1 SELECTION")))</x:f>
      </x:c>
      <x:c r="AL77" s="51" t="str">
        <x:f>IF(A77="","",IF(AH77="","EMPTY",IF(AND(COUNTIFS(EVIDENCE_LINKS!$B$6:$B$205,A77,EVIDENCE_LINKS!$D$6:$D$205,AH77)=1,EXACT(AH77,INDEX(EVIDENCE_LINKS!$D$6:$D$205,SUMIFS(EVIDENCE_LINKS!$S$6:$S$205,EVIDENCE_LINKS!$B$6:$B$205,A77,EVIDENCE_LINKS!$D$6:$D$205,AH77))),EXACT(A77,INDEX(EVIDENCE_LINKS!$B$6:$B$205,SUMIFS(EVIDENCE_LINKS!$S$6:$S$205,EVIDENCE_LINKS!$B$6:$B$205,A77,EVIDENCE_LINKS!$D$6:$D$205,AH77))),EXACT(B77,INDEX(EVIDENCE_LINKS!$C$6:$C$205,SUMIFS(EVIDENCE_LINKS!$S$6:$S$205,EVIDENCE_LINKS!$B$6:$B$205,A77,EVIDENCE_LINKS!$D$6:$D$205,AH77))),INDEX(EVIDENCE_LINKS!$N$6:$N$205,SUMIFS(EVIDENCE_LINKS!$S$6:$S$205,EVIDENCE_LINKS!$B$6:$B$205,A77,EVIDENCE_LINKS!$D$6:$D$205,AH77))="VALID",COUNTIF($AG77:$AJ77,AH77)=1),"VALID","INVALID - EVIDENCE 2 SELECTION")))</x:f>
      </x:c>
      <x:c r="AM77" s="51" t="str">
        <x:f>IF(A77="","",IF(AI77="","EMPTY",IF(AND(COUNTIFS(EVIDENCE_LINKS!$B$6:$B$205,A77,EVIDENCE_LINKS!$D$6:$D$205,AI77)=1,EXACT(AI77,INDEX(EVIDENCE_LINKS!$D$6:$D$205,SUMIFS(EVIDENCE_LINKS!$S$6:$S$205,EVIDENCE_LINKS!$B$6:$B$205,A77,EVIDENCE_LINKS!$D$6:$D$205,AI77))),EXACT(A77,INDEX(EVIDENCE_LINKS!$B$6:$B$205,SUMIFS(EVIDENCE_LINKS!$S$6:$S$205,EVIDENCE_LINKS!$B$6:$B$205,A77,EVIDENCE_LINKS!$D$6:$D$205,AI77))),EXACT(B77,INDEX(EVIDENCE_LINKS!$C$6:$C$205,SUMIFS(EVIDENCE_LINKS!$S$6:$S$205,EVIDENCE_LINKS!$B$6:$B$205,A77,EVIDENCE_LINKS!$D$6:$D$205,AI77))),INDEX(EVIDENCE_LINKS!$N$6:$N$205,SUMIFS(EVIDENCE_LINKS!$S$6:$S$205,EVIDENCE_LINKS!$B$6:$B$205,A77,EVIDENCE_LINKS!$D$6:$D$205,AI77))="VALID",COUNTIF($AG77:$AJ77,AI77)=1),"VALID","INVALID - EVIDENCE 3 SELECTION")))</x:f>
      </x:c>
      <x:c r="AN77" s="51" t="str">
        <x:f>IF(A77="","",IF(AJ77="","EMPTY",IF(AND(COUNTIFS(EVIDENCE_LINKS!$B$6:$B$205,A77,EVIDENCE_LINKS!$D$6:$D$205,AJ77)=1,EXACT(AJ77,INDEX(EVIDENCE_LINKS!$D$6:$D$205,SUMIFS(EVIDENCE_LINKS!$S$6:$S$205,EVIDENCE_LINKS!$B$6:$B$205,A77,EVIDENCE_LINKS!$D$6:$D$205,AJ77))),EXACT(A77,INDEX(EVIDENCE_LINKS!$B$6:$B$205,SUMIFS(EVIDENCE_LINKS!$S$6:$S$205,EVIDENCE_LINKS!$B$6:$B$205,A77,EVIDENCE_LINKS!$D$6:$D$205,AJ77))),EXACT(B77,INDEX(EVIDENCE_LINKS!$C$6:$C$205,SUMIFS(EVIDENCE_LINKS!$S$6:$S$205,EVIDENCE_LINKS!$B$6:$B$205,A77,EVIDENCE_LINKS!$D$6:$D$205,AJ77))),INDEX(EVIDENCE_LINKS!$N$6:$N$205,SUMIFS(EVIDENCE_LINKS!$S$6:$S$205,EVIDENCE_LINKS!$B$6:$B$205,A77,EVIDENCE_LINKS!$D$6:$D$205,AJ77))="VALID",COUNTIF($AG77:$AJ77,AJ77)=1),"VALID","INVALID - EVIDENCE 4 SELECTION")))</x:f>
      </x:c>
      <x:c r="AO77" s="51" t="str">
        <x:f>IF(A77="","",IF(AND(OR(AK77="VALID",AK77="EMPTY"),OR(AL77="VALID",AL77="EMPTY"),OR(AM77="VALID",AM77="EMPTY"),OR(AN77="VALID",AN77="EMPTY"),R77=COUNTIF($AG77:$AJ77,"&lt;&gt;")),"VALID","INVALID - EVIDENCE SELECTION PARITY"))</x:f>
      </x:c>
      <x:c r="AP77" s="51" t="str">
        <x:f>IF(A77="","",IF(R77&lt;2,"TOO FEW - RETURN TO EVIDENCE AUDIT",IF(R77&gt;4,"TOO MANY - REPAIR MEMO","VALID")))</x:f>
      </x:c>
      <x:c r="AR77" t="str">
        <x:f>IF(A77="","",IF(AQ77="","INVALID - MISSING ALTERNATIVE SELECTION",IF(AND(COUNTIFS(ALTERNATIVES!$B$6:$B$205,A77,ALTERNATIVES!$A$6:$A$205,AQ77)=1,EXACT(AQ77,INDEX(ALTERNATIVES!$A$6:$A$205,SUMIFS(ALTERNATIVES!$Q$6:$Q$205,ALTERNATIVES!$B$6:$B$205,A77,ALTERNATIVES!$A$6:$A$205,AQ77))),EXACT(A77,INDEX(ALTERNATIVES!$B$6:$B$205,SUMIFS(ALTERNATIVES!$Q$6:$Q$205,ALTERNATIVES!$B$6:$B$205,A77,ALTERNATIVES!$A$6:$A$205,AQ77))),EXACT(B77,INDEX(ALTERNATIVES!$C$6:$C$205,SUMIFS(ALTERNATIVES!$Q$6:$Q$205,ALTERNATIVES!$B$6:$B$205,A77,ALTERNATIVES!$A$6:$A$205,AQ77))),INDEX(ALTERNATIVES!$L$6:$L$205,SUMIFS(ALTERNATIVES!$Q$6:$Q$205,ALTERNATIVES!$B$6:$B$205,A77,ALTERNATIVES!$A$6:$A$205,AQ77))="VALID"),"VALID","INVALID - ALTERNATIVE SELECTION")))</x:f>
      </x:c>
    </x:row>
    <x:row r="78">
      <x:c r="A78" s="24"/>
      <x:c r="B78" s="24"/>
      <x:c r="C78" s="34"/>
      <x:c r="D78" s="24"/>
      <x:c r="E78" s="24"/>
      <x:c r="F78" s="24"/>
      <x:c r="G78" s="24"/>
      <x:c r="H78" s="24"/>
      <x:c r="I78" s="24"/>
      <x:c r="J78" s="24"/>
      <x:c r="K78" s="24"/>
      <x:c r="L78" s="24"/>
      <x:c r="M78" s="24"/>
      <x:c r="N78" s="30" t="str">
        <x:f>IF(A78="","",IF(COUNTIF($A$6:$A$205,A78)=1,"VALID","INVALID - DUPLICATE / CASE-COLLIDING MEMO ID"))</x:f>
      </x:c>
      <x:c r="O78" s="30" t="str">
        <x:f>IF(A78="","",IF(AND(COUNTIF(DECISION_CONTEXT!$A$6:$A$205,B78)=1,EXACT(B78,INDEX(DECISION_CONTEXT!$A$6:$A$205,MATCH(B78,DECISION_CONTEXT!$A$6:$A$205,0))),INDEX(DECISION_CONTEXT!$I$6:$I$205,MATCH(B78,DECISION_CONTEXT!$A$6:$A$205,0))="VALID",INDEX(DECISION_CONTEXT!$J$6:$J$205,MATCH(B78,DECISION_CONTEXT!$A$6:$A$205,0))="VALID"),"VALID","INVALID - DECISION OWNERSHIP"))</x:f>
      </x:c>
      <x:c r="P78" s="30" t="str">
        <x:f>IF(A78="","",IF(AND(B78&lt;&gt;"",C78&lt;&gt;"",D78&lt;&gt;"",E78&lt;&gt;"",F78&lt;&gt;"",G78&lt;&gt;"",H78&lt;&gt;"",I78&lt;&gt;"",J78&lt;&gt;"",K78&lt;&gt;"",L78&lt;&gt;"",M78&lt;&gt;""),"VALID","INVALID - REQUIRED FIELD"))</x:f>
      </x:c>
      <x:c r="Q78" s="30" t="str">
        <x:f>IF(A78="","",COUNTIFS(EVIDENCE_LINKS!$B$6:$B$205,A78,EVIDENCE_LINKS!$C$6:$C$205,B78))</x:f>
      </x:c>
      <x:c r="R78" s="30" t="str">
        <x:f>IF(A78="","",COUNTIFS(EVIDENCE_LINKS!$B$6:$B$205,A78,EVIDENCE_LINKS!$C$6:$C$205,B78,EVIDENCE_LINKS!$N$6:$N$205,"VALID"))</x:f>
      </x:c>
      <x:c r="S78" s="30" t="str">
        <x:f>IF(A78="","",COUNTIFS(EVIDENCE_LINKS!$B$6:$B$205,A78,EVIDENCE_LINKS!$C$6:$C$205,B78,EVIDENCE_LINKS!$N$6:$N$205,"BLOCKING"))</x:f>
      </x:c>
      <x:c r="T78" s="30" t="str">
        <x:f>IF(A78="","",COUNTIFS(ALTERNATIVES!$B$6:$B$205,A78,ALTERNATIVES!$C$6:$C$205,B78,ALTERNATIVES!$L$6:$L$205,"VALID"))</x:f>
      </x:c>
      <x:c r="U78" s="30" t="str">
        <x:f>IF(A78="","",IF(OR(N78&lt;&gt;"VALID",O78&lt;&gt;"VALID",P78&lt;&gt;"VALID",AB78&lt;&gt;"VALID",AC78&gt;0,AE78&gt;0,AO78&lt;&gt;"VALID",AR78&lt;&gt;"VALID"),"REPAIR MEMO",IF(INDEX(DECISION_CONTEXT!$D$6:$D$205,MATCH(B78,DECISION_CONTEXT!$A$6:$A$205,0))="REOPEN REQUIRED","RETURN TO DECISION DEFINITION",IF(OR(AD78&gt;0,AP78="TOO FEW - RETURN TO EVIDENCE AUDIT"),"RETURN TO EVIDENCE AUDIT",IF(AP78="TOO MANY - REPAIR MEMO","REPAIR MEMO",IF(T78&lt;1,"REPAIR MEMO","READY FOR EXECUTIVE REVIEW"))))))</x:f>
      </x:c>
      <x:c r="V78" s="30" t="str">
        <x:f>IF(A78="","",IF(U78="READY FOR EXECUTIVE REVIEW","Take the bounded memo to executive review; record the actual decision separately.",IF(U78="RETURN TO DECISION DEFINITION","Reopen the Decision Definition Canvas before rewriting the memo.",IF(U78="RETURN TO EVIDENCE AUDIT","Return to Evidence Audit until at least two and no more than four decision-bearing evidence records are valid.",IF(AP78="TOO MANY - REPAIR MEMO","Reduce the executive surface to two to four decision-bearing evidence records without changing upstream evidence.","Repair the memo record without changing upstream decision or evidence.")))))</x:f>
      </x:c>
      <x:c r="W78" s="30" t="str">
        <x:f>IF(A78="","",A78&amp;"|~|"&amp;B78&amp;"|~|"&amp;E78&amp;"|~|"&amp;F78&amp;"|~|"&amp;H78&amp;"|~|"&amp;I78&amp;"|~|"&amp;K78&amp;"|~|"&amp;L78)</x:f>
      </x:c>
      <x:c r="X78" s="51"/>
      <x:c r="Y78" s="51"/>
      <x:c r="Z78" s="51"/>
      <x:c r="AA78" s="51"/>
      <x:c r="AB78" s="51" t="str">
        <x:f>IF(A78="","",IF(AND(O78="VALID",EXACT(X78,INDEX(DECISION_CONTEXT!$B$6:$B$205,MATCH(B78,DECISION_CONTEXT!$A$6:$A$205,0))),EXACT(Y78,INDEX(DECISION_CONTEXT!$E$6:$E$205,MATCH(B78,DECISION_CONTEXT!$A$6:$A$205,0))),EXACT(Z78,INDEX(DECISION_CONTEXT!$F$6:$F$205,MATCH(B78,DECISION_CONTEXT!$A$6:$A$205,0))),EXACT(AA78,INDEX(DECISION_CONTEXT!$H$6:$H$205,MATCH(B78,DECISION_CONTEXT!$A$6:$A$205,0))),EXACT(E78,INDEX(DECISION_CONTEXT!$K$6:$K$205,MATCH(B78,DECISION_CONTEXT!$A$6:$A$205,0)))),"VALID","INVALID - DECISION CONTRACT PARITY / AUTHORITY"))</x:f>
      </x:c>
      <x:c r="AC78" s="51" t="str">
        <x:f>IF(A78="","",COUNTIFS(EVIDENCE_LINKS!$B$6:$B$205,A78,EVIDENCE_LINKS!$C$6:$C$205,B78,EVIDENCE_LINKS!$N$6:$N$205,"INVALID"))</x:f>
      </x:c>
      <x:c r="AD78" s="51" t="str">
        <x:f>IF(A78="","",S78)</x:f>
      </x:c>
      <x:c r="AE78" s="51" t="str">
        <x:f>IF(A78="","",COUNTIFS(ALTERNATIVES!$B$6:$B$205,A78,ALTERNATIVES!$C$6:$C$205,B78,ALTERNATIVES!$L$6:$L$205,"INVALID"))</x:f>
      </x:c>
      <x:c r="AF78" s="51" t="str">
        <x:f>IF(A78="","",A78&amp;"|~|"&amp;B78&amp;"|~|"&amp;X78&amp;"|~|"&amp;Y78&amp;"|~|"&amp;Z78&amp;"|~|"&amp;AA78&amp;"|~|"&amp;E78&amp;"|~|"&amp;F78&amp;"|~|"&amp;H78&amp;"|~|"&amp;I78&amp;"|~|"&amp;K78&amp;"|~|"&amp;L78)</x:f>
      </x:c>
      <x:c r="AG78" s="51"/>
      <x:c r="AH78" s="51"/>
      <x:c r="AI78" s="51"/>
      <x:c r="AJ78" s="51"/>
      <x:c r="AK78" s="51" t="str">
        <x:f>IF(A78="","",IF(AG78="","EMPTY",IF(AND(COUNTIFS(EVIDENCE_LINKS!$B$6:$B$205,A78,EVIDENCE_LINKS!$D$6:$D$205,AG78)=1,EXACT(AG78,INDEX(EVIDENCE_LINKS!$D$6:$D$205,SUMIFS(EVIDENCE_LINKS!$S$6:$S$205,EVIDENCE_LINKS!$B$6:$B$205,A78,EVIDENCE_LINKS!$D$6:$D$205,AG78))),EXACT(A78,INDEX(EVIDENCE_LINKS!$B$6:$B$205,SUMIFS(EVIDENCE_LINKS!$S$6:$S$205,EVIDENCE_LINKS!$B$6:$B$205,A78,EVIDENCE_LINKS!$D$6:$D$205,AG78))),EXACT(B78,INDEX(EVIDENCE_LINKS!$C$6:$C$205,SUMIFS(EVIDENCE_LINKS!$S$6:$S$205,EVIDENCE_LINKS!$B$6:$B$205,A78,EVIDENCE_LINKS!$D$6:$D$205,AG78))),INDEX(EVIDENCE_LINKS!$N$6:$N$205,SUMIFS(EVIDENCE_LINKS!$S$6:$S$205,EVIDENCE_LINKS!$B$6:$B$205,A78,EVIDENCE_LINKS!$D$6:$D$205,AG78))="VALID",COUNTIF($AG78:$AJ78,AG78)=1),"VALID","INVALID - EVIDENCE 1 SELECTION")))</x:f>
      </x:c>
      <x:c r="AL78" s="51" t="str">
        <x:f>IF(A78="","",IF(AH78="","EMPTY",IF(AND(COUNTIFS(EVIDENCE_LINKS!$B$6:$B$205,A78,EVIDENCE_LINKS!$D$6:$D$205,AH78)=1,EXACT(AH78,INDEX(EVIDENCE_LINKS!$D$6:$D$205,SUMIFS(EVIDENCE_LINKS!$S$6:$S$205,EVIDENCE_LINKS!$B$6:$B$205,A78,EVIDENCE_LINKS!$D$6:$D$205,AH78))),EXACT(A78,INDEX(EVIDENCE_LINKS!$B$6:$B$205,SUMIFS(EVIDENCE_LINKS!$S$6:$S$205,EVIDENCE_LINKS!$B$6:$B$205,A78,EVIDENCE_LINKS!$D$6:$D$205,AH78))),EXACT(B78,INDEX(EVIDENCE_LINKS!$C$6:$C$205,SUMIFS(EVIDENCE_LINKS!$S$6:$S$205,EVIDENCE_LINKS!$B$6:$B$205,A78,EVIDENCE_LINKS!$D$6:$D$205,AH78))),INDEX(EVIDENCE_LINKS!$N$6:$N$205,SUMIFS(EVIDENCE_LINKS!$S$6:$S$205,EVIDENCE_LINKS!$B$6:$B$205,A78,EVIDENCE_LINKS!$D$6:$D$205,AH78))="VALID",COUNTIF($AG78:$AJ78,AH78)=1),"VALID","INVALID - EVIDENCE 2 SELECTION")))</x:f>
      </x:c>
      <x:c r="AM78" s="51" t="str">
        <x:f>IF(A78="","",IF(AI78="","EMPTY",IF(AND(COUNTIFS(EVIDENCE_LINKS!$B$6:$B$205,A78,EVIDENCE_LINKS!$D$6:$D$205,AI78)=1,EXACT(AI78,INDEX(EVIDENCE_LINKS!$D$6:$D$205,SUMIFS(EVIDENCE_LINKS!$S$6:$S$205,EVIDENCE_LINKS!$B$6:$B$205,A78,EVIDENCE_LINKS!$D$6:$D$205,AI78))),EXACT(A78,INDEX(EVIDENCE_LINKS!$B$6:$B$205,SUMIFS(EVIDENCE_LINKS!$S$6:$S$205,EVIDENCE_LINKS!$B$6:$B$205,A78,EVIDENCE_LINKS!$D$6:$D$205,AI78))),EXACT(B78,INDEX(EVIDENCE_LINKS!$C$6:$C$205,SUMIFS(EVIDENCE_LINKS!$S$6:$S$205,EVIDENCE_LINKS!$B$6:$B$205,A78,EVIDENCE_LINKS!$D$6:$D$205,AI78))),INDEX(EVIDENCE_LINKS!$N$6:$N$205,SUMIFS(EVIDENCE_LINKS!$S$6:$S$205,EVIDENCE_LINKS!$B$6:$B$205,A78,EVIDENCE_LINKS!$D$6:$D$205,AI78))="VALID",COUNTIF($AG78:$AJ78,AI78)=1),"VALID","INVALID - EVIDENCE 3 SELECTION")))</x:f>
      </x:c>
      <x:c r="AN78" s="51" t="str">
        <x:f>IF(A78="","",IF(AJ78="","EMPTY",IF(AND(COUNTIFS(EVIDENCE_LINKS!$B$6:$B$205,A78,EVIDENCE_LINKS!$D$6:$D$205,AJ78)=1,EXACT(AJ78,INDEX(EVIDENCE_LINKS!$D$6:$D$205,SUMIFS(EVIDENCE_LINKS!$S$6:$S$205,EVIDENCE_LINKS!$B$6:$B$205,A78,EVIDENCE_LINKS!$D$6:$D$205,AJ78))),EXACT(A78,INDEX(EVIDENCE_LINKS!$B$6:$B$205,SUMIFS(EVIDENCE_LINKS!$S$6:$S$205,EVIDENCE_LINKS!$B$6:$B$205,A78,EVIDENCE_LINKS!$D$6:$D$205,AJ78))),EXACT(B78,INDEX(EVIDENCE_LINKS!$C$6:$C$205,SUMIFS(EVIDENCE_LINKS!$S$6:$S$205,EVIDENCE_LINKS!$B$6:$B$205,A78,EVIDENCE_LINKS!$D$6:$D$205,AJ78))),INDEX(EVIDENCE_LINKS!$N$6:$N$205,SUMIFS(EVIDENCE_LINKS!$S$6:$S$205,EVIDENCE_LINKS!$B$6:$B$205,A78,EVIDENCE_LINKS!$D$6:$D$205,AJ78))="VALID",COUNTIF($AG78:$AJ78,AJ78)=1),"VALID","INVALID - EVIDENCE 4 SELECTION")))</x:f>
      </x:c>
      <x:c r="AO78" s="51" t="str">
        <x:f>IF(A78="","",IF(AND(OR(AK78="VALID",AK78="EMPTY"),OR(AL78="VALID",AL78="EMPTY"),OR(AM78="VALID",AM78="EMPTY"),OR(AN78="VALID",AN78="EMPTY"),R78=COUNTIF($AG78:$AJ78,"&lt;&gt;")),"VALID","INVALID - EVIDENCE SELECTION PARITY"))</x:f>
      </x:c>
      <x:c r="AP78" s="51" t="str">
        <x:f>IF(A78="","",IF(R78&lt;2,"TOO FEW - RETURN TO EVIDENCE AUDIT",IF(R78&gt;4,"TOO MANY - REPAIR MEMO","VALID")))</x:f>
      </x:c>
      <x:c r="AR78" t="str">
        <x:f>IF(A78="","",IF(AQ78="","INVALID - MISSING ALTERNATIVE SELECTION",IF(AND(COUNTIFS(ALTERNATIVES!$B$6:$B$205,A78,ALTERNATIVES!$A$6:$A$205,AQ78)=1,EXACT(AQ78,INDEX(ALTERNATIVES!$A$6:$A$205,SUMIFS(ALTERNATIVES!$Q$6:$Q$205,ALTERNATIVES!$B$6:$B$205,A78,ALTERNATIVES!$A$6:$A$205,AQ78))),EXACT(A78,INDEX(ALTERNATIVES!$B$6:$B$205,SUMIFS(ALTERNATIVES!$Q$6:$Q$205,ALTERNATIVES!$B$6:$B$205,A78,ALTERNATIVES!$A$6:$A$205,AQ78))),EXACT(B78,INDEX(ALTERNATIVES!$C$6:$C$205,SUMIFS(ALTERNATIVES!$Q$6:$Q$205,ALTERNATIVES!$B$6:$B$205,A78,ALTERNATIVES!$A$6:$A$205,AQ78))),INDEX(ALTERNATIVES!$L$6:$L$205,SUMIFS(ALTERNATIVES!$Q$6:$Q$205,ALTERNATIVES!$B$6:$B$205,A78,ALTERNATIVES!$A$6:$A$205,AQ78))="VALID"),"VALID","INVALID - ALTERNATIVE SELECTION")))</x:f>
      </x:c>
    </x:row>
    <x:row r="79">
      <x:c r="A79" s="24"/>
      <x:c r="B79" s="24"/>
      <x:c r="C79" s="34"/>
      <x:c r="D79" s="24"/>
      <x:c r="E79" s="24"/>
      <x:c r="F79" s="24"/>
      <x:c r="G79" s="24"/>
      <x:c r="H79" s="24"/>
      <x:c r="I79" s="24"/>
      <x:c r="J79" s="24"/>
      <x:c r="K79" s="24"/>
      <x:c r="L79" s="24"/>
      <x:c r="M79" s="24"/>
      <x:c r="N79" s="30" t="str">
        <x:f>IF(A79="","",IF(COUNTIF($A$6:$A$205,A79)=1,"VALID","INVALID - DUPLICATE / CASE-COLLIDING MEMO ID"))</x:f>
      </x:c>
      <x:c r="O79" s="30" t="str">
        <x:f>IF(A79="","",IF(AND(COUNTIF(DECISION_CONTEXT!$A$6:$A$205,B79)=1,EXACT(B79,INDEX(DECISION_CONTEXT!$A$6:$A$205,MATCH(B79,DECISION_CONTEXT!$A$6:$A$205,0))),INDEX(DECISION_CONTEXT!$I$6:$I$205,MATCH(B79,DECISION_CONTEXT!$A$6:$A$205,0))="VALID",INDEX(DECISION_CONTEXT!$J$6:$J$205,MATCH(B79,DECISION_CONTEXT!$A$6:$A$205,0))="VALID"),"VALID","INVALID - DECISION OWNERSHIP"))</x:f>
      </x:c>
      <x:c r="P79" s="30" t="str">
        <x:f>IF(A79="","",IF(AND(B79&lt;&gt;"",C79&lt;&gt;"",D79&lt;&gt;"",E79&lt;&gt;"",F79&lt;&gt;"",G79&lt;&gt;"",H79&lt;&gt;"",I79&lt;&gt;"",J79&lt;&gt;"",K79&lt;&gt;"",L79&lt;&gt;"",M79&lt;&gt;""),"VALID","INVALID - REQUIRED FIELD"))</x:f>
      </x:c>
      <x:c r="Q79" s="30" t="str">
        <x:f>IF(A79="","",COUNTIFS(EVIDENCE_LINKS!$B$6:$B$205,A79,EVIDENCE_LINKS!$C$6:$C$205,B79))</x:f>
      </x:c>
      <x:c r="R79" s="30" t="str">
        <x:f>IF(A79="","",COUNTIFS(EVIDENCE_LINKS!$B$6:$B$205,A79,EVIDENCE_LINKS!$C$6:$C$205,B79,EVIDENCE_LINKS!$N$6:$N$205,"VALID"))</x:f>
      </x:c>
      <x:c r="S79" s="30" t="str">
        <x:f>IF(A79="","",COUNTIFS(EVIDENCE_LINKS!$B$6:$B$205,A79,EVIDENCE_LINKS!$C$6:$C$205,B79,EVIDENCE_LINKS!$N$6:$N$205,"BLOCKING"))</x:f>
      </x:c>
      <x:c r="T79" s="30" t="str">
        <x:f>IF(A79="","",COUNTIFS(ALTERNATIVES!$B$6:$B$205,A79,ALTERNATIVES!$C$6:$C$205,B79,ALTERNATIVES!$L$6:$L$205,"VALID"))</x:f>
      </x:c>
      <x:c r="U79" s="30" t="str">
        <x:f>IF(A79="","",IF(OR(N79&lt;&gt;"VALID",O79&lt;&gt;"VALID",P79&lt;&gt;"VALID",AB79&lt;&gt;"VALID",AC79&gt;0,AE79&gt;0,AO79&lt;&gt;"VALID",AR79&lt;&gt;"VALID"),"REPAIR MEMO",IF(INDEX(DECISION_CONTEXT!$D$6:$D$205,MATCH(B79,DECISION_CONTEXT!$A$6:$A$205,0))="REOPEN REQUIRED","RETURN TO DECISION DEFINITION",IF(OR(AD79&gt;0,AP79="TOO FEW - RETURN TO EVIDENCE AUDIT"),"RETURN TO EVIDENCE AUDIT",IF(AP79="TOO MANY - REPAIR MEMO","REPAIR MEMO",IF(T79&lt;1,"REPAIR MEMO","READY FOR EXECUTIVE REVIEW"))))))</x:f>
      </x:c>
      <x:c r="V79" s="30" t="str">
        <x:f>IF(A79="","",IF(U79="READY FOR EXECUTIVE REVIEW","Take the bounded memo to executive review; record the actual decision separately.",IF(U79="RETURN TO DECISION DEFINITION","Reopen the Decision Definition Canvas before rewriting the memo.",IF(U79="RETURN TO EVIDENCE AUDIT","Return to Evidence Audit until at least two and no more than four decision-bearing evidence records are valid.",IF(AP79="TOO MANY - REPAIR MEMO","Reduce the executive surface to two to four decision-bearing evidence records without changing upstream evidence.","Repair the memo record without changing upstream decision or evidence.")))))</x:f>
      </x:c>
      <x:c r="W79" s="30" t="str">
        <x:f>IF(A79="","",A79&amp;"|~|"&amp;B79&amp;"|~|"&amp;E79&amp;"|~|"&amp;F79&amp;"|~|"&amp;H79&amp;"|~|"&amp;I79&amp;"|~|"&amp;K79&amp;"|~|"&amp;L79)</x:f>
      </x:c>
      <x:c r="X79" s="51"/>
      <x:c r="Y79" s="51"/>
      <x:c r="Z79" s="51"/>
      <x:c r="AA79" s="51"/>
      <x:c r="AB79" s="51" t="str">
        <x:f>IF(A79="","",IF(AND(O79="VALID",EXACT(X79,INDEX(DECISION_CONTEXT!$B$6:$B$205,MATCH(B79,DECISION_CONTEXT!$A$6:$A$205,0))),EXACT(Y79,INDEX(DECISION_CONTEXT!$E$6:$E$205,MATCH(B79,DECISION_CONTEXT!$A$6:$A$205,0))),EXACT(Z79,INDEX(DECISION_CONTEXT!$F$6:$F$205,MATCH(B79,DECISION_CONTEXT!$A$6:$A$205,0))),EXACT(AA79,INDEX(DECISION_CONTEXT!$H$6:$H$205,MATCH(B79,DECISION_CONTEXT!$A$6:$A$205,0))),EXACT(E79,INDEX(DECISION_CONTEXT!$K$6:$K$205,MATCH(B79,DECISION_CONTEXT!$A$6:$A$205,0)))),"VALID","INVALID - DECISION CONTRACT PARITY / AUTHORITY"))</x:f>
      </x:c>
      <x:c r="AC79" s="51" t="str">
        <x:f>IF(A79="","",COUNTIFS(EVIDENCE_LINKS!$B$6:$B$205,A79,EVIDENCE_LINKS!$C$6:$C$205,B79,EVIDENCE_LINKS!$N$6:$N$205,"INVALID"))</x:f>
      </x:c>
      <x:c r="AD79" s="51" t="str">
        <x:f>IF(A79="","",S79)</x:f>
      </x:c>
      <x:c r="AE79" s="51" t="str">
        <x:f>IF(A79="","",COUNTIFS(ALTERNATIVES!$B$6:$B$205,A79,ALTERNATIVES!$C$6:$C$205,B79,ALTERNATIVES!$L$6:$L$205,"INVALID"))</x:f>
      </x:c>
      <x:c r="AF79" s="51" t="str">
        <x:f>IF(A79="","",A79&amp;"|~|"&amp;B79&amp;"|~|"&amp;X79&amp;"|~|"&amp;Y79&amp;"|~|"&amp;Z79&amp;"|~|"&amp;AA79&amp;"|~|"&amp;E79&amp;"|~|"&amp;F79&amp;"|~|"&amp;H79&amp;"|~|"&amp;I79&amp;"|~|"&amp;K79&amp;"|~|"&amp;L79)</x:f>
      </x:c>
      <x:c r="AG79" s="51"/>
      <x:c r="AH79" s="51"/>
      <x:c r="AI79" s="51"/>
      <x:c r="AJ79" s="51"/>
      <x:c r="AK79" s="51" t="str">
        <x:f>IF(A79="","",IF(AG79="","EMPTY",IF(AND(COUNTIFS(EVIDENCE_LINKS!$B$6:$B$205,A79,EVIDENCE_LINKS!$D$6:$D$205,AG79)=1,EXACT(AG79,INDEX(EVIDENCE_LINKS!$D$6:$D$205,SUMIFS(EVIDENCE_LINKS!$S$6:$S$205,EVIDENCE_LINKS!$B$6:$B$205,A79,EVIDENCE_LINKS!$D$6:$D$205,AG79))),EXACT(A79,INDEX(EVIDENCE_LINKS!$B$6:$B$205,SUMIFS(EVIDENCE_LINKS!$S$6:$S$205,EVIDENCE_LINKS!$B$6:$B$205,A79,EVIDENCE_LINKS!$D$6:$D$205,AG79))),EXACT(B79,INDEX(EVIDENCE_LINKS!$C$6:$C$205,SUMIFS(EVIDENCE_LINKS!$S$6:$S$205,EVIDENCE_LINKS!$B$6:$B$205,A79,EVIDENCE_LINKS!$D$6:$D$205,AG79))),INDEX(EVIDENCE_LINKS!$N$6:$N$205,SUMIFS(EVIDENCE_LINKS!$S$6:$S$205,EVIDENCE_LINKS!$B$6:$B$205,A79,EVIDENCE_LINKS!$D$6:$D$205,AG79))="VALID",COUNTIF($AG79:$AJ79,AG79)=1),"VALID","INVALID - EVIDENCE 1 SELECTION")))</x:f>
      </x:c>
      <x:c r="AL79" s="51" t="str">
        <x:f>IF(A79="","",IF(AH79="","EMPTY",IF(AND(COUNTIFS(EVIDENCE_LINKS!$B$6:$B$205,A79,EVIDENCE_LINKS!$D$6:$D$205,AH79)=1,EXACT(AH79,INDEX(EVIDENCE_LINKS!$D$6:$D$205,SUMIFS(EVIDENCE_LINKS!$S$6:$S$205,EVIDENCE_LINKS!$B$6:$B$205,A79,EVIDENCE_LINKS!$D$6:$D$205,AH79))),EXACT(A79,INDEX(EVIDENCE_LINKS!$B$6:$B$205,SUMIFS(EVIDENCE_LINKS!$S$6:$S$205,EVIDENCE_LINKS!$B$6:$B$205,A79,EVIDENCE_LINKS!$D$6:$D$205,AH79))),EXACT(B79,INDEX(EVIDENCE_LINKS!$C$6:$C$205,SUMIFS(EVIDENCE_LINKS!$S$6:$S$205,EVIDENCE_LINKS!$B$6:$B$205,A79,EVIDENCE_LINKS!$D$6:$D$205,AH79))),INDEX(EVIDENCE_LINKS!$N$6:$N$205,SUMIFS(EVIDENCE_LINKS!$S$6:$S$205,EVIDENCE_LINKS!$B$6:$B$205,A79,EVIDENCE_LINKS!$D$6:$D$205,AH79))="VALID",COUNTIF($AG79:$AJ79,AH79)=1),"VALID","INVALID - EVIDENCE 2 SELECTION")))</x:f>
      </x:c>
      <x:c r="AM79" s="51" t="str">
        <x:f>IF(A79="","",IF(AI79="","EMPTY",IF(AND(COUNTIFS(EVIDENCE_LINKS!$B$6:$B$205,A79,EVIDENCE_LINKS!$D$6:$D$205,AI79)=1,EXACT(AI79,INDEX(EVIDENCE_LINKS!$D$6:$D$205,SUMIFS(EVIDENCE_LINKS!$S$6:$S$205,EVIDENCE_LINKS!$B$6:$B$205,A79,EVIDENCE_LINKS!$D$6:$D$205,AI79))),EXACT(A79,INDEX(EVIDENCE_LINKS!$B$6:$B$205,SUMIFS(EVIDENCE_LINKS!$S$6:$S$205,EVIDENCE_LINKS!$B$6:$B$205,A79,EVIDENCE_LINKS!$D$6:$D$205,AI79))),EXACT(B79,INDEX(EVIDENCE_LINKS!$C$6:$C$205,SUMIFS(EVIDENCE_LINKS!$S$6:$S$205,EVIDENCE_LINKS!$B$6:$B$205,A79,EVIDENCE_LINKS!$D$6:$D$205,AI79))),INDEX(EVIDENCE_LINKS!$N$6:$N$205,SUMIFS(EVIDENCE_LINKS!$S$6:$S$205,EVIDENCE_LINKS!$B$6:$B$205,A79,EVIDENCE_LINKS!$D$6:$D$205,AI79))="VALID",COUNTIF($AG79:$AJ79,AI79)=1),"VALID","INVALID - EVIDENCE 3 SELECTION")))</x:f>
      </x:c>
      <x:c r="AN79" s="51" t="str">
        <x:f>IF(A79="","",IF(AJ79="","EMPTY",IF(AND(COUNTIFS(EVIDENCE_LINKS!$B$6:$B$205,A79,EVIDENCE_LINKS!$D$6:$D$205,AJ79)=1,EXACT(AJ79,INDEX(EVIDENCE_LINKS!$D$6:$D$205,SUMIFS(EVIDENCE_LINKS!$S$6:$S$205,EVIDENCE_LINKS!$B$6:$B$205,A79,EVIDENCE_LINKS!$D$6:$D$205,AJ79))),EXACT(A79,INDEX(EVIDENCE_LINKS!$B$6:$B$205,SUMIFS(EVIDENCE_LINKS!$S$6:$S$205,EVIDENCE_LINKS!$B$6:$B$205,A79,EVIDENCE_LINKS!$D$6:$D$205,AJ79))),EXACT(B79,INDEX(EVIDENCE_LINKS!$C$6:$C$205,SUMIFS(EVIDENCE_LINKS!$S$6:$S$205,EVIDENCE_LINKS!$B$6:$B$205,A79,EVIDENCE_LINKS!$D$6:$D$205,AJ79))),INDEX(EVIDENCE_LINKS!$N$6:$N$205,SUMIFS(EVIDENCE_LINKS!$S$6:$S$205,EVIDENCE_LINKS!$B$6:$B$205,A79,EVIDENCE_LINKS!$D$6:$D$205,AJ79))="VALID",COUNTIF($AG79:$AJ79,AJ79)=1),"VALID","INVALID - EVIDENCE 4 SELECTION")))</x:f>
      </x:c>
      <x:c r="AO79" s="51" t="str">
        <x:f>IF(A79="","",IF(AND(OR(AK79="VALID",AK79="EMPTY"),OR(AL79="VALID",AL79="EMPTY"),OR(AM79="VALID",AM79="EMPTY"),OR(AN79="VALID",AN79="EMPTY"),R79=COUNTIF($AG79:$AJ79,"&lt;&gt;")),"VALID","INVALID - EVIDENCE SELECTION PARITY"))</x:f>
      </x:c>
      <x:c r="AP79" s="51" t="str">
        <x:f>IF(A79="","",IF(R79&lt;2,"TOO FEW - RETURN TO EVIDENCE AUDIT",IF(R79&gt;4,"TOO MANY - REPAIR MEMO","VALID")))</x:f>
      </x:c>
      <x:c r="AR79" t="str">
        <x:f>IF(A79="","",IF(AQ79="","INVALID - MISSING ALTERNATIVE SELECTION",IF(AND(COUNTIFS(ALTERNATIVES!$B$6:$B$205,A79,ALTERNATIVES!$A$6:$A$205,AQ79)=1,EXACT(AQ79,INDEX(ALTERNATIVES!$A$6:$A$205,SUMIFS(ALTERNATIVES!$Q$6:$Q$205,ALTERNATIVES!$B$6:$B$205,A79,ALTERNATIVES!$A$6:$A$205,AQ79))),EXACT(A79,INDEX(ALTERNATIVES!$B$6:$B$205,SUMIFS(ALTERNATIVES!$Q$6:$Q$205,ALTERNATIVES!$B$6:$B$205,A79,ALTERNATIVES!$A$6:$A$205,AQ79))),EXACT(B79,INDEX(ALTERNATIVES!$C$6:$C$205,SUMIFS(ALTERNATIVES!$Q$6:$Q$205,ALTERNATIVES!$B$6:$B$205,A79,ALTERNATIVES!$A$6:$A$205,AQ79))),INDEX(ALTERNATIVES!$L$6:$L$205,SUMIFS(ALTERNATIVES!$Q$6:$Q$205,ALTERNATIVES!$B$6:$B$205,A79,ALTERNATIVES!$A$6:$A$205,AQ79))="VALID"),"VALID","INVALID - ALTERNATIVE SELECTION")))</x:f>
      </x:c>
    </x:row>
    <x:row r="80">
      <x:c r="A80" s="24"/>
      <x:c r="B80" s="24"/>
      <x:c r="C80" s="34"/>
      <x:c r="D80" s="24"/>
      <x:c r="E80" s="24"/>
      <x:c r="F80" s="24"/>
      <x:c r="G80" s="24"/>
      <x:c r="H80" s="24"/>
      <x:c r="I80" s="24"/>
      <x:c r="J80" s="24"/>
      <x:c r="K80" s="24"/>
      <x:c r="L80" s="24"/>
      <x:c r="M80" s="24"/>
      <x:c r="N80" s="30" t="str">
        <x:f>IF(A80="","",IF(COUNTIF($A$6:$A$205,A80)=1,"VALID","INVALID - DUPLICATE / CASE-COLLIDING MEMO ID"))</x:f>
      </x:c>
      <x:c r="O80" s="30" t="str">
        <x:f>IF(A80="","",IF(AND(COUNTIF(DECISION_CONTEXT!$A$6:$A$205,B80)=1,EXACT(B80,INDEX(DECISION_CONTEXT!$A$6:$A$205,MATCH(B80,DECISION_CONTEXT!$A$6:$A$205,0))),INDEX(DECISION_CONTEXT!$I$6:$I$205,MATCH(B80,DECISION_CONTEXT!$A$6:$A$205,0))="VALID",INDEX(DECISION_CONTEXT!$J$6:$J$205,MATCH(B80,DECISION_CONTEXT!$A$6:$A$205,0))="VALID"),"VALID","INVALID - DECISION OWNERSHIP"))</x:f>
      </x:c>
      <x:c r="P80" s="30" t="str">
        <x:f>IF(A80="","",IF(AND(B80&lt;&gt;"",C80&lt;&gt;"",D80&lt;&gt;"",E80&lt;&gt;"",F80&lt;&gt;"",G80&lt;&gt;"",H80&lt;&gt;"",I80&lt;&gt;"",J80&lt;&gt;"",K80&lt;&gt;"",L80&lt;&gt;"",M80&lt;&gt;""),"VALID","INVALID - REQUIRED FIELD"))</x:f>
      </x:c>
      <x:c r="Q80" s="30" t="str">
        <x:f>IF(A80="","",COUNTIFS(EVIDENCE_LINKS!$B$6:$B$205,A80,EVIDENCE_LINKS!$C$6:$C$205,B80))</x:f>
      </x:c>
      <x:c r="R80" s="30" t="str">
        <x:f>IF(A80="","",COUNTIFS(EVIDENCE_LINKS!$B$6:$B$205,A80,EVIDENCE_LINKS!$C$6:$C$205,B80,EVIDENCE_LINKS!$N$6:$N$205,"VALID"))</x:f>
      </x:c>
      <x:c r="S80" s="30" t="str">
        <x:f>IF(A80="","",COUNTIFS(EVIDENCE_LINKS!$B$6:$B$205,A80,EVIDENCE_LINKS!$C$6:$C$205,B80,EVIDENCE_LINKS!$N$6:$N$205,"BLOCKING"))</x:f>
      </x:c>
      <x:c r="T80" s="30" t="str">
        <x:f>IF(A80="","",COUNTIFS(ALTERNATIVES!$B$6:$B$205,A80,ALTERNATIVES!$C$6:$C$205,B80,ALTERNATIVES!$L$6:$L$205,"VALID"))</x:f>
      </x:c>
      <x:c r="U80" s="30" t="str">
        <x:f>IF(A80="","",IF(OR(N80&lt;&gt;"VALID",O80&lt;&gt;"VALID",P80&lt;&gt;"VALID",AB80&lt;&gt;"VALID",AC80&gt;0,AE80&gt;0,AO80&lt;&gt;"VALID",AR80&lt;&gt;"VALID"),"REPAIR MEMO",IF(INDEX(DECISION_CONTEXT!$D$6:$D$205,MATCH(B80,DECISION_CONTEXT!$A$6:$A$205,0))="REOPEN REQUIRED","RETURN TO DECISION DEFINITION",IF(OR(AD80&gt;0,AP80="TOO FEW - RETURN TO EVIDENCE AUDIT"),"RETURN TO EVIDENCE AUDIT",IF(AP80="TOO MANY - REPAIR MEMO","REPAIR MEMO",IF(T80&lt;1,"REPAIR MEMO","READY FOR EXECUTIVE REVIEW"))))))</x:f>
      </x:c>
      <x:c r="V80" s="30" t="str">
        <x:f>IF(A80="","",IF(U80="READY FOR EXECUTIVE REVIEW","Take the bounded memo to executive review; record the actual decision separately.",IF(U80="RETURN TO DECISION DEFINITION","Reopen the Decision Definition Canvas before rewriting the memo.",IF(U80="RETURN TO EVIDENCE AUDIT","Return to Evidence Audit until at least two and no more than four decision-bearing evidence records are valid.",IF(AP80="TOO MANY - REPAIR MEMO","Reduce the executive surface to two to four decision-bearing evidence records without changing upstream evidence.","Repair the memo record without changing upstream decision or evidence.")))))</x:f>
      </x:c>
      <x:c r="W80" s="30" t="str">
        <x:f>IF(A80="","",A80&amp;"|~|"&amp;B80&amp;"|~|"&amp;E80&amp;"|~|"&amp;F80&amp;"|~|"&amp;H80&amp;"|~|"&amp;I80&amp;"|~|"&amp;K80&amp;"|~|"&amp;L80)</x:f>
      </x:c>
      <x:c r="X80" s="51"/>
      <x:c r="Y80" s="51"/>
      <x:c r="Z80" s="51"/>
      <x:c r="AA80" s="51"/>
      <x:c r="AB80" s="51" t="str">
        <x:f>IF(A80="","",IF(AND(O80="VALID",EXACT(X80,INDEX(DECISION_CONTEXT!$B$6:$B$205,MATCH(B80,DECISION_CONTEXT!$A$6:$A$205,0))),EXACT(Y80,INDEX(DECISION_CONTEXT!$E$6:$E$205,MATCH(B80,DECISION_CONTEXT!$A$6:$A$205,0))),EXACT(Z80,INDEX(DECISION_CONTEXT!$F$6:$F$205,MATCH(B80,DECISION_CONTEXT!$A$6:$A$205,0))),EXACT(AA80,INDEX(DECISION_CONTEXT!$H$6:$H$205,MATCH(B80,DECISION_CONTEXT!$A$6:$A$205,0))),EXACT(E80,INDEX(DECISION_CONTEXT!$K$6:$K$205,MATCH(B80,DECISION_CONTEXT!$A$6:$A$205,0)))),"VALID","INVALID - DECISION CONTRACT PARITY / AUTHORITY"))</x:f>
      </x:c>
      <x:c r="AC80" s="51" t="str">
        <x:f>IF(A80="","",COUNTIFS(EVIDENCE_LINKS!$B$6:$B$205,A80,EVIDENCE_LINKS!$C$6:$C$205,B80,EVIDENCE_LINKS!$N$6:$N$205,"INVALID"))</x:f>
      </x:c>
      <x:c r="AD80" s="51" t="str">
        <x:f>IF(A80="","",S80)</x:f>
      </x:c>
      <x:c r="AE80" s="51" t="str">
        <x:f>IF(A80="","",COUNTIFS(ALTERNATIVES!$B$6:$B$205,A80,ALTERNATIVES!$C$6:$C$205,B80,ALTERNATIVES!$L$6:$L$205,"INVALID"))</x:f>
      </x:c>
      <x:c r="AF80" s="51" t="str">
        <x:f>IF(A80="","",A80&amp;"|~|"&amp;B80&amp;"|~|"&amp;X80&amp;"|~|"&amp;Y80&amp;"|~|"&amp;Z80&amp;"|~|"&amp;AA80&amp;"|~|"&amp;E80&amp;"|~|"&amp;F80&amp;"|~|"&amp;H80&amp;"|~|"&amp;I80&amp;"|~|"&amp;K80&amp;"|~|"&amp;L80)</x:f>
      </x:c>
      <x:c r="AG80" s="51"/>
      <x:c r="AH80" s="51"/>
      <x:c r="AI80" s="51"/>
      <x:c r="AJ80" s="51"/>
      <x:c r="AK80" s="51" t="str">
        <x:f>IF(A80="","",IF(AG80="","EMPTY",IF(AND(COUNTIFS(EVIDENCE_LINKS!$B$6:$B$205,A80,EVIDENCE_LINKS!$D$6:$D$205,AG80)=1,EXACT(AG80,INDEX(EVIDENCE_LINKS!$D$6:$D$205,SUMIFS(EVIDENCE_LINKS!$S$6:$S$205,EVIDENCE_LINKS!$B$6:$B$205,A80,EVIDENCE_LINKS!$D$6:$D$205,AG80))),EXACT(A80,INDEX(EVIDENCE_LINKS!$B$6:$B$205,SUMIFS(EVIDENCE_LINKS!$S$6:$S$205,EVIDENCE_LINKS!$B$6:$B$205,A80,EVIDENCE_LINKS!$D$6:$D$205,AG80))),EXACT(B80,INDEX(EVIDENCE_LINKS!$C$6:$C$205,SUMIFS(EVIDENCE_LINKS!$S$6:$S$205,EVIDENCE_LINKS!$B$6:$B$205,A80,EVIDENCE_LINKS!$D$6:$D$205,AG80))),INDEX(EVIDENCE_LINKS!$N$6:$N$205,SUMIFS(EVIDENCE_LINKS!$S$6:$S$205,EVIDENCE_LINKS!$B$6:$B$205,A80,EVIDENCE_LINKS!$D$6:$D$205,AG80))="VALID",COUNTIF($AG80:$AJ80,AG80)=1),"VALID","INVALID - EVIDENCE 1 SELECTION")))</x:f>
      </x:c>
      <x:c r="AL80" s="51" t="str">
        <x:f>IF(A80="","",IF(AH80="","EMPTY",IF(AND(COUNTIFS(EVIDENCE_LINKS!$B$6:$B$205,A80,EVIDENCE_LINKS!$D$6:$D$205,AH80)=1,EXACT(AH80,INDEX(EVIDENCE_LINKS!$D$6:$D$205,SUMIFS(EVIDENCE_LINKS!$S$6:$S$205,EVIDENCE_LINKS!$B$6:$B$205,A80,EVIDENCE_LINKS!$D$6:$D$205,AH80))),EXACT(A80,INDEX(EVIDENCE_LINKS!$B$6:$B$205,SUMIFS(EVIDENCE_LINKS!$S$6:$S$205,EVIDENCE_LINKS!$B$6:$B$205,A80,EVIDENCE_LINKS!$D$6:$D$205,AH80))),EXACT(B80,INDEX(EVIDENCE_LINKS!$C$6:$C$205,SUMIFS(EVIDENCE_LINKS!$S$6:$S$205,EVIDENCE_LINKS!$B$6:$B$205,A80,EVIDENCE_LINKS!$D$6:$D$205,AH80))),INDEX(EVIDENCE_LINKS!$N$6:$N$205,SUMIFS(EVIDENCE_LINKS!$S$6:$S$205,EVIDENCE_LINKS!$B$6:$B$205,A80,EVIDENCE_LINKS!$D$6:$D$205,AH80))="VALID",COUNTIF($AG80:$AJ80,AH80)=1),"VALID","INVALID - EVIDENCE 2 SELECTION")))</x:f>
      </x:c>
      <x:c r="AM80" s="51" t="str">
        <x:f>IF(A80="","",IF(AI80="","EMPTY",IF(AND(COUNTIFS(EVIDENCE_LINKS!$B$6:$B$205,A80,EVIDENCE_LINKS!$D$6:$D$205,AI80)=1,EXACT(AI80,INDEX(EVIDENCE_LINKS!$D$6:$D$205,SUMIFS(EVIDENCE_LINKS!$S$6:$S$205,EVIDENCE_LINKS!$B$6:$B$205,A80,EVIDENCE_LINKS!$D$6:$D$205,AI80))),EXACT(A80,INDEX(EVIDENCE_LINKS!$B$6:$B$205,SUMIFS(EVIDENCE_LINKS!$S$6:$S$205,EVIDENCE_LINKS!$B$6:$B$205,A80,EVIDENCE_LINKS!$D$6:$D$205,AI80))),EXACT(B80,INDEX(EVIDENCE_LINKS!$C$6:$C$205,SUMIFS(EVIDENCE_LINKS!$S$6:$S$205,EVIDENCE_LINKS!$B$6:$B$205,A80,EVIDENCE_LINKS!$D$6:$D$205,AI80))),INDEX(EVIDENCE_LINKS!$N$6:$N$205,SUMIFS(EVIDENCE_LINKS!$S$6:$S$205,EVIDENCE_LINKS!$B$6:$B$205,A80,EVIDENCE_LINKS!$D$6:$D$205,AI80))="VALID",COUNTIF($AG80:$AJ80,AI80)=1),"VALID","INVALID - EVIDENCE 3 SELECTION")))</x:f>
      </x:c>
      <x:c r="AN80" s="51" t="str">
        <x:f>IF(A80="","",IF(AJ80="","EMPTY",IF(AND(COUNTIFS(EVIDENCE_LINKS!$B$6:$B$205,A80,EVIDENCE_LINKS!$D$6:$D$205,AJ80)=1,EXACT(AJ80,INDEX(EVIDENCE_LINKS!$D$6:$D$205,SUMIFS(EVIDENCE_LINKS!$S$6:$S$205,EVIDENCE_LINKS!$B$6:$B$205,A80,EVIDENCE_LINKS!$D$6:$D$205,AJ80))),EXACT(A80,INDEX(EVIDENCE_LINKS!$B$6:$B$205,SUMIFS(EVIDENCE_LINKS!$S$6:$S$205,EVIDENCE_LINKS!$B$6:$B$205,A80,EVIDENCE_LINKS!$D$6:$D$205,AJ80))),EXACT(B80,INDEX(EVIDENCE_LINKS!$C$6:$C$205,SUMIFS(EVIDENCE_LINKS!$S$6:$S$205,EVIDENCE_LINKS!$B$6:$B$205,A80,EVIDENCE_LINKS!$D$6:$D$205,AJ80))),INDEX(EVIDENCE_LINKS!$N$6:$N$205,SUMIFS(EVIDENCE_LINKS!$S$6:$S$205,EVIDENCE_LINKS!$B$6:$B$205,A80,EVIDENCE_LINKS!$D$6:$D$205,AJ80))="VALID",COUNTIF($AG80:$AJ80,AJ80)=1),"VALID","INVALID - EVIDENCE 4 SELECTION")))</x:f>
      </x:c>
      <x:c r="AO80" s="51" t="str">
        <x:f>IF(A80="","",IF(AND(OR(AK80="VALID",AK80="EMPTY"),OR(AL80="VALID",AL80="EMPTY"),OR(AM80="VALID",AM80="EMPTY"),OR(AN80="VALID",AN80="EMPTY"),R80=COUNTIF($AG80:$AJ80,"&lt;&gt;")),"VALID","INVALID - EVIDENCE SELECTION PARITY"))</x:f>
      </x:c>
      <x:c r="AP80" s="51" t="str">
        <x:f>IF(A80="","",IF(R80&lt;2,"TOO FEW - RETURN TO EVIDENCE AUDIT",IF(R80&gt;4,"TOO MANY - REPAIR MEMO","VALID")))</x:f>
      </x:c>
      <x:c r="AR80" t="str">
        <x:f>IF(A80="","",IF(AQ80="","INVALID - MISSING ALTERNATIVE SELECTION",IF(AND(COUNTIFS(ALTERNATIVES!$B$6:$B$205,A80,ALTERNATIVES!$A$6:$A$205,AQ80)=1,EXACT(AQ80,INDEX(ALTERNATIVES!$A$6:$A$205,SUMIFS(ALTERNATIVES!$Q$6:$Q$205,ALTERNATIVES!$B$6:$B$205,A80,ALTERNATIVES!$A$6:$A$205,AQ80))),EXACT(A80,INDEX(ALTERNATIVES!$B$6:$B$205,SUMIFS(ALTERNATIVES!$Q$6:$Q$205,ALTERNATIVES!$B$6:$B$205,A80,ALTERNATIVES!$A$6:$A$205,AQ80))),EXACT(B80,INDEX(ALTERNATIVES!$C$6:$C$205,SUMIFS(ALTERNATIVES!$Q$6:$Q$205,ALTERNATIVES!$B$6:$B$205,A80,ALTERNATIVES!$A$6:$A$205,AQ80))),INDEX(ALTERNATIVES!$L$6:$L$205,SUMIFS(ALTERNATIVES!$Q$6:$Q$205,ALTERNATIVES!$B$6:$B$205,A80,ALTERNATIVES!$A$6:$A$205,AQ80))="VALID"),"VALID","INVALID - ALTERNATIVE SELECTION")))</x:f>
      </x:c>
    </x:row>
    <x:row r="81">
      <x:c r="A81" s="24"/>
      <x:c r="B81" s="24"/>
      <x:c r="C81" s="34"/>
      <x:c r="D81" s="24"/>
      <x:c r="E81" s="24"/>
      <x:c r="F81" s="24"/>
      <x:c r="G81" s="24"/>
      <x:c r="H81" s="24"/>
      <x:c r="I81" s="24"/>
      <x:c r="J81" s="24"/>
      <x:c r="K81" s="24"/>
      <x:c r="L81" s="24"/>
      <x:c r="M81" s="24"/>
      <x:c r="N81" s="30" t="str">
        <x:f>IF(A81="","",IF(COUNTIF($A$6:$A$205,A81)=1,"VALID","INVALID - DUPLICATE / CASE-COLLIDING MEMO ID"))</x:f>
      </x:c>
      <x:c r="O81" s="30" t="str">
        <x:f>IF(A81="","",IF(AND(COUNTIF(DECISION_CONTEXT!$A$6:$A$205,B81)=1,EXACT(B81,INDEX(DECISION_CONTEXT!$A$6:$A$205,MATCH(B81,DECISION_CONTEXT!$A$6:$A$205,0))),INDEX(DECISION_CONTEXT!$I$6:$I$205,MATCH(B81,DECISION_CONTEXT!$A$6:$A$205,0))="VALID",INDEX(DECISION_CONTEXT!$J$6:$J$205,MATCH(B81,DECISION_CONTEXT!$A$6:$A$205,0))="VALID"),"VALID","INVALID - DECISION OWNERSHIP"))</x:f>
      </x:c>
      <x:c r="P81" s="30" t="str">
        <x:f>IF(A81="","",IF(AND(B81&lt;&gt;"",C81&lt;&gt;"",D81&lt;&gt;"",E81&lt;&gt;"",F81&lt;&gt;"",G81&lt;&gt;"",H81&lt;&gt;"",I81&lt;&gt;"",J81&lt;&gt;"",K81&lt;&gt;"",L81&lt;&gt;"",M81&lt;&gt;""),"VALID","INVALID - REQUIRED FIELD"))</x:f>
      </x:c>
      <x:c r="Q81" s="30" t="str">
        <x:f>IF(A81="","",COUNTIFS(EVIDENCE_LINKS!$B$6:$B$205,A81,EVIDENCE_LINKS!$C$6:$C$205,B81))</x:f>
      </x:c>
      <x:c r="R81" s="30" t="str">
        <x:f>IF(A81="","",COUNTIFS(EVIDENCE_LINKS!$B$6:$B$205,A81,EVIDENCE_LINKS!$C$6:$C$205,B81,EVIDENCE_LINKS!$N$6:$N$205,"VALID"))</x:f>
      </x:c>
      <x:c r="S81" s="30" t="str">
        <x:f>IF(A81="","",COUNTIFS(EVIDENCE_LINKS!$B$6:$B$205,A81,EVIDENCE_LINKS!$C$6:$C$205,B81,EVIDENCE_LINKS!$N$6:$N$205,"BLOCKING"))</x:f>
      </x:c>
      <x:c r="T81" s="30" t="str">
        <x:f>IF(A81="","",COUNTIFS(ALTERNATIVES!$B$6:$B$205,A81,ALTERNATIVES!$C$6:$C$205,B81,ALTERNATIVES!$L$6:$L$205,"VALID"))</x:f>
      </x:c>
      <x:c r="U81" s="30" t="str">
        <x:f>IF(A81="","",IF(OR(N81&lt;&gt;"VALID",O81&lt;&gt;"VALID",P81&lt;&gt;"VALID",AB81&lt;&gt;"VALID",AC81&gt;0,AE81&gt;0,AO81&lt;&gt;"VALID",AR81&lt;&gt;"VALID"),"REPAIR MEMO",IF(INDEX(DECISION_CONTEXT!$D$6:$D$205,MATCH(B81,DECISION_CONTEXT!$A$6:$A$205,0))="REOPEN REQUIRED","RETURN TO DECISION DEFINITION",IF(OR(AD81&gt;0,AP81="TOO FEW - RETURN TO EVIDENCE AUDIT"),"RETURN TO EVIDENCE AUDIT",IF(AP81="TOO MANY - REPAIR MEMO","REPAIR MEMO",IF(T81&lt;1,"REPAIR MEMO","READY FOR EXECUTIVE REVIEW"))))))</x:f>
      </x:c>
      <x:c r="V81" s="30" t="str">
        <x:f>IF(A81="","",IF(U81="READY FOR EXECUTIVE REVIEW","Take the bounded memo to executive review; record the actual decision separately.",IF(U81="RETURN TO DECISION DEFINITION","Reopen the Decision Definition Canvas before rewriting the memo.",IF(U81="RETURN TO EVIDENCE AUDIT","Return to Evidence Audit until at least two and no more than four decision-bearing evidence records are valid.",IF(AP81="TOO MANY - REPAIR MEMO","Reduce the executive surface to two to four decision-bearing evidence records without changing upstream evidence.","Repair the memo record without changing upstream decision or evidence.")))))</x:f>
      </x:c>
      <x:c r="W81" s="30" t="str">
        <x:f>IF(A81="","",A81&amp;"|~|"&amp;B81&amp;"|~|"&amp;E81&amp;"|~|"&amp;F81&amp;"|~|"&amp;H81&amp;"|~|"&amp;I81&amp;"|~|"&amp;K81&amp;"|~|"&amp;L81)</x:f>
      </x:c>
      <x:c r="X81" s="51"/>
      <x:c r="Y81" s="51"/>
      <x:c r="Z81" s="51"/>
      <x:c r="AA81" s="51"/>
      <x:c r="AB81" s="51" t="str">
        <x:f>IF(A81="","",IF(AND(O81="VALID",EXACT(X81,INDEX(DECISION_CONTEXT!$B$6:$B$205,MATCH(B81,DECISION_CONTEXT!$A$6:$A$205,0))),EXACT(Y81,INDEX(DECISION_CONTEXT!$E$6:$E$205,MATCH(B81,DECISION_CONTEXT!$A$6:$A$205,0))),EXACT(Z81,INDEX(DECISION_CONTEXT!$F$6:$F$205,MATCH(B81,DECISION_CONTEXT!$A$6:$A$205,0))),EXACT(AA81,INDEX(DECISION_CONTEXT!$H$6:$H$205,MATCH(B81,DECISION_CONTEXT!$A$6:$A$205,0))),EXACT(E81,INDEX(DECISION_CONTEXT!$K$6:$K$205,MATCH(B81,DECISION_CONTEXT!$A$6:$A$205,0)))),"VALID","INVALID - DECISION CONTRACT PARITY / AUTHORITY"))</x:f>
      </x:c>
      <x:c r="AC81" s="51" t="str">
        <x:f>IF(A81="","",COUNTIFS(EVIDENCE_LINKS!$B$6:$B$205,A81,EVIDENCE_LINKS!$C$6:$C$205,B81,EVIDENCE_LINKS!$N$6:$N$205,"INVALID"))</x:f>
      </x:c>
      <x:c r="AD81" s="51" t="str">
        <x:f>IF(A81="","",S81)</x:f>
      </x:c>
      <x:c r="AE81" s="51" t="str">
        <x:f>IF(A81="","",COUNTIFS(ALTERNATIVES!$B$6:$B$205,A81,ALTERNATIVES!$C$6:$C$205,B81,ALTERNATIVES!$L$6:$L$205,"INVALID"))</x:f>
      </x:c>
      <x:c r="AF81" s="51" t="str">
        <x:f>IF(A81="","",A81&amp;"|~|"&amp;B81&amp;"|~|"&amp;X81&amp;"|~|"&amp;Y81&amp;"|~|"&amp;Z81&amp;"|~|"&amp;AA81&amp;"|~|"&amp;E81&amp;"|~|"&amp;F81&amp;"|~|"&amp;H81&amp;"|~|"&amp;I81&amp;"|~|"&amp;K81&amp;"|~|"&amp;L81)</x:f>
      </x:c>
      <x:c r="AG81" s="51"/>
      <x:c r="AH81" s="51"/>
      <x:c r="AI81" s="51"/>
      <x:c r="AJ81" s="51"/>
      <x:c r="AK81" s="51" t="str">
        <x:f>IF(A81="","",IF(AG81="","EMPTY",IF(AND(COUNTIFS(EVIDENCE_LINKS!$B$6:$B$205,A81,EVIDENCE_LINKS!$D$6:$D$205,AG81)=1,EXACT(AG81,INDEX(EVIDENCE_LINKS!$D$6:$D$205,SUMIFS(EVIDENCE_LINKS!$S$6:$S$205,EVIDENCE_LINKS!$B$6:$B$205,A81,EVIDENCE_LINKS!$D$6:$D$205,AG81))),EXACT(A81,INDEX(EVIDENCE_LINKS!$B$6:$B$205,SUMIFS(EVIDENCE_LINKS!$S$6:$S$205,EVIDENCE_LINKS!$B$6:$B$205,A81,EVIDENCE_LINKS!$D$6:$D$205,AG81))),EXACT(B81,INDEX(EVIDENCE_LINKS!$C$6:$C$205,SUMIFS(EVIDENCE_LINKS!$S$6:$S$205,EVIDENCE_LINKS!$B$6:$B$205,A81,EVIDENCE_LINKS!$D$6:$D$205,AG81))),INDEX(EVIDENCE_LINKS!$N$6:$N$205,SUMIFS(EVIDENCE_LINKS!$S$6:$S$205,EVIDENCE_LINKS!$B$6:$B$205,A81,EVIDENCE_LINKS!$D$6:$D$205,AG81))="VALID",COUNTIF($AG81:$AJ81,AG81)=1),"VALID","INVALID - EVIDENCE 1 SELECTION")))</x:f>
      </x:c>
      <x:c r="AL81" s="51" t="str">
        <x:f>IF(A81="","",IF(AH81="","EMPTY",IF(AND(COUNTIFS(EVIDENCE_LINKS!$B$6:$B$205,A81,EVIDENCE_LINKS!$D$6:$D$205,AH81)=1,EXACT(AH81,INDEX(EVIDENCE_LINKS!$D$6:$D$205,SUMIFS(EVIDENCE_LINKS!$S$6:$S$205,EVIDENCE_LINKS!$B$6:$B$205,A81,EVIDENCE_LINKS!$D$6:$D$205,AH81))),EXACT(A81,INDEX(EVIDENCE_LINKS!$B$6:$B$205,SUMIFS(EVIDENCE_LINKS!$S$6:$S$205,EVIDENCE_LINKS!$B$6:$B$205,A81,EVIDENCE_LINKS!$D$6:$D$205,AH81))),EXACT(B81,INDEX(EVIDENCE_LINKS!$C$6:$C$205,SUMIFS(EVIDENCE_LINKS!$S$6:$S$205,EVIDENCE_LINKS!$B$6:$B$205,A81,EVIDENCE_LINKS!$D$6:$D$205,AH81))),INDEX(EVIDENCE_LINKS!$N$6:$N$205,SUMIFS(EVIDENCE_LINKS!$S$6:$S$205,EVIDENCE_LINKS!$B$6:$B$205,A81,EVIDENCE_LINKS!$D$6:$D$205,AH81))="VALID",COUNTIF($AG81:$AJ81,AH81)=1),"VALID","INVALID - EVIDENCE 2 SELECTION")))</x:f>
      </x:c>
      <x:c r="AM81" s="51" t="str">
        <x:f>IF(A81="","",IF(AI81="","EMPTY",IF(AND(COUNTIFS(EVIDENCE_LINKS!$B$6:$B$205,A81,EVIDENCE_LINKS!$D$6:$D$205,AI81)=1,EXACT(AI81,INDEX(EVIDENCE_LINKS!$D$6:$D$205,SUMIFS(EVIDENCE_LINKS!$S$6:$S$205,EVIDENCE_LINKS!$B$6:$B$205,A81,EVIDENCE_LINKS!$D$6:$D$205,AI81))),EXACT(A81,INDEX(EVIDENCE_LINKS!$B$6:$B$205,SUMIFS(EVIDENCE_LINKS!$S$6:$S$205,EVIDENCE_LINKS!$B$6:$B$205,A81,EVIDENCE_LINKS!$D$6:$D$205,AI81))),EXACT(B81,INDEX(EVIDENCE_LINKS!$C$6:$C$205,SUMIFS(EVIDENCE_LINKS!$S$6:$S$205,EVIDENCE_LINKS!$B$6:$B$205,A81,EVIDENCE_LINKS!$D$6:$D$205,AI81))),INDEX(EVIDENCE_LINKS!$N$6:$N$205,SUMIFS(EVIDENCE_LINKS!$S$6:$S$205,EVIDENCE_LINKS!$B$6:$B$205,A81,EVIDENCE_LINKS!$D$6:$D$205,AI81))="VALID",COUNTIF($AG81:$AJ81,AI81)=1),"VALID","INVALID - EVIDENCE 3 SELECTION")))</x:f>
      </x:c>
      <x:c r="AN81" s="51" t="str">
        <x:f>IF(A81="","",IF(AJ81="","EMPTY",IF(AND(COUNTIFS(EVIDENCE_LINKS!$B$6:$B$205,A81,EVIDENCE_LINKS!$D$6:$D$205,AJ81)=1,EXACT(AJ81,INDEX(EVIDENCE_LINKS!$D$6:$D$205,SUMIFS(EVIDENCE_LINKS!$S$6:$S$205,EVIDENCE_LINKS!$B$6:$B$205,A81,EVIDENCE_LINKS!$D$6:$D$205,AJ81))),EXACT(A81,INDEX(EVIDENCE_LINKS!$B$6:$B$205,SUMIFS(EVIDENCE_LINKS!$S$6:$S$205,EVIDENCE_LINKS!$B$6:$B$205,A81,EVIDENCE_LINKS!$D$6:$D$205,AJ81))),EXACT(B81,INDEX(EVIDENCE_LINKS!$C$6:$C$205,SUMIFS(EVIDENCE_LINKS!$S$6:$S$205,EVIDENCE_LINKS!$B$6:$B$205,A81,EVIDENCE_LINKS!$D$6:$D$205,AJ81))),INDEX(EVIDENCE_LINKS!$N$6:$N$205,SUMIFS(EVIDENCE_LINKS!$S$6:$S$205,EVIDENCE_LINKS!$B$6:$B$205,A81,EVIDENCE_LINKS!$D$6:$D$205,AJ81))="VALID",COUNTIF($AG81:$AJ81,AJ81)=1),"VALID","INVALID - EVIDENCE 4 SELECTION")))</x:f>
      </x:c>
      <x:c r="AO81" s="51" t="str">
        <x:f>IF(A81="","",IF(AND(OR(AK81="VALID",AK81="EMPTY"),OR(AL81="VALID",AL81="EMPTY"),OR(AM81="VALID",AM81="EMPTY"),OR(AN81="VALID",AN81="EMPTY"),R81=COUNTIF($AG81:$AJ81,"&lt;&gt;")),"VALID","INVALID - EVIDENCE SELECTION PARITY"))</x:f>
      </x:c>
      <x:c r="AP81" s="51" t="str">
        <x:f>IF(A81="","",IF(R81&lt;2,"TOO FEW - RETURN TO EVIDENCE AUDIT",IF(R81&gt;4,"TOO MANY - REPAIR MEMO","VALID")))</x:f>
      </x:c>
      <x:c r="AR81" t="str">
        <x:f>IF(A81="","",IF(AQ81="","INVALID - MISSING ALTERNATIVE SELECTION",IF(AND(COUNTIFS(ALTERNATIVES!$B$6:$B$205,A81,ALTERNATIVES!$A$6:$A$205,AQ81)=1,EXACT(AQ81,INDEX(ALTERNATIVES!$A$6:$A$205,SUMIFS(ALTERNATIVES!$Q$6:$Q$205,ALTERNATIVES!$B$6:$B$205,A81,ALTERNATIVES!$A$6:$A$205,AQ81))),EXACT(A81,INDEX(ALTERNATIVES!$B$6:$B$205,SUMIFS(ALTERNATIVES!$Q$6:$Q$205,ALTERNATIVES!$B$6:$B$205,A81,ALTERNATIVES!$A$6:$A$205,AQ81))),EXACT(B81,INDEX(ALTERNATIVES!$C$6:$C$205,SUMIFS(ALTERNATIVES!$Q$6:$Q$205,ALTERNATIVES!$B$6:$B$205,A81,ALTERNATIVES!$A$6:$A$205,AQ81))),INDEX(ALTERNATIVES!$L$6:$L$205,SUMIFS(ALTERNATIVES!$Q$6:$Q$205,ALTERNATIVES!$B$6:$B$205,A81,ALTERNATIVES!$A$6:$A$205,AQ81))="VALID"),"VALID","INVALID - ALTERNATIVE SELECTION")))</x:f>
      </x:c>
    </x:row>
    <x:row r="82">
      <x:c r="A82" s="24"/>
      <x:c r="B82" s="24"/>
      <x:c r="C82" s="34"/>
      <x:c r="D82" s="24"/>
      <x:c r="E82" s="24"/>
      <x:c r="F82" s="24"/>
      <x:c r="G82" s="24"/>
      <x:c r="H82" s="24"/>
      <x:c r="I82" s="24"/>
      <x:c r="J82" s="24"/>
      <x:c r="K82" s="24"/>
      <x:c r="L82" s="24"/>
      <x:c r="M82" s="24"/>
      <x:c r="N82" s="30" t="str">
        <x:f>IF(A82="","",IF(COUNTIF($A$6:$A$205,A82)=1,"VALID","INVALID - DUPLICATE / CASE-COLLIDING MEMO ID"))</x:f>
      </x:c>
      <x:c r="O82" s="30" t="str">
        <x:f>IF(A82="","",IF(AND(COUNTIF(DECISION_CONTEXT!$A$6:$A$205,B82)=1,EXACT(B82,INDEX(DECISION_CONTEXT!$A$6:$A$205,MATCH(B82,DECISION_CONTEXT!$A$6:$A$205,0))),INDEX(DECISION_CONTEXT!$I$6:$I$205,MATCH(B82,DECISION_CONTEXT!$A$6:$A$205,0))="VALID",INDEX(DECISION_CONTEXT!$J$6:$J$205,MATCH(B82,DECISION_CONTEXT!$A$6:$A$205,0))="VALID"),"VALID","INVALID - DECISION OWNERSHIP"))</x:f>
      </x:c>
      <x:c r="P82" s="30" t="str">
        <x:f>IF(A82="","",IF(AND(B82&lt;&gt;"",C82&lt;&gt;"",D82&lt;&gt;"",E82&lt;&gt;"",F82&lt;&gt;"",G82&lt;&gt;"",H82&lt;&gt;"",I82&lt;&gt;"",J82&lt;&gt;"",K82&lt;&gt;"",L82&lt;&gt;"",M82&lt;&gt;""),"VALID","INVALID - REQUIRED FIELD"))</x:f>
      </x:c>
      <x:c r="Q82" s="30" t="str">
        <x:f>IF(A82="","",COUNTIFS(EVIDENCE_LINKS!$B$6:$B$205,A82,EVIDENCE_LINKS!$C$6:$C$205,B82))</x:f>
      </x:c>
      <x:c r="R82" s="30" t="str">
        <x:f>IF(A82="","",COUNTIFS(EVIDENCE_LINKS!$B$6:$B$205,A82,EVIDENCE_LINKS!$C$6:$C$205,B82,EVIDENCE_LINKS!$N$6:$N$205,"VALID"))</x:f>
      </x:c>
      <x:c r="S82" s="30" t="str">
        <x:f>IF(A82="","",COUNTIFS(EVIDENCE_LINKS!$B$6:$B$205,A82,EVIDENCE_LINKS!$C$6:$C$205,B82,EVIDENCE_LINKS!$N$6:$N$205,"BLOCKING"))</x:f>
      </x:c>
      <x:c r="T82" s="30" t="str">
        <x:f>IF(A82="","",COUNTIFS(ALTERNATIVES!$B$6:$B$205,A82,ALTERNATIVES!$C$6:$C$205,B82,ALTERNATIVES!$L$6:$L$205,"VALID"))</x:f>
      </x:c>
      <x:c r="U82" s="30" t="str">
        <x:f>IF(A82="","",IF(OR(N82&lt;&gt;"VALID",O82&lt;&gt;"VALID",P82&lt;&gt;"VALID",AB82&lt;&gt;"VALID",AC82&gt;0,AE82&gt;0,AO82&lt;&gt;"VALID",AR82&lt;&gt;"VALID"),"REPAIR MEMO",IF(INDEX(DECISION_CONTEXT!$D$6:$D$205,MATCH(B82,DECISION_CONTEXT!$A$6:$A$205,0))="REOPEN REQUIRED","RETURN TO DECISION DEFINITION",IF(OR(AD82&gt;0,AP82="TOO FEW - RETURN TO EVIDENCE AUDIT"),"RETURN TO EVIDENCE AUDIT",IF(AP82="TOO MANY - REPAIR MEMO","REPAIR MEMO",IF(T82&lt;1,"REPAIR MEMO","READY FOR EXECUTIVE REVIEW"))))))</x:f>
      </x:c>
      <x:c r="V82" s="30" t="str">
        <x:f>IF(A82="","",IF(U82="READY FOR EXECUTIVE REVIEW","Take the bounded memo to executive review; record the actual decision separately.",IF(U82="RETURN TO DECISION DEFINITION","Reopen the Decision Definition Canvas before rewriting the memo.",IF(U82="RETURN TO EVIDENCE AUDIT","Return to Evidence Audit until at least two and no more than four decision-bearing evidence records are valid.",IF(AP82="TOO MANY - REPAIR MEMO","Reduce the executive surface to two to four decision-bearing evidence records without changing upstream evidence.","Repair the memo record without changing upstream decision or evidence.")))))</x:f>
      </x:c>
      <x:c r="W82" s="30" t="str">
        <x:f>IF(A82="","",A82&amp;"|~|"&amp;B82&amp;"|~|"&amp;E82&amp;"|~|"&amp;F82&amp;"|~|"&amp;H82&amp;"|~|"&amp;I82&amp;"|~|"&amp;K82&amp;"|~|"&amp;L82)</x:f>
      </x:c>
      <x:c r="X82" s="51"/>
      <x:c r="Y82" s="51"/>
      <x:c r="Z82" s="51"/>
      <x:c r="AA82" s="51"/>
      <x:c r="AB82" s="51" t="str">
        <x:f>IF(A82="","",IF(AND(O82="VALID",EXACT(X82,INDEX(DECISION_CONTEXT!$B$6:$B$205,MATCH(B82,DECISION_CONTEXT!$A$6:$A$205,0))),EXACT(Y82,INDEX(DECISION_CONTEXT!$E$6:$E$205,MATCH(B82,DECISION_CONTEXT!$A$6:$A$205,0))),EXACT(Z82,INDEX(DECISION_CONTEXT!$F$6:$F$205,MATCH(B82,DECISION_CONTEXT!$A$6:$A$205,0))),EXACT(AA82,INDEX(DECISION_CONTEXT!$H$6:$H$205,MATCH(B82,DECISION_CONTEXT!$A$6:$A$205,0))),EXACT(E82,INDEX(DECISION_CONTEXT!$K$6:$K$205,MATCH(B82,DECISION_CONTEXT!$A$6:$A$205,0)))),"VALID","INVALID - DECISION CONTRACT PARITY / AUTHORITY"))</x:f>
      </x:c>
      <x:c r="AC82" s="51" t="str">
        <x:f>IF(A82="","",COUNTIFS(EVIDENCE_LINKS!$B$6:$B$205,A82,EVIDENCE_LINKS!$C$6:$C$205,B82,EVIDENCE_LINKS!$N$6:$N$205,"INVALID"))</x:f>
      </x:c>
      <x:c r="AD82" s="51" t="str">
        <x:f>IF(A82="","",S82)</x:f>
      </x:c>
      <x:c r="AE82" s="51" t="str">
        <x:f>IF(A82="","",COUNTIFS(ALTERNATIVES!$B$6:$B$205,A82,ALTERNATIVES!$C$6:$C$205,B82,ALTERNATIVES!$L$6:$L$205,"INVALID"))</x:f>
      </x:c>
      <x:c r="AF82" s="51" t="str">
        <x:f>IF(A82="","",A82&amp;"|~|"&amp;B82&amp;"|~|"&amp;X82&amp;"|~|"&amp;Y82&amp;"|~|"&amp;Z82&amp;"|~|"&amp;AA82&amp;"|~|"&amp;E82&amp;"|~|"&amp;F82&amp;"|~|"&amp;H82&amp;"|~|"&amp;I82&amp;"|~|"&amp;K82&amp;"|~|"&amp;L82)</x:f>
      </x:c>
      <x:c r="AG82" s="51"/>
      <x:c r="AH82" s="51"/>
      <x:c r="AI82" s="51"/>
      <x:c r="AJ82" s="51"/>
      <x:c r="AK82" s="51" t="str">
        <x:f>IF(A82="","",IF(AG82="","EMPTY",IF(AND(COUNTIFS(EVIDENCE_LINKS!$B$6:$B$205,A82,EVIDENCE_LINKS!$D$6:$D$205,AG82)=1,EXACT(AG82,INDEX(EVIDENCE_LINKS!$D$6:$D$205,SUMIFS(EVIDENCE_LINKS!$S$6:$S$205,EVIDENCE_LINKS!$B$6:$B$205,A82,EVIDENCE_LINKS!$D$6:$D$205,AG82))),EXACT(A82,INDEX(EVIDENCE_LINKS!$B$6:$B$205,SUMIFS(EVIDENCE_LINKS!$S$6:$S$205,EVIDENCE_LINKS!$B$6:$B$205,A82,EVIDENCE_LINKS!$D$6:$D$205,AG82))),EXACT(B82,INDEX(EVIDENCE_LINKS!$C$6:$C$205,SUMIFS(EVIDENCE_LINKS!$S$6:$S$205,EVIDENCE_LINKS!$B$6:$B$205,A82,EVIDENCE_LINKS!$D$6:$D$205,AG82))),INDEX(EVIDENCE_LINKS!$N$6:$N$205,SUMIFS(EVIDENCE_LINKS!$S$6:$S$205,EVIDENCE_LINKS!$B$6:$B$205,A82,EVIDENCE_LINKS!$D$6:$D$205,AG82))="VALID",COUNTIF($AG82:$AJ82,AG82)=1),"VALID","INVALID - EVIDENCE 1 SELECTION")))</x:f>
      </x:c>
      <x:c r="AL82" s="51" t="str">
        <x:f>IF(A82="","",IF(AH82="","EMPTY",IF(AND(COUNTIFS(EVIDENCE_LINKS!$B$6:$B$205,A82,EVIDENCE_LINKS!$D$6:$D$205,AH82)=1,EXACT(AH82,INDEX(EVIDENCE_LINKS!$D$6:$D$205,SUMIFS(EVIDENCE_LINKS!$S$6:$S$205,EVIDENCE_LINKS!$B$6:$B$205,A82,EVIDENCE_LINKS!$D$6:$D$205,AH82))),EXACT(A82,INDEX(EVIDENCE_LINKS!$B$6:$B$205,SUMIFS(EVIDENCE_LINKS!$S$6:$S$205,EVIDENCE_LINKS!$B$6:$B$205,A82,EVIDENCE_LINKS!$D$6:$D$205,AH82))),EXACT(B82,INDEX(EVIDENCE_LINKS!$C$6:$C$205,SUMIFS(EVIDENCE_LINKS!$S$6:$S$205,EVIDENCE_LINKS!$B$6:$B$205,A82,EVIDENCE_LINKS!$D$6:$D$205,AH82))),INDEX(EVIDENCE_LINKS!$N$6:$N$205,SUMIFS(EVIDENCE_LINKS!$S$6:$S$205,EVIDENCE_LINKS!$B$6:$B$205,A82,EVIDENCE_LINKS!$D$6:$D$205,AH82))="VALID",COUNTIF($AG82:$AJ82,AH82)=1),"VALID","INVALID - EVIDENCE 2 SELECTION")))</x:f>
      </x:c>
      <x:c r="AM82" s="51" t="str">
        <x:f>IF(A82="","",IF(AI82="","EMPTY",IF(AND(COUNTIFS(EVIDENCE_LINKS!$B$6:$B$205,A82,EVIDENCE_LINKS!$D$6:$D$205,AI82)=1,EXACT(AI82,INDEX(EVIDENCE_LINKS!$D$6:$D$205,SUMIFS(EVIDENCE_LINKS!$S$6:$S$205,EVIDENCE_LINKS!$B$6:$B$205,A82,EVIDENCE_LINKS!$D$6:$D$205,AI82))),EXACT(A82,INDEX(EVIDENCE_LINKS!$B$6:$B$205,SUMIFS(EVIDENCE_LINKS!$S$6:$S$205,EVIDENCE_LINKS!$B$6:$B$205,A82,EVIDENCE_LINKS!$D$6:$D$205,AI82))),EXACT(B82,INDEX(EVIDENCE_LINKS!$C$6:$C$205,SUMIFS(EVIDENCE_LINKS!$S$6:$S$205,EVIDENCE_LINKS!$B$6:$B$205,A82,EVIDENCE_LINKS!$D$6:$D$205,AI82))),INDEX(EVIDENCE_LINKS!$N$6:$N$205,SUMIFS(EVIDENCE_LINKS!$S$6:$S$205,EVIDENCE_LINKS!$B$6:$B$205,A82,EVIDENCE_LINKS!$D$6:$D$205,AI82))="VALID",COUNTIF($AG82:$AJ82,AI82)=1),"VALID","INVALID - EVIDENCE 3 SELECTION")))</x:f>
      </x:c>
      <x:c r="AN82" s="51" t="str">
        <x:f>IF(A82="","",IF(AJ82="","EMPTY",IF(AND(COUNTIFS(EVIDENCE_LINKS!$B$6:$B$205,A82,EVIDENCE_LINKS!$D$6:$D$205,AJ82)=1,EXACT(AJ82,INDEX(EVIDENCE_LINKS!$D$6:$D$205,SUMIFS(EVIDENCE_LINKS!$S$6:$S$205,EVIDENCE_LINKS!$B$6:$B$205,A82,EVIDENCE_LINKS!$D$6:$D$205,AJ82))),EXACT(A82,INDEX(EVIDENCE_LINKS!$B$6:$B$205,SUMIFS(EVIDENCE_LINKS!$S$6:$S$205,EVIDENCE_LINKS!$B$6:$B$205,A82,EVIDENCE_LINKS!$D$6:$D$205,AJ82))),EXACT(B82,INDEX(EVIDENCE_LINKS!$C$6:$C$205,SUMIFS(EVIDENCE_LINKS!$S$6:$S$205,EVIDENCE_LINKS!$B$6:$B$205,A82,EVIDENCE_LINKS!$D$6:$D$205,AJ82))),INDEX(EVIDENCE_LINKS!$N$6:$N$205,SUMIFS(EVIDENCE_LINKS!$S$6:$S$205,EVIDENCE_LINKS!$B$6:$B$205,A82,EVIDENCE_LINKS!$D$6:$D$205,AJ82))="VALID",COUNTIF($AG82:$AJ82,AJ82)=1),"VALID","INVALID - EVIDENCE 4 SELECTION")))</x:f>
      </x:c>
      <x:c r="AO82" s="51" t="str">
        <x:f>IF(A82="","",IF(AND(OR(AK82="VALID",AK82="EMPTY"),OR(AL82="VALID",AL82="EMPTY"),OR(AM82="VALID",AM82="EMPTY"),OR(AN82="VALID",AN82="EMPTY"),R82=COUNTIF($AG82:$AJ82,"&lt;&gt;")),"VALID","INVALID - EVIDENCE SELECTION PARITY"))</x:f>
      </x:c>
      <x:c r="AP82" s="51" t="str">
        <x:f>IF(A82="","",IF(R82&lt;2,"TOO FEW - RETURN TO EVIDENCE AUDIT",IF(R82&gt;4,"TOO MANY - REPAIR MEMO","VALID")))</x:f>
      </x:c>
      <x:c r="AR82" t="str">
        <x:f>IF(A82="","",IF(AQ82="","INVALID - MISSING ALTERNATIVE SELECTION",IF(AND(COUNTIFS(ALTERNATIVES!$B$6:$B$205,A82,ALTERNATIVES!$A$6:$A$205,AQ82)=1,EXACT(AQ82,INDEX(ALTERNATIVES!$A$6:$A$205,SUMIFS(ALTERNATIVES!$Q$6:$Q$205,ALTERNATIVES!$B$6:$B$205,A82,ALTERNATIVES!$A$6:$A$205,AQ82))),EXACT(A82,INDEX(ALTERNATIVES!$B$6:$B$205,SUMIFS(ALTERNATIVES!$Q$6:$Q$205,ALTERNATIVES!$B$6:$B$205,A82,ALTERNATIVES!$A$6:$A$205,AQ82))),EXACT(B82,INDEX(ALTERNATIVES!$C$6:$C$205,SUMIFS(ALTERNATIVES!$Q$6:$Q$205,ALTERNATIVES!$B$6:$B$205,A82,ALTERNATIVES!$A$6:$A$205,AQ82))),INDEX(ALTERNATIVES!$L$6:$L$205,SUMIFS(ALTERNATIVES!$Q$6:$Q$205,ALTERNATIVES!$B$6:$B$205,A82,ALTERNATIVES!$A$6:$A$205,AQ82))="VALID"),"VALID","INVALID - ALTERNATIVE SELECTION")))</x:f>
      </x:c>
    </x:row>
    <x:row r="83">
      <x:c r="A83" s="24"/>
      <x:c r="B83" s="24"/>
      <x:c r="C83" s="34"/>
      <x:c r="D83" s="24"/>
      <x:c r="E83" s="24"/>
      <x:c r="F83" s="24"/>
      <x:c r="G83" s="24"/>
      <x:c r="H83" s="24"/>
      <x:c r="I83" s="24"/>
      <x:c r="J83" s="24"/>
      <x:c r="K83" s="24"/>
      <x:c r="L83" s="24"/>
      <x:c r="M83" s="24"/>
      <x:c r="N83" s="30" t="str">
        <x:f>IF(A83="","",IF(COUNTIF($A$6:$A$205,A83)=1,"VALID","INVALID - DUPLICATE / CASE-COLLIDING MEMO ID"))</x:f>
      </x:c>
      <x:c r="O83" s="30" t="str">
        <x:f>IF(A83="","",IF(AND(COUNTIF(DECISION_CONTEXT!$A$6:$A$205,B83)=1,EXACT(B83,INDEX(DECISION_CONTEXT!$A$6:$A$205,MATCH(B83,DECISION_CONTEXT!$A$6:$A$205,0))),INDEX(DECISION_CONTEXT!$I$6:$I$205,MATCH(B83,DECISION_CONTEXT!$A$6:$A$205,0))="VALID",INDEX(DECISION_CONTEXT!$J$6:$J$205,MATCH(B83,DECISION_CONTEXT!$A$6:$A$205,0))="VALID"),"VALID","INVALID - DECISION OWNERSHIP"))</x:f>
      </x:c>
      <x:c r="P83" s="30" t="str">
        <x:f>IF(A83="","",IF(AND(B83&lt;&gt;"",C83&lt;&gt;"",D83&lt;&gt;"",E83&lt;&gt;"",F83&lt;&gt;"",G83&lt;&gt;"",H83&lt;&gt;"",I83&lt;&gt;"",J83&lt;&gt;"",K83&lt;&gt;"",L83&lt;&gt;"",M83&lt;&gt;""),"VALID","INVALID - REQUIRED FIELD"))</x:f>
      </x:c>
      <x:c r="Q83" s="30" t="str">
        <x:f>IF(A83="","",COUNTIFS(EVIDENCE_LINKS!$B$6:$B$205,A83,EVIDENCE_LINKS!$C$6:$C$205,B83))</x:f>
      </x:c>
      <x:c r="R83" s="30" t="str">
        <x:f>IF(A83="","",COUNTIFS(EVIDENCE_LINKS!$B$6:$B$205,A83,EVIDENCE_LINKS!$C$6:$C$205,B83,EVIDENCE_LINKS!$N$6:$N$205,"VALID"))</x:f>
      </x:c>
      <x:c r="S83" s="30" t="str">
        <x:f>IF(A83="","",COUNTIFS(EVIDENCE_LINKS!$B$6:$B$205,A83,EVIDENCE_LINKS!$C$6:$C$205,B83,EVIDENCE_LINKS!$N$6:$N$205,"BLOCKING"))</x:f>
      </x:c>
      <x:c r="T83" s="30" t="str">
        <x:f>IF(A83="","",COUNTIFS(ALTERNATIVES!$B$6:$B$205,A83,ALTERNATIVES!$C$6:$C$205,B83,ALTERNATIVES!$L$6:$L$205,"VALID"))</x:f>
      </x:c>
      <x:c r="U83" s="30" t="str">
        <x:f>IF(A83="","",IF(OR(N83&lt;&gt;"VALID",O83&lt;&gt;"VALID",P83&lt;&gt;"VALID",AB83&lt;&gt;"VALID",AC83&gt;0,AE83&gt;0,AO83&lt;&gt;"VALID",AR83&lt;&gt;"VALID"),"REPAIR MEMO",IF(INDEX(DECISION_CONTEXT!$D$6:$D$205,MATCH(B83,DECISION_CONTEXT!$A$6:$A$205,0))="REOPEN REQUIRED","RETURN TO DECISION DEFINITION",IF(OR(AD83&gt;0,AP83="TOO FEW - RETURN TO EVIDENCE AUDIT"),"RETURN TO EVIDENCE AUDIT",IF(AP83="TOO MANY - REPAIR MEMO","REPAIR MEMO",IF(T83&lt;1,"REPAIR MEMO","READY FOR EXECUTIVE REVIEW"))))))</x:f>
      </x:c>
      <x:c r="V83" s="30" t="str">
        <x:f>IF(A83="","",IF(U83="READY FOR EXECUTIVE REVIEW","Take the bounded memo to executive review; record the actual decision separately.",IF(U83="RETURN TO DECISION DEFINITION","Reopen the Decision Definition Canvas before rewriting the memo.",IF(U83="RETURN TO EVIDENCE AUDIT","Return to Evidence Audit until at least two and no more than four decision-bearing evidence records are valid.",IF(AP83="TOO MANY - REPAIR MEMO","Reduce the executive surface to two to four decision-bearing evidence records without changing upstream evidence.","Repair the memo record without changing upstream decision or evidence.")))))</x:f>
      </x:c>
      <x:c r="W83" s="30" t="str">
        <x:f>IF(A83="","",A83&amp;"|~|"&amp;B83&amp;"|~|"&amp;E83&amp;"|~|"&amp;F83&amp;"|~|"&amp;H83&amp;"|~|"&amp;I83&amp;"|~|"&amp;K83&amp;"|~|"&amp;L83)</x:f>
      </x:c>
      <x:c r="X83" s="51"/>
      <x:c r="Y83" s="51"/>
      <x:c r="Z83" s="51"/>
      <x:c r="AA83" s="51"/>
      <x:c r="AB83" s="51" t="str">
        <x:f>IF(A83="","",IF(AND(O83="VALID",EXACT(X83,INDEX(DECISION_CONTEXT!$B$6:$B$205,MATCH(B83,DECISION_CONTEXT!$A$6:$A$205,0))),EXACT(Y83,INDEX(DECISION_CONTEXT!$E$6:$E$205,MATCH(B83,DECISION_CONTEXT!$A$6:$A$205,0))),EXACT(Z83,INDEX(DECISION_CONTEXT!$F$6:$F$205,MATCH(B83,DECISION_CONTEXT!$A$6:$A$205,0))),EXACT(AA83,INDEX(DECISION_CONTEXT!$H$6:$H$205,MATCH(B83,DECISION_CONTEXT!$A$6:$A$205,0))),EXACT(E83,INDEX(DECISION_CONTEXT!$K$6:$K$205,MATCH(B83,DECISION_CONTEXT!$A$6:$A$205,0)))),"VALID","INVALID - DECISION CONTRACT PARITY / AUTHORITY"))</x:f>
      </x:c>
      <x:c r="AC83" s="51" t="str">
        <x:f>IF(A83="","",COUNTIFS(EVIDENCE_LINKS!$B$6:$B$205,A83,EVIDENCE_LINKS!$C$6:$C$205,B83,EVIDENCE_LINKS!$N$6:$N$205,"INVALID"))</x:f>
      </x:c>
      <x:c r="AD83" s="51" t="str">
        <x:f>IF(A83="","",S83)</x:f>
      </x:c>
      <x:c r="AE83" s="51" t="str">
        <x:f>IF(A83="","",COUNTIFS(ALTERNATIVES!$B$6:$B$205,A83,ALTERNATIVES!$C$6:$C$205,B83,ALTERNATIVES!$L$6:$L$205,"INVALID"))</x:f>
      </x:c>
      <x:c r="AF83" s="51" t="str">
        <x:f>IF(A83="","",A83&amp;"|~|"&amp;B83&amp;"|~|"&amp;X83&amp;"|~|"&amp;Y83&amp;"|~|"&amp;Z83&amp;"|~|"&amp;AA83&amp;"|~|"&amp;E83&amp;"|~|"&amp;F83&amp;"|~|"&amp;H83&amp;"|~|"&amp;I83&amp;"|~|"&amp;K83&amp;"|~|"&amp;L83)</x:f>
      </x:c>
      <x:c r="AG83" s="51"/>
      <x:c r="AH83" s="51"/>
      <x:c r="AI83" s="51"/>
      <x:c r="AJ83" s="51"/>
      <x:c r="AK83" s="51" t="str">
        <x:f>IF(A83="","",IF(AG83="","EMPTY",IF(AND(COUNTIFS(EVIDENCE_LINKS!$B$6:$B$205,A83,EVIDENCE_LINKS!$D$6:$D$205,AG83)=1,EXACT(AG83,INDEX(EVIDENCE_LINKS!$D$6:$D$205,SUMIFS(EVIDENCE_LINKS!$S$6:$S$205,EVIDENCE_LINKS!$B$6:$B$205,A83,EVIDENCE_LINKS!$D$6:$D$205,AG83))),EXACT(A83,INDEX(EVIDENCE_LINKS!$B$6:$B$205,SUMIFS(EVIDENCE_LINKS!$S$6:$S$205,EVIDENCE_LINKS!$B$6:$B$205,A83,EVIDENCE_LINKS!$D$6:$D$205,AG83))),EXACT(B83,INDEX(EVIDENCE_LINKS!$C$6:$C$205,SUMIFS(EVIDENCE_LINKS!$S$6:$S$205,EVIDENCE_LINKS!$B$6:$B$205,A83,EVIDENCE_LINKS!$D$6:$D$205,AG83))),INDEX(EVIDENCE_LINKS!$N$6:$N$205,SUMIFS(EVIDENCE_LINKS!$S$6:$S$205,EVIDENCE_LINKS!$B$6:$B$205,A83,EVIDENCE_LINKS!$D$6:$D$205,AG83))="VALID",COUNTIF($AG83:$AJ83,AG83)=1),"VALID","INVALID - EVIDENCE 1 SELECTION")))</x:f>
      </x:c>
      <x:c r="AL83" s="51" t="str">
        <x:f>IF(A83="","",IF(AH83="","EMPTY",IF(AND(COUNTIFS(EVIDENCE_LINKS!$B$6:$B$205,A83,EVIDENCE_LINKS!$D$6:$D$205,AH83)=1,EXACT(AH83,INDEX(EVIDENCE_LINKS!$D$6:$D$205,SUMIFS(EVIDENCE_LINKS!$S$6:$S$205,EVIDENCE_LINKS!$B$6:$B$205,A83,EVIDENCE_LINKS!$D$6:$D$205,AH83))),EXACT(A83,INDEX(EVIDENCE_LINKS!$B$6:$B$205,SUMIFS(EVIDENCE_LINKS!$S$6:$S$205,EVIDENCE_LINKS!$B$6:$B$205,A83,EVIDENCE_LINKS!$D$6:$D$205,AH83))),EXACT(B83,INDEX(EVIDENCE_LINKS!$C$6:$C$205,SUMIFS(EVIDENCE_LINKS!$S$6:$S$205,EVIDENCE_LINKS!$B$6:$B$205,A83,EVIDENCE_LINKS!$D$6:$D$205,AH83))),INDEX(EVIDENCE_LINKS!$N$6:$N$205,SUMIFS(EVIDENCE_LINKS!$S$6:$S$205,EVIDENCE_LINKS!$B$6:$B$205,A83,EVIDENCE_LINKS!$D$6:$D$205,AH83))="VALID",COUNTIF($AG83:$AJ83,AH83)=1),"VALID","INVALID - EVIDENCE 2 SELECTION")))</x:f>
      </x:c>
      <x:c r="AM83" s="51" t="str">
        <x:f>IF(A83="","",IF(AI83="","EMPTY",IF(AND(COUNTIFS(EVIDENCE_LINKS!$B$6:$B$205,A83,EVIDENCE_LINKS!$D$6:$D$205,AI83)=1,EXACT(AI83,INDEX(EVIDENCE_LINKS!$D$6:$D$205,SUMIFS(EVIDENCE_LINKS!$S$6:$S$205,EVIDENCE_LINKS!$B$6:$B$205,A83,EVIDENCE_LINKS!$D$6:$D$205,AI83))),EXACT(A83,INDEX(EVIDENCE_LINKS!$B$6:$B$205,SUMIFS(EVIDENCE_LINKS!$S$6:$S$205,EVIDENCE_LINKS!$B$6:$B$205,A83,EVIDENCE_LINKS!$D$6:$D$205,AI83))),EXACT(B83,INDEX(EVIDENCE_LINKS!$C$6:$C$205,SUMIFS(EVIDENCE_LINKS!$S$6:$S$205,EVIDENCE_LINKS!$B$6:$B$205,A83,EVIDENCE_LINKS!$D$6:$D$205,AI83))),INDEX(EVIDENCE_LINKS!$N$6:$N$205,SUMIFS(EVIDENCE_LINKS!$S$6:$S$205,EVIDENCE_LINKS!$B$6:$B$205,A83,EVIDENCE_LINKS!$D$6:$D$205,AI83))="VALID",COUNTIF($AG83:$AJ83,AI83)=1),"VALID","INVALID - EVIDENCE 3 SELECTION")))</x:f>
      </x:c>
      <x:c r="AN83" s="51" t="str">
        <x:f>IF(A83="","",IF(AJ83="","EMPTY",IF(AND(COUNTIFS(EVIDENCE_LINKS!$B$6:$B$205,A83,EVIDENCE_LINKS!$D$6:$D$205,AJ83)=1,EXACT(AJ83,INDEX(EVIDENCE_LINKS!$D$6:$D$205,SUMIFS(EVIDENCE_LINKS!$S$6:$S$205,EVIDENCE_LINKS!$B$6:$B$205,A83,EVIDENCE_LINKS!$D$6:$D$205,AJ83))),EXACT(A83,INDEX(EVIDENCE_LINKS!$B$6:$B$205,SUMIFS(EVIDENCE_LINKS!$S$6:$S$205,EVIDENCE_LINKS!$B$6:$B$205,A83,EVIDENCE_LINKS!$D$6:$D$205,AJ83))),EXACT(B83,INDEX(EVIDENCE_LINKS!$C$6:$C$205,SUMIFS(EVIDENCE_LINKS!$S$6:$S$205,EVIDENCE_LINKS!$B$6:$B$205,A83,EVIDENCE_LINKS!$D$6:$D$205,AJ83))),INDEX(EVIDENCE_LINKS!$N$6:$N$205,SUMIFS(EVIDENCE_LINKS!$S$6:$S$205,EVIDENCE_LINKS!$B$6:$B$205,A83,EVIDENCE_LINKS!$D$6:$D$205,AJ83))="VALID",COUNTIF($AG83:$AJ83,AJ83)=1),"VALID","INVALID - EVIDENCE 4 SELECTION")))</x:f>
      </x:c>
      <x:c r="AO83" s="51" t="str">
        <x:f>IF(A83="","",IF(AND(OR(AK83="VALID",AK83="EMPTY"),OR(AL83="VALID",AL83="EMPTY"),OR(AM83="VALID",AM83="EMPTY"),OR(AN83="VALID",AN83="EMPTY"),R83=COUNTIF($AG83:$AJ83,"&lt;&gt;")),"VALID","INVALID - EVIDENCE SELECTION PARITY"))</x:f>
      </x:c>
      <x:c r="AP83" s="51" t="str">
        <x:f>IF(A83="","",IF(R83&lt;2,"TOO FEW - RETURN TO EVIDENCE AUDIT",IF(R83&gt;4,"TOO MANY - REPAIR MEMO","VALID")))</x:f>
      </x:c>
      <x:c r="AR83" t="str">
        <x:f>IF(A83="","",IF(AQ83="","INVALID - MISSING ALTERNATIVE SELECTION",IF(AND(COUNTIFS(ALTERNATIVES!$B$6:$B$205,A83,ALTERNATIVES!$A$6:$A$205,AQ83)=1,EXACT(AQ83,INDEX(ALTERNATIVES!$A$6:$A$205,SUMIFS(ALTERNATIVES!$Q$6:$Q$205,ALTERNATIVES!$B$6:$B$205,A83,ALTERNATIVES!$A$6:$A$205,AQ83))),EXACT(A83,INDEX(ALTERNATIVES!$B$6:$B$205,SUMIFS(ALTERNATIVES!$Q$6:$Q$205,ALTERNATIVES!$B$6:$B$205,A83,ALTERNATIVES!$A$6:$A$205,AQ83))),EXACT(B83,INDEX(ALTERNATIVES!$C$6:$C$205,SUMIFS(ALTERNATIVES!$Q$6:$Q$205,ALTERNATIVES!$B$6:$B$205,A83,ALTERNATIVES!$A$6:$A$205,AQ83))),INDEX(ALTERNATIVES!$L$6:$L$205,SUMIFS(ALTERNATIVES!$Q$6:$Q$205,ALTERNATIVES!$B$6:$B$205,A83,ALTERNATIVES!$A$6:$A$205,AQ83))="VALID"),"VALID","INVALID - ALTERNATIVE SELECTION")))</x:f>
      </x:c>
    </x:row>
    <x:row r="84">
      <x:c r="A84" s="24"/>
      <x:c r="B84" s="24"/>
      <x:c r="C84" s="34"/>
      <x:c r="D84" s="24"/>
      <x:c r="E84" s="24"/>
      <x:c r="F84" s="24"/>
      <x:c r="G84" s="24"/>
      <x:c r="H84" s="24"/>
      <x:c r="I84" s="24"/>
      <x:c r="J84" s="24"/>
      <x:c r="K84" s="24"/>
      <x:c r="L84" s="24"/>
      <x:c r="M84" s="24"/>
      <x:c r="N84" s="30" t="str">
        <x:f>IF(A84="","",IF(COUNTIF($A$6:$A$205,A84)=1,"VALID","INVALID - DUPLICATE / CASE-COLLIDING MEMO ID"))</x:f>
      </x:c>
      <x:c r="O84" s="30" t="str">
        <x:f>IF(A84="","",IF(AND(COUNTIF(DECISION_CONTEXT!$A$6:$A$205,B84)=1,EXACT(B84,INDEX(DECISION_CONTEXT!$A$6:$A$205,MATCH(B84,DECISION_CONTEXT!$A$6:$A$205,0))),INDEX(DECISION_CONTEXT!$I$6:$I$205,MATCH(B84,DECISION_CONTEXT!$A$6:$A$205,0))="VALID",INDEX(DECISION_CONTEXT!$J$6:$J$205,MATCH(B84,DECISION_CONTEXT!$A$6:$A$205,0))="VALID"),"VALID","INVALID - DECISION OWNERSHIP"))</x:f>
      </x:c>
      <x:c r="P84" s="30" t="str">
        <x:f>IF(A84="","",IF(AND(B84&lt;&gt;"",C84&lt;&gt;"",D84&lt;&gt;"",E84&lt;&gt;"",F84&lt;&gt;"",G84&lt;&gt;"",H84&lt;&gt;"",I84&lt;&gt;"",J84&lt;&gt;"",K84&lt;&gt;"",L84&lt;&gt;"",M84&lt;&gt;""),"VALID","INVALID - REQUIRED FIELD"))</x:f>
      </x:c>
      <x:c r="Q84" s="30" t="str">
        <x:f>IF(A84="","",COUNTIFS(EVIDENCE_LINKS!$B$6:$B$205,A84,EVIDENCE_LINKS!$C$6:$C$205,B84))</x:f>
      </x:c>
      <x:c r="R84" s="30" t="str">
        <x:f>IF(A84="","",COUNTIFS(EVIDENCE_LINKS!$B$6:$B$205,A84,EVIDENCE_LINKS!$C$6:$C$205,B84,EVIDENCE_LINKS!$N$6:$N$205,"VALID"))</x:f>
      </x:c>
      <x:c r="S84" s="30" t="str">
        <x:f>IF(A84="","",COUNTIFS(EVIDENCE_LINKS!$B$6:$B$205,A84,EVIDENCE_LINKS!$C$6:$C$205,B84,EVIDENCE_LINKS!$N$6:$N$205,"BLOCKING"))</x:f>
      </x:c>
      <x:c r="T84" s="30" t="str">
        <x:f>IF(A84="","",COUNTIFS(ALTERNATIVES!$B$6:$B$205,A84,ALTERNATIVES!$C$6:$C$205,B84,ALTERNATIVES!$L$6:$L$205,"VALID"))</x:f>
      </x:c>
      <x:c r="U84" s="30" t="str">
        <x:f>IF(A84="","",IF(OR(N84&lt;&gt;"VALID",O84&lt;&gt;"VALID",P84&lt;&gt;"VALID",AB84&lt;&gt;"VALID",AC84&gt;0,AE84&gt;0,AO84&lt;&gt;"VALID",AR84&lt;&gt;"VALID"),"REPAIR MEMO",IF(INDEX(DECISION_CONTEXT!$D$6:$D$205,MATCH(B84,DECISION_CONTEXT!$A$6:$A$205,0))="REOPEN REQUIRED","RETURN TO DECISION DEFINITION",IF(OR(AD84&gt;0,AP84="TOO FEW - RETURN TO EVIDENCE AUDIT"),"RETURN TO EVIDENCE AUDIT",IF(AP84="TOO MANY - REPAIR MEMO","REPAIR MEMO",IF(T84&lt;1,"REPAIR MEMO","READY FOR EXECUTIVE REVIEW"))))))</x:f>
      </x:c>
      <x:c r="V84" s="30" t="str">
        <x:f>IF(A84="","",IF(U84="READY FOR EXECUTIVE REVIEW","Take the bounded memo to executive review; record the actual decision separately.",IF(U84="RETURN TO DECISION DEFINITION","Reopen the Decision Definition Canvas before rewriting the memo.",IF(U84="RETURN TO EVIDENCE AUDIT","Return to Evidence Audit until at least two and no more than four decision-bearing evidence records are valid.",IF(AP84="TOO MANY - REPAIR MEMO","Reduce the executive surface to two to four decision-bearing evidence records without changing upstream evidence.","Repair the memo record without changing upstream decision or evidence.")))))</x:f>
      </x:c>
      <x:c r="W84" s="30" t="str">
        <x:f>IF(A84="","",A84&amp;"|~|"&amp;B84&amp;"|~|"&amp;E84&amp;"|~|"&amp;F84&amp;"|~|"&amp;H84&amp;"|~|"&amp;I84&amp;"|~|"&amp;K84&amp;"|~|"&amp;L84)</x:f>
      </x:c>
      <x:c r="X84" s="51"/>
      <x:c r="Y84" s="51"/>
      <x:c r="Z84" s="51"/>
      <x:c r="AA84" s="51"/>
      <x:c r="AB84" s="51" t="str">
        <x:f>IF(A84="","",IF(AND(O84="VALID",EXACT(X84,INDEX(DECISION_CONTEXT!$B$6:$B$205,MATCH(B84,DECISION_CONTEXT!$A$6:$A$205,0))),EXACT(Y84,INDEX(DECISION_CONTEXT!$E$6:$E$205,MATCH(B84,DECISION_CONTEXT!$A$6:$A$205,0))),EXACT(Z84,INDEX(DECISION_CONTEXT!$F$6:$F$205,MATCH(B84,DECISION_CONTEXT!$A$6:$A$205,0))),EXACT(AA84,INDEX(DECISION_CONTEXT!$H$6:$H$205,MATCH(B84,DECISION_CONTEXT!$A$6:$A$205,0))),EXACT(E84,INDEX(DECISION_CONTEXT!$K$6:$K$205,MATCH(B84,DECISION_CONTEXT!$A$6:$A$205,0)))),"VALID","INVALID - DECISION CONTRACT PARITY / AUTHORITY"))</x:f>
      </x:c>
      <x:c r="AC84" s="51" t="str">
        <x:f>IF(A84="","",COUNTIFS(EVIDENCE_LINKS!$B$6:$B$205,A84,EVIDENCE_LINKS!$C$6:$C$205,B84,EVIDENCE_LINKS!$N$6:$N$205,"INVALID"))</x:f>
      </x:c>
      <x:c r="AD84" s="51" t="str">
        <x:f>IF(A84="","",S84)</x:f>
      </x:c>
      <x:c r="AE84" s="51" t="str">
        <x:f>IF(A84="","",COUNTIFS(ALTERNATIVES!$B$6:$B$205,A84,ALTERNATIVES!$C$6:$C$205,B84,ALTERNATIVES!$L$6:$L$205,"INVALID"))</x:f>
      </x:c>
      <x:c r="AF84" s="51" t="str">
        <x:f>IF(A84="","",A84&amp;"|~|"&amp;B84&amp;"|~|"&amp;X84&amp;"|~|"&amp;Y84&amp;"|~|"&amp;Z84&amp;"|~|"&amp;AA84&amp;"|~|"&amp;E84&amp;"|~|"&amp;F84&amp;"|~|"&amp;H84&amp;"|~|"&amp;I84&amp;"|~|"&amp;K84&amp;"|~|"&amp;L84)</x:f>
      </x:c>
      <x:c r="AG84" s="51"/>
      <x:c r="AH84" s="51"/>
      <x:c r="AI84" s="51"/>
      <x:c r="AJ84" s="51"/>
      <x:c r="AK84" s="51" t="str">
        <x:f>IF(A84="","",IF(AG84="","EMPTY",IF(AND(COUNTIFS(EVIDENCE_LINKS!$B$6:$B$205,A84,EVIDENCE_LINKS!$D$6:$D$205,AG84)=1,EXACT(AG84,INDEX(EVIDENCE_LINKS!$D$6:$D$205,SUMIFS(EVIDENCE_LINKS!$S$6:$S$205,EVIDENCE_LINKS!$B$6:$B$205,A84,EVIDENCE_LINKS!$D$6:$D$205,AG84))),EXACT(A84,INDEX(EVIDENCE_LINKS!$B$6:$B$205,SUMIFS(EVIDENCE_LINKS!$S$6:$S$205,EVIDENCE_LINKS!$B$6:$B$205,A84,EVIDENCE_LINKS!$D$6:$D$205,AG84))),EXACT(B84,INDEX(EVIDENCE_LINKS!$C$6:$C$205,SUMIFS(EVIDENCE_LINKS!$S$6:$S$205,EVIDENCE_LINKS!$B$6:$B$205,A84,EVIDENCE_LINKS!$D$6:$D$205,AG84))),INDEX(EVIDENCE_LINKS!$N$6:$N$205,SUMIFS(EVIDENCE_LINKS!$S$6:$S$205,EVIDENCE_LINKS!$B$6:$B$205,A84,EVIDENCE_LINKS!$D$6:$D$205,AG84))="VALID",COUNTIF($AG84:$AJ84,AG84)=1),"VALID","INVALID - EVIDENCE 1 SELECTION")))</x:f>
      </x:c>
      <x:c r="AL84" s="51" t="str">
        <x:f>IF(A84="","",IF(AH84="","EMPTY",IF(AND(COUNTIFS(EVIDENCE_LINKS!$B$6:$B$205,A84,EVIDENCE_LINKS!$D$6:$D$205,AH84)=1,EXACT(AH84,INDEX(EVIDENCE_LINKS!$D$6:$D$205,SUMIFS(EVIDENCE_LINKS!$S$6:$S$205,EVIDENCE_LINKS!$B$6:$B$205,A84,EVIDENCE_LINKS!$D$6:$D$205,AH84))),EXACT(A84,INDEX(EVIDENCE_LINKS!$B$6:$B$205,SUMIFS(EVIDENCE_LINKS!$S$6:$S$205,EVIDENCE_LINKS!$B$6:$B$205,A84,EVIDENCE_LINKS!$D$6:$D$205,AH84))),EXACT(B84,INDEX(EVIDENCE_LINKS!$C$6:$C$205,SUMIFS(EVIDENCE_LINKS!$S$6:$S$205,EVIDENCE_LINKS!$B$6:$B$205,A84,EVIDENCE_LINKS!$D$6:$D$205,AH84))),INDEX(EVIDENCE_LINKS!$N$6:$N$205,SUMIFS(EVIDENCE_LINKS!$S$6:$S$205,EVIDENCE_LINKS!$B$6:$B$205,A84,EVIDENCE_LINKS!$D$6:$D$205,AH84))="VALID",COUNTIF($AG84:$AJ84,AH84)=1),"VALID","INVALID - EVIDENCE 2 SELECTION")))</x:f>
      </x:c>
      <x:c r="AM84" s="51" t="str">
        <x:f>IF(A84="","",IF(AI84="","EMPTY",IF(AND(COUNTIFS(EVIDENCE_LINKS!$B$6:$B$205,A84,EVIDENCE_LINKS!$D$6:$D$205,AI84)=1,EXACT(AI84,INDEX(EVIDENCE_LINKS!$D$6:$D$205,SUMIFS(EVIDENCE_LINKS!$S$6:$S$205,EVIDENCE_LINKS!$B$6:$B$205,A84,EVIDENCE_LINKS!$D$6:$D$205,AI84))),EXACT(A84,INDEX(EVIDENCE_LINKS!$B$6:$B$205,SUMIFS(EVIDENCE_LINKS!$S$6:$S$205,EVIDENCE_LINKS!$B$6:$B$205,A84,EVIDENCE_LINKS!$D$6:$D$205,AI84))),EXACT(B84,INDEX(EVIDENCE_LINKS!$C$6:$C$205,SUMIFS(EVIDENCE_LINKS!$S$6:$S$205,EVIDENCE_LINKS!$B$6:$B$205,A84,EVIDENCE_LINKS!$D$6:$D$205,AI84))),INDEX(EVIDENCE_LINKS!$N$6:$N$205,SUMIFS(EVIDENCE_LINKS!$S$6:$S$205,EVIDENCE_LINKS!$B$6:$B$205,A84,EVIDENCE_LINKS!$D$6:$D$205,AI84))="VALID",COUNTIF($AG84:$AJ84,AI84)=1),"VALID","INVALID - EVIDENCE 3 SELECTION")))</x:f>
      </x:c>
      <x:c r="AN84" s="51" t="str">
        <x:f>IF(A84="","",IF(AJ84="","EMPTY",IF(AND(COUNTIFS(EVIDENCE_LINKS!$B$6:$B$205,A84,EVIDENCE_LINKS!$D$6:$D$205,AJ84)=1,EXACT(AJ84,INDEX(EVIDENCE_LINKS!$D$6:$D$205,SUMIFS(EVIDENCE_LINKS!$S$6:$S$205,EVIDENCE_LINKS!$B$6:$B$205,A84,EVIDENCE_LINKS!$D$6:$D$205,AJ84))),EXACT(A84,INDEX(EVIDENCE_LINKS!$B$6:$B$205,SUMIFS(EVIDENCE_LINKS!$S$6:$S$205,EVIDENCE_LINKS!$B$6:$B$205,A84,EVIDENCE_LINKS!$D$6:$D$205,AJ84))),EXACT(B84,INDEX(EVIDENCE_LINKS!$C$6:$C$205,SUMIFS(EVIDENCE_LINKS!$S$6:$S$205,EVIDENCE_LINKS!$B$6:$B$205,A84,EVIDENCE_LINKS!$D$6:$D$205,AJ84))),INDEX(EVIDENCE_LINKS!$N$6:$N$205,SUMIFS(EVIDENCE_LINKS!$S$6:$S$205,EVIDENCE_LINKS!$B$6:$B$205,A84,EVIDENCE_LINKS!$D$6:$D$205,AJ84))="VALID",COUNTIF($AG84:$AJ84,AJ84)=1),"VALID","INVALID - EVIDENCE 4 SELECTION")))</x:f>
      </x:c>
      <x:c r="AO84" s="51" t="str">
        <x:f>IF(A84="","",IF(AND(OR(AK84="VALID",AK84="EMPTY"),OR(AL84="VALID",AL84="EMPTY"),OR(AM84="VALID",AM84="EMPTY"),OR(AN84="VALID",AN84="EMPTY"),R84=COUNTIF($AG84:$AJ84,"&lt;&gt;")),"VALID","INVALID - EVIDENCE SELECTION PARITY"))</x:f>
      </x:c>
      <x:c r="AP84" s="51" t="str">
        <x:f>IF(A84="","",IF(R84&lt;2,"TOO FEW - RETURN TO EVIDENCE AUDIT",IF(R84&gt;4,"TOO MANY - REPAIR MEMO","VALID")))</x:f>
      </x:c>
      <x:c r="AR84" t="str">
        <x:f>IF(A84="","",IF(AQ84="","INVALID - MISSING ALTERNATIVE SELECTION",IF(AND(COUNTIFS(ALTERNATIVES!$B$6:$B$205,A84,ALTERNATIVES!$A$6:$A$205,AQ84)=1,EXACT(AQ84,INDEX(ALTERNATIVES!$A$6:$A$205,SUMIFS(ALTERNATIVES!$Q$6:$Q$205,ALTERNATIVES!$B$6:$B$205,A84,ALTERNATIVES!$A$6:$A$205,AQ84))),EXACT(A84,INDEX(ALTERNATIVES!$B$6:$B$205,SUMIFS(ALTERNATIVES!$Q$6:$Q$205,ALTERNATIVES!$B$6:$B$205,A84,ALTERNATIVES!$A$6:$A$205,AQ84))),EXACT(B84,INDEX(ALTERNATIVES!$C$6:$C$205,SUMIFS(ALTERNATIVES!$Q$6:$Q$205,ALTERNATIVES!$B$6:$B$205,A84,ALTERNATIVES!$A$6:$A$205,AQ84))),INDEX(ALTERNATIVES!$L$6:$L$205,SUMIFS(ALTERNATIVES!$Q$6:$Q$205,ALTERNATIVES!$B$6:$B$205,A84,ALTERNATIVES!$A$6:$A$205,AQ84))="VALID"),"VALID","INVALID - ALTERNATIVE SELECTION")))</x:f>
      </x:c>
    </x:row>
    <x:row r="85">
      <x:c r="A85" s="24"/>
      <x:c r="B85" s="24"/>
      <x:c r="C85" s="34"/>
      <x:c r="D85" s="24"/>
      <x:c r="E85" s="24"/>
      <x:c r="F85" s="24"/>
      <x:c r="G85" s="24"/>
      <x:c r="H85" s="24"/>
      <x:c r="I85" s="24"/>
      <x:c r="J85" s="24"/>
      <x:c r="K85" s="24"/>
      <x:c r="L85" s="24"/>
      <x:c r="M85" s="24"/>
      <x:c r="N85" s="30" t="str">
        <x:f>IF(A85="","",IF(COUNTIF($A$6:$A$205,A85)=1,"VALID","INVALID - DUPLICATE / CASE-COLLIDING MEMO ID"))</x:f>
      </x:c>
      <x:c r="O85" s="30" t="str">
        <x:f>IF(A85="","",IF(AND(COUNTIF(DECISION_CONTEXT!$A$6:$A$205,B85)=1,EXACT(B85,INDEX(DECISION_CONTEXT!$A$6:$A$205,MATCH(B85,DECISION_CONTEXT!$A$6:$A$205,0))),INDEX(DECISION_CONTEXT!$I$6:$I$205,MATCH(B85,DECISION_CONTEXT!$A$6:$A$205,0))="VALID",INDEX(DECISION_CONTEXT!$J$6:$J$205,MATCH(B85,DECISION_CONTEXT!$A$6:$A$205,0))="VALID"),"VALID","INVALID - DECISION OWNERSHIP"))</x:f>
      </x:c>
      <x:c r="P85" s="30" t="str">
        <x:f>IF(A85="","",IF(AND(B85&lt;&gt;"",C85&lt;&gt;"",D85&lt;&gt;"",E85&lt;&gt;"",F85&lt;&gt;"",G85&lt;&gt;"",H85&lt;&gt;"",I85&lt;&gt;"",J85&lt;&gt;"",K85&lt;&gt;"",L85&lt;&gt;"",M85&lt;&gt;""),"VALID","INVALID - REQUIRED FIELD"))</x:f>
      </x:c>
      <x:c r="Q85" s="30" t="str">
        <x:f>IF(A85="","",COUNTIFS(EVIDENCE_LINKS!$B$6:$B$205,A85,EVIDENCE_LINKS!$C$6:$C$205,B85))</x:f>
      </x:c>
      <x:c r="R85" s="30" t="str">
        <x:f>IF(A85="","",COUNTIFS(EVIDENCE_LINKS!$B$6:$B$205,A85,EVIDENCE_LINKS!$C$6:$C$205,B85,EVIDENCE_LINKS!$N$6:$N$205,"VALID"))</x:f>
      </x:c>
      <x:c r="S85" s="30" t="str">
        <x:f>IF(A85="","",COUNTIFS(EVIDENCE_LINKS!$B$6:$B$205,A85,EVIDENCE_LINKS!$C$6:$C$205,B85,EVIDENCE_LINKS!$N$6:$N$205,"BLOCKING"))</x:f>
      </x:c>
      <x:c r="T85" s="30" t="str">
        <x:f>IF(A85="","",COUNTIFS(ALTERNATIVES!$B$6:$B$205,A85,ALTERNATIVES!$C$6:$C$205,B85,ALTERNATIVES!$L$6:$L$205,"VALID"))</x:f>
      </x:c>
      <x:c r="U85" s="30" t="str">
        <x:f>IF(A85="","",IF(OR(N85&lt;&gt;"VALID",O85&lt;&gt;"VALID",P85&lt;&gt;"VALID",AB85&lt;&gt;"VALID",AC85&gt;0,AE85&gt;0,AO85&lt;&gt;"VALID",AR85&lt;&gt;"VALID"),"REPAIR MEMO",IF(INDEX(DECISION_CONTEXT!$D$6:$D$205,MATCH(B85,DECISION_CONTEXT!$A$6:$A$205,0))="REOPEN REQUIRED","RETURN TO DECISION DEFINITION",IF(OR(AD85&gt;0,AP85="TOO FEW - RETURN TO EVIDENCE AUDIT"),"RETURN TO EVIDENCE AUDIT",IF(AP85="TOO MANY - REPAIR MEMO","REPAIR MEMO",IF(T85&lt;1,"REPAIR MEMO","READY FOR EXECUTIVE REVIEW"))))))</x:f>
      </x:c>
      <x:c r="V85" s="30" t="str">
        <x:f>IF(A85="","",IF(U85="READY FOR EXECUTIVE REVIEW","Take the bounded memo to executive review; record the actual decision separately.",IF(U85="RETURN TO DECISION DEFINITION","Reopen the Decision Definition Canvas before rewriting the memo.",IF(U85="RETURN TO EVIDENCE AUDIT","Return to Evidence Audit until at least two and no more than four decision-bearing evidence records are valid.",IF(AP85="TOO MANY - REPAIR MEMO","Reduce the executive surface to two to four decision-bearing evidence records without changing upstream evidence.","Repair the memo record without changing upstream decision or evidence.")))))</x:f>
      </x:c>
      <x:c r="W85" s="30" t="str">
        <x:f>IF(A85="","",A85&amp;"|~|"&amp;B85&amp;"|~|"&amp;E85&amp;"|~|"&amp;F85&amp;"|~|"&amp;H85&amp;"|~|"&amp;I85&amp;"|~|"&amp;K85&amp;"|~|"&amp;L85)</x:f>
      </x:c>
      <x:c r="X85" s="51"/>
      <x:c r="Y85" s="51"/>
      <x:c r="Z85" s="51"/>
      <x:c r="AA85" s="51"/>
      <x:c r="AB85" s="51" t="str">
        <x:f>IF(A85="","",IF(AND(O85="VALID",EXACT(X85,INDEX(DECISION_CONTEXT!$B$6:$B$205,MATCH(B85,DECISION_CONTEXT!$A$6:$A$205,0))),EXACT(Y85,INDEX(DECISION_CONTEXT!$E$6:$E$205,MATCH(B85,DECISION_CONTEXT!$A$6:$A$205,0))),EXACT(Z85,INDEX(DECISION_CONTEXT!$F$6:$F$205,MATCH(B85,DECISION_CONTEXT!$A$6:$A$205,0))),EXACT(AA85,INDEX(DECISION_CONTEXT!$H$6:$H$205,MATCH(B85,DECISION_CONTEXT!$A$6:$A$205,0))),EXACT(E85,INDEX(DECISION_CONTEXT!$K$6:$K$205,MATCH(B85,DECISION_CONTEXT!$A$6:$A$205,0)))),"VALID","INVALID - DECISION CONTRACT PARITY / AUTHORITY"))</x:f>
      </x:c>
      <x:c r="AC85" s="51" t="str">
        <x:f>IF(A85="","",COUNTIFS(EVIDENCE_LINKS!$B$6:$B$205,A85,EVIDENCE_LINKS!$C$6:$C$205,B85,EVIDENCE_LINKS!$N$6:$N$205,"INVALID"))</x:f>
      </x:c>
      <x:c r="AD85" s="51" t="str">
        <x:f>IF(A85="","",S85)</x:f>
      </x:c>
      <x:c r="AE85" s="51" t="str">
        <x:f>IF(A85="","",COUNTIFS(ALTERNATIVES!$B$6:$B$205,A85,ALTERNATIVES!$C$6:$C$205,B85,ALTERNATIVES!$L$6:$L$205,"INVALID"))</x:f>
      </x:c>
      <x:c r="AF85" s="51" t="str">
        <x:f>IF(A85="","",A85&amp;"|~|"&amp;B85&amp;"|~|"&amp;X85&amp;"|~|"&amp;Y85&amp;"|~|"&amp;Z85&amp;"|~|"&amp;AA85&amp;"|~|"&amp;E85&amp;"|~|"&amp;F85&amp;"|~|"&amp;H85&amp;"|~|"&amp;I85&amp;"|~|"&amp;K85&amp;"|~|"&amp;L85)</x:f>
      </x:c>
      <x:c r="AG85" s="51"/>
      <x:c r="AH85" s="51"/>
      <x:c r="AI85" s="51"/>
      <x:c r="AJ85" s="51"/>
      <x:c r="AK85" s="51" t="str">
        <x:f>IF(A85="","",IF(AG85="","EMPTY",IF(AND(COUNTIFS(EVIDENCE_LINKS!$B$6:$B$205,A85,EVIDENCE_LINKS!$D$6:$D$205,AG85)=1,EXACT(AG85,INDEX(EVIDENCE_LINKS!$D$6:$D$205,SUMIFS(EVIDENCE_LINKS!$S$6:$S$205,EVIDENCE_LINKS!$B$6:$B$205,A85,EVIDENCE_LINKS!$D$6:$D$205,AG85))),EXACT(A85,INDEX(EVIDENCE_LINKS!$B$6:$B$205,SUMIFS(EVIDENCE_LINKS!$S$6:$S$205,EVIDENCE_LINKS!$B$6:$B$205,A85,EVIDENCE_LINKS!$D$6:$D$205,AG85))),EXACT(B85,INDEX(EVIDENCE_LINKS!$C$6:$C$205,SUMIFS(EVIDENCE_LINKS!$S$6:$S$205,EVIDENCE_LINKS!$B$6:$B$205,A85,EVIDENCE_LINKS!$D$6:$D$205,AG85))),INDEX(EVIDENCE_LINKS!$N$6:$N$205,SUMIFS(EVIDENCE_LINKS!$S$6:$S$205,EVIDENCE_LINKS!$B$6:$B$205,A85,EVIDENCE_LINKS!$D$6:$D$205,AG85))="VALID",COUNTIF($AG85:$AJ85,AG85)=1),"VALID","INVALID - EVIDENCE 1 SELECTION")))</x:f>
      </x:c>
      <x:c r="AL85" s="51" t="str">
        <x:f>IF(A85="","",IF(AH85="","EMPTY",IF(AND(COUNTIFS(EVIDENCE_LINKS!$B$6:$B$205,A85,EVIDENCE_LINKS!$D$6:$D$205,AH85)=1,EXACT(AH85,INDEX(EVIDENCE_LINKS!$D$6:$D$205,SUMIFS(EVIDENCE_LINKS!$S$6:$S$205,EVIDENCE_LINKS!$B$6:$B$205,A85,EVIDENCE_LINKS!$D$6:$D$205,AH85))),EXACT(A85,INDEX(EVIDENCE_LINKS!$B$6:$B$205,SUMIFS(EVIDENCE_LINKS!$S$6:$S$205,EVIDENCE_LINKS!$B$6:$B$205,A85,EVIDENCE_LINKS!$D$6:$D$205,AH85))),EXACT(B85,INDEX(EVIDENCE_LINKS!$C$6:$C$205,SUMIFS(EVIDENCE_LINKS!$S$6:$S$205,EVIDENCE_LINKS!$B$6:$B$205,A85,EVIDENCE_LINKS!$D$6:$D$205,AH85))),INDEX(EVIDENCE_LINKS!$N$6:$N$205,SUMIFS(EVIDENCE_LINKS!$S$6:$S$205,EVIDENCE_LINKS!$B$6:$B$205,A85,EVIDENCE_LINKS!$D$6:$D$205,AH85))="VALID",COUNTIF($AG85:$AJ85,AH85)=1),"VALID","INVALID - EVIDENCE 2 SELECTION")))</x:f>
      </x:c>
      <x:c r="AM85" s="51" t="str">
        <x:f>IF(A85="","",IF(AI85="","EMPTY",IF(AND(COUNTIFS(EVIDENCE_LINKS!$B$6:$B$205,A85,EVIDENCE_LINKS!$D$6:$D$205,AI85)=1,EXACT(AI85,INDEX(EVIDENCE_LINKS!$D$6:$D$205,SUMIFS(EVIDENCE_LINKS!$S$6:$S$205,EVIDENCE_LINKS!$B$6:$B$205,A85,EVIDENCE_LINKS!$D$6:$D$205,AI85))),EXACT(A85,INDEX(EVIDENCE_LINKS!$B$6:$B$205,SUMIFS(EVIDENCE_LINKS!$S$6:$S$205,EVIDENCE_LINKS!$B$6:$B$205,A85,EVIDENCE_LINKS!$D$6:$D$205,AI85))),EXACT(B85,INDEX(EVIDENCE_LINKS!$C$6:$C$205,SUMIFS(EVIDENCE_LINKS!$S$6:$S$205,EVIDENCE_LINKS!$B$6:$B$205,A85,EVIDENCE_LINKS!$D$6:$D$205,AI85))),INDEX(EVIDENCE_LINKS!$N$6:$N$205,SUMIFS(EVIDENCE_LINKS!$S$6:$S$205,EVIDENCE_LINKS!$B$6:$B$205,A85,EVIDENCE_LINKS!$D$6:$D$205,AI85))="VALID",COUNTIF($AG85:$AJ85,AI85)=1),"VALID","INVALID - EVIDENCE 3 SELECTION")))</x:f>
      </x:c>
      <x:c r="AN85" s="51" t="str">
        <x:f>IF(A85="","",IF(AJ85="","EMPTY",IF(AND(COUNTIFS(EVIDENCE_LINKS!$B$6:$B$205,A85,EVIDENCE_LINKS!$D$6:$D$205,AJ85)=1,EXACT(AJ85,INDEX(EVIDENCE_LINKS!$D$6:$D$205,SUMIFS(EVIDENCE_LINKS!$S$6:$S$205,EVIDENCE_LINKS!$B$6:$B$205,A85,EVIDENCE_LINKS!$D$6:$D$205,AJ85))),EXACT(A85,INDEX(EVIDENCE_LINKS!$B$6:$B$205,SUMIFS(EVIDENCE_LINKS!$S$6:$S$205,EVIDENCE_LINKS!$B$6:$B$205,A85,EVIDENCE_LINKS!$D$6:$D$205,AJ85))),EXACT(B85,INDEX(EVIDENCE_LINKS!$C$6:$C$205,SUMIFS(EVIDENCE_LINKS!$S$6:$S$205,EVIDENCE_LINKS!$B$6:$B$205,A85,EVIDENCE_LINKS!$D$6:$D$205,AJ85))),INDEX(EVIDENCE_LINKS!$N$6:$N$205,SUMIFS(EVIDENCE_LINKS!$S$6:$S$205,EVIDENCE_LINKS!$B$6:$B$205,A85,EVIDENCE_LINKS!$D$6:$D$205,AJ85))="VALID",COUNTIF($AG85:$AJ85,AJ85)=1),"VALID","INVALID - EVIDENCE 4 SELECTION")))</x:f>
      </x:c>
      <x:c r="AO85" s="51" t="str">
        <x:f>IF(A85="","",IF(AND(OR(AK85="VALID",AK85="EMPTY"),OR(AL85="VALID",AL85="EMPTY"),OR(AM85="VALID",AM85="EMPTY"),OR(AN85="VALID",AN85="EMPTY"),R85=COUNTIF($AG85:$AJ85,"&lt;&gt;")),"VALID","INVALID - EVIDENCE SELECTION PARITY"))</x:f>
      </x:c>
      <x:c r="AP85" s="51" t="str">
        <x:f>IF(A85="","",IF(R85&lt;2,"TOO FEW - RETURN TO EVIDENCE AUDIT",IF(R85&gt;4,"TOO MANY - REPAIR MEMO","VALID")))</x:f>
      </x:c>
      <x:c r="AR85" t="str">
        <x:f>IF(A85="","",IF(AQ85="","INVALID - MISSING ALTERNATIVE SELECTION",IF(AND(COUNTIFS(ALTERNATIVES!$B$6:$B$205,A85,ALTERNATIVES!$A$6:$A$205,AQ85)=1,EXACT(AQ85,INDEX(ALTERNATIVES!$A$6:$A$205,SUMIFS(ALTERNATIVES!$Q$6:$Q$205,ALTERNATIVES!$B$6:$B$205,A85,ALTERNATIVES!$A$6:$A$205,AQ85))),EXACT(A85,INDEX(ALTERNATIVES!$B$6:$B$205,SUMIFS(ALTERNATIVES!$Q$6:$Q$205,ALTERNATIVES!$B$6:$B$205,A85,ALTERNATIVES!$A$6:$A$205,AQ85))),EXACT(B85,INDEX(ALTERNATIVES!$C$6:$C$205,SUMIFS(ALTERNATIVES!$Q$6:$Q$205,ALTERNATIVES!$B$6:$B$205,A85,ALTERNATIVES!$A$6:$A$205,AQ85))),INDEX(ALTERNATIVES!$L$6:$L$205,SUMIFS(ALTERNATIVES!$Q$6:$Q$205,ALTERNATIVES!$B$6:$B$205,A85,ALTERNATIVES!$A$6:$A$205,AQ85))="VALID"),"VALID","INVALID - ALTERNATIVE SELECTION")))</x:f>
      </x:c>
    </x:row>
    <x:row r="86">
      <x:c r="A86" s="24"/>
      <x:c r="B86" s="24"/>
      <x:c r="C86" s="34"/>
      <x:c r="D86" s="24"/>
      <x:c r="E86" s="24"/>
      <x:c r="F86" s="24"/>
      <x:c r="G86" s="24"/>
      <x:c r="H86" s="24"/>
      <x:c r="I86" s="24"/>
      <x:c r="J86" s="24"/>
      <x:c r="K86" s="24"/>
      <x:c r="L86" s="24"/>
      <x:c r="M86" s="24"/>
      <x:c r="N86" s="30" t="str">
        <x:f>IF(A86="","",IF(COUNTIF($A$6:$A$205,A86)=1,"VALID","INVALID - DUPLICATE / CASE-COLLIDING MEMO ID"))</x:f>
      </x:c>
      <x:c r="O86" s="30" t="str">
        <x:f>IF(A86="","",IF(AND(COUNTIF(DECISION_CONTEXT!$A$6:$A$205,B86)=1,EXACT(B86,INDEX(DECISION_CONTEXT!$A$6:$A$205,MATCH(B86,DECISION_CONTEXT!$A$6:$A$205,0))),INDEX(DECISION_CONTEXT!$I$6:$I$205,MATCH(B86,DECISION_CONTEXT!$A$6:$A$205,0))="VALID",INDEX(DECISION_CONTEXT!$J$6:$J$205,MATCH(B86,DECISION_CONTEXT!$A$6:$A$205,0))="VALID"),"VALID","INVALID - DECISION OWNERSHIP"))</x:f>
      </x:c>
      <x:c r="P86" s="30" t="str">
        <x:f>IF(A86="","",IF(AND(B86&lt;&gt;"",C86&lt;&gt;"",D86&lt;&gt;"",E86&lt;&gt;"",F86&lt;&gt;"",G86&lt;&gt;"",H86&lt;&gt;"",I86&lt;&gt;"",J86&lt;&gt;"",K86&lt;&gt;"",L86&lt;&gt;"",M86&lt;&gt;""),"VALID","INVALID - REQUIRED FIELD"))</x:f>
      </x:c>
      <x:c r="Q86" s="30" t="str">
        <x:f>IF(A86="","",COUNTIFS(EVIDENCE_LINKS!$B$6:$B$205,A86,EVIDENCE_LINKS!$C$6:$C$205,B86))</x:f>
      </x:c>
      <x:c r="R86" s="30" t="str">
        <x:f>IF(A86="","",COUNTIFS(EVIDENCE_LINKS!$B$6:$B$205,A86,EVIDENCE_LINKS!$C$6:$C$205,B86,EVIDENCE_LINKS!$N$6:$N$205,"VALID"))</x:f>
      </x:c>
      <x:c r="S86" s="30" t="str">
        <x:f>IF(A86="","",COUNTIFS(EVIDENCE_LINKS!$B$6:$B$205,A86,EVIDENCE_LINKS!$C$6:$C$205,B86,EVIDENCE_LINKS!$N$6:$N$205,"BLOCKING"))</x:f>
      </x:c>
      <x:c r="T86" s="30" t="str">
        <x:f>IF(A86="","",COUNTIFS(ALTERNATIVES!$B$6:$B$205,A86,ALTERNATIVES!$C$6:$C$205,B86,ALTERNATIVES!$L$6:$L$205,"VALID"))</x:f>
      </x:c>
      <x:c r="U86" s="30" t="str">
        <x:f>IF(A86="","",IF(OR(N86&lt;&gt;"VALID",O86&lt;&gt;"VALID",P86&lt;&gt;"VALID",AB86&lt;&gt;"VALID",AC86&gt;0,AE86&gt;0,AO86&lt;&gt;"VALID",AR86&lt;&gt;"VALID"),"REPAIR MEMO",IF(INDEX(DECISION_CONTEXT!$D$6:$D$205,MATCH(B86,DECISION_CONTEXT!$A$6:$A$205,0))="REOPEN REQUIRED","RETURN TO DECISION DEFINITION",IF(OR(AD86&gt;0,AP86="TOO FEW - RETURN TO EVIDENCE AUDIT"),"RETURN TO EVIDENCE AUDIT",IF(AP86="TOO MANY - REPAIR MEMO","REPAIR MEMO",IF(T86&lt;1,"REPAIR MEMO","READY FOR EXECUTIVE REVIEW"))))))</x:f>
      </x:c>
      <x:c r="V86" s="30" t="str">
        <x:f>IF(A86="","",IF(U86="READY FOR EXECUTIVE REVIEW","Take the bounded memo to executive review; record the actual decision separately.",IF(U86="RETURN TO DECISION DEFINITION","Reopen the Decision Definition Canvas before rewriting the memo.",IF(U86="RETURN TO EVIDENCE AUDIT","Return to Evidence Audit until at least two and no more than four decision-bearing evidence records are valid.",IF(AP86="TOO MANY - REPAIR MEMO","Reduce the executive surface to two to four decision-bearing evidence records without changing upstream evidence.","Repair the memo record without changing upstream decision or evidence.")))))</x:f>
      </x:c>
      <x:c r="W86" s="30" t="str">
        <x:f>IF(A86="","",A86&amp;"|~|"&amp;B86&amp;"|~|"&amp;E86&amp;"|~|"&amp;F86&amp;"|~|"&amp;H86&amp;"|~|"&amp;I86&amp;"|~|"&amp;K86&amp;"|~|"&amp;L86)</x:f>
      </x:c>
      <x:c r="X86" s="51"/>
      <x:c r="Y86" s="51"/>
      <x:c r="Z86" s="51"/>
      <x:c r="AA86" s="51"/>
      <x:c r="AB86" s="51" t="str">
        <x:f>IF(A86="","",IF(AND(O86="VALID",EXACT(X86,INDEX(DECISION_CONTEXT!$B$6:$B$205,MATCH(B86,DECISION_CONTEXT!$A$6:$A$205,0))),EXACT(Y86,INDEX(DECISION_CONTEXT!$E$6:$E$205,MATCH(B86,DECISION_CONTEXT!$A$6:$A$205,0))),EXACT(Z86,INDEX(DECISION_CONTEXT!$F$6:$F$205,MATCH(B86,DECISION_CONTEXT!$A$6:$A$205,0))),EXACT(AA86,INDEX(DECISION_CONTEXT!$H$6:$H$205,MATCH(B86,DECISION_CONTEXT!$A$6:$A$205,0))),EXACT(E86,INDEX(DECISION_CONTEXT!$K$6:$K$205,MATCH(B86,DECISION_CONTEXT!$A$6:$A$205,0)))),"VALID","INVALID - DECISION CONTRACT PARITY / AUTHORITY"))</x:f>
      </x:c>
      <x:c r="AC86" s="51" t="str">
        <x:f>IF(A86="","",COUNTIFS(EVIDENCE_LINKS!$B$6:$B$205,A86,EVIDENCE_LINKS!$C$6:$C$205,B86,EVIDENCE_LINKS!$N$6:$N$205,"INVALID"))</x:f>
      </x:c>
      <x:c r="AD86" s="51" t="str">
        <x:f>IF(A86="","",S86)</x:f>
      </x:c>
      <x:c r="AE86" s="51" t="str">
        <x:f>IF(A86="","",COUNTIFS(ALTERNATIVES!$B$6:$B$205,A86,ALTERNATIVES!$C$6:$C$205,B86,ALTERNATIVES!$L$6:$L$205,"INVALID"))</x:f>
      </x:c>
      <x:c r="AF86" s="51" t="str">
        <x:f>IF(A86="","",A86&amp;"|~|"&amp;B86&amp;"|~|"&amp;X86&amp;"|~|"&amp;Y86&amp;"|~|"&amp;Z86&amp;"|~|"&amp;AA86&amp;"|~|"&amp;E86&amp;"|~|"&amp;F86&amp;"|~|"&amp;H86&amp;"|~|"&amp;I86&amp;"|~|"&amp;K86&amp;"|~|"&amp;L86)</x:f>
      </x:c>
      <x:c r="AG86" s="51"/>
      <x:c r="AH86" s="51"/>
      <x:c r="AI86" s="51"/>
      <x:c r="AJ86" s="51"/>
      <x:c r="AK86" s="51" t="str">
        <x:f>IF(A86="","",IF(AG86="","EMPTY",IF(AND(COUNTIFS(EVIDENCE_LINKS!$B$6:$B$205,A86,EVIDENCE_LINKS!$D$6:$D$205,AG86)=1,EXACT(AG86,INDEX(EVIDENCE_LINKS!$D$6:$D$205,SUMIFS(EVIDENCE_LINKS!$S$6:$S$205,EVIDENCE_LINKS!$B$6:$B$205,A86,EVIDENCE_LINKS!$D$6:$D$205,AG86))),EXACT(A86,INDEX(EVIDENCE_LINKS!$B$6:$B$205,SUMIFS(EVIDENCE_LINKS!$S$6:$S$205,EVIDENCE_LINKS!$B$6:$B$205,A86,EVIDENCE_LINKS!$D$6:$D$205,AG86))),EXACT(B86,INDEX(EVIDENCE_LINKS!$C$6:$C$205,SUMIFS(EVIDENCE_LINKS!$S$6:$S$205,EVIDENCE_LINKS!$B$6:$B$205,A86,EVIDENCE_LINKS!$D$6:$D$205,AG86))),INDEX(EVIDENCE_LINKS!$N$6:$N$205,SUMIFS(EVIDENCE_LINKS!$S$6:$S$205,EVIDENCE_LINKS!$B$6:$B$205,A86,EVIDENCE_LINKS!$D$6:$D$205,AG86))="VALID",COUNTIF($AG86:$AJ86,AG86)=1),"VALID","INVALID - EVIDENCE 1 SELECTION")))</x:f>
      </x:c>
      <x:c r="AL86" s="51" t="str">
        <x:f>IF(A86="","",IF(AH86="","EMPTY",IF(AND(COUNTIFS(EVIDENCE_LINKS!$B$6:$B$205,A86,EVIDENCE_LINKS!$D$6:$D$205,AH86)=1,EXACT(AH86,INDEX(EVIDENCE_LINKS!$D$6:$D$205,SUMIFS(EVIDENCE_LINKS!$S$6:$S$205,EVIDENCE_LINKS!$B$6:$B$205,A86,EVIDENCE_LINKS!$D$6:$D$205,AH86))),EXACT(A86,INDEX(EVIDENCE_LINKS!$B$6:$B$205,SUMIFS(EVIDENCE_LINKS!$S$6:$S$205,EVIDENCE_LINKS!$B$6:$B$205,A86,EVIDENCE_LINKS!$D$6:$D$205,AH86))),EXACT(B86,INDEX(EVIDENCE_LINKS!$C$6:$C$205,SUMIFS(EVIDENCE_LINKS!$S$6:$S$205,EVIDENCE_LINKS!$B$6:$B$205,A86,EVIDENCE_LINKS!$D$6:$D$205,AH86))),INDEX(EVIDENCE_LINKS!$N$6:$N$205,SUMIFS(EVIDENCE_LINKS!$S$6:$S$205,EVIDENCE_LINKS!$B$6:$B$205,A86,EVIDENCE_LINKS!$D$6:$D$205,AH86))="VALID",COUNTIF($AG86:$AJ86,AH86)=1),"VALID","INVALID - EVIDENCE 2 SELECTION")))</x:f>
      </x:c>
      <x:c r="AM86" s="51" t="str">
        <x:f>IF(A86="","",IF(AI86="","EMPTY",IF(AND(COUNTIFS(EVIDENCE_LINKS!$B$6:$B$205,A86,EVIDENCE_LINKS!$D$6:$D$205,AI86)=1,EXACT(AI86,INDEX(EVIDENCE_LINKS!$D$6:$D$205,SUMIFS(EVIDENCE_LINKS!$S$6:$S$205,EVIDENCE_LINKS!$B$6:$B$205,A86,EVIDENCE_LINKS!$D$6:$D$205,AI86))),EXACT(A86,INDEX(EVIDENCE_LINKS!$B$6:$B$205,SUMIFS(EVIDENCE_LINKS!$S$6:$S$205,EVIDENCE_LINKS!$B$6:$B$205,A86,EVIDENCE_LINKS!$D$6:$D$205,AI86))),EXACT(B86,INDEX(EVIDENCE_LINKS!$C$6:$C$205,SUMIFS(EVIDENCE_LINKS!$S$6:$S$205,EVIDENCE_LINKS!$B$6:$B$205,A86,EVIDENCE_LINKS!$D$6:$D$205,AI86))),INDEX(EVIDENCE_LINKS!$N$6:$N$205,SUMIFS(EVIDENCE_LINKS!$S$6:$S$205,EVIDENCE_LINKS!$B$6:$B$205,A86,EVIDENCE_LINKS!$D$6:$D$205,AI86))="VALID",COUNTIF($AG86:$AJ86,AI86)=1),"VALID","INVALID - EVIDENCE 3 SELECTION")))</x:f>
      </x:c>
      <x:c r="AN86" s="51" t="str">
        <x:f>IF(A86="","",IF(AJ86="","EMPTY",IF(AND(COUNTIFS(EVIDENCE_LINKS!$B$6:$B$205,A86,EVIDENCE_LINKS!$D$6:$D$205,AJ86)=1,EXACT(AJ86,INDEX(EVIDENCE_LINKS!$D$6:$D$205,SUMIFS(EVIDENCE_LINKS!$S$6:$S$205,EVIDENCE_LINKS!$B$6:$B$205,A86,EVIDENCE_LINKS!$D$6:$D$205,AJ86))),EXACT(A86,INDEX(EVIDENCE_LINKS!$B$6:$B$205,SUMIFS(EVIDENCE_LINKS!$S$6:$S$205,EVIDENCE_LINKS!$B$6:$B$205,A86,EVIDENCE_LINKS!$D$6:$D$205,AJ86))),EXACT(B86,INDEX(EVIDENCE_LINKS!$C$6:$C$205,SUMIFS(EVIDENCE_LINKS!$S$6:$S$205,EVIDENCE_LINKS!$B$6:$B$205,A86,EVIDENCE_LINKS!$D$6:$D$205,AJ86))),INDEX(EVIDENCE_LINKS!$N$6:$N$205,SUMIFS(EVIDENCE_LINKS!$S$6:$S$205,EVIDENCE_LINKS!$B$6:$B$205,A86,EVIDENCE_LINKS!$D$6:$D$205,AJ86))="VALID",COUNTIF($AG86:$AJ86,AJ86)=1),"VALID","INVALID - EVIDENCE 4 SELECTION")))</x:f>
      </x:c>
      <x:c r="AO86" s="51" t="str">
        <x:f>IF(A86="","",IF(AND(OR(AK86="VALID",AK86="EMPTY"),OR(AL86="VALID",AL86="EMPTY"),OR(AM86="VALID",AM86="EMPTY"),OR(AN86="VALID",AN86="EMPTY"),R86=COUNTIF($AG86:$AJ86,"&lt;&gt;")),"VALID","INVALID - EVIDENCE SELECTION PARITY"))</x:f>
      </x:c>
      <x:c r="AP86" s="51" t="str">
        <x:f>IF(A86="","",IF(R86&lt;2,"TOO FEW - RETURN TO EVIDENCE AUDIT",IF(R86&gt;4,"TOO MANY - REPAIR MEMO","VALID")))</x:f>
      </x:c>
      <x:c r="AR86" t="str">
        <x:f>IF(A86="","",IF(AQ86="","INVALID - MISSING ALTERNATIVE SELECTION",IF(AND(COUNTIFS(ALTERNATIVES!$B$6:$B$205,A86,ALTERNATIVES!$A$6:$A$205,AQ86)=1,EXACT(AQ86,INDEX(ALTERNATIVES!$A$6:$A$205,SUMIFS(ALTERNATIVES!$Q$6:$Q$205,ALTERNATIVES!$B$6:$B$205,A86,ALTERNATIVES!$A$6:$A$205,AQ86))),EXACT(A86,INDEX(ALTERNATIVES!$B$6:$B$205,SUMIFS(ALTERNATIVES!$Q$6:$Q$205,ALTERNATIVES!$B$6:$B$205,A86,ALTERNATIVES!$A$6:$A$205,AQ86))),EXACT(B86,INDEX(ALTERNATIVES!$C$6:$C$205,SUMIFS(ALTERNATIVES!$Q$6:$Q$205,ALTERNATIVES!$B$6:$B$205,A86,ALTERNATIVES!$A$6:$A$205,AQ86))),INDEX(ALTERNATIVES!$L$6:$L$205,SUMIFS(ALTERNATIVES!$Q$6:$Q$205,ALTERNATIVES!$B$6:$B$205,A86,ALTERNATIVES!$A$6:$A$205,AQ86))="VALID"),"VALID","INVALID - ALTERNATIVE SELECTION")))</x:f>
      </x:c>
    </x:row>
    <x:row r="87">
      <x:c r="A87" s="24"/>
      <x:c r="B87" s="24"/>
      <x:c r="C87" s="34"/>
      <x:c r="D87" s="24"/>
      <x:c r="E87" s="24"/>
      <x:c r="F87" s="24"/>
      <x:c r="G87" s="24"/>
      <x:c r="H87" s="24"/>
      <x:c r="I87" s="24"/>
      <x:c r="J87" s="24"/>
      <x:c r="K87" s="24"/>
      <x:c r="L87" s="24"/>
      <x:c r="M87" s="24"/>
      <x:c r="N87" s="30" t="str">
        <x:f>IF(A87="","",IF(COUNTIF($A$6:$A$205,A87)=1,"VALID","INVALID - DUPLICATE / CASE-COLLIDING MEMO ID"))</x:f>
      </x:c>
      <x:c r="O87" s="30" t="str">
        <x:f>IF(A87="","",IF(AND(COUNTIF(DECISION_CONTEXT!$A$6:$A$205,B87)=1,EXACT(B87,INDEX(DECISION_CONTEXT!$A$6:$A$205,MATCH(B87,DECISION_CONTEXT!$A$6:$A$205,0))),INDEX(DECISION_CONTEXT!$I$6:$I$205,MATCH(B87,DECISION_CONTEXT!$A$6:$A$205,0))="VALID",INDEX(DECISION_CONTEXT!$J$6:$J$205,MATCH(B87,DECISION_CONTEXT!$A$6:$A$205,0))="VALID"),"VALID","INVALID - DECISION OWNERSHIP"))</x:f>
      </x:c>
      <x:c r="P87" s="30" t="str">
        <x:f>IF(A87="","",IF(AND(B87&lt;&gt;"",C87&lt;&gt;"",D87&lt;&gt;"",E87&lt;&gt;"",F87&lt;&gt;"",G87&lt;&gt;"",H87&lt;&gt;"",I87&lt;&gt;"",J87&lt;&gt;"",K87&lt;&gt;"",L87&lt;&gt;"",M87&lt;&gt;""),"VALID","INVALID - REQUIRED FIELD"))</x:f>
      </x:c>
      <x:c r="Q87" s="30" t="str">
        <x:f>IF(A87="","",COUNTIFS(EVIDENCE_LINKS!$B$6:$B$205,A87,EVIDENCE_LINKS!$C$6:$C$205,B87))</x:f>
      </x:c>
      <x:c r="R87" s="30" t="str">
        <x:f>IF(A87="","",COUNTIFS(EVIDENCE_LINKS!$B$6:$B$205,A87,EVIDENCE_LINKS!$C$6:$C$205,B87,EVIDENCE_LINKS!$N$6:$N$205,"VALID"))</x:f>
      </x:c>
      <x:c r="S87" s="30" t="str">
        <x:f>IF(A87="","",COUNTIFS(EVIDENCE_LINKS!$B$6:$B$205,A87,EVIDENCE_LINKS!$C$6:$C$205,B87,EVIDENCE_LINKS!$N$6:$N$205,"BLOCKING"))</x:f>
      </x:c>
      <x:c r="T87" s="30" t="str">
        <x:f>IF(A87="","",COUNTIFS(ALTERNATIVES!$B$6:$B$205,A87,ALTERNATIVES!$C$6:$C$205,B87,ALTERNATIVES!$L$6:$L$205,"VALID"))</x:f>
      </x:c>
      <x:c r="U87" s="30" t="str">
        <x:f>IF(A87="","",IF(OR(N87&lt;&gt;"VALID",O87&lt;&gt;"VALID",P87&lt;&gt;"VALID",AB87&lt;&gt;"VALID",AC87&gt;0,AE87&gt;0,AO87&lt;&gt;"VALID",AR87&lt;&gt;"VALID"),"REPAIR MEMO",IF(INDEX(DECISION_CONTEXT!$D$6:$D$205,MATCH(B87,DECISION_CONTEXT!$A$6:$A$205,0))="REOPEN REQUIRED","RETURN TO DECISION DEFINITION",IF(OR(AD87&gt;0,AP87="TOO FEW - RETURN TO EVIDENCE AUDIT"),"RETURN TO EVIDENCE AUDIT",IF(AP87="TOO MANY - REPAIR MEMO","REPAIR MEMO",IF(T87&lt;1,"REPAIR MEMO","READY FOR EXECUTIVE REVIEW"))))))</x:f>
      </x:c>
      <x:c r="V87" s="30" t="str">
        <x:f>IF(A87="","",IF(U87="READY FOR EXECUTIVE REVIEW","Take the bounded memo to executive review; record the actual decision separately.",IF(U87="RETURN TO DECISION DEFINITION","Reopen the Decision Definition Canvas before rewriting the memo.",IF(U87="RETURN TO EVIDENCE AUDIT","Return to Evidence Audit until at least two and no more than four decision-bearing evidence records are valid.",IF(AP87="TOO MANY - REPAIR MEMO","Reduce the executive surface to two to four decision-bearing evidence records without changing upstream evidence.","Repair the memo record without changing upstream decision or evidence.")))))</x:f>
      </x:c>
      <x:c r="W87" s="30" t="str">
        <x:f>IF(A87="","",A87&amp;"|~|"&amp;B87&amp;"|~|"&amp;E87&amp;"|~|"&amp;F87&amp;"|~|"&amp;H87&amp;"|~|"&amp;I87&amp;"|~|"&amp;K87&amp;"|~|"&amp;L87)</x:f>
      </x:c>
      <x:c r="X87" s="51"/>
      <x:c r="Y87" s="51"/>
      <x:c r="Z87" s="51"/>
      <x:c r="AA87" s="51"/>
      <x:c r="AB87" s="51" t="str">
        <x:f>IF(A87="","",IF(AND(O87="VALID",EXACT(X87,INDEX(DECISION_CONTEXT!$B$6:$B$205,MATCH(B87,DECISION_CONTEXT!$A$6:$A$205,0))),EXACT(Y87,INDEX(DECISION_CONTEXT!$E$6:$E$205,MATCH(B87,DECISION_CONTEXT!$A$6:$A$205,0))),EXACT(Z87,INDEX(DECISION_CONTEXT!$F$6:$F$205,MATCH(B87,DECISION_CONTEXT!$A$6:$A$205,0))),EXACT(AA87,INDEX(DECISION_CONTEXT!$H$6:$H$205,MATCH(B87,DECISION_CONTEXT!$A$6:$A$205,0))),EXACT(E87,INDEX(DECISION_CONTEXT!$K$6:$K$205,MATCH(B87,DECISION_CONTEXT!$A$6:$A$205,0)))),"VALID","INVALID - DECISION CONTRACT PARITY / AUTHORITY"))</x:f>
      </x:c>
      <x:c r="AC87" s="51" t="str">
        <x:f>IF(A87="","",COUNTIFS(EVIDENCE_LINKS!$B$6:$B$205,A87,EVIDENCE_LINKS!$C$6:$C$205,B87,EVIDENCE_LINKS!$N$6:$N$205,"INVALID"))</x:f>
      </x:c>
      <x:c r="AD87" s="51" t="str">
        <x:f>IF(A87="","",S87)</x:f>
      </x:c>
      <x:c r="AE87" s="51" t="str">
        <x:f>IF(A87="","",COUNTIFS(ALTERNATIVES!$B$6:$B$205,A87,ALTERNATIVES!$C$6:$C$205,B87,ALTERNATIVES!$L$6:$L$205,"INVALID"))</x:f>
      </x:c>
      <x:c r="AF87" s="51" t="str">
        <x:f>IF(A87="","",A87&amp;"|~|"&amp;B87&amp;"|~|"&amp;X87&amp;"|~|"&amp;Y87&amp;"|~|"&amp;Z87&amp;"|~|"&amp;AA87&amp;"|~|"&amp;E87&amp;"|~|"&amp;F87&amp;"|~|"&amp;H87&amp;"|~|"&amp;I87&amp;"|~|"&amp;K87&amp;"|~|"&amp;L87)</x:f>
      </x:c>
      <x:c r="AG87" s="51"/>
      <x:c r="AH87" s="51"/>
      <x:c r="AI87" s="51"/>
      <x:c r="AJ87" s="51"/>
      <x:c r="AK87" s="51" t="str">
        <x:f>IF(A87="","",IF(AG87="","EMPTY",IF(AND(COUNTIFS(EVIDENCE_LINKS!$B$6:$B$205,A87,EVIDENCE_LINKS!$D$6:$D$205,AG87)=1,EXACT(AG87,INDEX(EVIDENCE_LINKS!$D$6:$D$205,SUMIFS(EVIDENCE_LINKS!$S$6:$S$205,EVIDENCE_LINKS!$B$6:$B$205,A87,EVIDENCE_LINKS!$D$6:$D$205,AG87))),EXACT(A87,INDEX(EVIDENCE_LINKS!$B$6:$B$205,SUMIFS(EVIDENCE_LINKS!$S$6:$S$205,EVIDENCE_LINKS!$B$6:$B$205,A87,EVIDENCE_LINKS!$D$6:$D$205,AG87))),EXACT(B87,INDEX(EVIDENCE_LINKS!$C$6:$C$205,SUMIFS(EVIDENCE_LINKS!$S$6:$S$205,EVIDENCE_LINKS!$B$6:$B$205,A87,EVIDENCE_LINKS!$D$6:$D$205,AG87))),INDEX(EVIDENCE_LINKS!$N$6:$N$205,SUMIFS(EVIDENCE_LINKS!$S$6:$S$205,EVIDENCE_LINKS!$B$6:$B$205,A87,EVIDENCE_LINKS!$D$6:$D$205,AG87))="VALID",COUNTIF($AG87:$AJ87,AG87)=1),"VALID","INVALID - EVIDENCE 1 SELECTION")))</x:f>
      </x:c>
      <x:c r="AL87" s="51" t="str">
        <x:f>IF(A87="","",IF(AH87="","EMPTY",IF(AND(COUNTIFS(EVIDENCE_LINKS!$B$6:$B$205,A87,EVIDENCE_LINKS!$D$6:$D$205,AH87)=1,EXACT(AH87,INDEX(EVIDENCE_LINKS!$D$6:$D$205,SUMIFS(EVIDENCE_LINKS!$S$6:$S$205,EVIDENCE_LINKS!$B$6:$B$205,A87,EVIDENCE_LINKS!$D$6:$D$205,AH87))),EXACT(A87,INDEX(EVIDENCE_LINKS!$B$6:$B$205,SUMIFS(EVIDENCE_LINKS!$S$6:$S$205,EVIDENCE_LINKS!$B$6:$B$205,A87,EVIDENCE_LINKS!$D$6:$D$205,AH87))),EXACT(B87,INDEX(EVIDENCE_LINKS!$C$6:$C$205,SUMIFS(EVIDENCE_LINKS!$S$6:$S$205,EVIDENCE_LINKS!$B$6:$B$205,A87,EVIDENCE_LINKS!$D$6:$D$205,AH87))),INDEX(EVIDENCE_LINKS!$N$6:$N$205,SUMIFS(EVIDENCE_LINKS!$S$6:$S$205,EVIDENCE_LINKS!$B$6:$B$205,A87,EVIDENCE_LINKS!$D$6:$D$205,AH87))="VALID",COUNTIF($AG87:$AJ87,AH87)=1),"VALID","INVALID - EVIDENCE 2 SELECTION")))</x:f>
      </x:c>
      <x:c r="AM87" s="51" t="str">
        <x:f>IF(A87="","",IF(AI87="","EMPTY",IF(AND(COUNTIFS(EVIDENCE_LINKS!$B$6:$B$205,A87,EVIDENCE_LINKS!$D$6:$D$205,AI87)=1,EXACT(AI87,INDEX(EVIDENCE_LINKS!$D$6:$D$205,SUMIFS(EVIDENCE_LINKS!$S$6:$S$205,EVIDENCE_LINKS!$B$6:$B$205,A87,EVIDENCE_LINKS!$D$6:$D$205,AI87))),EXACT(A87,INDEX(EVIDENCE_LINKS!$B$6:$B$205,SUMIFS(EVIDENCE_LINKS!$S$6:$S$205,EVIDENCE_LINKS!$B$6:$B$205,A87,EVIDENCE_LINKS!$D$6:$D$205,AI87))),EXACT(B87,INDEX(EVIDENCE_LINKS!$C$6:$C$205,SUMIFS(EVIDENCE_LINKS!$S$6:$S$205,EVIDENCE_LINKS!$B$6:$B$205,A87,EVIDENCE_LINKS!$D$6:$D$205,AI87))),INDEX(EVIDENCE_LINKS!$N$6:$N$205,SUMIFS(EVIDENCE_LINKS!$S$6:$S$205,EVIDENCE_LINKS!$B$6:$B$205,A87,EVIDENCE_LINKS!$D$6:$D$205,AI87))="VALID",COUNTIF($AG87:$AJ87,AI87)=1),"VALID","INVALID - EVIDENCE 3 SELECTION")))</x:f>
      </x:c>
      <x:c r="AN87" s="51" t="str">
        <x:f>IF(A87="","",IF(AJ87="","EMPTY",IF(AND(COUNTIFS(EVIDENCE_LINKS!$B$6:$B$205,A87,EVIDENCE_LINKS!$D$6:$D$205,AJ87)=1,EXACT(AJ87,INDEX(EVIDENCE_LINKS!$D$6:$D$205,SUMIFS(EVIDENCE_LINKS!$S$6:$S$205,EVIDENCE_LINKS!$B$6:$B$205,A87,EVIDENCE_LINKS!$D$6:$D$205,AJ87))),EXACT(A87,INDEX(EVIDENCE_LINKS!$B$6:$B$205,SUMIFS(EVIDENCE_LINKS!$S$6:$S$205,EVIDENCE_LINKS!$B$6:$B$205,A87,EVIDENCE_LINKS!$D$6:$D$205,AJ87))),EXACT(B87,INDEX(EVIDENCE_LINKS!$C$6:$C$205,SUMIFS(EVIDENCE_LINKS!$S$6:$S$205,EVIDENCE_LINKS!$B$6:$B$205,A87,EVIDENCE_LINKS!$D$6:$D$205,AJ87))),INDEX(EVIDENCE_LINKS!$N$6:$N$205,SUMIFS(EVIDENCE_LINKS!$S$6:$S$205,EVIDENCE_LINKS!$B$6:$B$205,A87,EVIDENCE_LINKS!$D$6:$D$205,AJ87))="VALID",COUNTIF($AG87:$AJ87,AJ87)=1),"VALID","INVALID - EVIDENCE 4 SELECTION")))</x:f>
      </x:c>
      <x:c r="AO87" s="51" t="str">
        <x:f>IF(A87="","",IF(AND(OR(AK87="VALID",AK87="EMPTY"),OR(AL87="VALID",AL87="EMPTY"),OR(AM87="VALID",AM87="EMPTY"),OR(AN87="VALID",AN87="EMPTY"),R87=COUNTIF($AG87:$AJ87,"&lt;&gt;")),"VALID","INVALID - EVIDENCE SELECTION PARITY"))</x:f>
      </x:c>
      <x:c r="AP87" s="51" t="str">
        <x:f>IF(A87="","",IF(R87&lt;2,"TOO FEW - RETURN TO EVIDENCE AUDIT",IF(R87&gt;4,"TOO MANY - REPAIR MEMO","VALID")))</x:f>
      </x:c>
      <x:c r="AR87" t="str">
        <x:f>IF(A87="","",IF(AQ87="","INVALID - MISSING ALTERNATIVE SELECTION",IF(AND(COUNTIFS(ALTERNATIVES!$B$6:$B$205,A87,ALTERNATIVES!$A$6:$A$205,AQ87)=1,EXACT(AQ87,INDEX(ALTERNATIVES!$A$6:$A$205,SUMIFS(ALTERNATIVES!$Q$6:$Q$205,ALTERNATIVES!$B$6:$B$205,A87,ALTERNATIVES!$A$6:$A$205,AQ87))),EXACT(A87,INDEX(ALTERNATIVES!$B$6:$B$205,SUMIFS(ALTERNATIVES!$Q$6:$Q$205,ALTERNATIVES!$B$6:$B$205,A87,ALTERNATIVES!$A$6:$A$205,AQ87))),EXACT(B87,INDEX(ALTERNATIVES!$C$6:$C$205,SUMIFS(ALTERNATIVES!$Q$6:$Q$205,ALTERNATIVES!$B$6:$B$205,A87,ALTERNATIVES!$A$6:$A$205,AQ87))),INDEX(ALTERNATIVES!$L$6:$L$205,SUMIFS(ALTERNATIVES!$Q$6:$Q$205,ALTERNATIVES!$B$6:$B$205,A87,ALTERNATIVES!$A$6:$A$205,AQ87))="VALID"),"VALID","INVALID - ALTERNATIVE SELECTION")))</x:f>
      </x:c>
    </x:row>
    <x:row r="88">
      <x:c r="A88" s="24"/>
      <x:c r="B88" s="24"/>
      <x:c r="C88" s="34"/>
      <x:c r="D88" s="24"/>
      <x:c r="E88" s="24"/>
      <x:c r="F88" s="24"/>
      <x:c r="G88" s="24"/>
      <x:c r="H88" s="24"/>
      <x:c r="I88" s="24"/>
      <x:c r="J88" s="24"/>
      <x:c r="K88" s="24"/>
      <x:c r="L88" s="24"/>
      <x:c r="M88" s="24"/>
      <x:c r="N88" s="30" t="str">
        <x:f>IF(A88="","",IF(COUNTIF($A$6:$A$205,A88)=1,"VALID","INVALID - DUPLICATE / CASE-COLLIDING MEMO ID"))</x:f>
      </x:c>
      <x:c r="O88" s="30" t="str">
        <x:f>IF(A88="","",IF(AND(COUNTIF(DECISION_CONTEXT!$A$6:$A$205,B88)=1,EXACT(B88,INDEX(DECISION_CONTEXT!$A$6:$A$205,MATCH(B88,DECISION_CONTEXT!$A$6:$A$205,0))),INDEX(DECISION_CONTEXT!$I$6:$I$205,MATCH(B88,DECISION_CONTEXT!$A$6:$A$205,0))="VALID",INDEX(DECISION_CONTEXT!$J$6:$J$205,MATCH(B88,DECISION_CONTEXT!$A$6:$A$205,0))="VALID"),"VALID","INVALID - DECISION OWNERSHIP"))</x:f>
      </x:c>
      <x:c r="P88" s="30" t="str">
        <x:f>IF(A88="","",IF(AND(B88&lt;&gt;"",C88&lt;&gt;"",D88&lt;&gt;"",E88&lt;&gt;"",F88&lt;&gt;"",G88&lt;&gt;"",H88&lt;&gt;"",I88&lt;&gt;"",J88&lt;&gt;"",K88&lt;&gt;"",L88&lt;&gt;"",M88&lt;&gt;""),"VALID","INVALID - REQUIRED FIELD"))</x:f>
      </x:c>
      <x:c r="Q88" s="30" t="str">
        <x:f>IF(A88="","",COUNTIFS(EVIDENCE_LINKS!$B$6:$B$205,A88,EVIDENCE_LINKS!$C$6:$C$205,B88))</x:f>
      </x:c>
      <x:c r="R88" s="30" t="str">
        <x:f>IF(A88="","",COUNTIFS(EVIDENCE_LINKS!$B$6:$B$205,A88,EVIDENCE_LINKS!$C$6:$C$205,B88,EVIDENCE_LINKS!$N$6:$N$205,"VALID"))</x:f>
      </x:c>
      <x:c r="S88" s="30" t="str">
        <x:f>IF(A88="","",COUNTIFS(EVIDENCE_LINKS!$B$6:$B$205,A88,EVIDENCE_LINKS!$C$6:$C$205,B88,EVIDENCE_LINKS!$N$6:$N$205,"BLOCKING"))</x:f>
      </x:c>
      <x:c r="T88" s="30" t="str">
        <x:f>IF(A88="","",COUNTIFS(ALTERNATIVES!$B$6:$B$205,A88,ALTERNATIVES!$C$6:$C$205,B88,ALTERNATIVES!$L$6:$L$205,"VALID"))</x:f>
      </x:c>
      <x:c r="U88" s="30" t="str">
        <x:f>IF(A88="","",IF(OR(N88&lt;&gt;"VALID",O88&lt;&gt;"VALID",P88&lt;&gt;"VALID",AB88&lt;&gt;"VALID",AC88&gt;0,AE88&gt;0,AO88&lt;&gt;"VALID",AR88&lt;&gt;"VALID"),"REPAIR MEMO",IF(INDEX(DECISION_CONTEXT!$D$6:$D$205,MATCH(B88,DECISION_CONTEXT!$A$6:$A$205,0))="REOPEN REQUIRED","RETURN TO DECISION DEFINITION",IF(OR(AD88&gt;0,AP88="TOO FEW - RETURN TO EVIDENCE AUDIT"),"RETURN TO EVIDENCE AUDIT",IF(AP88="TOO MANY - REPAIR MEMO","REPAIR MEMO",IF(T88&lt;1,"REPAIR MEMO","READY FOR EXECUTIVE REVIEW"))))))</x:f>
      </x:c>
      <x:c r="V88" s="30" t="str">
        <x:f>IF(A88="","",IF(U88="READY FOR EXECUTIVE REVIEW","Take the bounded memo to executive review; record the actual decision separately.",IF(U88="RETURN TO DECISION DEFINITION","Reopen the Decision Definition Canvas before rewriting the memo.",IF(U88="RETURN TO EVIDENCE AUDIT","Return to Evidence Audit until at least two and no more than four decision-bearing evidence records are valid.",IF(AP88="TOO MANY - REPAIR MEMO","Reduce the executive surface to two to four decision-bearing evidence records without changing upstream evidence.","Repair the memo record without changing upstream decision or evidence.")))))</x:f>
      </x:c>
      <x:c r="W88" s="30" t="str">
        <x:f>IF(A88="","",A88&amp;"|~|"&amp;B88&amp;"|~|"&amp;E88&amp;"|~|"&amp;F88&amp;"|~|"&amp;H88&amp;"|~|"&amp;I88&amp;"|~|"&amp;K88&amp;"|~|"&amp;L88)</x:f>
      </x:c>
      <x:c r="X88" s="51"/>
      <x:c r="Y88" s="51"/>
      <x:c r="Z88" s="51"/>
      <x:c r="AA88" s="51"/>
      <x:c r="AB88" s="51" t="str">
        <x:f>IF(A88="","",IF(AND(O88="VALID",EXACT(X88,INDEX(DECISION_CONTEXT!$B$6:$B$205,MATCH(B88,DECISION_CONTEXT!$A$6:$A$205,0))),EXACT(Y88,INDEX(DECISION_CONTEXT!$E$6:$E$205,MATCH(B88,DECISION_CONTEXT!$A$6:$A$205,0))),EXACT(Z88,INDEX(DECISION_CONTEXT!$F$6:$F$205,MATCH(B88,DECISION_CONTEXT!$A$6:$A$205,0))),EXACT(AA88,INDEX(DECISION_CONTEXT!$H$6:$H$205,MATCH(B88,DECISION_CONTEXT!$A$6:$A$205,0))),EXACT(E88,INDEX(DECISION_CONTEXT!$K$6:$K$205,MATCH(B88,DECISION_CONTEXT!$A$6:$A$205,0)))),"VALID","INVALID - DECISION CONTRACT PARITY / AUTHORITY"))</x:f>
      </x:c>
      <x:c r="AC88" s="51" t="str">
        <x:f>IF(A88="","",COUNTIFS(EVIDENCE_LINKS!$B$6:$B$205,A88,EVIDENCE_LINKS!$C$6:$C$205,B88,EVIDENCE_LINKS!$N$6:$N$205,"INVALID"))</x:f>
      </x:c>
      <x:c r="AD88" s="51" t="str">
        <x:f>IF(A88="","",S88)</x:f>
      </x:c>
      <x:c r="AE88" s="51" t="str">
        <x:f>IF(A88="","",COUNTIFS(ALTERNATIVES!$B$6:$B$205,A88,ALTERNATIVES!$C$6:$C$205,B88,ALTERNATIVES!$L$6:$L$205,"INVALID"))</x:f>
      </x:c>
      <x:c r="AF88" s="51" t="str">
        <x:f>IF(A88="","",A88&amp;"|~|"&amp;B88&amp;"|~|"&amp;X88&amp;"|~|"&amp;Y88&amp;"|~|"&amp;Z88&amp;"|~|"&amp;AA88&amp;"|~|"&amp;E88&amp;"|~|"&amp;F88&amp;"|~|"&amp;H88&amp;"|~|"&amp;I88&amp;"|~|"&amp;K88&amp;"|~|"&amp;L88)</x:f>
      </x:c>
      <x:c r="AG88" s="51"/>
      <x:c r="AH88" s="51"/>
      <x:c r="AI88" s="51"/>
      <x:c r="AJ88" s="51"/>
      <x:c r="AK88" s="51" t="str">
        <x:f>IF(A88="","",IF(AG88="","EMPTY",IF(AND(COUNTIFS(EVIDENCE_LINKS!$B$6:$B$205,A88,EVIDENCE_LINKS!$D$6:$D$205,AG88)=1,EXACT(AG88,INDEX(EVIDENCE_LINKS!$D$6:$D$205,SUMIFS(EVIDENCE_LINKS!$S$6:$S$205,EVIDENCE_LINKS!$B$6:$B$205,A88,EVIDENCE_LINKS!$D$6:$D$205,AG88))),EXACT(A88,INDEX(EVIDENCE_LINKS!$B$6:$B$205,SUMIFS(EVIDENCE_LINKS!$S$6:$S$205,EVIDENCE_LINKS!$B$6:$B$205,A88,EVIDENCE_LINKS!$D$6:$D$205,AG88))),EXACT(B88,INDEX(EVIDENCE_LINKS!$C$6:$C$205,SUMIFS(EVIDENCE_LINKS!$S$6:$S$205,EVIDENCE_LINKS!$B$6:$B$205,A88,EVIDENCE_LINKS!$D$6:$D$205,AG88))),INDEX(EVIDENCE_LINKS!$N$6:$N$205,SUMIFS(EVIDENCE_LINKS!$S$6:$S$205,EVIDENCE_LINKS!$B$6:$B$205,A88,EVIDENCE_LINKS!$D$6:$D$205,AG88))="VALID",COUNTIF($AG88:$AJ88,AG88)=1),"VALID","INVALID - EVIDENCE 1 SELECTION")))</x:f>
      </x:c>
      <x:c r="AL88" s="51" t="str">
        <x:f>IF(A88="","",IF(AH88="","EMPTY",IF(AND(COUNTIFS(EVIDENCE_LINKS!$B$6:$B$205,A88,EVIDENCE_LINKS!$D$6:$D$205,AH88)=1,EXACT(AH88,INDEX(EVIDENCE_LINKS!$D$6:$D$205,SUMIFS(EVIDENCE_LINKS!$S$6:$S$205,EVIDENCE_LINKS!$B$6:$B$205,A88,EVIDENCE_LINKS!$D$6:$D$205,AH88))),EXACT(A88,INDEX(EVIDENCE_LINKS!$B$6:$B$205,SUMIFS(EVIDENCE_LINKS!$S$6:$S$205,EVIDENCE_LINKS!$B$6:$B$205,A88,EVIDENCE_LINKS!$D$6:$D$205,AH88))),EXACT(B88,INDEX(EVIDENCE_LINKS!$C$6:$C$205,SUMIFS(EVIDENCE_LINKS!$S$6:$S$205,EVIDENCE_LINKS!$B$6:$B$205,A88,EVIDENCE_LINKS!$D$6:$D$205,AH88))),INDEX(EVIDENCE_LINKS!$N$6:$N$205,SUMIFS(EVIDENCE_LINKS!$S$6:$S$205,EVIDENCE_LINKS!$B$6:$B$205,A88,EVIDENCE_LINKS!$D$6:$D$205,AH88))="VALID",COUNTIF($AG88:$AJ88,AH88)=1),"VALID","INVALID - EVIDENCE 2 SELECTION")))</x:f>
      </x:c>
      <x:c r="AM88" s="51" t="str">
        <x:f>IF(A88="","",IF(AI88="","EMPTY",IF(AND(COUNTIFS(EVIDENCE_LINKS!$B$6:$B$205,A88,EVIDENCE_LINKS!$D$6:$D$205,AI88)=1,EXACT(AI88,INDEX(EVIDENCE_LINKS!$D$6:$D$205,SUMIFS(EVIDENCE_LINKS!$S$6:$S$205,EVIDENCE_LINKS!$B$6:$B$205,A88,EVIDENCE_LINKS!$D$6:$D$205,AI88))),EXACT(A88,INDEX(EVIDENCE_LINKS!$B$6:$B$205,SUMIFS(EVIDENCE_LINKS!$S$6:$S$205,EVIDENCE_LINKS!$B$6:$B$205,A88,EVIDENCE_LINKS!$D$6:$D$205,AI88))),EXACT(B88,INDEX(EVIDENCE_LINKS!$C$6:$C$205,SUMIFS(EVIDENCE_LINKS!$S$6:$S$205,EVIDENCE_LINKS!$B$6:$B$205,A88,EVIDENCE_LINKS!$D$6:$D$205,AI88))),INDEX(EVIDENCE_LINKS!$N$6:$N$205,SUMIFS(EVIDENCE_LINKS!$S$6:$S$205,EVIDENCE_LINKS!$B$6:$B$205,A88,EVIDENCE_LINKS!$D$6:$D$205,AI88))="VALID",COUNTIF($AG88:$AJ88,AI88)=1),"VALID","INVALID - EVIDENCE 3 SELECTION")))</x:f>
      </x:c>
      <x:c r="AN88" s="51" t="str">
        <x:f>IF(A88="","",IF(AJ88="","EMPTY",IF(AND(COUNTIFS(EVIDENCE_LINKS!$B$6:$B$205,A88,EVIDENCE_LINKS!$D$6:$D$205,AJ88)=1,EXACT(AJ88,INDEX(EVIDENCE_LINKS!$D$6:$D$205,SUMIFS(EVIDENCE_LINKS!$S$6:$S$205,EVIDENCE_LINKS!$B$6:$B$205,A88,EVIDENCE_LINKS!$D$6:$D$205,AJ88))),EXACT(A88,INDEX(EVIDENCE_LINKS!$B$6:$B$205,SUMIFS(EVIDENCE_LINKS!$S$6:$S$205,EVIDENCE_LINKS!$B$6:$B$205,A88,EVIDENCE_LINKS!$D$6:$D$205,AJ88))),EXACT(B88,INDEX(EVIDENCE_LINKS!$C$6:$C$205,SUMIFS(EVIDENCE_LINKS!$S$6:$S$205,EVIDENCE_LINKS!$B$6:$B$205,A88,EVIDENCE_LINKS!$D$6:$D$205,AJ88))),INDEX(EVIDENCE_LINKS!$N$6:$N$205,SUMIFS(EVIDENCE_LINKS!$S$6:$S$205,EVIDENCE_LINKS!$B$6:$B$205,A88,EVIDENCE_LINKS!$D$6:$D$205,AJ88))="VALID",COUNTIF($AG88:$AJ88,AJ88)=1),"VALID","INVALID - EVIDENCE 4 SELECTION")))</x:f>
      </x:c>
      <x:c r="AO88" s="51" t="str">
        <x:f>IF(A88="","",IF(AND(OR(AK88="VALID",AK88="EMPTY"),OR(AL88="VALID",AL88="EMPTY"),OR(AM88="VALID",AM88="EMPTY"),OR(AN88="VALID",AN88="EMPTY"),R88=COUNTIF($AG88:$AJ88,"&lt;&gt;")),"VALID","INVALID - EVIDENCE SELECTION PARITY"))</x:f>
      </x:c>
      <x:c r="AP88" s="51" t="str">
        <x:f>IF(A88="","",IF(R88&lt;2,"TOO FEW - RETURN TO EVIDENCE AUDIT",IF(R88&gt;4,"TOO MANY - REPAIR MEMO","VALID")))</x:f>
      </x:c>
      <x:c r="AR88" t="str">
        <x:f>IF(A88="","",IF(AQ88="","INVALID - MISSING ALTERNATIVE SELECTION",IF(AND(COUNTIFS(ALTERNATIVES!$B$6:$B$205,A88,ALTERNATIVES!$A$6:$A$205,AQ88)=1,EXACT(AQ88,INDEX(ALTERNATIVES!$A$6:$A$205,SUMIFS(ALTERNATIVES!$Q$6:$Q$205,ALTERNATIVES!$B$6:$B$205,A88,ALTERNATIVES!$A$6:$A$205,AQ88))),EXACT(A88,INDEX(ALTERNATIVES!$B$6:$B$205,SUMIFS(ALTERNATIVES!$Q$6:$Q$205,ALTERNATIVES!$B$6:$B$205,A88,ALTERNATIVES!$A$6:$A$205,AQ88))),EXACT(B88,INDEX(ALTERNATIVES!$C$6:$C$205,SUMIFS(ALTERNATIVES!$Q$6:$Q$205,ALTERNATIVES!$B$6:$B$205,A88,ALTERNATIVES!$A$6:$A$205,AQ88))),INDEX(ALTERNATIVES!$L$6:$L$205,SUMIFS(ALTERNATIVES!$Q$6:$Q$205,ALTERNATIVES!$B$6:$B$205,A88,ALTERNATIVES!$A$6:$A$205,AQ88))="VALID"),"VALID","INVALID - ALTERNATIVE SELECTION")))</x:f>
      </x:c>
    </x:row>
    <x:row r="89">
      <x:c r="A89" s="24"/>
      <x:c r="B89" s="24"/>
      <x:c r="C89" s="34"/>
      <x:c r="D89" s="24"/>
      <x:c r="E89" s="24"/>
      <x:c r="F89" s="24"/>
      <x:c r="G89" s="24"/>
      <x:c r="H89" s="24"/>
      <x:c r="I89" s="24"/>
      <x:c r="J89" s="24"/>
      <x:c r="K89" s="24"/>
      <x:c r="L89" s="24"/>
      <x:c r="M89" s="24"/>
      <x:c r="N89" s="30" t="str">
        <x:f>IF(A89="","",IF(COUNTIF($A$6:$A$205,A89)=1,"VALID","INVALID - DUPLICATE / CASE-COLLIDING MEMO ID"))</x:f>
      </x:c>
      <x:c r="O89" s="30" t="str">
        <x:f>IF(A89="","",IF(AND(COUNTIF(DECISION_CONTEXT!$A$6:$A$205,B89)=1,EXACT(B89,INDEX(DECISION_CONTEXT!$A$6:$A$205,MATCH(B89,DECISION_CONTEXT!$A$6:$A$205,0))),INDEX(DECISION_CONTEXT!$I$6:$I$205,MATCH(B89,DECISION_CONTEXT!$A$6:$A$205,0))="VALID",INDEX(DECISION_CONTEXT!$J$6:$J$205,MATCH(B89,DECISION_CONTEXT!$A$6:$A$205,0))="VALID"),"VALID","INVALID - DECISION OWNERSHIP"))</x:f>
      </x:c>
      <x:c r="P89" s="30" t="str">
        <x:f>IF(A89="","",IF(AND(B89&lt;&gt;"",C89&lt;&gt;"",D89&lt;&gt;"",E89&lt;&gt;"",F89&lt;&gt;"",G89&lt;&gt;"",H89&lt;&gt;"",I89&lt;&gt;"",J89&lt;&gt;"",K89&lt;&gt;"",L89&lt;&gt;"",M89&lt;&gt;""),"VALID","INVALID - REQUIRED FIELD"))</x:f>
      </x:c>
      <x:c r="Q89" s="30" t="str">
        <x:f>IF(A89="","",COUNTIFS(EVIDENCE_LINKS!$B$6:$B$205,A89,EVIDENCE_LINKS!$C$6:$C$205,B89))</x:f>
      </x:c>
      <x:c r="R89" s="30" t="str">
        <x:f>IF(A89="","",COUNTIFS(EVIDENCE_LINKS!$B$6:$B$205,A89,EVIDENCE_LINKS!$C$6:$C$205,B89,EVIDENCE_LINKS!$N$6:$N$205,"VALID"))</x:f>
      </x:c>
      <x:c r="S89" s="30" t="str">
        <x:f>IF(A89="","",COUNTIFS(EVIDENCE_LINKS!$B$6:$B$205,A89,EVIDENCE_LINKS!$C$6:$C$205,B89,EVIDENCE_LINKS!$N$6:$N$205,"BLOCKING"))</x:f>
      </x:c>
      <x:c r="T89" s="30" t="str">
        <x:f>IF(A89="","",COUNTIFS(ALTERNATIVES!$B$6:$B$205,A89,ALTERNATIVES!$C$6:$C$205,B89,ALTERNATIVES!$L$6:$L$205,"VALID"))</x:f>
      </x:c>
      <x:c r="U89" s="30" t="str">
        <x:f>IF(A89="","",IF(OR(N89&lt;&gt;"VALID",O89&lt;&gt;"VALID",P89&lt;&gt;"VALID",AB89&lt;&gt;"VALID",AC89&gt;0,AE89&gt;0,AO89&lt;&gt;"VALID",AR89&lt;&gt;"VALID"),"REPAIR MEMO",IF(INDEX(DECISION_CONTEXT!$D$6:$D$205,MATCH(B89,DECISION_CONTEXT!$A$6:$A$205,0))="REOPEN REQUIRED","RETURN TO DECISION DEFINITION",IF(OR(AD89&gt;0,AP89="TOO FEW - RETURN TO EVIDENCE AUDIT"),"RETURN TO EVIDENCE AUDIT",IF(AP89="TOO MANY - REPAIR MEMO","REPAIR MEMO",IF(T89&lt;1,"REPAIR MEMO","READY FOR EXECUTIVE REVIEW"))))))</x:f>
      </x:c>
      <x:c r="V89" s="30" t="str">
        <x:f>IF(A89="","",IF(U89="READY FOR EXECUTIVE REVIEW","Take the bounded memo to executive review; record the actual decision separately.",IF(U89="RETURN TO DECISION DEFINITION","Reopen the Decision Definition Canvas before rewriting the memo.",IF(U89="RETURN TO EVIDENCE AUDIT","Return to Evidence Audit until at least two and no more than four decision-bearing evidence records are valid.",IF(AP89="TOO MANY - REPAIR MEMO","Reduce the executive surface to two to four decision-bearing evidence records without changing upstream evidence.","Repair the memo record without changing upstream decision or evidence.")))))</x:f>
      </x:c>
      <x:c r="W89" s="30" t="str">
        <x:f>IF(A89="","",A89&amp;"|~|"&amp;B89&amp;"|~|"&amp;E89&amp;"|~|"&amp;F89&amp;"|~|"&amp;H89&amp;"|~|"&amp;I89&amp;"|~|"&amp;K89&amp;"|~|"&amp;L89)</x:f>
      </x:c>
      <x:c r="X89" s="51"/>
      <x:c r="Y89" s="51"/>
      <x:c r="Z89" s="51"/>
      <x:c r="AA89" s="51"/>
      <x:c r="AB89" s="51" t="str">
        <x:f>IF(A89="","",IF(AND(O89="VALID",EXACT(X89,INDEX(DECISION_CONTEXT!$B$6:$B$205,MATCH(B89,DECISION_CONTEXT!$A$6:$A$205,0))),EXACT(Y89,INDEX(DECISION_CONTEXT!$E$6:$E$205,MATCH(B89,DECISION_CONTEXT!$A$6:$A$205,0))),EXACT(Z89,INDEX(DECISION_CONTEXT!$F$6:$F$205,MATCH(B89,DECISION_CONTEXT!$A$6:$A$205,0))),EXACT(AA89,INDEX(DECISION_CONTEXT!$H$6:$H$205,MATCH(B89,DECISION_CONTEXT!$A$6:$A$205,0))),EXACT(E89,INDEX(DECISION_CONTEXT!$K$6:$K$205,MATCH(B89,DECISION_CONTEXT!$A$6:$A$205,0)))),"VALID","INVALID - DECISION CONTRACT PARITY / AUTHORITY"))</x:f>
      </x:c>
      <x:c r="AC89" s="51" t="str">
        <x:f>IF(A89="","",COUNTIFS(EVIDENCE_LINKS!$B$6:$B$205,A89,EVIDENCE_LINKS!$C$6:$C$205,B89,EVIDENCE_LINKS!$N$6:$N$205,"INVALID"))</x:f>
      </x:c>
      <x:c r="AD89" s="51" t="str">
        <x:f>IF(A89="","",S89)</x:f>
      </x:c>
      <x:c r="AE89" s="51" t="str">
        <x:f>IF(A89="","",COUNTIFS(ALTERNATIVES!$B$6:$B$205,A89,ALTERNATIVES!$C$6:$C$205,B89,ALTERNATIVES!$L$6:$L$205,"INVALID"))</x:f>
      </x:c>
      <x:c r="AF89" s="51" t="str">
        <x:f>IF(A89="","",A89&amp;"|~|"&amp;B89&amp;"|~|"&amp;X89&amp;"|~|"&amp;Y89&amp;"|~|"&amp;Z89&amp;"|~|"&amp;AA89&amp;"|~|"&amp;E89&amp;"|~|"&amp;F89&amp;"|~|"&amp;H89&amp;"|~|"&amp;I89&amp;"|~|"&amp;K89&amp;"|~|"&amp;L89)</x:f>
      </x:c>
      <x:c r="AG89" s="51"/>
      <x:c r="AH89" s="51"/>
      <x:c r="AI89" s="51"/>
      <x:c r="AJ89" s="51"/>
      <x:c r="AK89" s="51" t="str">
        <x:f>IF(A89="","",IF(AG89="","EMPTY",IF(AND(COUNTIFS(EVIDENCE_LINKS!$B$6:$B$205,A89,EVIDENCE_LINKS!$D$6:$D$205,AG89)=1,EXACT(AG89,INDEX(EVIDENCE_LINKS!$D$6:$D$205,SUMIFS(EVIDENCE_LINKS!$S$6:$S$205,EVIDENCE_LINKS!$B$6:$B$205,A89,EVIDENCE_LINKS!$D$6:$D$205,AG89))),EXACT(A89,INDEX(EVIDENCE_LINKS!$B$6:$B$205,SUMIFS(EVIDENCE_LINKS!$S$6:$S$205,EVIDENCE_LINKS!$B$6:$B$205,A89,EVIDENCE_LINKS!$D$6:$D$205,AG89))),EXACT(B89,INDEX(EVIDENCE_LINKS!$C$6:$C$205,SUMIFS(EVIDENCE_LINKS!$S$6:$S$205,EVIDENCE_LINKS!$B$6:$B$205,A89,EVIDENCE_LINKS!$D$6:$D$205,AG89))),INDEX(EVIDENCE_LINKS!$N$6:$N$205,SUMIFS(EVIDENCE_LINKS!$S$6:$S$205,EVIDENCE_LINKS!$B$6:$B$205,A89,EVIDENCE_LINKS!$D$6:$D$205,AG89))="VALID",COUNTIF($AG89:$AJ89,AG89)=1),"VALID","INVALID - EVIDENCE 1 SELECTION")))</x:f>
      </x:c>
      <x:c r="AL89" s="51" t="str">
        <x:f>IF(A89="","",IF(AH89="","EMPTY",IF(AND(COUNTIFS(EVIDENCE_LINKS!$B$6:$B$205,A89,EVIDENCE_LINKS!$D$6:$D$205,AH89)=1,EXACT(AH89,INDEX(EVIDENCE_LINKS!$D$6:$D$205,SUMIFS(EVIDENCE_LINKS!$S$6:$S$205,EVIDENCE_LINKS!$B$6:$B$205,A89,EVIDENCE_LINKS!$D$6:$D$205,AH89))),EXACT(A89,INDEX(EVIDENCE_LINKS!$B$6:$B$205,SUMIFS(EVIDENCE_LINKS!$S$6:$S$205,EVIDENCE_LINKS!$B$6:$B$205,A89,EVIDENCE_LINKS!$D$6:$D$205,AH89))),EXACT(B89,INDEX(EVIDENCE_LINKS!$C$6:$C$205,SUMIFS(EVIDENCE_LINKS!$S$6:$S$205,EVIDENCE_LINKS!$B$6:$B$205,A89,EVIDENCE_LINKS!$D$6:$D$205,AH89))),INDEX(EVIDENCE_LINKS!$N$6:$N$205,SUMIFS(EVIDENCE_LINKS!$S$6:$S$205,EVIDENCE_LINKS!$B$6:$B$205,A89,EVIDENCE_LINKS!$D$6:$D$205,AH89))="VALID",COUNTIF($AG89:$AJ89,AH89)=1),"VALID","INVALID - EVIDENCE 2 SELECTION")))</x:f>
      </x:c>
      <x:c r="AM89" s="51" t="str">
        <x:f>IF(A89="","",IF(AI89="","EMPTY",IF(AND(COUNTIFS(EVIDENCE_LINKS!$B$6:$B$205,A89,EVIDENCE_LINKS!$D$6:$D$205,AI89)=1,EXACT(AI89,INDEX(EVIDENCE_LINKS!$D$6:$D$205,SUMIFS(EVIDENCE_LINKS!$S$6:$S$205,EVIDENCE_LINKS!$B$6:$B$205,A89,EVIDENCE_LINKS!$D$6:$D$205,AI89))),EXACT(A89,INDEX(EVIDENCE_LINKS!$B$6:$B$205,SUMIFS(EVIDENCE_LINKS!$S$6:$S$205,EVIDENCE_LINKS!$B$6:$B$205,A89,EVIDENCE_LINKS!$D$6:$D$205,AI89))),EXACT(B89,INDEX(EVIDENCE_LINKS!$C$6:$C$205,SUMIFS(EVIDENCE_LINKS!$S$6:$S$205,EVIDENCE_LINKS!$B$6:$B$205,A89,EVIDENCE_LINKS!$D$6:$D$205,AI89))),INDEX(EVIDENCE_LINKS!$N$6:$N$205,SUMIFS(EVIDENCE_LINKS!$S$6:$S$205,EVIDENCE_LINKS!$B$6:$B$205,A89,EVIDENCE_LINKS!$D$6:$D$205,AI89))="VALID",COUNTIF($AG89:$AJ89,AI89)=1),"VALID","INVALID - EVIDENCE 3 SELECTION")))</x:f>
      </x:c>
      <x:c r="AN89" s="51" t="str">
        <x:f>IF(A89="","",IF(AJ89="","EMPTY",IF(AND(COUNTIFS(EVIDENCE_LINKS!$B$6:$B$205,A89,EVIDENCE_LINKS!$D$6:$D$205,AJ89)=1,EXACT(AJ89,INDEX(EVIDENCE_LINKS!$D$6:$D$205,SUMIFS(EVIDENCE_LINKS!$S$6:$S$205,EVIDENCE_LINKS!$B$6:$B$205,A89,EVIDENCE_LINKS!$D$6:$D$205,AJ89))),EXACT(A89,INDEX(EVIDENCE_LINKS!$B$6:$B$205,SUMIFS(EVIDENCE_LINKS!$S$6:$S$205,EVIDENCE_LINKS!$B$6:$B$205,A89,EVIDENCE_LINKS!$D$6:$D$205,AJ89))),EXACT(B89,INDEX(EVIDENCE_LINKS!$C$6:$C$205,SUMIFS(EVIDENCE_LINKS!$S$6:$S$205,EVIDENCE_LINKS!$B$6:$B$205,A89,EVIDENCE_LINKS!$D$6:$D$205,AJ89))),INDEX(EVIDENCE_LINKS!$N$6:$N$205,SUMIFS(EVIDENCE_LINKS!$S$6:$S$205,EVIDENCE_LINKS!$B$6:$B$205,A89,EVIDENCE_LINKS!$D$6:$D$205,AJ89))="VALID",COUNTIF($AG89:$AJ89,AJ89)=1),"VALID","INVALID - EVIDENCE 4 SELECTION")))</x:f>
      </x:c>
      <x:c r="AO89" s="51" t="str">
        <x:f>IF(A89="","",IF(AND(OR(AK89="VALID",AK89="EMPTY"),OR(AL89="VALID",AL89="EMPTY"),OR(AM89="VALID",AM89="EMPTY"),OR(AN89="VALID",AN89="EMPTY"),R89=COUNTIF($AG89:$AJ89,"&lt;&gt;")),"VALID","INVALID - EVIDENCE SELECTION PARITY"))</x:f>
      </x:c>
      <x:c r="AP89" s="51" t="str">
        <x:f>IF(A89="","",IF(R89&lt;2,"TOO FEW - RETURN TO EVIDENCE AUDIT",IF(R89&gt;4,"TOO MANY - REPAIR MEMO","VALID")))</x:f>
      </x:c>
      <x:c r="AR89" t="str">
        <x:f>IF(A89="","",IF(AQ89="","INVALID - MISSING ALTERNATIVE SELECTION",IF(AND(COUNTIFS(ALTERNATIVES!$B$6:$B$205,A89,ALTERNATIVES!$A$6:$A$205,AQ89)=1,EXACT(AQ89,INDEX(ALTERNATIVES!$A$6:$A$205,SUMIFS(ALTERNATIVES!$Q$6:$Q$205,ALTERNATIVES!$B$6:$B$205,A89,ALTERNATIVES!$A$6:$A$205,AQ89))),EXACT(A89,INDEX(ALTERNATIVES!$B$6:$B$205,SUMIFS(ALTERNATIVES!$Q$6:$Q$205,ALTERNATIVES!$B$6:$B$205,A89,ALTERNATIVES!$A$6:$A$205,AQ89))),EXACT(B89,INDEX(ALTERNATIVES!$C$6:$C$205,SUMIFS(ALTERNATIVES!$Q$6:$Q$205,ALTERNATIVES!$B$6:$B$205,A89,ALTERNATIVES!$A$6:$A$205,AQ89))),INDEX(ALTERNATIVES!$L$6:$L$205,SUMIFS(ALTERNATIVES!$Q$6:$Q$205,ALTERNATIVES!$B$6:$B$205,A89,ALTERNATIVES!$A$6:$A$205,AQ89))="VALID"),"VALID","INVALID - ALTERNATIVE SELECTION")))</x:f>
      </x:c>
    </x:row>
    <x:row r="90">
      <x:c r="A90" s="24"/>
      <x:c r="B90" s="24"/>
      <x:c r="C90" s="34"/>
      <x:c r="D90" s="24"/>
      <x:c r="E90" s="24"/>
      <x:c r="F90" s="24"/>
      <x:c r="G90" s="24"/>
      <x:c r="H90" s="24"/>
      <x:c r="I90" s="24"/>
      <x:c r="J90" s="24"/>
      <x:c r="K90" s="24"/>
      <x:c r="L90" s="24"/>
      <x:c r="M90" s="24"/>
      <x:c r="N90" s="30" t="str">
        <x:f>IF(A90="","",IF(COUNTIF($A$6:$A$205,A90)=1,"VALID","INVALID - DUPLICATE / CASE-COLLIDING MEMO ID"))</x:f>
      </x:c>
      <x:c r="O90" s="30" t="str">
        <x:f>IF(A90="","",IF(AND(COUNTIF(DECISION_CONTEXT!$A$6:$A$205,B90)=1,EXACT(B90,INDEX(DECISION_CONTEXT!$A$6:$A$205,MATCH(B90,DECISION_CONTEXT!$A$6:$A$205,0))),INDEX(DECISION_CONTEXT!$I$6:$I$205,MATCH(B90,DECISION_CONTEXT!$A$6:$A$205,0))="VALID",INDEX(DECISION_CONTEXT!$J$6:$J$205,MATCH(B90,DECISION_CONTEXT!$A$6:$A$205,0))="VALID"),"VALID","INVALID - DECISION OWNERSHIP"))</x:f>
      </x:c>
      <x:c r="P90" s="30" t="str">
        <x:f>IF(A90="","",IF(AND(B90&lt;&gt;"",C90&lt;&gt;"",D90&lt;&gt;"",E90&lt;&gt;"",F90&lt;&gt;"",G90&lt;&gt;"",H90&lt;&gt;"",I90&lt;&gt;"",J90&lt;&gt;"",K90&lt;&gt;"",L90&lt;&gt;"",M90&lt;&gt;""),"VALID","INVALID - REQUIRED FIELD"))</x:f>
      </x:c>
      <x:c r="Q90" s="30" t="str">
        <x:f>IF(A90="","",COUNTIFS(EVIDENCE_LINKS!$B$6:$B$205,A90,EVIDENCE_LINKS!$C$6:$C$205,B90))</x:f>
      </x:c>
      <x:c r="R90" s="30" t="str">
        <x:f>IF(A90="","",COUNTIFS(EVIDENCE_LINKS!$B$6:$B$205,A90,EVIDENCE_LINKS!$C$6:$C$205,B90,EVIDENCE_LINKS!$N$6:$N$205,"VALID"))</x:f>
      </x:c>
      <x:c r="S90" s="30" t="str">
        <x:f>IF(A90="","",COUNTIFS(EVIDENCE_LINKS!$B$6:$B$205,A90,EVIDENCE_LINKS!$C$6:$C$205,B90,EVIDENCE_LINKS!$N$6:$N$205,"BLOCKING"))</x:f>
      </x:c>
      <x:c r="T90" s="30" t="str">
        <x:f>IF(A90="","",COUNTIFS(ALTERNATIVES!$B$6:$B$205,A90,ALTERNATIVES!$C$6:$C$205,B90,ALTERNATIVES!$L$6:$L$205,"VALID"))</x:f>
      </x:c>
      <x:c r="U90" s="30" t="str">
        <x:f>IF(A90="","",IF(OR(N90&lt;&gt;"VALID",O90&lt;&gt;"VALID",P90&lt;&gt;"VALID",AB90&lt;&gt;"VALID",AC90&gt;0,AE90&gt;0,AO90&lt;&gt;"VALID",AR90&lt;&gt;"VALID"),"REPAIR MEMO",IF(INDEX(DECISION_CONTEXT!$D$6:$D$205,MATCH(B90,DECISION_CONTEXT!$A$6:$A$205,0))="REOPEN REQUIRED","RETURN TO DECISION DEFINITION",IF(OR(AD90&gt;0,AP90="TOO FEW - RETURN TO EVIDENCE AUDIT"),"RETURN TO EVIDENCE AUDIT",IF(AP90="TOO MANY - REPAIR MEMO","REPAIR MEMO",IF(T90&lt;1,"REPAIR MEMO","READY FOR EXECUTIVE REVIEW"))))))</x:f>
      </x:c>
      <x:c r="V90" s="30" t="str">
        <x:f>IF(A90="","",IF(U90="READY FOR EXECUTIVE REVIEW","Take the bounded memo to executive review; record the actual decision separately.",IF(U90="RETURN TO DECISION DEFINITION","Reopen the Decision Definition Canvas before rewriting the memo.",IF(U90="RETURN TO EVIDENCE AUDIT","Return to Evidence Audit until at least two and no more than four decision-bearing evidence records are valid.",IF(AP90="TOO MANY - REPAIR MEMO","Reduce the executive surface to two to four decision-bearing evidence records without changing upstream evidence.","Repair the memo record without changing upstream decision or evidence.")))))</x:f>
      </x:c>
      <x:c r="W90" s="30" t="str">
        <x:f>IF(A90="","",A90&amp;"|~|"&amp;B90&amp;"|~|"&amp;E90&amp;"|~|"&amp;F90&amp;"|~|"&amp;H90&amp;"|~|"&amp;I90&amp;"|~|"&amp;K90&amp;"|~|"&amp;L90)</x:f>
      </x:c>
      <x:c r="X90" s="51"/>
      <x:c r="Y90" s="51"/>
      <x:c r="Z90" s="51"/>
      <x:c r="AA90" s="51"/>
      <x:c r="AB90" s="51" t="str">
        <x:f>IF(A90="","",IF(AND(O90="VALID",EXACT(X90,INDEX(DECISION_CONTEXT!$B$6:$B$205,MATCH(B90,DECISION_CONTEXT!$A$6:$A$205,0))),EXACT(Y90,INDEX(DECISION_CONTEXT!$E$6:$E$205,MATCH(B90,DECISION_CONTEXT!$A$6:$A$205,0))),EXACT(Z90,INDEX(DECISION_CONTEXT!$F$6:$F$205,MATCH(B90,DECISION_CONTEXT!$A$6:$A$205,0))),EXACT(AA90,INDEX(DECISION_CONTEXT!$H$6:$H$205,MATCH(B90,DECISION_CONTEXT!$A$6:$A$205,0))),EXACT(E90,INDEX(DECISION_CONTEXT!$K$6:$K$205,MATCH(B90,DECISION_CONTEXT!$A$6:$A$205,0)))),"VALID","INVALID - DECISION CONTRACT PARITY / AUTHORITY"))</x:f>
      </x:c>
      <x:c r="AC90" s="51" t="str">
        <x:f>IF(A90="","",COUNTIFS(EVIDENCE_LINKS!$B$6:$B$205,A90,EVIDENCE_LINKS!$C$6:$C$205,B90,EVIDENCE_LINKS!$N$6:$N$205,"INVALID"))</x:f>
      </x:c>
      <x:c r="AD90" s="51" t="str">
        <x:f>IF(A90="","",S90)</x:f>
      </x:c>
      <x:c r="AE90" s="51" t="str">
        <x:f>IF(A90="","",COUNTIFS(ALTERNATIVES!$B$6:$B$205,A90,ALTERNATIVES!$C$6:$C$205,B90,ALTERNATIVES!$L$6:$L$205,"INVALID"))</x:f>
      </x:c>
      <x:c r="AF90" s="51" t="str">
        <x:f>IF(A90="","",A90&amp;"|~|"&amp;B90&amp;"|~|"&amp;X90&amp;"|~|"&amp;Y90&amp;"|~|"&amp;Z90&amp;"|~|"&amp;AA90&amp;"|~|"&amp;E90&amp;"|~|"&amp;F90&amp;"|~|"&amp;H90&amp;"|~|"&amp;I90&amp;"|~|"&amp;K90&amp;"|~|"&amp;L90)</x:f>
      </x:c>
      <x:c r="AG90" s="51"/>
      <x:c r="AH90" s="51"/>
      <x:c r="AI90" s="51"/>
      <x:c r="AJ90" s="51"/>
      <x:c r="AK90" s="51" t="str">
        <x:f>IF(A90="","",IF(AG90="","EMPTY",IF(AND(COUNTIFS(EVIDENCE_LINKS!$B$6:$B$205,A90,EVIDENCE_LINKS!$D$6:$D$205,AG90)=1,EXACT(AG90,INDEX(EVIDENCE_LINKS!$D$6:$D$205,SUMIFS(EVIDENCE_LINKS!$S$6:$S$205,EVIDENCE_LINKS!$B$6:$B$205,A90,EVIDENCE_LINKS!$D$6:$D$205,AG90))),EXACT(A90,INDEX(EVIDENCE_LINKS!$B$6:$B$205,SUMIFS(EVIDENCE_LINKS!$S$6:$S$205,EVIDENCE_LINKS!$B$6:$B$205,A90,EVIDENCE_LINKS!$D$6:$D$205,AG90))),EXACT(B90,INDEX(EVIDENCE_LINKS!$C$6:$C$205,SUMIFS(EVIDENCE_LINKS!$S$6:$S$205,EVIDENCE_LINKS!$B$6:$B$205,A90,EVIDENCE_LINKS!$D$6:$D$205,AG90))),INDEX(EVIDENCE_LINKS!$N$6:$N$205,SUMIFS(EVIDENCE_LINKS!$S$6:$S$205,EVIDENCE_LINKS!$B$6:$B$205,A90,EVIDENCE_LINKS!$D$6:$D$205,AG90))="VALID",COUNTIF($AG90:$AJ90,AG90)=1),"VALID","INVALID - EVIDENCE 1 SELECTION")))</x:f>
      </x:c>
      <x:c r="AL90" s="51" t="str">
        <x:f>IF(A90="","",IF(AH90="","EMPTY",IF(AND(COUNTIFS(EVIDENCE_LINKS!$B$6:$B$205,A90,EVIDENCE_LINKS!$D$6:$D$205,AH90)=1,EXACT(AH90,INDEX(EVIDENCE_LINKS!$D$6:$D$205,SUMIFS(EVIDENCE_LINKS!$S$6:$S$205,EVIDENCE_LINKS!$B$6:$B$205,A90,EVIDENCE_LINKS!$D$6:$D$205,AH90))),EXACT(A90,INDEX(EVIDENCE_LINKS!$B$6:$B$205,SUMIFS(EVIDENCE_LINKS!$S$6:$S$205,EVIDENCE_LINKS!$B$6:$B$205,A90,EVIDENCE_LINKS!$D$6:$D$205,AH90))),EXACT(B90,INDEX(EVIDENCE_LINKS!$C$6:$C$205,SUMIFS(EVIDENCE_LINKS!$S$6:$S$205,EVIDENCE_LINKS!$B$6:$B$205,A90,EVIDENCE_LINKS!$D$6:$D$205,AH90))),INDEX(EVIDENCE_LINKS!$N$6:$N$205,SUMIFS(EVIDENCE_LINKS!$S$6:$S$205,EVIDENCE_LINKS!$B$6:$B$205,A90,EVIDENCE_LINKS!$D$6:$D$205,AH90))="VALID",COUNTIF($AG90:$AJ90,AH90)=1),"VALID","INVALID - EVIDENCE 2 SELECTION")))</x:f>
      </x:c>
      <x:c r="AM90" s="51" t="str">
        <x:f>IF(A90="","",IF(AI90="","EMPTY",IF(AND(COUNTIFS(EVIDENCE_LINKS!$B$6:$B$205,A90,EVIDENCE_LINKS!$D$6:$D$205,AI90)=1,EXACT(AI90,INDEX(EVIDENCE_LINKS!$D$6:$D$205,SUMIFS(EVIDENCE_LINKS!$S$6:$S$205,EVIDENCE_LINKS!$B$6:$B$205,A90,EVIDENCE_LINKS!$D$6:$D$205,AI90))),EXACT(A90,INDEX(EVIDENCE_LINKS!$B$6:$B$205,SUMIFS(EVIDENCE_LINKS!$S$6:$S$205,EVIDENCE_LINKS!$B$6:$B$205,A90,EVIDENCE_LINKS!$D$6:$D$205,AI90))),EXACT(B90,INDEX(EVIDENCE_LINKS!$C$6:$C$205,SUMIFS(EVIDENCE_LINKS!$S$6:$S$205,EVIDENCE_LINKS!$B$6:$B$205,A90,EVIDENCE_LINKS!$D$6:$D$205,AI90))),INDEX(EVIDENCE_LINKS!$N$6:$N$205,SUMIFS(EVIDENCE_LINKS!$S$6:$S$205,EVIDENCE_LINKS!$B$6:$B$205,A90,EVIDENCE_LINKS!$D$6:$D$205,AI90))="VALID",COUNTIF($AG90:$AJ90,AI90)=1),"VALID","INVALID - EVIDENCE 3 SELECTION")))</x:f>
      </x:c>
      <x:c r="AN90" s="51" t="str">
        <x:f>IF(A90="","",IF(AJ90="","EMPTY",IF(AND(COUNTIFS(EVIDENCE_LINKS!$B$6:$B$205,A90,EVIDENCE_LINKS!$D$6:$D$205,AJ90)=1,EXACT(AJ90,INDEX(EVIDENCE_LINKS!$D$6:$D$205,SUMIFS(EVIDENCE_LINKS!$S$6:$S$205,EVIDENCE_LINKS!$B$6:$B$205,A90,EVIDENCE_LINKS!$D$6:$D$205,AJ90))),EXACT(A90,INDEX(EVIDENCE_LINKS!$B$6:$B$205,SUMIFS(EVIDENCE_LINKS!$S$6:$S$205,EVIDENCE_LINKS!$B$6:$B$205,A90,EVIDENCE_LINKS!$D$6:$D$205,AJ90))),EXACT(B90,INDEX(EVIDENCE_LINKS!$C$6:$C$205,SUMIFS(EVIDENCE_LINKS!$S$6:$S$205,EVIDENCE_LINKS!$B$6:$B$205,A90,EVIDENCE_LINKS!$D$6:$D$205,AJ90))),INDEX(EVIDENCE_LINKS!$N$6:$N$205,SUMIFS(EVIDENCE_LINKS!$S$6:$S$205,EVIDENCE_LINKS!$B$6:$B$205,A90,EVIDENCE_LINKS!$D$6:$D$205,AJ90))="VALID",COUNTIF($AG90:$AJ90,AJ90)=1),"VALID","INVALID - EVIDENCE 4 SELECTION")))</x:f>
      </x:c>
      <x:c r="AO90" s="51" t="str">
        <x:f>IF(A90="","",IF(AND(OR(AK90="VALID",AK90="EMPTY"),OR(AL90="VALID",AL90="EMPTY"),OR(AM90="VALID",AM90="EMPTY"),OR(AN90="VALID",AN90="EMPTY"),R90=COUNTIF($AG90:$AJ90,"&lt;&gt;")),"VALID","INVALID - EVIDENCE SELECTION PARITY"))</x:f>
      </x:c>
      <x:c r="AP90" s="51" t="str">
        <x:f>IF(A90="","",IF(R90&lt;2,"TOO FEW - RETURN TO EVIDENCE AUDIT",IF(R90&gt;4,"TOO MANY - REPAIR MEMO","VALID")))</x:f>
      </x:c>
      <x:c r="AR90" t="str">
        <x:f>IF(A90="","",IF(AQ90="","INVALID - MISSING ALTERNATIVE SELECTION",IF(AND(COUNTIFS(ALTERNATIVES!$B$6:$B$205,A90,ALTERNATIVES!$A$6:$A$205,AQ90)=1,EXACT(AQ90,INDEX(ALTERNATIVES!$A$6:$A$205,SUMIFS(ALTERNATIVES!$Q$6:$Q$205,ALTERNATIVES!$B$6:$B$205,A90,ALTERNATIVES!$A$6:$A$205,AQ90))),EXACT(A90,INDEX(ALTERNATIVES!$B$6:$B$205,SUMIFS(ALTERNATIVES!$Q$6:$Q$205,ALTERNATIVES!$B$6:$B$205,A90,ALTERNATIVES!$A$6:$A$205,AQ90))),EXACT(B90,INDEX(ALTERNATIVES!$C$6:$C$205,SUMIFS(ALTERNATIVES!$Q$6:$Q$205,ALTERNATIVES!$B$6:$B$205,A90,ALTERNATIVES!$A$6:$A$205,AQ90))),INDEX(ALTERNATIVES!$L$6:$L$205,SUMIFS(ALTERNATIVES!$Q$6:$Q$205,ALTERNATIVES!$B$6:$B$205,A90,ALTERNATIVES!$A$6:$A$205,AQ90))="VALID"),"VALID","INVALID - ALTERNATIVE SELECTION")))</x:f>
      </x:c>
    </x:row>
    <x:row r="91">
      <x:c r="A91" s="24"/>
      <x:c r="B91" s="24"/>
      <x:c r="C91" s="34"/>
      <x:c r="D91" s="24"/>
      <x:c r="E91" s="24"/>
      <x:c r="F91" s="24"/>
      <x:c r="G91" s="24"/>
      <x:c r="H91" s="24"/>
      <x:c r="I91" s="24"/>
      <x:c r="J91" s="24"/>
      <x:c r="K91" s="24"/>
      <x:c r="L91" s="24"/>
      <x:c r="M91" s="24"/>
      <x:c r="N91" s="30" t="str">
        <x:f>IF(A91="","",IF(COUNTIF($A$6:$A$205,A91)=1,"VALID","INVALID - DUPLICATE / CASE-COLLIDING MEMO ID"))</x:f>
      </x:c>
      <x:c r="O91" s="30" t="str">
        <x:f>IF(A91="","",IF(AND(COUNTIF(DECISION_CONTEXT!$A$6:$A$205,B91)=1,EXACT(B91,INDEX(DECISION_CONTEXT!$A$6:$A$205,MATCH(B91,DECISION_CONTEXT!$A$6:$A$205,0))),INDEX(DECISION_CONTEXT!$I$6:$I$205,MATCH(B91,DECISION_CONTEXT!$A$6:$A$205,0))="VALID",INDEX(DECISION_CONTEXT!$J$6:$J$205,MATCH(B91,DECISION_CONTEXT!$A$6:$A$205,0))="VALID"),"VALID","INVALID - DECISION OWNERSHIP"))</x:f>
      </x:c>
      <x:c r="P91" s="30" t="str">
        <x:f>IF(A91="","",IF(AND(B91&lt;&gt;"",C91&lt;&gt;"",D91&lt;&gt;"",E91&lt;&gt;"",F91&lt;&gt;"",G91&lt;&gt;"",H91&lt;&gt;"",I91&lt;&gt;"",J91&lt;&gt;"",K91&lt;&gt;"",L91&lt;&gt;"",M91&lt;&gt;""),"VALID","INVALID - REQUIRED FIELD"))</x:f>
      </x:c>
      <x:c r="Q91" s="30" t="str">
        <x:f>IF(A91="","",COUNTIFS(EVIDENCE_LINKS!$B$6:$B$205,A91,EVIDENCE_LINKS!$C$6:$C$205,B91))</x:f>
      </x:c>
      <x:c r="R91" s="30" t="str">
        <x:f>IF(A91="","",COUNTIFS(EVIDENCE_LINKS!$B$6:$B$205,A91,EVIDENCE_LINKS!$C$6:$C$205,B91,EVIDENCE_LINKS!$N$6:$N$205,"VALID"))</x:f>
      </x:c>
      <x:c r="S91" s="30" t="str">
        <x:f>IF(A91="","",COUNTIFS(EVIDENCE_LINKS!$B$6:$B$205,A91,EVIDENCE_LINKS!$C$6:$C$205,B91,EVIDENCE_LINKS!$N$6:$N$205,"BLOCKING"))</x:f>
      </x:c>
      <x:c r="T91" s="30" t="str">
        <x:f>IF(A91="","",COUNTIFS(ALTERNATIVES!$B$6:$B$205,A91,ALTERNATIVES!$C$6:$C$205,B91,ALTERNATIVES!$L$6:$L$205,"VALID"))</x:f>
      </x:c>
      <x:c r="U91" s="30" t="str">
        <x:f>IF(A91="","",IF(OR(N91&lt;&gt;"VALID",O91&lt;&gt;"VALID",P91&lt;&gt;"VALID",AB91&lt;&gt;"VALID",AC91&gt;0,AE91&gt;0,AO91&lt;&gt;"VALID",AR91&lt;&gt;"VALID"),"REPAIR MEMO",IF(INDEX(DECISION_CONTEXT!$D$6:$D$205,MATCH(B91,DECISION_CONTEXT!$A$6:$A$205,0))="REOPEN REQUIRED","RETURN TO DECISION DEFINITION",IF(OR(AD91&gt;0,AP91="TOO FEW - RETURN TO EVIDENCE AUDIT"),"RETURN TO EVIDENCE AUDIT",IF(AP91="TOO MANY - REPAIR MEMO","REPAIR MEMO",IF(T91&lt;1,"REPAIR MEMO","READY FOR EXECUTIVE REVIEW"))))))</x:f>
      </x:c>
      <x:c r="V91" s="30" t="str">
        <x:f>IF(A91="","",IF(U91="READY FOR EXECUTIVE REVIEW","Take the bounded memo to executive review; record the actual decision separately.",IF(U91="RETURN TO DECISION DEFINITION","Reopen the Decision Definition Canvas before rewriting the memo.",IF(U91="RETURN TO EVIDENCE AUDIT","Return to Evidence Audit until at least two and no more than four decision-bearing evidence records are valid.",IF(AP91="TOO MANY - REPAIR MEMO","Reduce the executive surface to two to four decision-bearing evidence records without changing upstream evidence.","Repair the memo record without changing upstream decision or evidence.")))))</x:f>
      </x:c>
      <x:c r="W91" s="30" t="str">
        <x:f>IF(A91="","",A91&amp;"|~|"&amp;B91&amp;"|~|"&amp;E91&amp;"|~|"&amp;F91&amp;"|~|"&amp;H91&amp;"|~|"&amp;I91&amp;"|~|"&amp;K91&amp;"|~|"&amp;L91)</x:f>
      </x:c>
      <x:c r="X91" s="51"/>
      <x:c r="Y91" s="51"/>
      <x:c r="Z91" s="51"/>
      <x:c r="AA91" s="51"/>
      <x:c r="AB91" s="51" t="str">
        <x:f>IF(A91="","",IF(AND(O91="VALID",EXACT(X91,INDEX(DECISION_CONTEXT!$B$6:$B$205,MATCH(B91,DECISION_CONTEXT!$A$6:$A$205,0))),EXACT(Y91,INDEX(DECISION_CONTEXT!$E$6:$E$205,MATCH(B91,DECISION_CONTEXT!$A$6:$A$205,0))),EXACT(Z91,INDEX(DECISION_CONTEXT!$F$6:$F$205,MATCH(B91,DECISION_CONTEXT!$A$6:$A$205,0))),EXACT(AA91,INDEX(DECISION_CONTEXT!$H$6:$H$205,MATCH(B91,DECISION_CONTEXT!$A$6:$A$205,0))),EXACT(E91,INDEX(DECISION_CONTEXT!$K$6:$K$205,MATCH(B91,DECISION_CONTEXT!$A$6:$A$205,0)))),"VALID","INVALID - DECISION CONTRACT PARITY / AUTHORITY"))</x:f>
      </x:c>
      <x:c r="AC91" s="51" t="str">
        <x:f>IF(A91="","",COUNTIFS(EVIDENCE_LINKS!$B$6:$B$205,A91,EVIDENCE_LINKS!$C$6:$C$205,B91,EVIDENCE_LINKS!$N$6:$N$205,"INVALID"))</x:f>
      </x:c>
      <x:c r="AD91" s="51" t="str">
        <x:f>IF(A91="","",S91)</x:f>
      </x:c>
      <x:c r="AE91" s="51" t="str">
        <x:f>IF(A91="","",COUNTIFS(ALTERNATIVES!$B$6:$B$205,A91,ALTERNATIVES!$C$6:$C$205,B91,ALTERNATIVES!$L$6:$L$205,"INVALID"))</x:f>
      </x:c>
      <x:c r="AF91" s="51" t="str">
        <x:f>IF(A91="","",A91&amp;"|~|"&amp;B91&amp;"|~|"&amp;X91&amp;"|~|"&amp;Y91&amp;"|~|"&amp;Z91&amp;"|~|"&amp;AA91&amp;"|~|"&amp;E91&amp;"|~|"&amp;F91&amp;"|~|"&amp;H91&amp;"|~|"&amp;I91&amp;"|~|"&amp;K91&amp;"|~|"&amp;L91)</x:f>
      </x:c>
      <x:c r="AG91" s="51"/>
      <x:c r="AH91" s="51"/>
      <x:c r="AI91" s="51"/>
      <x:c r="AJ91" s="51"/>
      <x:c r="AK91" s="51" t="str">
        <x:f>IF(A91="","",IF(AG91="","EMPTY",IF(AND(COUNTIFS(EVIDENCE_LINKS!$B$6:$B$205,A91,EVIDENCE_LINKS!$D$6:$D$205,AG91)=1,EXACT(AG91,INDEX(EVIDENCE_LINKS!$D$6:$D$205,SUMIFS(EVIDENCE_LINKS!$S$6:$S$205,EVIDENCE_LINKS!$B$6:$B$205,A91,EVIDENCE_LINKS!$D$6:$D$205,AG91))),EXACT(A91,INDEX(EVIDENCE_LINKS!$B$6:$B$205,SUMIFS(EVIDENCE_LINKS!$S$6:$S$205,EVIDENCE_LINKS!$B$6:$B$205,A91,EVIDENCE_LINKS!$D$6:$D$205,AG91))),EXACT(B91,INDEX(EVIDENCE_LINKS!$C$6:$C$205,SUMIFS(EVIDENCE_LINKS!$S$6:$S$205,EVIDENCE_LINKS!$B$6:$B$205,A91,EVIDENCE_LINKS!$D$6:$D$205,AG91))),INDEX(EVIDENCE_LINKS!$N$6:$N$205,SUMIFS(EVIDENCE_LINKS!$S$6:$S$205,EVIDENCE_LINKS!$B$6:$B$205,A91,EVIDENCE_LINKS!$D$6:$D$205,AG91))="VALID",COUNTIF($AG91:$AJ91,AG91)=1),"VALID","INVALID - EVIDENCE 1 SELECTION")))</x:f>
      </x:c>
      <x:c r="AL91" s="51" t="str">
        <x:f>IF(A91="","",IF(AH91="","EMPTY",IF(AND(COUNTIFS(EVIDENCE_LINKS!$B$6:$B$205,A91,EVIDENCE_LINKS!$D$6:$D$205,AH91)=1,EXACT(AH91,INDEX(EVIDENCE_LINKS!$D$6:$D$205,SUMIFS(EVIDENCE_LINKS!$S$6:$S$205,EVIDENCE_LINKS!$B$6:$B$205,A91,EVIDENCE_LINKS!$D$6:$D$205,AH91))),EXACT(A91,INDEX(EVIDENCE_LINKS!$B$6:$B$205,SUMIFS(EVIDENCE_LINKS!$S$6:$S$205,EVIDENCE_LINKS!$B$6:$B$205,A91,EVIDENCE_LINKS!$D$6:$D$205,AH91))),EXACT(B91,INDEX(EVIDENCE_LINKS!$C$6:$C$205,SUMIFS(EVIDENCE_LINKS!$S$6:$S$205,EVIDENCE_LINKS!$B$6:$B$205,A91,EVIDENCE_LINKS!$D$6:$D$205,AH91))),INDEX(EVIDENCE_LINKS!$N$6:$N$205,SUMIFS(EVIDENCE_LINKS!$S$6:$S$205,EVIDENCE_LINKS!$B$6:$B$205,A91,EVIDENCE_LINKS!$D$6:$D$205,AH91))="VALID",COUNTIF($AG91:$AJ91,AH91)=1),"VALID","INVALID - EVIDENCE 2 SELECTION")))</x:f>
      </x:c>
      <x:c r="AM91" s="51" t="str">
        <x:f>IF(A91="","",IF(AI91="","EMPTY",IF(AND(COUNTIFS(EVIDENCE_LINKS!$B$6:$B$205,A91,EVIDENCE_LINKS!$D$6:$D$205,AI91)=1,EXACT(AI91,INDEX(EVIDENCE_LINKS!$D$6:$D$205,SUMIFS(EVIDENCE_LINKS!$S$6:$S$205,EVIDENCE_LINKS!$B$6:$B$205,A91,EVIDENCE_LINKS!$D$6:$D$205,AI91))),EXACT(A91,INDEX(EVIDENCE_LINKS!$B$6:$B$205,SUMIFS(EVIDENCE_LINKS!$S$6:$S$205,EVIDENCE_LINKS!$B$6:$B$205,A91,EVIDENCE_LINKS!$D$6:$D$205,AI91))),EXACT(B91,INDEX(EVIDENCE_LINKS!$C$6:$C$205,SUMIFS(EVIDENCE_LINKS!$S$6:$S$205,EVIDENCE_LINKS!$B$6:$B$205,A91,EVIDENCE_LINKS!$D$6:$D$205,AI91))),INDEX(EVIDENCE_LINKS!$N$6:$N$205,SUMIFS(EVIDENCE_LINKS!$S$6:$S$205,EVIDENCE_LINKS!$B$6:$B$205,A91,EVIDENCE_LINKS!$D$6:$D$205,AI91))="VALID",COUNTIF($AG91:$AJ91,AI91)=1),"VALID","INVALID - EVIDENCE 3 SELECTION")))</x:f>
      </x:c>
      <x:c r="AN91" s="51" t="str">
        <x:f>IF(A91="","",IF(AJ91="","EMPTY",IF(AND(COUNTIFS(EVIDENCE_LINKS!$B$6:$B$205,A91,EVIDENCE_LINKS!$D$6:$D$205,AJ91)=1,EXACT(AJ91,INDEX(EVIDENCE_LINKS!$D$6:$D$205,SUMIFS(EVIDENCE_LINKS!$S$6:$S$205,EVIDENCE_LINKS!$B$6:$B$205,A91,EVIDENCE_LINKS!$D$6:$D$205,AJ91))),EXACT(A91,INDEX(EVIDENCE_LINKS!$B$6:$B$205,SUMIFS(EVIDENCE_LINKS!$S$6:$S$205,EVIDENCE_LINKS!$B$6:$B$205,A91,EVIDENCE_LINKS!$D$6:$D$205,AJ91))),EXACT(B91,INDEX(EVIDENCE_LINKS!$C$6:$C$205,SUMIFS(EVIDENCE_LINKS!$S$6:$S$205,EVIDENCE_LINKS!$B$6:$B$205,A91,EVIDENCE_LINKS!$D$6:$D$205,AJ91))),INDEX(EVIDENCE_LINKS!$N$6:$N$205,SUMIFS(EVIDENCE_LINKS!$S$6:$S$205,EVIDENCE_LINKS!$B$6:$B$205,A91,EVIDENCE_LINKS!$D$6:$D$205,AJ91))="VALID",COUNTIF($AG91:$AJ91,AJ91)=1),"VALID","INVALID - EVIDENCE 4 SELECTION")))</x:f>
      </x:c>
      <x:c r="AO91" s="51" t="str">
        <x:f>IF(A91="","",IF(AND(OR(AK91="VALID",AK91="EMPTY"),OR(AL91="VALID",AL91="EMPTY"),OR(AM91="VALID",AM91="EMPTY"),OR(AN91="VALID",AN91="EMPTY"),R91=COUNTIF($AG91:$AJ91,"&lt;&gt;")),"VALID","INVALID - EVIDENCE SELECTION PARITY"))</x:f>
      </x:c>
      <x:c r="AP91" s="51" t="str">
        <x:f>IF(A91="","",IF(R91&lt;2,"TOO FEW - RETURN TO EVIDENCE AUDIT",IF(R91&gt;4,"TOO MANY - REPAIR MEMO","VALID")))</x:f>
      </x:c>
      <x:c r="AR91" t="str">
        <x:f>IF(A91="","",IF(AQ91="","INVALID - MISSING ALTERNATIVE SELECTION",IF(AND(COUNTIFS(ALTERNATIVES!$B$6:$B$205,A91,ALTERNATIVES!$A$6:$A$205,AQ91)=1,EXACT(AQ91,INDEX(ALTERNATIVES!$A$6:$A$205,SUMIFS(ALTERNATIVES!$Q$6:$Q$205,ALTERNATIVES!$B$6:$B$205,A91,ALTERNATIVES!$A$6:$A$205,AQ91))),EXACT(A91,INDEX(ALTERNATIVES!$B$6:$B$205,SUMIFS(ALTERNATIVES!$Q$6:$Q$205,ALTERNATIVES!$B$6:$B$205,A91,ALTERNATIVES!$A$6:$A$205,AQ91))),EXACT(B91,INDEX(ALTERNATIVES!$C$6:$C$205,SUMIFS(ALTERNATIVES!$Q$6:$Q$205,ALTERNATIVES!$B$6:$B$205,A91,ALTERNATIVES!$A$6:$A$205,AQ91))),INDEX(ALTERNATIVES!$L$6:$L$205,SUMIFS(ALTERNATIVES!$Q$6:$Q$205,ALTERNATIVES!$B$6:$B$205,A91,ALTERNATIVES!$A$6:$A$205,AQ91))="VALID"),"VALID","INVALID - ALTERNATIVE SELECTION")))</x:f>
      </x:c>
    </x:row>
    <x:row r="92">
      <x:c r="A92" s="24"/>
      <x:c r="B92" s="24"/>
      <x:c r="C92" s="34"/>
      <x:c r="D92" s="24"/>
      <x:c r="E92" s="24"/>
      <x:c r="F92" s="24"/>
      <x:c r="G92" s="24"/>
      <x:c r="H92" s="24"/>
      <x:c r="I92" s="24"/>
      <x:c r="J92" s="24"/>
      <x:c r="K92" s="24"/>
      <x:c r="L92" s="24"/>
      <x:c r="M92" s="24"/>
      <x:c r="N92" s="30" t="str">
        <x:f>IF(A92="","",IF(COUNTIF($A$6:$A$205,A92)=1,"VALID","INVALID - DUPLICATE / CASE-COLLIDING MEMO ID"))</x:f>
      </x:c>
      <x:c r="O92" s="30" t="str">
        <x:f>IF(A92="","",IF(AND(COUNTIF(DECISION_CONTEXT!$A$6:$A$205,B92)=1,EXACT(B92,INDEX(DECISION_CONTEXT!$A$6:$A$205,MATCH(B92,DECISION_CONTEXT!$A$6:$A$205,0))),INDEX(DECISION_CONTEXT!$I$6:$I$205,MATCH(B92,DECISION_CONTEXT!$A$6:$A$205,0))="VALID",INDEX(DECISION_CONTEXT!$J$6:$J$205,MATCH(B92,DECISION_CONTEXT!$A$6:$A$205,0))="VALID"),"VALID","INVALID - DECISION OWNERSHIP"))</x:f>
      </x:c>
      <x:c r="P92" s="30" t="str">
        <x:f>IF(A92="","",IF(AND(B92&lt;&gt;"",C92&lt;&gt;"",D92&lt;&gt;"",E92&lt;&gt;"",F92&lt;&gt;"",G92&lt;&gt;"",H92&lt;&gt;"",I92&lt;&gt;"",J92&lt;&gt;"",K92&lt;&gt;"",L92&lt;&gt;"",M92&lt;&gt;""),"VALID","INVALID - REQUIRED FIELD"))</x:f>
      </x:c>
      <x:c r="Q92" s="30" t="str">
        <x:f>IF(A92="","",COUNTIFS(EVIDENCE_LINKS!$B$6:$B$205,A92,EVIDENCE_LINKS!$C$6:$C$205,B92))</x:f>
      </x:c>
      <x:c r="R92" s="30" t="str">
        <x:f>IF(A92="","",COUNTIFS(EVIDENCE_LINKS!$B$6:$B$205,A92,EVIDENCE_LINKS!$C$6:$C$205,B92,EVIDENCE_LINKS!$N$6:$N$205,"VALID"))</x:f>
      </x:c>
      <x:c r="S92" s="30" t="str">
        <x:f>IF(A92="","",COUNTIFS(EVIDENCE_LINKS!$B$6:$B$205,A92,EVIDENCE_LINKS!$C$6:$C$205,B92,EVIDENCE_LINKS!$N$6:$N$205,"BLOCKING"))</x:f>
      </x:c>
      <x:c r="T92" s="30" t="str">
        <x:f>IF(A92="","",COUNTIFS(ALTERNATIVES!$B$6:$B$205,A92,ALTERNATIVES!$C$6:$C$205,B92,ALTERNATIVES!$L$6:$L$205,"VALID"))</x:f>
      </x:c>
      <x:c r="U92" s="30" t="str">
        <x:f>IF(A92="","",IF(OR(N92&lt;&gt;"VALID",O92&lt;&gt;"VALID",P92&lt;&gt;"VALID",AB92&lt;&gt;"VALID",AC92&gt;0,AE92&gt;0,AO92&lt;&gt;"VALID",AR92&lt;&gt;"VALID"),"REPAIR MEMO",IF(INDEX(DECISION_CONTEXT!$D$6:$D$205,MATCH(B92,DECISION_CONTEXT!$A$6:$A$205,0))="REOPEN REQUIRED","RETURN TO DECISION DEFINITION",IF(OR(AD92&gt;0,AP92="TOO FEW - RETURN TO EVIDENCE AUDIT"),"RETURN TO EVIDENCE AUDIT",IF(AP92="TOO MANY - REPAIR MEMO","REPAIR MEMO",IF(T92&lt;1,"REPAIR MEMO","READY FOR EXECUTIVE REVIEW"))))))</x:f>
      </x:c>
      <x:c r="V92" s="30" t="str">
        <x:f>IF(A92="","",IF(U92="READY FOR EXECUTIVE REVIEW","Take the bounded memo to executive review; record the actual decision separately.",IF(U92="RETURN TO DECISION DEFINITION","Reopen the Decision Definition Canvas before rewriting the memo.",IF(U92="RETURN TO EVIDENCE AUDIT","Return to Evidence Audit until at least two and no more than four decision-bearing evidence records are valid.",IF(AP92="TOO MANY - REPAIR MEMO","Reduce the executive surface to two to four decision-bearing evidence records without changing upstream evidence.","Repair the memo record without changing upstream decision or evidence.")))))</x:f>
      </x:c>
      <x:c r="W92" s="30" t="str">
        <x:f>IF(A92="","",A92&amp;"|~|"&amp;B92&amp;"|~|"&amp;E92&amp;"|~|"&amp;F92&amp;"|~|"&amp;H92&amp;"|~|"&amp;I92&amp;"|~|"&amp;K92&amp;"|~|"&amp;L92)</x:f>
      </x:c>
      <x:c r="X92" s="51"/>
      <x:c r="Y92" s="51"/>
      <x:c r="Z92" s="51"/>
      <x:c r="AA92" s="51"/>
      <x:c r="AB92" s="51" t="str">
        <x:f>IF(A92="","",IF(AND(O92="VALID",EXACT(X92,INDEX(DECISION_CONTEXT!$B$6:$B$205,MATCH(B92,DECISION_CONTEXT!$A$6:$A$205,0))),EXACT(Y92,INDEX(DECISION_CONTEXT!$E$6:$E$205,MATCH(B92,DECISION_CONTEXT!$A$6:$A$205,0))),EXACT(Z92,INDEX(DECISION_CONTEXT!$F$6:$F$205,MATCH(B92,DECISION_CONTEXT!$A$6:$A$205,0))),EXACT(AA92,INDEX(DECISION_CONTEXT!$H$6:$H$205,MATCH(B92,DECISION_CONTEXT!$A$6:$A$205,0))),EXACT(E92,INDEX(DECISION_CONTEXT!$K$6:$K$205,MATCH(B92,DECISION_CONTEXT!$A$6:$A$205,0)))),"VALID","INVALID - DECISION CONTRACT PARITY / AUTHORITY"))</x:f>
      </x:c>
      <x:c r="AC92" s="51" t="str">
        <x:f>IF(A92="","",COUNTIFS(EVIDENCE_LINKS!$B$6:$B$205,A92,EVIDENCE_LINKS!$C$6:$C$205,B92,EVIDENCE_LINKS!$N$6:$N$205,"INVALID"))</x:f>
      </x:c>
      <x:c r="AD92" s="51" t="str">
        <x:f>IF(A92="","",S92)</x:f>
      </x:c>
      <x:c r="AE92" s="51" t="str">
        <x:f>IF(A92="","",COUNTIFS(ALTERNATIVES!$B$6:$B$205,A92,ALTERNATIVES!$C$6:$C$205,B92,ALTERNATIVES!$L$6:$L$205,"INVALID"))</x:f>
      </x:c>
      <x:c r="AF92" s="51" t="str">
        <x:f>IF(A92="","",A92&amp;"|~|"&amp;B92&amp;"|~|"&amp;X92&amp;"|~|"&amp;Y92&amp;"|~|"&amp;Z92&amp;"|~|"&amp;AA92&amp;"|~|"&amp;E92&amp;"|~|"&amp;F92&amp;"|~|"&amp;H92&amp;"|~|"&amp;I92&amp;"|~|"&amp;K92&amp;"|~|"&amp;L92)</x:f>
      </x:c>
      <x:c r="AG92" s="51"/>
      <x:c r="AH92" s="51"/>
      <x:c r="AI92" s="51"/>
      <x:c r="AJ92" s="51"/>
      <x:c r="AK92" s="51" t="str">
        <x:f>IF(A92="","",IF(AG92="","EMPTY",IF(AND(COUNTIFS(EVIDENCE_LINKS!$B$6:$B$205,A92,EVIDENCE_LINKS!$D$6:$D$205,AG92)=1,EXACT(AG92,INDEX(EVIDENCE_LINKS!$D$6:$D$205,SUMIFS(EVIDENCE_LINKS!$S$6:$S$205,EVIDENCE_LINKS!$B$6:$B$205,A92,EVIDENCE_LINKS!$D$6:$D$205,AG92))),EXACT(A92,INDEX(EVIDENCE_LINKS!$B$6:$B$205,SUMIFS(EVIDENCE_LINKS!$S$6:$S$205,EVIDENCE_LINKS!$B$6:$B$205,A92,EVIDENCE_LINKS!$D$6:$D$205,AG92))),EXACT(B92,INDEX(EVIDENCE_LINKS!$C$6:$C$205,SUMIFS(EVIDENCE_LINKS!$S$6:$S$205,EVIDENCE_LINKS!$B$6:$B$205,A92,EVIDENCE_LINKS!$D$6:$D$205,AG92))),INDEX(EVIDENCE_LINKS!$N$6:$N$205,SUMIFS(EVIDENCE_LINKS!$S$6:$S$205,EVIDENCE_LINKS!$B$6:$B$205,A92,EVIDENCE_LINKS!$D$6:$D$205,AG92))="VALID",COUNTIF($AG92:$AJ92,AG92)=1),"VALID","INVALID - EVIDENCE 1 SELECTION")))</x:f>
      </x:c>
      <x:c r="AL92" s="51" t="str">
        <x:f>IF(A92="","",IF(AH92="","EMPTY",IF(AND(COUNTIFS(EVIDENCE_LINKS!$B$6:$B$205,A92,EVIDENCE_LINKS!$D$6:$D$205,AH92)=1,EXACT(AH92,INDEX(EVIDENCE_LINKS!$D$6:$D$205,SUMIFS(EVIDENCE_LINKS!$S$6:$S$205,EVIDENCE_LINKS!$B$6:$B$205,A92,EVIDENCE_LINKS!$D$6:$D$205,AH92))),EXACT(A92,INDEX(EVIDENCE_LINKS!$B$6:$B$205,SUMIFS(EVIDENCE_LINKS!$S$6:$S$205,EVIDENCE_LINKS!$B$6:$B$205,A92,EVIDENCE_LINKS!$D$6:$D$205,AH92))),EXACT(B92,INDEX(EVIDENCE_LINKS!$C$6:$C$205,SUMIFS(EVIDENCE_LINKS!$S$6:$S$205,EVIDENCE_LINKS!$B$6:$B$205,A92,EVIDENCE_LINKS!$D$6:$D$205,AH92))),INDEX(EVIDENCE_LINKS!$N$6:$N$205,SUMIFS(EVIDENCE_LINKS!$S$6:$S$205,EVIDENCE_LINKS!$B$6:$B$205,A92,EVIDENCE_LINKS!$D$6:$D$205,AH92))="VALID",COUNTIF($AG92:$AJ92,AH92)=1),"VALID","INVALID - EVIDENCE 2 SELECTION")))</x:f>
      </x:c>
      <x:c r="AM92" s="51" t="str">
        <x:f>IF(A92="","",IF(AI92="","EMPTY",IF(AND(COUNTIFS(EVIDENCE_LINKS!$B$6:$B$205,A92,EVIDENCE_LINKS!$D$6:$D$205,AI92)=1,EXACT(AI92,INDEX(EVIDENCE_LINKS!$D$6:$D$205,SUMIFS(EVIDENCE_LINKS!$S$6:$S$205,EVIDENCE_LINKS!$B$6:$B$205,A92,EVIDENCE_LINKS!$D$6:$D$205,AI92))),EXACT(A92,INDEX(EVIDENCE_LINKS!$B$6:$B$205,SUMIFS(EVIDENCE_LINKS!$S$6:$S$205,EVIDENCE_LINKS!$B$6:$B$205,A92,EVIDENCE_LINKS!$D$6:$D$205,AI92))),EXACT(B92,INDEX(EVIDENCE_LINKS!$C$6:$C$205,SUMIFS(EVIDENCE_LINKS!$S$6:$S$205,EVIDENCE_LINKS!$B$6:$B$205,A92,EVIDENCE_LINKS!$D$6:$D$205,AI92))),INDEX(EVIDENCE_LINKS!$N$6:$N$205,SUMIFS(EVIDENCE_LINKS!$S$6:$S$205,EVIDENCE_LINKS!$B$6:$B$205,A92,EVIDENCE_LINKS!$D$6:$D$205,AI92))="VALID",COUNTIF($AG92:$AJ92,AI92)=1),"VALID","INVALID - EVIDENCE 3 SELECTION")))</x:f>
      </x:c>
      <x:c r="AN92" s="51" t="str">
        <x:f>IF(A92="","",IF(AJ92="","EMPTY",IF(AND(COUNTIFS(EVIDENCE_LINKS!$B$6:$B$205,A92,EVIDENCE_LINKS!$D$6:$D$205,AJ92)=1,EXACT(AJ92,INDEX(EVIDENCE_LINKS!$D$6:$D$205,SUMIFS(EVIDENCE_LINKS!$S$6:$S$205,EVIDENCE_LINKS!$B$6:$B$205,A92,EVIDENCE_LINKS!$D$6:$D$205,AJ92))),EXACT(A92,INDEX(EVIDENCE_LINKS!$B$6:$B$205,SUMIFS(EVIDENCE_LINKS!$S$6:$S$205,EVIDENCE_LINKS!$B$6:$B$205,A92,EVIDENCE_LINKS!$D$6:$D$205,AJ92))),EXACT(B92,INDEX(EVIDENCE_LINKS!$C$6:$C$205,SUMIFS(EVIDENCE_LINKS!$S$6:$S$205,EVIDENCE_LINKS!$B$6:$B$205,A92,EVIDENCE_LINKS!$D$6:$D$205,AJ92))),INDEX(EVIDENCE_LINKS!$N$6:$N$205,SUMIFS(EVIDENCE_LINKS!$S$6:$S$205,EVIDENCE_LINKS!$B$6:$B$205,A92,EVIDENCE_LINKS!$D$6:$D$205,AJ92))="VALID",COUNTIF($AG92:$AJ92,AJ92)=1),"VALID","INVALID - EVIDENCE 4 SELECTION")))</x:f>
      </x:c>
      <x:c r="AO92" s="51" t="str">
        <x:f>IF(A92="","",IF(AND(OR(AK92="VALID",AK92="EMPTY"),OR(AL92="VALID",AL92="EMPTY"),OR(AM92="VALID",AM92="EMPTY"),OR(AN92="VALID",AN92="EMPTY"),R92=COUNTIF($AG92:$AJ92,"&lt;&gt;")),"VALID","INVALID - EVIDENCE SELECTION PARITY"))</x:f>
      </x:c>
      <x:c r="AP92" s="51" t="str">
        <x:f>IF(A92="","",IF(R92&lt;2,"TOO FEW - RETURN TO EVIDENCE AUDIT",IF(R92&gt;4,"TOO MANY - REPAIR MEMO","VALID")))</x:f>
      </x:c>
      <x:c r="AR92" t="str">
        <x:f>IF(A92="","",IF(AQ92="","INVALID - MISSING ALTERNATIVE SELECTION",IF(AND(COUNTIFS(ALTERNATIVES!$B$6:$B$205,A92,ALTERNATIVES!$A$6:$A$205,AQ92)=1,EXACT(AQ92,INDEX(ALTERNATIVES!$A$6:$A$205,SUMIFS(ALTERNATIVES!$Q$6:$Q$205,ALTERNATIVES!$B$6:$B$205,A92,ALTERNATIVES!$A$6:$A$205,AQ92))),EXACT(A92,INDEX(ALTERNATIVES!$B$6:$B$205,SUMIFS(ALTERNATIVES!$Q$6:$Q$205,ALTERNATIVES!$B$6:$B$205,A92,ALTERNATIVES!$A$6:$A$205,AQ92))),EXACT(B92,INDEX(ALTERNATIVES!$C$6:$C$205,SUMIFS(ALTERNATIVES!$Q$6:$Q$205,ALTERNATIVES!$B$6:$B$205,A92,ALTERNATIVES!$A$6:$A$205,AQ92))),INDEX(ALTERNATIVES!$L$6:$L$205,SUMIFS(ALTERNATIVES!$Q$6:$Q$205,ALTERNATIVES!$B$6:$B$205,A92,ALTERNATIVES!$A$6:$A$205,AQ92))="VALID"),"VALID","INVALID - ALTERNATIVE SELECTION")))</x:f>
      </x:c>
    </x:row>
    <x:row r="93">
      <x:c r="A93" s="24"/>
      <x:c r="B93" s="24"/>
      <x:c r="C93" s="34"/>
      <x:c r="D93" s="24"/>
      <x:c r="E93" s="24"/>
      <x:c r="F93" s="24"/>
      <x:c r="G93" s="24"/>
      <x:c r="H93" s="24"/>
      <x:c r="I93" s="24"/>
      <x:c r="J93" s="24"/>
      <x:c r="K93" s="24"/>
      <x:c r="L93" s="24"/>
      <x:c r="M93" s="24"/>
      <x:c r="N93" s="30" t="str">
        <x:f>IF(A93="","",IF(COUNTIF($A$6:$A$205,A93)=1,"VALID","INVALID - DUPLICATE / CASE-COLLIDING MEMO ID"))</x:f>
      </x:c>
      <x:c r="O93" s="30" t="str">
        <x:f>IF(A93="","",IF(AND(COUNTIF(DECISION_CONTEXT!$A$6:$A$205,B93)=1,EXACT(B93,INDEX(DECISION_CONTEXT!$A$6:$A$205,MATCH(B93,DECISION_CONTEXT!$A$6:$A$205,0))),INDEX(DECISION_CONTEXT!$I$6:$I$205,MATCH(B93,DECISION_CONTEXT!$A$6:$A$205,0))="VALID",INDEX(DECISION_CONTEXT!$J$6:$J$205,MATCH(B93,DECISION_CONTEXT!$A$6:$A$205,0))="VALID"),"VALID","INVALID - DECISION OWNERSHIP"))</x:f>
      </x:c>
      <x:c r="P93" s="30" t="str">
        <x:f>IF(A93="","",IF(AND(B93&lt;&gt;"",C93&lt;&gt;"",D93&lt;&gt;"",E93&lt;&gt;"",F93&lt;&gt;"",G93&lt;&gt;"",H93&lt;&gt;"",I93&lt;&gt;"",J93&lt;&gt;"",K93&lt;&gt;"",L93&lt;&gt;"",M93&lt;&gt;""),"VALID","INVALID - REQUIRED FIELD"))</x:f>
      </x:c>
      <x:c r="Q93" s="30" t="str">
        <x:f>IF(A93="","",COUNTIFS(EVIDENCE_LINKS!$B$6:$B$205,A93,EVIDENCE_LINKS!$C$6:$C$205,B93))</x:f>
      </x:c>
      <x:c r="R93" s="30" t="str">
        <x:f>IF(A93="","",COUNTIFS(EVIDENCE_LINKS!$B$6:$B$205,A93,EVIDENCE_LINKS!$C$6:$C$205,B93,EVIDENCE_LINKS!$N$6:$N$205,"VALID"))</x:f>
      </x:c>
      <x:c r="S93" s="30" t="str">
        <x:f>IF(A93="","",COUNTIFS(EVIDENCE_LINKS!$B$6:$B$205,A93,EVIDENCE_LINKS!$C$6:$C$205,B93,EVIDENCE_LINKS!$N$6:$N$205,"BLOCKING"))</x:f>
      </x:c>
      <x:c r="T93" s="30" t="str">
        <x:f>IF(A93="","",COUNTIFS(ALTERNATIVES!$B$6:$B$205,A93,ALTERNATIVES!$C$6:$C$205,B93,ALTERNATIVES!$L$6:$L$205,"VALID"))</x:f>
      </x:c>
      <x:c r="U93" s="30" t="str">
        <x:f>IF(A93="","",IF(OR(N93&lt;&gt;"VALID",O93&lt;&gt;"VALID",P93&lt;&gt;"VALID",AB93&lt;&gt;"VALID",AC93&gt;0,AE93&gt;0,AO93&lt;&gt;"VALID",AR93&lt;&gt;"VALID"),"REPAIR MEMO",IF(INDEX(DECISION_CONTEXT!$D$6:$D$205,MATCH(B93,DECISION_CONTEXT!$A$6:$A$205,0))="REOPEN REQUIRED","RETURN TO DECISION DEFINITION",IF(OR(AD93&gt;0,AP93="TOO FEW - RETURN TO EVIDENCE AUDIT"),"RETURN TO EVIDENCE AUDIT",IF(AP93="TOO MANY - REPAIR MEMO","REPAIR MEMO",IF(T93&lt;1,"REPAIR MEMO","READY FOR EXECUTIVE REVIEW"))))))</x:f>
      </x:c>
      <x:c r="V93" s="30" t="str">
        <x:f>IF(A93="","",IF(U93="READY FOR EXECUTIVE REVIEW","Take the bounded memo to executive review; record the actual decision separately.",IF(U93="RETURN TO DECISION DEFINITION","Reopen the Decision Definition Canvas before rewriting the memo.",IF(U93="RETURN TO EVIDENCE AUDIT","Return to Evidence Audit until at least two and no more than four decision-bearing evidence records are valid.",IF(AP93="TOO MANY - REPAIR MEMO","Reduce the executive surface to two to four decision-bearing evidence records without changing upstream evidence.","Repair the memo record without changing upstream decision or evidence.")))))</x:f>
      </x:c>
      <x:c r="W93" s="30" t="str">
        <x:f>IF(A93="","",A93&amp;"|~|"&amp;B93&amp;"|~|"&amp;E93&amp;"|~|"&amp;F93&amp;"|~|"&amp;H93&amp;"|~|"&amp;I93&amp;"|~|"&amp;K93&amp;"|~|"&amp;L93)</x:f>
      </x:c>
      <x:c r="X93" s="51"/>
      <x:c r="Y93" s="51"/>
      <x:c r="Z93" s="51"/>
      <x:c r="AA93" s="51"/>
      <x:c r="AB93" s="51" t="str">
        <x:f>IF(A93="","",IF(AND(O93="VALID",EXACT(X93,INDEX(DECISION_CONTEXT!$B$6:$B$205,MATCH(B93,DECISION_CONTEXT!$A$6:$A$205,0))),EXACT(Y93,INDEX(DECISION_CONTEXT!$E$6:$E$205,MATCH(B93,DECISION_CONTEXT!$A$6:$A$205,0))),EXACT(Z93,INDEX(DECISION_CONTEXT!$F$6:$F$205,MATCH(B93,DECISION_CONTEXT!$A$6:$A$205,0))),EXACT(AA93,INDEX(DECISION_CONTEXT!$H$6:$H$205,MATCH(B93,DECISION_CONTEXT!$A$6:$A$205,0))),EXACT(E93,INDEX(DECISION_CONTEXT!$K$6:$K$205,MATCH(B93,DECISION_CONTEXT!$A$6:$A$205,0)))),"VALID","INVALID - DECISION CONTRACT PARITY / AUTHORITY"))</x:f>
      </x:c>
      <x:c r="AC93" s="51" t="str">
        <x:f>IF(A93="","",COUNTIFS(EVIDENCE_LINKS!$B$6:$B$205,A93,EVIDENCE_LINKS!$C$6:$C$205,B93,EVIDENCE_LINKS!$N$6:$N$205,"INVALID"))</x:f>
      </x:c>
      <x:c r="AD93" s="51" t="str">
        <x:f>IF(A93="","",S93)</x:f>
      </x:c>
      <x:c r="AE93" s="51" t="str">
        <x:f>IF(A93="","",COUNTIFS(ALTERNATIVES!$B$6:$B$205,A93,ALTERNATIVES!$C$6:$C$205,B93,ALTERNATIVES!$L$6:$L$205,"INVALID"))</x:f>
      </x:c>
      <x:c r="AF93" s="51" t="str">
        <x:f>IF(A93="","",A93&amp;"|~|"&amp;B93&amp;"|~|"&amp;X93&amp;"|~|"&amp;Y93&amp;"|~|"&amp;Z93&amp;"|~|"&amp;AA93&amp;"|~|"&amp;E93&amp;"|~|"&amp;F93&amp;"|~|"&amp;H93&amp;"|~|"&amp;I93&amp;"|~|"&amp;K93&amp;"|~|"&amp;L93)</x:f>
      </x:c>
      <x:c r="AG93" s="51"/>
      <x:c r="AH93" s="51"/>
      <x:c r="AI93" s="51"/>
      <x:c r="AJ93" s="51"/>
      <x:c r="AK93" s="51" t="str">
        <x:f>IF(A93="","",IF(AG93="","EMPTY",IF(AND(COUNTIFS(EVIDENCE_LINKS!$B$6:$B$205,A93,EVIDENCE_LINKS!$D$6:$D$205,AG93)=1,EXACT(AG93,INDEX(EVIDENCE_LINKS!$D$6:$D$205,SUMIFS(EVIDENCE_LINKS!$S$6:$S$205,EVIDENCE_LINKS!$B$6:$B$205,A93,EVIDENCE_LINKS!$D$6:$D$205,AG93))),EXACT(A93,INDEX(EVIDENCE_LINKS!$B$6:$B$205,SUMIFS(EVIDENCE_LINKS!$S$6:$S$205,EVIDENCE_LINKS!$B$6:$B$205,A93,EVIDENCE_LINKS!$D$6:$D$205,AG93))),EXACT(B93,INDEX(EVIDENCE_LINKS!$C$6:$C$205,SUMIFS(EVIDENCE_LINKS!$S$6:$S$205,EVIDENCE_LINKS!$B$6:$B$205,A93,EVIDENCE_LINKS!$D$6:$D$205,AG93))),INDEX(EVIDENCE_LINKS!$N$6:$N$205,SUMIFS(EVIDENCE_LINKS!$S$6:$S$205,EVIDENCE_LINKS!$B$6:$B$205,A93,EVIDENCE_LINKS!$D$6:$D$205,AG93))="VALID",COUNTIF($AG93:$AJ93,AG93)=1),"VALID","INVALID - EVIDENCE 1 SELECTION")))</x:f>
      </x:c>
      <x:c r="AL93" s="51" t="str">
        <x:f>IF(A93="","",IF(AH93="","EMPTY",IF(AND(COUNTIFS(EVIDENCE_LINKS!$B$6:$B$205,A93,EVIDENCE_LINKS!$D$6:$D$205,AH93)=1,EXACT(AH93,INDEX(EVIDENCE_LINKS!$D$6:$D$205,SUMIFS(EVIDENCE_LINKS!$S$6:$S$205,EVIDENCE_LINKS!$B$6:$B$205,A93,EVIDENCE_LINKS!$D$6:$D$205,AH93))),EXACT(A93,INDEX(EVIDENCE_LINKS!$B$6:$B$205,SUMIFS(EVIDENCE_LINKS!$S$6:$S$205,EVIDENCE_LINKS!$B$6:$B$205,A93,EVIDENCE_LINKS!$D$6:$D$205,AH93))),EXACT(B93,INDEX(EVIDENCE_LINKS!$C$6:$C$205,SUMIFS(EVIDENCE_LINKS!$S$6:$S$205,EVIDENCE_LINKS!$B$6:$B$205,A93,EVIDENCE_LINKS!$D$6:$D$205,AH93))),INDEX(EVIDENCE_LINKS!$N$6:$N$205,SUMIFS(EVIDENCE_LINKS!$S$6:$S$205,EVIDENCE_LINKS!$B$6:$B$205,A93,EVIDENCE_LINKS!$D$6:$D$205,AH93))="VALID",COUNTIF($AG93:$AJ93,AH93)=1),"VALID","INVALID - EVIDENCE 2 SELECTION")))</x:f>
      </x:c>
      <x:c r="AM93" s="51" t="str">
        <x:f>IF(A93="","",IF(AI93="","EMPTY",IF(AND(COUNTIFS(EVIDENCE_LINKS!$B$6:$B$205,A93,EVIDENCE_LINKS!$D$6:$D$205,AI93)=1,EXACT(AI93,INDEX(EVIDENCE_LINKS!$D$6:$D$205,SUMIFS(EVIDENCE_LINKS!$S$6:$S$205,EVIDENCE_LINKS!$B$6:$B$205,A93,EVIDENCE_LINKS!$D$6:$D$205,AI93))),EXACT(A93,INDEX(EVIDENCE_LINKS!$B$6:$B$205,SUMIFS(EVIDENCE_LINKS!$S$6:$S$205,EVIDENCE_LINKS!$B$6:$B$205,A93,EVIDENCE_LINKS!$D$6:$D$205,AI93))),EXACT(B93,INDEX(EVIDENCE_LINKS!$C$6:$C$205,SUMIFS(EVIDENCE_LINKS!$S$6:$S$205,EVIDENCE_LINKS!$B$6:$B$205,A93,EVIDENCE_LINKS!$D$6:$D$205,AI93))),INDEX(EVIDENCE_LINKS!$N$6:$N$205,SUMIFS(EVIDENCE_LINKS!$S$6:$S$205,EVIDENCE_LINKS!$B$6:$B$205,A93,EVIDENCE_LINKS!$D$6:$D$205,AI93))="VALID",COUNTIF($AG93:$AJ93,AI93)=1),"VALID","INVALID - EVIDENCE 3 SELECTION")))</x:f>
      </x:c>
      <x:c r="AN93" s="51" t="str">
        <x:f>IF(A93="","",IF(AJ93="","EMPTY",IF(AND(COUNTIFS(EVIDENCE_LINKS!$B$6:$B$205,A93,EVIDENCE_LINKS!$D$6:$D$205,AJ93)=1,EXACT(AJ93,INDEX(EVIDENCE_LINKS!$D$6:$D$205,SUMIFS(EVIDENCE_LINKS!$S$6:$S$205,EVIDENCE_LINKS!$B$6:$B$205,A93,EVIDENCE_LINKS!$D$6:$D$205,AJ93))),EXACT(A93,INDEX(EVIDENCE_LINKS!$B$6:$B$205,SUMIFS(EVIDENCE_LINKS!$S$6:$S$205,EVIDENCE_LINKS!$B$6:$B$205,A93,EVIDENCE_LINKS!$D$6:$D$205,AJ93))),EXACT(B93,INDEX(EVIDENCE_LINKS!$C$6:$C$205,SUMIFS(EVIDENCE_LINKS!$S$6:$S$205,EVIDENCE_LINKS!$B$6:$B$205,A93,EVIDENCE_LINKS!$D$6:$D$205,AJ93))),INDEX(EVIDENCE_LINKS!$N$6:$N$205,SUMIFS(EVIDENCE_LINKS!$S$6:$S$205,EVIDENCE_LINKS!$B$6:$B$205,A93,EVIDENCE_LINKS!$D$6:$D$205,AJ93))="VALID",COUNTIF($AG93:$AJ93,AJ93)=1),"VALID","INVALID - EVIDENCE 4 SELECTION")))</x:f>
      </x:c>
      <x:c r="AO93" s="51" t="str">
        <x:f>IF(A93="","",IF(AND(OR(AK93="VALID",AK93="EMPTY"),OR(AL93="VALID",AL93="EMPTY"),OR(AM93="VALID",AM93="EMPTY"),OR(AN93="VALID",AN93="EMPTY"),R93=COUNTIF($AG93:$AJ93,"&lt;&gt;")),"VALID","INVALID - EVIDENCE SELECTION PARITY"))</x:f>
      </x:c>
      <x:c r="AP93" s="51" t="str">
        <x:f>IF(A93="","",IF(R93&lt;2,"TOO FEW - RETURN TO EVIDENCE AUDIT",IF(R93&gt;4,"TOO MANY - REPAIR MEMO","VALID")))</x:f>
      </x:c>
      <x:c r="AR93" t="str">
        <x:f>IF(A93="","",IF(AQ93="","INVALID - MISSING ALTERNATIVE SELECTION",IF(AND(COUNTIFS(ALTERNATIVES!$B$6:$B$205,A93,ALTERNATIVES!$A$6:$A$205,AQ93)=1,EXACT(AQ93,INDEX(ALTERNATIVES!$A$6:$A$205,SUMIFS(ALTERNATIVES!$Q$6:$Q$205,ALTERNATIVES!$B$6:$B$205,A93,ALTERNATIVES!$A$6:$A$205,AQ93))),EXACT(A93,INDEX(ALTERNATIVES!$B$6:$B$205,SUMIFS(ALTERNATIVES!$Q$6:$Q$205,ALTERNATIVES!$B$6:$B$205,A93,ALTERNATIVES!$A$6:$A$205,AQ93))),EXACT(B93,INDEX(ALTERNATIVES!$C$6:$C$205,SUMIFS(ALTERNATIVES!$Q$6:$Q$205,ALTERNATIVES!$B$6:$B$205,A93,ALTERNATIVES!$A$6:$A$205,AQ93))),INDEX(ALTERNATIVES!$L$6:$L$205,SUMIFS(ALTERNATIVES!$Q$6:$Q$205,ALTERNATIVES!$B$6:$B$205,A93,ALTERNATIVES!$A$6:$A$205,AQ93))="VALID"),"VALID","INVALID - ALTERNATIVE SELECTION")))</x:f>
      </x:c>
    </x:row>
    <x:row r="94">
      <x:c r="A94" s="24"/>
      <x:c r="B94" s="24"/>
      <x:c r="C94" s="34"/>
      <x:c r="D94" s="24"/>
      <x:c r="E94" s="24"/>
      <x:c r="F94" s="24"/>
      <x:c r="G94" s="24"/>
      <x:c r="H94" s="24"/>
      <x:c r="I94" s="24"/>
      <x:c r="J94" s="24"/>
      <x:c r="K94" s="24"/>
      <x:c r="L94" s="24"/>
      <x:c r="M94" s="24"/>
      <x:c r="N94" s="30" t="str">
        <x:f>IF(A94="","",IF(COUNTIF($A$6:$A$205,A94)=1,"VALID","INVALID - DUPLICATE / CASE-COLLIDING MEMO ID"))</x:f>
      </x:c>
      <x:c r="O94" s="30" t="str">
        <x:f>IF(A94="","",IF(AND(COUNTIF(DECISION_CONTEXT!$A$6:$A$205,B94)=1,EXACT(B94,INDEX(DECISION_CONTEXT!$A$6:$A$205,MATCH(B94,DECISION_CONTEXT!$A$6:$A$205,0))),INDEX(DECISION_CONTEXT!$I$6:$I$205,MATCH(B94,DECISION_CONTEXT!$A$6:$A$205,0))="VALID",INDEX(DECISION_CONTEXT!$J$6:$J$205,MATCH(B94,DECISION_CONTEXT!$A$6:$A$205,0))="VALID"),"VALID","INVALID - DECISION OWNERSHIP"))</x:f>
      </x:c>
      <x:c r="P94" s="30" t="str">
        <x:f>IF(A94="","",IF(AND(B94&lt;&gt;"",C94&lt;&gt;"",D94&lt;&gt;"",E94&lt;&gt;"",F94&lt;&gt;"",G94&lt;&gt;"",H94&lt;&gt;"",I94&lt;&gt;"",J94&lt;&gt;"",K94&lt;&gt;"",L94&lt;&gt;"",M94&lt;&gt;""),"VALID","INVALID - REQUIRED FIELD"))</x:f>
      </x:c>
      <x:c r="Q94" s="30" t="str">
        <x:f>IF(A94="","",COUNTIFS(EVIDENCE_LINKS!$B$6:$B$205,A94,EVIDENCE_LINKS!$C$6:$C$205,B94))</x:f>
      </x:c>
      <x:c r="R94" s="30" t="str">
        <x:f>IF(A94="","",COUNTIFS(EVIDENCE_LINKS!$B$6:$B$205,A94,EVIDENCE_LINKS!$C$6:$C$205,B94,EVIDENCE_LINKS!$N$6:$N$205,"VALID"))</x:f>
      </x:c>
      <x:c r="S94" s="30" t="str">
        <x:f>IF(A94="","",COUNTIFS(EVIDENCE_LINKS!$B$6:$B$205,A94,EVIDENCE_LINKS!$C$6:$C$205,B94,EVIDENCE_LINKS!$N$6:$N$205,"BLOCKING"))</x:f>
      </x:c>
      <x:c r="T94" s="30" t="str">
        <x:f>IF(A94="","",COUNTIFS(ALTERNATIVES!$B$6:$B$205,A94,ALTERNATIVES!$C$6:$C$205,B94,ALTERNATIVES!$L$6:$L$205,"VALID"))</x:f>
      </x:c>
      <x:c r="U94" s="30" t="str">
        <x:f>IF(A94="","",IF(OR(N94&lt;&gt;"VALID",O94&lt;&gt;"VALID",P94&lt;&gt;"VALID",AB94&lt;&gt;"VALID",AC94&gt;0,AE94&gt;0,AO94&lt;&gt;"VALID",AR94&lt;&gt;"VALID"),"REPAIR MEMO",IF(INDEX(DECISION_CONTEXT!$D$6:$D$205,MATCH(B94,DECISION_CONTEXT!$A$6:$A$205,0))="REOPEN REQUIRED","RETURN TO DECISION DEFINITION",IF(OR(AD94&gt;0,AP94="TOO FEW - RETURN TO EVIDENCE AUDIT"),"RETURN TO EVIDENCE AUDIT",IF(AP94="TOO MANY - REPAIR MEMO","REPAIR MEMO",IF(T94&lt;1,"REPAIR MEMO","READY FOR EXECUTIVE REVIEW"))))))</x:f>
      </x:c>
      <x:c r="V94" s="30" t="str">
        <x:f>IF(A94="","",IF(U94="READY FOR EXECUTIVE REVIEW","Take the bounded memo to executive review; record the actual decision separately.",IF(U94="RETURN TO DECISION DEFINITION","Reopen the Decision Definition Canvas before rewriting the memo.",IF(U94="RETURN TO EVIDENCE AUDIT","Return to Evidence Audit until at least two and no more than four decision-bearing evidence records are valid.",IF(AP94="TOO MANY - REPAIR MEMO","Reduce the executive surface to two to four decision-bearing evidence records without changing upstream evidence.","Repair the memo record without changing upstream decision or evidence.")))))</x:f>
      </x:c>
      <x:c r="W94" s="30" t="str">
        <x:f>IF(A94="","",A94&amp;"|~|"&amp;B94&amp;"|~|"&amp;E94&amp;"|~|"&amp;F94&amp;"|~|"&amp;H94&amp;"|~|"&amp;I94&amp;"|~|"&amp;K94&amp;"|~|"&amp;L94)</x:f>
      </x:c>
      <x:c r="X94" s="51"/>
      <x:c r="Y94" s="51"/>
      <x:c r="Z94" s="51"/>
      <x:c r="AA94" s="51"/>
      <x:c r="AB94" s="51" t="str">
        <x:f>IF(A94="","",IF(AND(O94="VALID",EXACT(X94,INDEX(DECISION_CONTEXT!$B$6:$B$205,MATCH(B94,DECISION_CONTEXT!$A$6:$A$205,0))),EXACT(Y94,INDEX(DECISION_CONTEXT!$E$6:$E$205,MATCH(B94,DECISION_CONTEXT!$A$6:$A$205,0))),EXACT(Z94,INDEX(DECISION_CONTEXT!$F$6:$F$205,MATCH(B94,DECISION_CONTEXT!$A$6:$A$205,0))),EXACT(AA94,INDEX(DECISION_CONTEXT!$H$6:$H$205,MATCH(B94,DECISION_CONTEXT!$A$6:$A$205,0))),EXACT(E94,INDEX(DECISION_CONTEXT!$K$6:$K$205,MATCH(B94,DECISION_CONTEXT!$A$6:$A$205,0)))),"VALID","INVALID - DECISION CONTRACT PARITY / AUTHORITY"))</x:f>
      </x:c>
      <x:c r="AC94" s="51" t="str">
        <x:f>IF(A94="","",COUNTIFS(EVIDENCE_LINKS!$B$6:$B$205,A94,EVIDENCE_LINKS!$C$6:$C$205,B94,EVIDENCE_LINKS!$N$6:$N$205,"INVALID"))</x:f>
      </x:c>
      <x:c r="AD94" s="51" t="str">
        <x:f>IF(A94="","",S94)</x:f>
      </x:c>
      <x:c r="AE94" s="51" t="str">
        <x:f>IF(A94="","",COUNTIFS(ALTERNATIVES!$B$6:$B$205,A94,ALTERNATIVES!$C$6:$C$205,B94,ALTERNATIVES!$L$6:$L$205,"INVALID"))</x:f>
      </x:c>
      <x:c r="AF94" s="51" t="str">
        <x:f>IF(A94="","",A94&amp;"|~|"&amp;B94&amp;"|~|"&amp;X94&amp;"|~|"&amp;Y94&amp;"|~|"&amp;Z94&amp;"|~|"&amp;AA94&amp;"|~|"&amp;E94&amp;"|~|"&amp;F94&amp;"|~|"&amp;H94&amp;"|~|"&amp;I94&amp;"|~|"&amp;K94&amp;"|~|"&amp;L94)</x:f>
      </x:c>
      <x:c r="AG94" s="51"/>
      <x:c r="AH94" s="51"/>
      <x:c r="AI94" s="51"/>
      <x:c r="AJ94" s="51"/>
      <x:c r="AK94" s="51" t="str">
        <x:f>IF(A94="","",IF(AG94="","EMPTY",IF(AND(COUNTIFS(EVIDENCE_LINKS!$B$6:$B$205,A94,EVIDENCE_LINKS!$D$6:$D$205,AG94)=1,EXACT(AG94,INDEX(EVIDENCE_LINKS!$D$6:$D$205,SUMIFS(EVIDENCE_LINKS!$S$6:$S$205,EVIDENCE_LINKS!$B$6:$B$205,A94,EVIDENCE_LINKS!$D$6:$D$205,AG94))),EXACT(A94,INDEX(EVIDENCE_LINKS!$B$6:$B$205,SUMIFS(EVIDENCE_LINKS!$S$6:$S$205,EVIDENCE_LINKS!$B$6:$B$205,A94,EVIDENCE_LINKS!$D$6:$D$205,AG94))),EXACT(B94,INDEX(EVIDENCE_LINKS!$C$6:$C$205,SUMIFS(EVIDENCE_LINKS!$S$6:$S$205,EVIDENCE_LINKS!$B$6:$B$205,A94,EVIDENCE_LINKS!$D$6:$D$205,AG94))),INDEX(EVIDENCE_LINKS!$N$6:$N$205,SUMIFS(EVIDENCE_LINKS!$S$6:$S$205,EVIDENCE_LINKS!$B$6:$B$205,A94,EVIDENCE_LINKS!$D$6:$D$205,AG94))="VALID",COUNTIF($AG94:$AJ94,AG94)=1),"VALID","INVALID - EVIDENCE 1 SELECTION")))</x:f>
      </x:c>
      <x:c r="AL94" s="51" t="str">
        <x:f>IF(A94="","",IF(AH94="","EMPTY",IF(AND(COUNTIFS(EVIDENCE_LINKS!$B$6:$B$205,A94,EVIDENCE_LINKS!$D$6:$D$205,AH94)=1,EXACT(AH94,INDEX(EVIDENCE_LINKS!$D$6:$D$205,SUMIFS(EVIDENCE_LINKS!$S$6:$S$205,EVIDENCE_LINKS!$B$6:$B$205,A94,EVIDENCE_LINKS!$D$6:$D$205,AH94))),EXACT(A94,INDEX(EVIDENCE_LINKS!$B$6:$B$205,SUMIFS(EVIDENCE_LINKS!$S$6:$S$205,EVIDENCE_LINKS!$B$6:$B$205,A94,EVIDENCE_LINKS!$D$6:$D$205,AH94))),EXACT(B94,INDEX(EVIDENCE_LINKS!$C$6:$C$205,SUMIFS(EVIDENCE_LINKS!$S$6:$S$205,EVIDENCE_LINKS!$B$6:$B$205,A94,EVIDENCE_LINKS!$D$6:$D$205,AH94))),INDEX(EVIDENCE_LINKS!$N$6:$N$205,SUMIFS(EVIDENCE_LINKS!$S$6:$S$205,EVIDENCE_LINKS!$B$6:$B$205,A94,EVIDENCE_LINKS!$D$6:$D$205,AH94))="VALID",COUNTIF($AG94:$AJ94,AH94)=1),"VALID","INVALID - EVIDENCE 2 SELECTION")))</x:f>
      </x:c>
      <x:c r="AM94" s="51" t="str">
        <x:f>IF(A94="","",IF(AI94="","EMPTY",IF(AND(COUNTIFS(EVIDENCE_LINKS!$B$6:$B$205,A94,EVIDENCE_LINKS!$D$6:$D$205,AI94)=1,EXACT(AI94,INDEX(EVIDENCE_LINKS!$D$6:$D$205,SUMIFS(EVIDENCE_LINKS!$S$6:$S$205,EVIDENCE_LINKS!$B$6:$B$205,A94,EVIDENCE_LINKS!$D$6:$D$205,AI94))),EXACT(A94,INDEX(EVIDENCE_LINKS!$B$6:$B$205,SUMIFS(EVIDENCE_LINKS!$S$6:$S$205,EVIDENCE_LINKS!$B$6:$B$205,A94,EVIDENCE_LINKS!$D$6:$D$205,AI94))),EXACT(B94,INDEX(EVIDENCE_LINKS!$C$6:$C$205,SUMIFS(EVIDENCE_LINKS!$S$6:$S$205,EVIDENCE_LINKS!$B$6:$B$205,A94,EVIDENCE_LINKS!$D$6:$D$205,AI94))),INDEX(EVIDENCE_LINKS!$N$6:$N$205,SUMIFS(EVIDENCE_LINKS!$S$6:$S$205,EVIDENCE_LINKS!$B$6:$B$205,A94,EVIDENCE_LINKS!$D$6:$D$205,AI94))="VALID",COUNTIF($AG94:$AJ94,AI94)=1),"VALID","INVALID - EVIDENCE 3 SELECTION")))</x:f>
      </x:c>
      <x:c r="AN94" s="51" t="str">
        <x:f>IF(A94="","",IF(AJ94="","EMPTY",IF(AND(COUNTIFS(EVIDENCE_LINKS!$B$6:$B$205,A94,EVIDENCE_LINKS!$D$6:$D$205,AJ94)=1,EXACT(AJ94,INDEX(EVIDENCE_LINKS!$D$6:$D$205,SUMIFS(EVIDENCE_LINKS!$S$6:$S$205,EVIDENCE_LINKS!$B$6:$B$205,A94,EVIDENCE_LINKS!$D$6:$D$205,AJ94))),EXACT(A94,INDEX(EVIDENCE_LINKS!$B$6:$B$205,SUMIFS(EVIDENCE_LINKS!$S$6:$S$205,EVIDENCE_LINKS!$B$6:$B$205,A94,EVIDENCE_LINKS!$D$6:$D$205,AJ94))),EXACT(B94,INDEX(EVIDENCE_LINKS!$C$6:$C$205,SUMIFS(EVIDENCE_LINKS!$S$6:$S$205,EVIDENCE_LINKS!$B$6:$B$205,A94,EVIDENCE_LINKS!$D$6:$D$205,AJ94))),INDEX(EVIDENCE_LINKS!$N$6:$N$205,SUMIFS(EVIDENCE_LINKS!$S$6:$S$205,EVIDENCE_LINKS!$B$6:$B$205,A94,EVIDENCE_LINKS!$D$6:$D$205,AJ94))="VALID",COUNTIF($AG94:$AJ94,AJ94)=1),"VALID","INVALID - EVIDENCE 4 SELECTION")))</x:f>
      </x:c>
      <x:c r="AO94" s="51" t="str">
        <x:f>IF(A94="","",IF(AND(OR(AK94="VALID",AK94="EMPTY"),OR(AL94="VALID",AL94="EMPTY"),OR(AM94="VALID",AM94="EMPTY"),OR(AN94="VALID",AN94="EMPTY"),R94=COUNTIF($AG94:$AJ94,"&lt;&gt;")),"VALID","INVALID - EVIDENCE SELECTION PARITY"))</x:f>
      </x:c>
      <x:c r="AP94" s="51" t="str">
        <x:f>IF(A94="","",IF(R94&lt;2,"TOO FEW - RETURN TO EVIDENCE AUDIT",IF(R94&gt;4,"TOO MANY - REPAIR MEMO","VALID")))</x:f>
      </x:c>
      <x:c r="AR94" t="str">
        <x:f>IF(A94="","",IF(AQ94="","INVALID - MISSING ALTERNATIVE SELECTION",IF(AND(COUNTIFS(ALTERNATIVES!$B$6:$B$205,A94,ALTERNATIVES!$A$6:$A$205,AQ94)=1,EXACT(AQ94,INDEX(ALTERNATIVES!$A$6:$A$205,SUMIFS(ALTERNATIVES!$Q$6:$Q$205,ALTERNATIVES!$B$6:$B$205,A94,ALTERNATIVES!$A$6:$A$205,AQ94))),EXACT(A94,INDEX(ALTERNATIVES!$B$6:$B$205,SUMIFS(ALTERNATIVES!$Q$6:$Q$205,ALTERNATIVES!$B$6:$B$205,A94,ALTERNATIVES!$A$6:$A$205,AQ94))),EXACT(B94,INDEX(ALTERNATIVES!$C$6:$C$205,SUMIFS(ALTERNATIVES!$Q$6:$Q$205,ALTERNATIVES!$B$6:$B$205,A94,ALTERNATIVES!$A$6:$A$205,AQ94))),INDEX(ALTERNATIVES!$L$6:$L$205,SUMIFS(ALTERNATIVES!$Q$6:$Q$205,ALTERNATIVES!$B$6:$B$205,A94,ALTERNATIVES!$A$6:$A$205,AQ94))="VALID"),"VALID","INVALID - ALTERNATIVE SELECTION")))</x:f>
      </x:c>
    </x:row>
    <x:row r="95">
      <x:c r="A95" s="24"/>
      <x:c r="B95" s="24"/>
      <x:c r="C95" s="34"/>
      <x:c r="D95" s="24"/>
      <x:c r="E95" s="24"/>
      <x:c r="F95" s="24"/>
      <x:c r="G95" s="24"/>
      <x:c r="H95" s="24"/>
      <x:c r="I95" s="24"/>
      <x:c r="J95" s="24"/>
      <x:c r="K95" s="24"/>
      <x:c r="L95" s="24"/>
      <x:c r="M95" s="24"/>
      <x:c r="N95" s="30" t="str">
        <x:f>IF(A95="","",IF(COUNTIF($A$6:$A$205,A95)=1,"VALID","INVALID - DUPLICATE / CASE-COLLIDING MEMO ID"))</x:f>
      </x:c>
      <x:c r="O95" s="30" t="str">
        <x:f>IF(A95="","",IF(AND(COUNTIF(DECISION_CONTEXT!$A$6:$A$205,B95)=1,EXACT(B95,INDEX(DECISION_CONTEXT!$A$6:$A$205,MATCH(B95,DECISION_CONTEXT!$A$6:$A$205,0))),INDEX(DECISION_CONTEXT!$I$6:$I$205,MATCH(B95,DECISION_CONTEXT!$A$6:$A$205,0))="VALID",INDEX(DECISION_CONTEXT!$J$6:$J$205,MATCH(B95,DECISION_CONTEXT!$A$6:$A$205,0))="VALID"),"VALID","INVALID - DECISION OWNERSHIP"))</x:f>
      </x:c>
      <x:c r="P95" s="30" t="str">
        <x:f>IF(A95="","",IF(AND(B95&lt;&gt;"",C95&lt;&gt;"",D95&lt;&gt;"",E95&lt;&gt;"",F95&lt;&gt;"",G95&lt;&gt;"",H95&lt;&gt;"",I95&lt;&gt;"",J95&lt;&gt;"",K95&lt;&gt;"",L95&lt;&gt;"",M95&lt;&gt;""),"VALID","INVALID - REQUIRED FIELD"))</x:f>
      </x:c>
      <x:c r="Q95" s="30" t="str">
        <x:f>IF(A95="","",COUNTIFS(EVIDENCE_LINKS!$B$6:$B$205,A95,EVIDENCE_LINKS!$C$6:$C$205,B95))</x:f>
      </x:c>
      <x:c r="R95" s="30" t="str">
        <x:f>IF(A95="","",COUNTIFS(EVIDENCE_LINKS!$B$6:$B$205,A95,EVIDENCE_LINKS!$C$6:$C$205,B95,EVIDENCE_LINKS!$N$6:$N$205,"VALID"))</x:f>
      </x:c>
      <x:c r="S95" s="30" t="str">
        <x:f>IF(A95="","",COUNTIFS(EVIDENCE_LINKS!$B$6:$B$205,A95,EVIDENCE_LINKS!$C$6:$C$205,B95,EVIDENCE_LINKS!$N$6:$N$205,"BLOCKING"))</x:f>
      </x:c>
      <x:c r="T95" s="30" t="str">
        <x:f>IF(A95="","",COUNTIFS(ALTERNATIVES!$B$6:$B$205,A95,ALTERNATIVES!$C$6:$C$205,B95,ALTERNATIVES!$L$6:$L$205,"VALID"))</x:f>
      </x:c>
      <x:c r="U95" s="30" t="str">
        <x:f>IF(A95="","",IF(OR(N95&lt;&gt;"VALID",O95&lt;&gt;"VALID",P95&lt;&gt;"VALID",AB95&lt;&gt;"VALID",AC95&gt;0,AE95&gt;0,AO95&lt;&gt;"VALID",AR95&lt;&gt;"VALID"),"REPAIR MEMO",IF(INDEX(DECISION_CONTEXT!$D$6:$D$205,MATCH(B95,DECISION_CONTEXT!$A$6:$A$205,0))="REOPEN REQUIRED","RETURN TO DECISION DEFINITION",IF(OR(AD95&gt;0,AP95="TOO FEW - RETURN TO EVIDENCE AUDIT"),"RETURN TO EVIDENCE AUDIT",IF(AP95="TOO MANY - REPAIR MEMO","REPAIR MEMO",IF(T95&lt;1,"REPAIR MEMO","READY FOR EXECUTIVE REVIEW"))))))</x:f>
      </x:c>
      <x:c r="V95" s="30" t="str">
        <x:f>IF(A95="","",IF(U95="READY FOR EXECUTIVE REVIEW","Take the bounded memo to executive review; record the actual decision separately.",IF(U95="RETURN TO DECISION DEFINITION","Reopen the Decision Definition Canvas before rewriting the memo.",IF(U95="RETURN TO EVIDENCE AUDIT","Return to Evidence Audit until at least two and no more than four decision-bearing evidence records are valid.",IF(AP95="TOO MANY - REPAIR MEMO","Reduce the executive surface to two to four decision-bearing evidence records without changing upstream evidence.","Repair the memo record without changing upstream decision or evidence.")))))</x:f>
      </x:c>
      <x:c r="W95" s="30" t="str">
        <x:f>IF(A95="","",A95&amp;"|~|"&amp;B95&amp;"|~|"&amp;E95&amp;"|~|"&amp;F95&amp;"|~|"&amp;H95&amp;"|~|"&amp;I95&amp;"|~|"&amp;K95&amp;"|~|"&amp;L95)</x:f>
      </x:c>
      <x:c r="X95" s="51"/>
      <x:c r="Y95" s="51"/>
      <x:c r="Z95" s="51"/>
      <x:c r="AA95" s="51"/>
      <x:c r="AB95" s="51" t="str">
        <x:f>IF(A95="","",IF(AND(O95="VALID",EXACT(X95,INDEX(DECISION_CONTEXT!$B$6:$B$205,MATCH(B95,DECISION_CONTEXT!$A$6:$A$205,0))),EXACT(Y95,INDEX(DECISION_CONTEXT!$E$6:$E$205,MATCH(B95,DECISION_CONTEXT!$A$6:$A$205,0))),EXACT(Z95,INDEX(DECISION_CONTEXT!$F$6:$F$205,MATCH(B95,DECISION_CONTEXT!$A$6:$A$205,0))),EXACT(AA95,INDEX(DECISION_CONTEXT!$H$6:$H$205,MATCH(B95,DECISION_CONTEXT!$A$6:$A$205,0))),EXACT(E95,INDEX(DECISION_CONTEXT!$K$6:$K$205,MATCH(B95,DECISION_CONTEXT!$A$6:$A$205,0)))),"VALID","INVALID - DECISION CONTRACT PARITY / AUTHORITY"))</x:f>
      </x:c>
      <x:c r="AC95" s="51" t="str">
        <x:f>IF(A95="","",COUNTIFS(EVIDENCE_LINKS!$B$6:$B$205,A95,EVIDENCE_LINKS!$C$6:$C$205,B95,EVIDENCE_LINKS!$N$6:$N$205,"INVALID"))</x:f>
      </x:c>
      <x:c r="AD95" s="51" t="str">
        <x:f>IF(A95="","",S95)</x:f>
      </x:c>
      <x:c r="AE95" s="51" t="str">
        <x:f>IF(A95="","",COUNTIFS(ALTERNATIVES!$B$6:$B$205,A95,ALTERNATIVES!$C$6:$C$205,B95,ALTERNATIVES!$L$6:$L$205,"INVALID"))</x:f>
      </x:c>
      <x:c r="AF95" s="51" t="str">
        <x:f>IF(A95="","",A95&amp;"|~|"&amp;B95&amp;"|~|"&amp;X95&amp;"|~|"&amp;Y95&amp;"|~|"&amp;Z95&amp;"|~|"&amp;AA95&amp;"|~|"&amp;E95&amp;"|~|"&amp;F95&amp;"|~|"&amp;H95&amp;"|~|"&amp;I95&amp;"|~|"&amp;K95&amp;"|~|"&amp;L95)</x:f>
      </x:c>
      <x:c r="AG95" s="51"/>
      <x:c r="AH95" s="51"/>
      <x:c r="AI95" s="51"/>
      <x:c r="AJ95" s="51"/>
      <x:c r="AK95" s="51" t="str">
        <x:f>IF(A95="","",IF(AG95="","EMPTY",IF(AND(COUNTIFS(EVIDENCE_LINKS!$B$6:$B$205,A95,EVIDENCE_LINKS!$D$6:$D$205,AG95)=1,EXACT(AG95,INDEX(EVIDENCE_LINKS!$D$6:$D$205,SUMIFS(EVIDENCE_LINKS!$S$6:$S$205,EVIDENCE_LINKS!$B$6:$B$205,A95,EVIDENCE_LINKS!$D$6:$D$205,AG95))),EXACT(A95,INDEX(EVIDENCE_LINKS!$B$6:$B$205,SUMIFS(EVIDENCE_LINKS!$S$6:$S$205,EVIDENCE_LINKS!$B$6:$B$205,A95,EVIDENCE_LINKS!$D$6:$D$205,AG95))),EXACT(B95,INDEX(EVIDENCE_LINKS!$C$6:$C$205,SUMIFS(EVIDENCE_LINKS!$S$6:$S$205,EVIDENCE_LINKS!$B$6:$B$205,A95,EVIDENCE_LINKS!$D$6:$D$205,AG95))),INDEX(EVIDENCE_LINKS!$N$6:$N$205,SUMIFS(EVIDENCE_LINKS!$S$6:$S$205,EVIDENCE_LINKS!$B$6:$B$205,A95,EVIDENCE_LINKS!$D$6:$D$205,AG95))="VALID",COUNTIF($AG95:$AJ95,AG95)=1),"VALID","INVALID - EVIDENCE 1 SELECTION")))</x:f>
      </x:c>
      <x:c r="AL95" s="51" t="str">
        <x:f>IF(A95="","",IF(AH95="","EMPTY",IF(AND(COUNTIFS(EVIDENCE_LINKS!$B$6:$B$205,A95,EVIDENCE_LINKS!$D$6:$D$205,AH95)=1,EXACT(AH95,INDEX(EVIDENCE_LINKS!$D$6:$D$205,SUMIFS(EVIDENCE_LINKS!$S$6:$S$205,EVIDENCE_LINKS!$B$6:$B$205,A95,EVIDENCE_LINKS!$D$6:$D$205,AH95))),EXACT(A95,INDEX(EVIDENCE_LINKS!$B$6:$B$205,SUMIFS(EVIDENCE_LINKS!$S$6:$S$205,EVIDENCE_LINKS!$B$6:$B$205,A95,EVIDENCE_LINKS!$D$6:$D$205,AH95))),EXACT(B95,INDEX(EVIDENCE_LINKS!$C$6:$C$205,SUMIFS(EVIDENCE_LINKS!$S$6:$S$205,EVIDENCE_LINKS!$B$6:$B$205,A95,EVIDENCE_LINKS!$D$6:$D$205,AH95))),INDEX(EVIDENCE_LINKS!$N$6:$N$205,SUMIFS(EVIDENCE_LINKS!$S$6:$S$205,EVIDENCE_LINKS!$B$6:$B$205,A95,EVIDENCE_LINKS!$D$6:$D$205,AH95))="VALID",COUNTIF($AG95:$AJ95,AH95)=1),"VALID","INVALID - EVIDENCE 2 SELECTION")))</x:f>
      </x:c>
      <x:c r="AM95" s="51" t="str">
        <x:f>IF(A95="","",IF(AI95="","EMPTY",IF(AND(COUNTIFS(EVIDENCE_LINKS!$B$6:$B$205,A95,EVIDENCE_LINKS!$D$6:$D$205,AI95)=1,EXACT(AI95,INDEX(EVIDENCE_LINKS!$D$6:$D$205,SUMIFS(EVIDENCE_LINKS!$S$6:$S$205,EVIDENCE_LINKS!$B$6:$B$205,A95,EVIDENCE_LINKS!$D$6:$D$205,AI95))),EXACT(A95,INDEX(EVIDENCE_LINKS!$B$6:$B$205,SUMIFS(EVIDENCE_LINKS!$S$6:$S$205,EVIDENCE_LINKS!$B$6:$B$205,A95,EVIDENCE_LINKS!$D$6:$D$205,AI95))),EXACT(B95,INDEX(EVIDENCE_LINKS!$C$6:$C$205,SUMIFS(EVIDENCE_LINKS!$S$6:$S$205,EVIDENCE_LINKS!$B$6:$B$205,A95,EVIDENCE_LINKS!$D$6:$D$205,AI95))),INDEX(EVIDENCE_LINKS!$N$6:$N$205,SUMIFS(EVIDENCE_LINKS!$S$6:$S$205,EVIDENCE_LINKS!$B$6:$B$205,A95,EVIDENCE_LINKS!$D$6:$D$205,AI95))="VALID",COUNTIF($AG95:$AJ95,AI95)=1),"VALID","INVALID - EVIDENCE 3 SELECTION")))</x:f>
      </x:c>
      <x:c r="AN95" s="51" t="str">
        <x:f>IF(A95="","",IF(AJ95="","EMPTY",IF(AND(COUNTIFS(EVIDENCE_LINKS!$B$6:$B$205,A95,EVIDENCE_LINKS!$D$6:$D$205,AJ95)=1,EXACT(AJ95,INDEX(EVIDENCE_LINKS!$D$6:$D$205,SUMIFS(EVIDENCE_LINKS!$S$6:$S$205,EVIDENCE_LINKS!$B$6:$B$205,A95,EVIDENCE_LINKS!$D$6:$D$205,AJ95))),EXACT(A95,INDEX(EVIDENCE_LINKS!$B$6:$B$205,SUMIFS(EVIDENCE_LINKS!$S$6:$S$205,EVIDENCE_LINKS!$B$6:$B$205,A95,EVIDENCE_LINKS!$D$6:$D$205,AJ95))),EXACT(B95,INDEX(EVIDENCE_LINKS!$C$6:$C$205,SUMIFS(EVIDENCE_LINKS!$S$6:$S$205,EVIDENCE_LINKS!$B$6:$B$205,A95,EVIDENCE_LINKS!$D$6:$D$205,AJ95))),INDEX(EVIDENCE_LINKS!$N$6:$N$205,SUMIFS(EVIDENCE_LINKS!$S$6:$S$205,EVIDENCE_LINKS!$B$6:$B$205,A95,EVIDENCE_LINKS!$D$6:$D$205,AJ95))="VALID",COUNTIF($AG95:$AJ95,AJ95)=1),"VALID","INVALID - EVIDENCE 4 SELECTION")))</x:f>
      </x:c>
      <x:c r="AO95" s="51" t="str">
        <x:f>IF(A95="","",IF(AND(OR(AK95="VALID",AK95="EMPTY"),OR(AL95="VALID",AL95="EMPTY"),OR(AM95="VALID",AM95="EMPTY"),OR(AN95="VALID",AN95="EMPTY"),R95=COUNTIF($AG95:$AJ95,"&lt;&gt;")),"VALID","INVALID - EVIDENCE SELECTION PARITY"))</x:f>
      </x:c>
      <x:c r="AP95" s="51" t="str">
        <x:f>IF(A95="","",IF(R95&lt;2,"TOO FEW - RETURN TO EVIDENCE AUDIT",IF(R95&gt;4,"TOO MANY - REPAIR MEMO","VALID")))</x:f>
      </x:c>
      <x:c r="AR95" t="str">
        <x:f>IF(A95="","",IF(AQ95="","INVALID - MISSING ALTERNATIVE SELECTION",IF(AND(COUNTIFS(ALTERNATIVES!$B$6:$B$205,A95,ALTERNATIVES!$A$6:$A$205,AQ95)=1,EXACT(AQ95,INDEX(ALTERNATIVES!$A$6:$A$205,SUMIFS(ALTERNATIVES!$Q$6:$Q$205,ALTERNATIVES!$B$6:$B$205,A95,ALTERNATIVES!$A$6:$A$205,AQ95))),EXACT(A95,INDEX(ALTERNATIVES!$B$6:$B$205,SUMIFS(ALTERNATIVES!$Q$6:$Q$205,ALTERNATIVES!$B$6:$B$205,A95,ALTERNATIVES!$A$6:$A$205,AQ95))),EXACT(B95,INDEX(ALTERNATIVES!$C$6:$C$205,SUMIFS(ALTERNATIVES!$Q$6:$Q$205,ALTERNATIVES!$B$6:$B$205,A95,ALTERNATIVES!$A$6:$A$205,AQ95))),INDEX(ALTERNATIVES!$L$6:$L$205,SUMIFS(ALTERNATIVES!$Q$6:$Q$205,ALTERNATIVES!$B$6:$B$205,A95,ALTERNATIVES!$A$6:$A$205,AQ95))="VALID"),"VALID","INVALID - ALTERNATIVE SELECTION")))</x:f>
      </x:c>
    </x:row>
    <x:row r="96">
      <x:c r="A96" s="24"/>
      <x:c r="B96" s="24"/>
      <x:c r="C96" s="34"/>
      <x:c r="D96" s="24"/>
      <x:c r="E96" s="24"/>
      <x:c r="F96" s="24"/>
      <x:c r="G96" s="24"/>
      <x:c r="H96" s="24"/>
      <x:c r="I96" s="24"/>
      <x:c r="J96" s="24"/>
      <x:c r="K96" s="24"/>
      <x:c r="L96" s="24"/>
      <x:c r="M96" s="24"/>
      <x:c r="N96" s="30" t="str">
        <x:f>IF(A96="","",IF(COUNTIF($A$6:$A$205,A96)=1,"VALID","INVALID - DUPLICATE / CASE-COLLIDING MEMO ID"))</x:f>
      </x:c>
      <x:c r="O96" s="30" t="str">
        <x:f>IF(A96="","",IF(AND(COUNTIF(DECISION_CONTEXT!$A$6:$A$205,B96)=1,EXACT(B96,INDEX(DECISION_CONTEXT!$A$6:$A$205,MATCH(B96,DECISION_CONTEXT!$A$6:$A$205,0))),INDEX(DECISION_CONTEXT!$I$6:$I$205,MATCH(B96,DECISION_CONTEXT!$A$6:$A$205,0))="VALID",INDEX(DECISION_CONTEXT!$J$6:$J$205,MATCH(B96,DECISION_CONTEXT!$A$6:$A$205,0))="VALID"),"VALID","INVALID - DECISION OWNERSHIP"))</x:f>
      </x:c>
      <x:c r="P96" s="30" t="str">
        <x:f>IF(A96="","",IF(AND(B96&lt;&gt;"",C96&lt;&gt;"",D96&lt;&gt;"",E96&lt;&gt;"",F96&lt;&gt;"",G96&lt;&gt;"",H96&lt;&gt;"",I96&lt;&gt;"",J96&lt;&gt;"",K96&lt;&gt;"",L96&lt;&gt;"",M96&lt;&gt;""),"VALID","INVALID - REQUIRED FIELD"))</x:f>
      </x:c>
      <x:c r="Q96" s="30" t="str">
        <x:f>IF(A96="","",COUNTIFS(EVIDENCE_LINKS!$B$6:$B$205,A96,EVIDENCE_LINKS!$C$6:$C$205,B96))</x:f>
      </x:c>
      <x:c r="R96" s="30" t="str">
        <x:f>IF(A96="","",COUNTIFS(EVIDENCE_LINKS!$B$6:$B$205,A96,EVIDENCE_LINKS!$C$6:$C$205,B96,EVIDENCE_LINKS!$N$6:$N$205,"VALID"))</x:f>
      </x:c>
      <x:c r="S96" s="30" t="str">
        <x:f>IF(A96="","",COUNTIFS(EVIDENCE_LINKS!$B$6:$B$205,A96,EVIDENCE_LINKS!$C$6:$C$205,B96,EVIDENCE_LINKS!$N$6:$N$205,"BLOCKING"))</x:f>
      </x:c>
      <x:c r="T96" s="30" t="str">
        <x:f>IF(A96="","",COUNTIFS(ALTERNATIVES!$B$6:$B$205,A96,ALTERNATIVES!$C$6:$C$205,B96,ALTERNATIVES!$L$6:$L$205,"VALID"))</x:f>
      </x:c>
      <x:c r="U96" s="30" t="str">
        <x:f>IF(A96="","",IF(OR(N96&lt;&gt;"VALID",O96&lt;&gt;"VALID",P96&lt;&gt;"VALID",AB96&lt;&gt;"VALID",AC96&gt;0,AE96&gt;0,AO96&lt;&gt;"VALID",AR96&lt;&gt;"VALID"),"REPAIR MEMO",IF(INDEX(DECISION_CONTEXT!$D$6:$D$205,MATCH(B96,DECISION_CONTEXT!$A$6:$A$205,0))="REOPEN REQUIRED","RETURN TO DECISION DEFINITION",IF(OR(AD96&gt;0,AP96="TOO FEW - RETURN TO EVIDENCE AUDIT"),"RETURN TO EVIDENCE AUDIT",IF(AP96="TOO MANY - REPAIR MEMO","REPAIR MEMO",IF(T96&lt;1,"REPAIR MEMO","READY FOR EXECUTIVE REVIEW"))))))</x:f>
      </x:c>
      <x:c r="V96" s="30" t="str">
        <x:f>IF(A96="","",IF(U96="READY FOR EXECUTIVE REVIEW","Take the bounded memo to executive review; record the actual decision separately.",IF(U96="RETURN TO DECISION DEFINITION","Reopen the Decision Definition Canvas before rewriting the memo.",IF(U96="RETURN TO EVIDENCE AUDIT","Return to Evidence Audit until at least two and no more than four decision-bearing evidence records are valid.",IF(AP96="TOO MANY - REPAIR MEMO","Reduce the executive surface to two to four decision-bearing evidence records without changing upstream evidence.","Repair the memo record without changing upstream decision or evidence.")))))</x:f>
      </x:c>
      <x:c r="W96" s="30" t="str">
        <x:f>IF(A96="","",A96&amp;"|~|"&amp;B96&amp;"|~|"&amp;E96&amp;"|~|"&amp;F96&amp;"|~|"&amp;H96&amp;"|~|"&amp;I96&amp;"|~|"&amp;K96&amp;"|~|"&amp;L96)</x:f>
      </x:c>
      <x:c r="X96" s="51"/>
      <x:c r="Y96" s="51"/>
      <x:c r="Z96" s="51"/>
      <x:c r="AA96" s="51"/>
      <x:c r="AB96" s="51" t="str">
        <x:f>IF(A96="","",IF(AND(O96="VALID",EXACT(X96,INDEX(DECISION_CONTEXT!$B$6:$B$205,MATCH(B96,DECISION_CONTEXT!$A$6:$A$205,0))),EXACT(Y96,INDEX(DECISION_CONTEXT!$E$6:$E$205,MATCH(B96,DECISION_CONTEXT!$A$6:$A$205,0))),EXACT(Z96,INDEX(DECISION_CONTEXT!$F$6:$F$205,MATCH(B96,DECISION_CONTEXT!$A$6:$A$205,0))),EXACT(AA96,INDEX(DECISION_CONTEXT!$H$6:$H$205,MATCH(B96,DECISION_CONTEXT!$A$6:$A$205,0))),EXACT(E96,INDEX(DECISION_CONTEXT!$K$6:$K$205,MATCH(B96,DECISION_CONTEXT!$A$6:$A$205,0)))),"VALID","INVALID - DECISION CONTRACT PARITY / AUTHORITY"))</x:f>
      </x:c>
      <x:c r="AC96" s="51" t="str">
        <x:f>IF(A96="","",COUNTIFS(EVIDENCE_LINKS!$B$6:$B$205,A96,EVIDENCE_LINKS!$C$6:$C$205,B96,EVIDENCE_LINKS!$N$6:$N$205,"INVALID"))</x:f>
      </x:c>
      <x:c r="AD96" s="51" t="str">
        <x:f>IF(A96="","",S96)</x:f>
      </x:c>
      <x:c r="AE96" s="51" t="str">
        <x:f>IF(A96="","",COUNTIFS(ALTERNATIVES!$B$6:$B$205,A96,ALTERNATIVES!$C$6:$C$205,B96,ALTERNATIVES!$L$6:$L$205,"INVALID"))</x:f>
      </x:c>
      <x:c r="AF96" s="51" t="str">
        <x:f>IF(A96="","",A96&amp;"|~|"&amp;B96&amp;"|~|"&amp;X96&amp;"|~|"&amp;Y96&amp;"|~|"&amp;Z96&amp;"|~|"&amp;AA96&amp;"|~|"&amp;E96&amp;"|~|"&amp;F96&amp;"|~|"&amp;H96&amp;"|~|"&amp;I96&amp;"|~|"&amp;K96&amp;"|~|"&amp;L96)</x:f>
      </x:c>
      <x:c r="AG96" s="51"/>
      <x:c r="AH96" s="51"/>
      <x:c r="AI96" s="51"/>
      <x:c r="AJ96" s="51"/>
      <x:c r="AK96" s="51" t="str">
        <x:f>IF(A96="","",IF(AG96="","EMPTY",IF(AND(COUNTIFS(EVIDENCE_LINKS!$B$6:$B$205,A96,EVIDENCE_LINKS!$D$6:$D$205,AG96)=1,EXACT(AG96,INDEX(EVIDENCE_LINKS!$D$6:$D$205,SUMIFS(EVIDENCE_LINKS!$S$6:$S$205,EVIDENCE_LINKS!$B$6:$B$205,A96,EVIDENCE_LINKS!$D$6:$D$205,AG96))),EXACT(A96,INDEX(EVIDENCE_LINKS!$B$6:$B$205,SUMIFS(EVIDENCE_LINKS!$S$6:$S$205,EVIDENCE_LINKS!$B$6:$B$205,A96,EVIDENCE_LINKS!$D$6:$D$205,AG96))),EXACT(B96,INDEX(EVIDENCE_LINKS!$C$6:$C$205,SUMIFS(EVIDENCE_LINKS!$S$6:$S$205,EVIDENCE_LINKS!$B$6:$B$205,A96,EVIDENCE_LINKS!$D$6:$D$205,AG96))),INDEX(EVIDENCE_LINKS!$N$6:$N$205,SUMIFS(EVIDENCE_LINKS!$S$6:$S$205,EVIDENCE_LINKS!$B$6:$B$205,A96,EVIDENCE_LINKS!$D$6:$D$205,AG96))="VALID",COUNTIF($AG96:$AJ96,AG96)=1),"VALID","INVALID - EVIDENCE 1 SELECTION")))</x:f>
      </x:c>
      <x:c r="AL96" s="51" t="str">
        <x:f>IF(A96="","",IF(AH96="","EMPTY",IF(AND(COUNTIFS(EVIDENCE_LINKS!$B$6:$B$205,A96,EVIDENCE_LINKS!$D$6:$D$205,AH96)=1,EXACT(AH96,INDEX(EVIDENCE_LINKS!$D$6:$D$205,SUMIFS(EVIDENCE_LINKS!$S$6:$S$205,EVIDENCE_LINKS!$B$6:$B$205,A96,EVIDENCE_LINKS!$D$6:$D$205,AH96))),EXACT(A96,INDEX(EVIDENCE_LINKS!$B$6:$B$205,SUMIFS(EVIDENCE_LINKS!$S$6:$S$205,EVIDENCE_LINKS!$B$6:$B$205,A96,EVIDENCE_LINKS!$D$6:$D$205,AH96))),EXACT(B96,INDEX(EVIDENCE_LINKS!$C$6:$C$205,SUMIFS(EVIDENCE_LINKS!$S$6:$S$205,EVIDENCE_LINKS!$B$6:$B$205,A96,EVIDENCE_LINKS!$D$6:$D$205,AH96))),INDEX(EVIDENCE_LINKS!$N$6:$N$205,SUMIFS(EVIDENCE_LINKS!$S$6:$S$205,EVIDENCE_LINKS!$B$6:$B$205,A96,EVIDENCE_LINKS!$D$6:$D$205,AH96))="VALID",COUNTIF($AG96:$AJ96,AH96)=1),"VALID","INVALID - EVIDENCE 2 SELECTION")))</x:f>
      </x:c>
      <x:c r="AM96" s="51" t="str">
        <x:f>IF(A96="","",IF(AI96="","EMPTY",IF(AND(COUNTIFS(EVIDENCE_LINKS!$B$6:$B$205,A96,EVIDENCE_LINKS!$D$6:$D$205,AI96)=1,EXACT(AI96,INDEX(EVIDENCE_LINKS!$D$6:$D$205,SUMIFS(EVIDENCE_LINKS!$S$6:$S$205,EVIDENCE_LINKS!$B$6:$B$205,A96,EVIDENCE_LINKS!$D$6:$D$205,AI96))),EXACT(A96,INDEX(EVIDENCE_LINKS!$B$6:$B$205,SUMIFS(EVIDENCE_LINKS!$S$6:$S$205,EVIDENCE_LINKS!$B$6:$B$205,A96,EVIDENCE_LINKS!$D$6:$D$205,AI96))),EXACT(B96,INDEX(EVIDENCE_LINKS!$C$6:$C$205,SUMIFS(EVIDENCE_LINKS!$S$6:$S$205,EVIDENCE_LINKS!$B$6:$B$205,A96,EVIDENCE_LINKS!$D$6:$D$205,AI96))),INDEX(EVIDENCE_LINKS!$N$6:$N$205,SUMIFS(EVIDENCE_LINKS!$S$6:$S$205,EVIDENCE_LINKS!$B$6:$B$205,A96,EVIDENCE_LINKS!$D$6:$D$205,AI96))="VALID",COUNTIF($AG96:$AJ96,AI96)=1),"VALID","INVALID - EVIDENCE 3 SELECTION")))</x:f>
      </x:c>
      <x:c r="AN96" s="51" t="str">
        <x:f>IF(A96="","",IF(AJ96="","EMPTY",IF(AND(COUNTIFS(EVIDENCE_LINKS!$B$6:$B$205,A96,EVIDENCE_LINKS!$D$6:$D$205,AJ96)=1,EXACT(AJ96,INDEX(EVIDENCE_LINKS!$D$6:$D$205,SUMIFS(EVIDENCE_LINKS!$S$6:$S$205,EVIDENCE_LINKS!$B$6:$B$205,A96,EVIDENCE_LINKS!$D$6:$D$205,AJ96))),EXACT(A96,INDEX(EVIDENCE_LINKS!$B$6:$B$205,SUMIFS(EVIDENCE_LINKS!$S$6:$S$205,EVIDENCE_LINKS!$B$6:$B$205,A96,EVIDENCE_LINKS!$D$6:$D$205,AJ96))),EXACT(B96,INDEX(EVIDENCE_LINKS!$C$6:$C$205,SUMIFS(EVIDENCE_LINKS!$S$6:$S$205,EVIDENCE_LINKS!$B$6:$B$205,A96,EVIDENCE_LINKS!$D$6:$D$205,AJ96))),INDEX(EVIDENCE_LINKS!$N$6:$N$205,SUMIFS(EVIDENCE_LINKS!$S$6:$S$205,EVIDENCE_LINKS!$B$6:$B$205,A96,EVIDENCE_LINKS!$D$6:$D$205,AJ96))="VALID",COUNTIF($AG96:$AJ96,AJ96)=1),"VALID","INVALID - EVIDENCE 4 SELECTION")))</x:f>
      </x:c>
      <x:c r="AO96" s="51" t="str">
        <x:f>IF(A96="","",IF(AND(OR(AK96="VALID",AK96="EMPTY"),OR(AL96="VALID",AL96="EMPTY"),OR(AM96="VALID",AM96="EMPTY"),OR(AN96="VALID",AN96="EMPTY"),R96=COUNTIF($AG96:$AJ96,"&lt;&gt;")),"VALID","INVALID - EVIDENCE SELECTION PARITY"))</x:f>
      </x:c>
      <x:c r="AP96" s="51" t="str">
        <x:f>IF(A96="","",IF(R96&lt;2,"TOO FEW - RETURN TO EVIDENCE AUDIT",IF(R96&gt;4,"TOO MANY - REPAIR MEMO","VALID")))</x:f>
      </x:c>
      <x:c r="AR96" t="str">
        <x:f>IF(A96="","",IF(AQ96="","INVALID - MISSING ALTERNATIVE SELECTION",IF(AND(COUNTIFS(ALTERNATIVES!$B$6:$B$205,A96,ALTERNATIVES!$A$6:$A$205,AQ96)=1,EXACT(AQ96,INDEX(ALTERNATIVES!$A$6:$A$205,SUMIFS(ALTERNATIVES!$Q$6:$Q$205,ALTERNATIVES!$B$6:$B$205,A96,ALTERNATIVES!$A$6:$A$205,AQ96))),EXACT(A96,INDEX(ALTERNATIVES!$B$6:$B$205,SUMIFS(ALTERNATIVES!$Q$6:$Q$205,ALTERNATIVES!$B$6:$B$205,A96,ALTERNATIVES!$A$6:$A$205,AQ96))),EXACT(B96,INDEX(ALTERNATIVES!$C$6:$C$205,SUMIFS(ALTERNATIVES!$Q$6:$Q$205,ALTERNATIVES!$B$6:$B$205,A96,ALTERNATIVES!$A$6:$A$205,AQ96))),INDEX(ALTERNATIVES!$L$6:$L$205,SUMIFS(ALTERNATIVES!$Q$6:$Q$205,ALTERNATIVES!$B$6:$B$205,A96,ALTERNATIVES!$A$6:$A$205,AQ96))="VALID"),"VALID","INVALID - ALTERNATIVE SELECTION")))</x:f>
      </x:c>
    </x:row>
    <x:row r="97">
      <x:c r="A97" s="24"/>
      <x:c r="B97" s="24"/>
      <x:c r="C97" s="34"/>
      <x:c r="D97" s="24"/>
      <x:c r="E97" s="24"/>
      <x:c r="F97" s="24"/>
      <x:c r="G97" s="24"/>
      <x:c r="H97" s="24"/>
      <x:c r="I97" s="24"/>
      <x:c r="J97" s="24"/>
      <x:c r="K97" s="24"/>
      <x:c r="L97" s="24"/>
      <x:c r="M97" s="24"/>
      <x:c r="N97" s="30" t="str">
        <x:f>IF(A97="","",IF(COUNTIF($A$6:$A$205,A97)=1,"VALID","INVALID - DUPLICATE / CASE-COLLIDING MEMO ID"))</x:f>
      </x:c>
      <x:c r="O97" s="30" t="str">
        <x:f>IF(A97="","",IF(AND(COUNTIF(DECISION_CONTEXT!$A$6:$A$205,B97)=1,EXACT(B97,INDEX(DECISION_CONTEXT!$A$6:$A$205,MATCH(B97,DECISION_CONTEXT!$A$6:$A$205,0))),INDEX(DECISION_CONTEXT!$I$6:$I$205,MATCH(B97,DECISION_CONTEXT!$A$6:$A$205,0))="VALID",INDEX(DECISION_CONTEXT!$J$6:$J$205,MATCH(B97,DECISION_CONTEXT!$A$6:$A$205,0))="VALID"),"VALID","INVALID - DECISION OWNERSHIP"))</x:f>
      </x:c>
      <x:c r="P97" s="30" t="str">
        <x:f>IF(A97="","",IF(AND(B97&lt;&gt;"",C97&lt;&gt;"",D97&lt;&gt;"",E97&lt;&gt;"",F97&lt;&gt;"",G97&lt;&gt;"",H97&lt;&gt;"",I97&lt;&gt;"",J97&lt;&gt;"",K97&lt;&gt;"",L97&lt;&gt;"",M97&lt;&gt;""),"VALID","INVALID - REQUIRED FIELD"))</x:f>
      </x:c>
      <x:c r="Q97" s="30" t="str">
        <x:f>IF(A97="","",COUNTIFS(EVIDENCE_LINKS!$B$6:$B$205,A97,EVIDENCE_LINKS!$C$6:$C$205,B97))</x:f>
      </x:c>
      <x:c r="R97" s="30" t="str">
        <x:f>IF(A97="","",COUNTIFS(EVIDENCE_LINKS!$B$6:$B$205,A97,EVIDENCE_LINKS!$C$6:$C$205,B97,EVIDENCE_LINKS!$N$6:$N$205,"VALID"))</x:f>
      </x:c>
      <x:c r="S97" s="30" t="str">
        <x:f>IF(A97="","",COUNTIFS(EVIDENCE_LINKS!$B$6:$B$205,A97,EVIDENCE_LINKS!$C$6:$C$205,B97,EVIDENCE_LINKS!$N$6:$N$205,"BLOCKING"))</x:f>
      </x:c>
      <x:c r="T97" s="30" t="str">
        <x:f>IF(A97="","",COUNTIFS(ALTERNATIVES!$B$6:$B$205,A97,ALTERNATIVES!$C$6:$C$205,B97,ALTERNATIVES!$L$6:$L$205,"VALID"))</x:f>
      </x:c>
      <x:c r="U97" s="30" t="str">
        <x:f>IF(A97="","",IF(OR(N97&lt;&gt;"VALID",O97&lt;&gt;"VALID",P97&lt;&gt;"VALID",AB97&lt;&gt;"VALID",AC97&gt;0,AE97&gt;0,AO97&lt;&gt;"VALID",AR97&lt;&gt;"VALID"),"REPAIR MEMO",IF(INDEX(DECISION_CONTEXT!$D$6:$D$205,MATCH(B97,DECISION_CONTEXT!$A$6:$A$205,0))="REOPEN REQUIRED","RETURN TO DECISION DEFINITION",IF(OR(AD97&gt;0,AP97="TOO FEW - RETURN TO EVIDENCE AUDIT"),"RETURN TO EVIDENCE AUDIT",IF(AP97="TOO MANY - REPAIR MEMO","REPAIR MEMO",IF(T97&lt;1,"REPAIR MEMO","READY FOR EXECUTIVE REVIEW"))))))</x:f>
      </x:c>
      <x:c r="V97" s="30" t="str">
        <x:f>IF(A97="","",IF(U97="READY FOR EXECUTIVE REVIEW","Take the bounded memo to executive review; record the actual decision separately.",IF(U97="RETURN TO DECISION DEFINITION","Reopen the Decision Definition Canvas before rewriting the memo.",IF(U97="RETURN TO EVIDENCE AUDIT","Return to Evidence Audit until at least two and no more than four decision-bearing evidence records are valid.",IF(AP97="TOO MANY - REPAIR MEMO","Reduce the executive surface to two to four decision-bearing evidence records without changing upstream evidence.","Repair the memo record without changing upstream decision or evidence.")))))</x:f>
      </x:c>
      <x:c r="W97" s="30" t="str">
        <x:f>IF(A97="","",A97&amp;"|~|"&amp;B97&amp;"|~|"&amp;E97&amp;"|~|"&amp;F97&amp;"|~|"&amp;H97&amp;"|~|"&amp;I97&amp;"|~|"&amp;K97&amp;"|~|"&amp;L97)</x:f>
      </x:c>
      <x:c r="X97" s="51"/>
      <x:c r="Y97" s="51"/>
      <x:c r="Z97" s="51"/>
      <x:c r="AA97" s="51"/>
      <x:c r="AB97" s="51" t="str">
        <x:f>IF(A97="","",IF(AND(O97="VALID",EXACT(X97,INDEX(DECISION_CONTEXT!$B$6:$B$205,MATCH(B97,DECISION_CONTEXT!$A$6:$A$205,0))),EXACT(Y97,INDEX(DECISION_CONTEXT!$E$6:$E$205,MATCH(B97,DECISION_CONTEXT!$A$6:$A$205,0))),EXACT(Z97,INDEX(DECISION_CONTEXT!$F$6:$F$205,MATCH(B97,DECISION_CONTEXT!$A$6:$A$205,0))),EXACT(AA97,INDEX(DECISION_CONTEXT!$H$6:$H$205,MATCH(B97,DECISION_CONTEXT!$A$6:$A$205,0))),EXACT(E97,INDEX(DECISION_CONTEXT!$K$6:$K$205,MATCH(B97,DECISION_CONTEXT!$A$6:$A$205,0)))),"VALID","INVALID - DECISION CONTRACT PARITY / AUTHORITY"))</x:f>
      </x:c>
      <x:c r="AC97" s="51" t="str">
        <x:f>IF(A97="","",COUNTIFS(EVIDENCE_LINKS!$B$6:$B$205,A97,EVIDENCE_LINKS!$C$6:$C$205,B97,EVIDENCE_LINKS!$N$6:$N$205,"INVALID"))</x:f>
      </x:c>
      <x:c r="AD97" s="51" t="str">
        <x:f>IF(A97="","",S97)</x:f>
      </x:c>
      <x:c r="AE97" s="51" t="str">
        <x:f>IF(A97="","",COUNTIFS(ALTERNATIVES!$B$6:$B$205,A97,ALTERNATIVES!$C$6:$C$205,B97,ALTERNATIVES!$L$6:$L$205,"INVALID"))</x:f>
      </x:c>
      <x:c r="AF97" s="51" t="str">
        <x:f>IF(A97="","",A97&amp;"|~|"&amp;B97&amp;"|~|"&amp;X97&amp;"|~|"&amp;Y97&amp;"|~|"&amp;Z97&amp;"|~|"&amp;AA97&amp;"|~|"&amp;E97&amp;"|~|"&amp;F97&amp;"|~|"&amp;H97&amp;"|~|"&amp;I97&amp;"|~|"&amp;K97&amp;"|~|"&amp;L97)</x:f>
      </x:c>
      <x:c r="AG97" s="51"/>
      <x:c r="AH97" s="51"/>
      <x:c r="AI97" s="51"/>
      <x:c r="AJ97" s="51"/>
      <x:c r="AK97" s="51" t="str">
        <x:f>IF(A97="","",IF(AG97="","EMPTY",IF(AND(COUNTIFS(EVIDENCE_LINKS!$B$6:$B$205,A97,EVIDENCE_LINKS!$D$6:$D$205,AG97)=1,EXACT(AG97,INDEX(EVIDENCE_LINKS!$D$6:$D$205,SUMIFS(EVIDENCE_LINKS!$S$6:$S$205,EVIDENCE_LINKS!$B$6:$B$205,A97,EVIDENCE_LINKS!$D$6:$D$205,AG97))),EXACT(A97,INDEX(EVIDENCE_LINKS!$B$6:$B$205,SUMIFS(EVIDENCE_LINKS!$S$6:$S$205,EVIDENCE_LINKS!$B$6:$B$205,A97,EVIDENCE_LINKS!$D$6:$D$205,AG97))),EXACT(B97,INDEX(EVIDENCE_LINKS!$C$6:$C$205,SUMIFS(EVIDENCE_LINKS!$S$6:$S$205,EVIDENCE_LINKS!$B$6:$B$205,A97,EVIDENCE_LINKS!$D$6:$D$205,AG97))),INDEX(EVIDENCE_LINKS!$N$6:$N$205,SUMIFS(EVIDENCE_LINKS!$S$6:$S$205,EVIDENCE_LINKS!$B$6:$B$205,A97,EVIDENCE_LINKS!$D$6:$D$205,AG97))="VALID",COUNTIF($AG97:$AJ97,AG97)=1),"VALID","INVALID - EVIDENCE 1 SELECTION")))</x:f>
      </x:c>
      <x:c r="AL97" s="51" t="str">
        <x:f>IF(A97="","",IF(AH97="","EMPTY",IF(AND(COUNTIFS(EVIDENCE_LINKS!$B$6:$B$205,A97,EVIDENCE_LINKS!$D$6:$D$205,AH97)=1,EXACT(AH97,INDEX(EVIDENCE_LINKS!$D$6:$D$205,SUMIFS(EVIDENCE_LINKS!$S$6:$S$205,EVIDENCE_LINKS!$B$6:$B$205,A97,EVIDENCE_LINKS!$D$6:$D$205,AH97))),EXACT(A97,INDEX(EVIDENCE_LINKS!$B$6:$B$205,SUMIFS(EVIDENCE_LINKS!$S$6:$S$205,EVIDENCE_LINKS!$B$6:$B$205,A97,EVIDENCE_LINKS!$D$6:$D$205,AH97))),EXACT(B97,INDEX(EVIDENCE_LINKS!$C$6:$C$205,SUMIFS(EVIDENCE_LINKS!$S$6:$S$205,EVIDENCE_LINKS!$B$6:$B$205,A97,EVIDENCE_LINKS!$D$6:$D$205,AH97))),INDEX(EVIDENCE_LINKS!$N$6:$N$205,SUMIFS(EVIDENCE_LINKS!$S$6:$S$205,EVIDENCE_LINKS!$B$6:$B$205,A97,EVIDENCE_LINKS!$D$6:$D$205,AH97))="VALID",COUNTIF($AG97:$AJ97,AH97)=1),"VALID","INVALID - EVIDENCE 2 SELECTION")))</x:f>
      </x:c>
      <x:c r="AM97" s="51" t="str">
        <x:f>IF(A97="","",IF(AI97="","EMPTY",IF(AND(COUNTIFS(EVIDENCE_LINKS!$B$6:$B$205,A97,EVIDENCE_LINKS!$D$6:$D$205,AI97)=1,EXACT(AI97,INDEX(EVIDENCE_LINKS!$D$6:$D$205,SUMIFS(EVIDENCE_LINKS!$S$6:$S$205,EVIDENCE_LINKS!$B$6:$B$205,A97,EVIDENCE_LINKS!$D$6:$D$205,AI97))),EXACT(A97,INDEX(EVIDENCE_LINKS!$B$6:$B$205,SUMIFS(EVIDENCE_LINKS!$S$6:$S$205,EVIDENCE_LINKS!$B$6:$B$205,A97,EVIDENCE_LINKS!$D$6:$D$205,AI97))),EXACT(B97,INDEX(EVIDENCE_LINKS!$C$6:$C$205,SUMIFS(EVIDENCE_LINKS!$S$6:$S$205,EVIDENCE_LINKS!$B$6:$B$205,A97,EVIDENCE_LINKS!$D$6:$D$205,AI97))),INDEX(EVIDENCE_LINKS!$N$6:$N$205,SUMIFS(EVIDENCE_LINKS!$S$6:$S$205,EVIDENCE_LINKS!$B$6:$B$205,A97,EVIDENCE_LINKS!$D$6:$D$205,AI97))="VALID",COUNTIF($AG97:$AJ97,AI97)=1),"VALID","INVALID - EVIDENCE 3 SELECTION")))</x:f>
      </x:c>
      <x:c r="AN97" s="51" t="str">
        <x:f>IF(A97="","",IF(AJ97="","EMPTY",IF(AND(COUNTIFS(EVIDENCE_LINKS!$B$6:$B$205,A97,EVIDENCE_LINKS!$D$6:$D$205,AJ97)=1,EXACT(AJ97,INDEX(EVIDENCE_LINKS!$D$6:$D$205,SUMIFS(EVIDENCE_LINKS!$S$6:$S$205,EVIDENCE_LINKS!$B$6:$B$205,A97,EVIDENCE_LINKS!$D$6:$D$205,AJ97))),EXACT(A97,INDEX(EVIDENCE_LINKS!$B$6:$B$205,SUMIFS(EVIDENCE_LINKS!$S$6:$S$205,EVIDENCE_LINKS!$B$6:$B$205,A97,EVIDENCE_LINKS!$D$6:$D$205,AJ97))),EXACT(B97,INDEX(EVIDENCE_LINKS!$C$6:$C$205,SUMIFS(EVIDENCE_LINKS!$S$6:$S$205,EVIDENCE_LINKS!$B$6:$B$205,A97,EVIDENCE_LINKS!$D$6:$D$205,AJ97))),INDEX(EVIDENCE_LINKS!$N$6:$N$205,SUMIFS(EVIDENCE_LINKS!$S$6:$S$205,EVIDENCE_LINKS!$B$6:$B$205,A97,EVIDENCE_LINKS!$D$6:$D$205,AJ97))="VALID",COUNTIF($AG97:$AJ97,AJ97)=1),"VALID","INVALID - EVIDENCE 4 SELECTION")))</x:f>
      </x:c>
      <x:c r="AO97" s="51" t="str">
        <x:f>IF(A97="","",IF(AND(OR(AK97="VALID",AK97="EMPTY"),OR(AL97="VALID",AL97="EMPTY"),OR(AM97="VALID",AM97="EMPTY"),OR(AN97="VALID",AN97="EMPTY"),R97=COUNTIF($AG97:$AJ97,"&lt;&gt;")),"VALID","INVALID - EVIDENCE SELECTION PARITY"))</x:f>
      </x:c>
      <x:c r="AP97" s="51" t="str">
        <x:f>IF(A97="","",IF(R97&lt;2,"TOO FEW - RETURN TO EVIDENCE AUDIT",IF(R97&gt;4,"TOO MANY - REPAIR MEMO","VALID")))</x:f>
      </x:c>
      <x:c r="AR97" t="str">
        <x:f>IF(A97="","",IF(AQ97="","INVALID - MISSING ALTERNATIVE SELECTION",IF(AND(COUNTIFS(ALTERNATIVES!$B$6:$B$205,A97,ALTERNATIVES!$A$6:$A$205,AQ97)=1,EXACT(AQ97,INDEX(ALTERNATIVES!$A$6:$A$205,SUMIFS(ALTERNATIVES!$Q$6:$Q$205,ALTERNATIVES!$B$6:$B$205,A97,ALTERNATIVES!$A$6:$A$205,AQ97))),EXACT(A97,INDEX(ALTERNATIVES!$B$6:$B$205,SUMIFS(ALTERNATIVES!$Q$6:$Q$205,ALTERNATIVES!$B$6:$B$205,A97,ALTERNATIVES!$A$6:$A$205,AQ97))),EXACT(B97,INDEX(ALTERNATIVES!$C$6:$C$205,SUMIFS(ALTERNATIVES!$Q$6:$Q$205,ALTERNATIVES!$B$6:$B$205,A97,ALTERNATIVES!$A$6:$A$205,AQ97))),INDEX(ALTERNATIVES!$L$6:$L$205,SUMIFS(ALTERNATIVES!$Q$6:$Q$205,ALTERNATIVES!$B$6:$B$205,A97,ALTERNATIVES!$A$6:$A$205,AQ97))="VALID"),"VALID","INVALID - ALTERNATIVE SELECTION")))</x:f>
      </x:c>
    </x:row>
    <x:row r="98">
      <x:c r="A98" s="24"/>
      <x:c r="B98" s="24"/>
      <x:c r="C98" s="34"/>
      <x:c r="D98" s="24"/>
      <x:c r="E98" s="24"/>
      <x:c r="F98" s="24"/>
      <x:c r="G98" s="24"/>
      <x:c r="H98" s="24"/>
      <x:c r="I98" s="24"/>
      <x:c r="J98" s="24"/>
      <x:c r="K98" s="24"/>
      <x:c r="L98" s="24"/>
      <x:c r="M98" s="24"/>
      <x:c r="N98" s="30" t="str">
        <x:f>IF(A98="","",IF(COUNTIF($A$6:$A$205,A98)=1,"VALID","INVALID - DUPLICATE / CASE-COLLIDING MEMO ID"))</x:f>
      </x:c>
      <x:c r="O98" s="30" t="str">
        <x:f>IF(A98="","",IF(AND(COUNTIF(DECISION_CONTEXT!$A$6:$A$205,B98)=1,EXACT(B98,INDEX(DECISION_CONTEXT!$A$6:$A$205,MATCH(B98,DECISION_CONTEXT!$A$6:$A$205,0))),INDEX(DECISION_CONTEXT!$I$6:$I$205,MATCH(B98,DECISION_CONTEXT!$A$6:$A$205,0))="VALID",INDEX(DECISION_CONTEXT!$J$6:$J$205,MATCH(B98,DECISION_CONTEXT!$A$6:$A$205,0))="VALID"),"VALID","INVALID - DECISION OWNERSHIP"))</x:f>
      </x:c>
      <x:c r="P98" s="30" t="str">
        <x:f>IF(A98="","",IF(AND(B98&lt;&gt;"",C98&lt;&gt;"",D98&lt;&gt;"",E98&lt;&gt;"",F98&lt;&gt;"",G98&lt;&gt;"",H98&lt;&gt;"",I98&lt;&gt;"",J98&lt;&gt;"",K98&lt;&gt;"",L98&lt;&gt;"",M98&lt;&gt;""),"VALID","INVALID - REQUIRED FIELD"))</x:f>
      </x:c>
      <x:c r="Q98" s="30" t="str">
        <x:f>IF(A98="","",COUNTIFS(EVIDENCE_LINKS!$B$6:$B$205,A98,EVIDENCE_LINKS!$C$6:$C$205,B98))</x:f>
      </x:c>
      <x:c r="R98" s="30" t="str">
        <x:f>IF(A98="","",COUNTIFS(EVIDENCE_LINKS!$B$6:$B$205,A98,EVIDENCE_LINKS!$C$6:$C$205,B98,EVIDENCE_LINKS!$N$6:$N$205,"VALID"))</x:f>
      </x:c>
      <x:c r="S98" s="30" t="str">
        <x:f>IF(A98="","",COUNTIFS(EVIDENCE_LINKS!$B$6:$B$205,A98,EVIDENCE_LINKS!$C$6:$C$205,B98,EVIDENCE_LINKS!$N$6:$N$205,"BLOCKING"))</x:f>
      </x:c>
      <x:c r="T98" s="30" t="str">
        <x:f>IF(A98="","",COUNTIFS(ALTERNATIVES!$B$6:$B$205,A98,ALTERNATIVES!$C$6:$C$205,B98,ALTERNATIVES!$L$6:$L$205,"VALID"))</x:f>
      </x:c>
      <x:c r="U98" s="30" t="str">
        <x:f>IF(A98="","",IF(OR(N98&lt;&gt;"VALID",O98&lt;&gt;"VALID",P98&lt;&gt;"VALID",AB98&lt;&gt;"VALID",AC98&gt;0,AE98&gt;0,AO98&lt;&gt;"VALID",AR98&lt;&gt;"VALID"),"REPAIR MEMO",IF(INDEX(DECISION_CONTEXT!$D$6:$D$205,MATCH(B98,DECISION_CONTEXT!$A$6:$A$205,0))="REOPEN REQUIRED","RETURN TO DECISION DEFINITION",IF(OR(AD98&gt;0,AP98="TOO FEW - RETURN TO EVIDENCE AUDIT"),"RETURN TO EVIDENCE AUDIT",IF(AP98="TOO MANY - REPAIR MEMO","REPAIR MEMO",IF(T98&lt;1,"REPAIR MEMO","READY FOR EXECUTIVE REVIEW"))))))</x:f>
      </x:c>
      <x:c r="V98" s="30" t="str">
        <x:f>IF(A98="","",IF(U98="READY FOR EXECUTIVE REVIEW","Take the bounded memo to executive review; record the actual decision separately.",IF(U98="RETURN TO DECISION DEFINITION","Reopen the Decision Definition Canvas before rewriting the memo.",IF(U98="RETURN TO EVIDENCE AUDIT","Return to Evidence Audit until at least two and no more than four decision-bearing evidence records are valid.",IF(AP98="TOO MANY - REPAIR MEMO","Reduce the executive surface to two to four decision-bearing evidence records without changing upstream evidence.","Repair the memo record without changing upstream decision or evidence.")))))</x:f>
      </x:c>
      <x:c r="W98" s="30" t="str">
        <x:f>IF(A98="","",A98&amp;"|~|"&amp;B98&amp;"|~|"&amp;E98&amp;"|~|"&amp;F98&amp;"|~|"&amp;H98&amp;"|~|"&amp;I98&amp;"|~|"&amp;K98&amp;"|~|"&amp;L98)</x:f>
      </x:c>
      <x:c r="X98" s="51"/>
      <x:c r="Y98" s="51"/>
      <x:c r="Z98" s="51"/>
      <x:c r="AA98" s="51"/>
      <x:c r="AB98" s="51" t="str">
        <x:f>IF(A98="","",IF(AND(O98="VALID",EXACT(X98,INDEX(DECISION_CONTEXT!$B$6:$B$205,MATCH(B98,DECISION_CONTEXT!$A$6:$A$205,0))),EXACT(Y98,INDEX(DECISION_CONTEXT!$E$6:$E$205,MATCH(B98,DECISION_CONTEXT!$A$6:$A$205,0))),EXACT(Z98,INDEX(DECISION_CONTEXT!$F$6:$F$205,MATCH(B98,DECISION_CONTEXT!$A$6:$A$205,0))),EXACT(AA98,INDEX(DECISION_CONTEXT!$H$6:$H$205,MATCH(B98,DECISION_CONTEXT!$A$6:$A$205,0))),EXACT(E98,INDEX(DECISION_CONTEXT!$K$6:$K$205,MATCH(B98,DECISION_CONTEXT!$A$6:$A$205,0)))),"VALID","INVALID - DECISION CONTRACT PARITY / AUTHORITY"))</x:f>
      </x:c>
      <x:c r="AC98" s="51" t="str">
        <x:f>IF(A98="","",COUNTIFS(EVIDENCE_LINKS!$B$6:$B$205,A98,EVIDENCE_LINKS!$C$6:$C$205,B98,EVIDENCE_LINKS!$N$6:$N$205,"INVALID"))</x:f>
      </x:c>
      <x:c r="AD98" s="51" t="str">
        <x:f>IF(A98="","",S98)</x:f>
      </x:c>
      <x:c r="AE98" s="51" t="str">
        <x:f>IF(A98="","",COUNTIFS(ALTERNATIVES!$B$6:$B$205,A98,ALTERNATIVES!$C$6:$C$205,B98,ALTERNATIVES!$L$6:$L$205,"INVALID"))</x:f>
      </x:c>
      <x:c r="AF98" s="51" t="str">
        <x:f>IF(A98="","",A98&amp;"|~|"&amp;B98&amp;"|~|"&amp;X98&amp;"|~|"&amp;Y98&amp;"|~|"&amp;Z98&amp;"|~|"&amp;AA98&amp;"|~|"&amp;E98&amp;"|~|"&amp;F98&amp;"|~|"&amp;H98&amp;"|~|"&amp;I98&amp;"|~|"&amp;K98&amp;"|~|"&amp;L98)</x:f>
      </x:c>
      <x:c r="AG98" s="51"/>
      <x:c r="AH98" s="51"/>
      <x:c r="AI98" s="51"/>
      <x:c r="AJ98" s="51"/>
      <x:c r="AK98" s="51" t="str">
        <x:f>IF(A98="","",IF(AG98="","EMPTY",IF(AND(COUNTIFS(EVIDENCE_LINKS!$B$6:$B$205,A98,EVIDENCE_LINKS!$D$6:$D$205,AG98)=1,EXACT(AG98,INDEX(EVIDENCE_LINKS!$D$6:$D$205,SUMIFS(EVIDENCE_LINKS!$S$6:$S$205,EVIDENCE_LINKS!$B$6:$B$205,A98,EVIDENCE_LINKS!$D$6:$D$205,AG98))),EXACT(A98,INDEX(EVIDENCE_LINKS!$B$6:$B$205,SUMIFS(EVIDENCE_LINKS!$S$6:$S$205,EVIDENCE_LINKS!$B$6:$B$205,A98,EVIDENCE_LINKS!$D$6:$D$205,AG98))),EXACT(B98,INDEX(EVIDENCE_LINKS!$C$6:$C$205,SUMIFS(EVIDENCE_LINKS!$S$6:$S$205,EVIDENCE_LINKS!$B$6:$B$205,A98,EVIDENCE_LINKS!$D$6:$D$205,AG98))),INDEX(EVIDENCE_LINKS!$N$6:$N$205,SUMIFS(EVIDENCE_LINKS!$S$6:$S$205,EVIDENCE_LINKS!$B$6:$B$205,A98,EVIDENCE_LINKS!$D$6:$D$205,AG98))="VALID",COUNTIF($AG98:$AJ98,AG98)=1),"VALID","INVALID - EVIDENCE 1 SELECTION")))</x:f>
      </x:c>
      <x:c r="AL98" s="51" t="str">
        <x:f>IF(A98="","",IF(AH98="","EMPTY",IF(AND(COUNTIFS(EVIDENCE_LINKS!$B$6:$B$205,A98,EVIDENCE_LINKS!$D$6:$D$205,AH98)=1,EXACT(AH98,INDEX(EVIDENCE_LINKS!$D$6:$D$205,SUMIFS(EVIDENCE_LINKS!$S$6:$S$205,EVIDENCE_LINKS!$B$6:$B$205,A98,EVIDENCE_LINKS!$D$6:$D$205,AH98))),EXACT(A98,INDEX(EVIDENCE_LINKS!$B$6:$B$205,SUMIFS(EVIDENCE_LINKS!$S$6:$S$205,EVIDENCE_LINKS!$B$6:$B$205,A98,EVIDENCE_LINKS!$D$6:$D$205,AH98))),EXACT(B98,INDEX(EVIDENCE_LINKS!$C$6:$C$205,SUMIFS(EVIDENCE_LINKS!$S$6:$S$205,EVIDENCE_LINKS!$B$6:$B$205,A98,EVIDENCE_LINKS!$D$6:$D$205,AH98))),INDEX(EVIDENCE_LINKS!$N$6:$N$205,SUMIFS(EVIDENCE_LINKS!$S$6:$S$205,EVIDENCE_LINKS!$B$6:$B$205,A98,EVIDENCE_LINKS!$D$6:$D$205,AH98))="VALID",COUNTIF($AG98:$AJ98,AH98)=1),"VALID","INVALID - EVIDENCE 2 SELECTION")))</x:f>
      </x:c>
      <x:c r="AM98" s="51" t="str">
        <x:f>IF(A98="","",IF(AI98="","EMPTY",IF(AND(COUNTIFS(EVIDENCE_LINKS!$B$6:$B$205,A98,EVIDENCE_LINKS!$D$6:$D$205,AI98)=1,EXACT(AI98,INDEX(EVIDENCE_LINKS!$D$6:$D$205,SUMIFS(EVIDENCE_LINKS!$S$6:$S$205,EVIDENCE_LINKS!$B$6:$B$205,A98,EVIDENCE_LINKS!$D$6:$D$205,AI98))),EXACT(A98,INDEX(EVIDENCE_LINKS!$B$6:$B$205,SUMIFS(EVIDENCE_LINKS!$S$6:$S$205,EVIDENCE_LINKS!$B$6:$B$205,A98,EVIDENCE_LINKS!$D$6:$D$205,AI98))),EXACT(B98,INDEX(EVIDENCE_LINKS!$C$6:$C$205,SUMIFS(EVIDENCE_LINKS!$S$6:$S$205,EVIDENCE_LINKS!$B$6:$B$205,A98,EVIDENCE_LINKS!$D$6:$D$205,AI98))),INDEX(EVIDENCE_LINKS!$N$6:$N$205,SUMIFS(EVIDENCE_LINKS!$S$6:$S$205,EVIDENCE_LINKS!$B$6:$B$205,A98,EVIDENCE_LINKS!$D$6:$D$205,AI98))="VALID",COUNTIF($AG98:$AJ98,AI98)=1),"VALID","INVALID - EVIDENCE 3 SELECTION")))</x:f>
      </x:c>
      <x:c r="AN98" s="51" t="str">
        <x:f>IF(A98="","",IF(AJ98="","EMPTY",IF(AND(COUNTIFS(EVIDENCE_LINKS!$B$6:$B$205,A98,EVIDENCE_LINKS!$D$6:$D$205,AJ98)=1,EXACT(AJ98,INDEX(EVIDENCE_LINKS!$D$6:$D$205,SUMIFS(EVIDENCE_LINKS!$S$6:$S$205,EVIDENCE_LINKS!$B$6:$B$205,A98,EVIDENCE_LINKS!$D$6:$D$205,AJ98))),EXACT(A98,INDEX(EVIDENCE_LINKS!$B$6:$B$205,SUMIFS(EVIDENCE_LINKS!$S$6:$S$205,EVIDENCE_LINKS!$B$6:$B$205,A98,EVIDENCE_LINKS!$D$6:$D$205,AJ98))),EXACT(B98,INDEX(EVIDENCE_LINKS!$C$6:$C$205,SUMIFS(EVIDENCE_LINKS!$S$6:$S$205,EVIDENCE_LINKS!$B$6:$B$205,A98,EVIDENCE_LINKS!$D$6:$D$205,AJ98))),INDEX(EVIDENCE_LINKS!$N$6:$N$205,SUMIFS(EVIDENCE_LINKS!$S$6:$S$205,EVIDENCE_LINKS!$B$6:$B$205,A98,EVIDENCE_LINKS!$D$6:$D$205,AJ98))="VALID",COUNTIF($AG98:$AJ98,AJ98)=1),"VALID","INVALID - EVIDENCE 4 SELECTION")))</x:f>
      </x:c>
      <x:c r="AO98" s="51" t="str">
        <x:f>IF(A98="","",IF(AND(OR(AK98="VALID",AK98="EMPTY"),OR(AL98="VALID",AL98="EMPTY"),OR(AM98="VALID",AM98="EMPTY"),OR(AN98="VALID",AN98="EMPTY"),R98=COUNTIF($AG98:$AJ98,"&lt;&gt;")),"VALID","INVALID - EVIDENCE SELECTION PARITY"))</x:f>
      </x:c>
      <x:c r="AP98" s="51" t="str">
        <x:f>IF(A98="","",IF(R98&lt;2,"TOO FEW - RETURN TO EVIDENCE AUDIT",IF(R98&gt;4,"TOO MANY - REPAIR MEMO","VALID")))</x:f>
      </x:c>
      <x:c r="AR98" t="str">
        <x:f>IF(A98="","",IF(AQ98="","INVALID - MISSING ALTERNATIVE SELECTION",IF(AND(COUNTIFS(ALTERNATIVES!$B$6:$B$205,A98,ALTERNATIVES!$A$6:$A$205,AQ98)=1,EXACT(AQ98,INDEX(ALTERNATIVES!$A$6:$A$205,SUMIFS(ALTERNATIVES!$Q$6:$Q$205,ALTERNATIVES!$B$6:$B$205,A98,ALTERNATIVES!$A$6:$A$205,AQ98))),EXACT(A98,INDEX(ALTERNATIVES!$B$6:$B$205,SUMIFS(ALTERNATIVES!$Q$6:$Q$205,ALTERNATIVES!$B$6:$B$205,A98,ALTERNATIVES!$A$6:$A$205,AQ98))),EXACT(B98,INDEX(ALTERNATIVES!$C$6:$C$205,SUMIFS(ALTERNATIVES!$Q$6:$Q$205,ALTERNATIVES!$B$6:$B$205,A98,ALTERNATIVES!$A$6:$A$205,AQ98))),INDEX(ALTERNATIVES!$L$6:$L$205,SUMIFS(ALTERNATIVES!$Q$6:$Q$205,ALTERNATIVES!$B$6:$B$205,A98,ALTERNATIVES!$A$6:$A$205,AQ98))="VALID"),"VALID","INVALID - ALTERNATIVE SELECTION")))</x:f>
      </x:c>
    </x:row>
    <x:row r="99">
      <x:c r="A99" s="24"/>
      <x:c r="B99" s="24"/>
      <x:c r="C99" s="34"/>
      <x:c r="D99" s="24"/>
      <x:c r="E99" s="24"/>
      <x:c r="F99" s="24"/>
      <x:c r="G99" s="24"/>
      <x:c r="H99" s="24"/>
      <x:c r="I99" s="24"/>
      <x:c r="J99" s="24"/>
      <x:c r="K99" s="24"/>
      <x:c r="L99" s="24"/>
      <x:c r="M99" s="24"/>
      <x:c r="N99" s="30" t="str">
        <x:f>IF(A99="","",IF(COUNTIF($A$6:$A$205,A99)=1,"VALID","INVALID - DUPLICATE / CASE-COLLIDING MEMO ID"))</x:f>
      </x:c>
      <x:c r="O99" s="30" t="str">
        <x:f>IF(A99="","",IF(AND(COUNTIF(DECISION_CONTEXT!$A$6:$A$205,B99)=1,EXACT(B99,INDEX(DECISION_CONTEXT!$A$6:$A$205,MATCH(B99,DECISION_CONTEXT!$A$6:$A$205,0))),INDEX(DECISION_CONTEXT!$I$6:$I$205,MATCH(B99,DECISION_CONTEXT!$A$6:$A$205,0))="VALID",INDEX(DECISION_CONTEXT!$J$6:$J$205,MATCH(B99,DECISION_CONTEXT!$A$6:$A$205,0))="VALID"),"VALID","INVALID - DECISION OWNERSHIP"))</x:f>
      </x:c>
      <x:c r="P99" s="30" t="str">
        <x:f>IF(A99="","",IF(AND(B99&lt;&gt;"",C99&lt;&gt;"",D99&lt;&gt;"",E99&lt;&gt;"",F99&lt;&gt;"",G99&lt;&gt;"",H99&lt;&gt;"",I99&lt;&gt;"",J99&lt;&gt;"",K99&lt;&gt;"",L99&lt;&gt;"",M99&lt;&gt;""),"VALID","INVALID - REQUIRED FIELD"))</x:f>
      </x:c>
      <x:c r="Q99" s="30" t="str">
        <x:f>IF(A99="","",COUNTIFS(EVIDENCE_LINKS!$B$6:$B$205,A99,EVIDENCE_LINKS!$C$6:$C$205,B99))</x:f>
      </x:c>
      <x:c r="R99" s="30" t="str">
        <x:f>IF(A99="","",COUNTIFS(EVIDENCE_LINKS!$B$6:$B$205,A99,EVIDENCE_LINKS!$C$6:$C$205,B99,EVIDENCE_LINKS!$N$6:$N$205,"VALID"))</x:f>
      </x:c>
      <x:c r="S99" s="30" t="str">
        <x:f>IF(A99="","",COUNTIFS(EVIDENCE_LINKS!$B$6:$B$205,A99,EVIDENCE_LINKS!$C$6:$C$205,B99,EVIDENCE_LINKS!$N$6:$N$205,"BLOCKING"))</x:f>
      </x:c>
      <x:c r="T99" s="30" t="str">
        <x:f>IF(A99="","",COUNTIFS(ALTERNATIVES!$B$6:$B$205,A99,ALTERNATIVES!$C$6:$C$205,B99,ALTERNATIVES!$L$6:$L$205,"VALID"))</x:f>
      </x:c>
      <x:c r="U99" s="30" t="str">
        <x:f>IF(A99="","",IF(OR(N99&lt;&gt;"VALID",O99&lt;&gt;"VALID",P99&lt;&gt;"VALID",AB99&lt;&gt;"VALID",AC99&gt;0,AE99&gt;0,AO99&lt;&gt;"VALID",AR99&lt;&gt;"VALID"),"REPAIR MEMO",IF(INDEX(DECISION_CONTEXT!$D$6:$D$205,MATCH(B99,DECISION_CONTEXT!$A$6:$A$205,0))="REOPEN REQUIRED","RETURN TO DECISION DEFINITION",IF(OR(AD99&gt;0,AP99="TOO FEW - RETURN TO EVIDENCE AUDIT"),"RETURN TO EVIDENCE AUDIT",IF(AP99="TOO MANY - REPAIR MEMO","REPAIR MEMO",IF(T99&lt;1,"REPAIR MEMO","READY FOR EXECUTIVE REVIEW"))))))</x:f>
      </x:c>
      <x:c r="V99" s="30" t="str">
        <x:f>IF(A99="","",IF(U99="READY FOR EXECUTIVE REVIEW","Take the bounded memo to executive review; record the actual decision separately.",IF(U99="RETURN TO DECISION DEFINITION","Reopen the Decision Definition Canvas before rewriting the memo.",IF(U99="RETURN TO EVIDENCE AUDIT","Return to Evidence Audit until at least two and no more than four decision-bearing evidence records are valid.",IF(AP99="TOO MANY - REPAIR MEMO","Reduce the executive surface to two to four decision-bearing evidence records without changing upstream evidence.","Repair the memo record without changing upstream decision or evidence.")))))</x:f>
      </x:c>
      <x:c r="W99" s="30" t="str">
        <x:f>IF(A99="","",A99&amp;"|~|"&amp;B99&amp;"|~|"&amp;E99&amp;"|~|"&amp;F99&amp;"|~|"&amp;H99&amp;"|~|"&amp;I99&amp;"|~|"&amp;K99&amp;"|~|"&amp;L99)</x:f>
      </x:c>
      <x:c r="X99" s="51"/>
      <x:c r="Y99" s="51"/>
      <x:c r="Z99" s="51"/>
      <x:c r="AA99" s="51"/>
      <x:c r="AB99" s="51" t="str">
        <x:f>IF(A99="","",IF(AND(O99="VALID",EXACT(X99,INDEX(DECISION_CONTEXT!$B$6:$B$205,MATCH(B99,DECISION_CONTEXT!$A$6:$A$205,0))),EXACT(Y99,INDEX(DECISION_CONTEXT!$E$6:$E$205,MATCH(B99,DECISION_CONTEXT!$A$6:$A$205,0))),EXACT(Z99,INDEX(DECISION_CONTEXT!$F$6:$F$205,MATCH(B99,DECISION_CONTEXT!$A$6:$A$205,0))),EXACT(AA99,INDEX(DECISION_CONTEXT!$H$6:$H$205,MATCH(B99,DECISION_CONTEXT!$A$6:$A$205,0))),EXACT(E99,INDEX(DECISION_CONTEXT!$K$6:$K$205,MATCH(B99,DECISION_CONTEXT!$A$6:$A$205,0)))),"VALID","INVALID - DECISION CONTRACT PARITY / AUTHORITY"))</x:f>
      </x:c>
      <x:c r="AC99" s="51" t="str">
        <x:f>IF(A99="","",COUNTIFS(EVIDENCE_LINKS!$B$6:$B$205,A99,EVIDENCE_LINKS!$C$6:$C$205,B99,EVIDENCE_LINKS!$N$6:$N$205,"INVALID"))</x:f>
      </x:c>
      <x:c r="AD99" s="51" t="str">
        <x:f>IF(A99="","",S99)</x:f>
      </x:c>
      <x:c r="AE99" s="51" t="str">
        <x:f>IF(A99="","",COUNTIFS(ALTERNATIVES!$B$6:$B$205,A99,ALTERNATIVES!$C$6:$C$205,B99,ALTERNATIVES!$L$6:$L$205,"INVALID"))</x:f>
      </x:c>
      <x:c r="AF99" s="51" t="str">
        <x:f>IF(A99="","",A99&amp;"|~|"&amp;B99&amp;"|~|"&amp;X99&amp;"|~|"&amp;Y99&amp;"|~|"&amp;Z99&amp;"|~|"&amp;AA99&amp;"|~|"&amp;E99&amp;"|~|"&amp;F99&amp;"|~|"&amp;H99&amp;"|~|"&amp;I99&amp;"|~|"&amp;K99&amp;"|~|"&amp;L99)</x:f>
      </x:c>
      <x:c r="AG99" s="51"/>
      <x:c r="AH99" s="51"/>
      <x:c r="AI99" s="51"/>
      <x:c r="AJ99" s="51"/>
      <x:c r="AK99" s="51" t="str">
        <x:f>IF(A99="","",IF(AG99="","EMPTY",IF(AND(COUNTIFS(EVIDENCE_LINKS!$B$6:$B$205,A99,EVIDENCE_LINKS!$D$6:$D$205,AG99)=1,EXACT(AG99,INDEX(EVIDENCE_LINKS!$D$6:$D$205,SUMIFS(EVIDENCE_LINKS!$S$6:$S$205,EVIDENCE_LINKS!$B$6:$B$205,A99,EVIDENCE_LINKS!$D$6:$D$205,AG99))),EXACT(A99,INDEX(EVIDENCE_LINKS!$B$6:$B$205,SUMIFS(EVIDENCE_LINKS!$S$6:$S$205,EVIDENCE_LINKS!$B$6:$B$205,A99,EVIDENCE_LINKS!$D$6:$D$205,AG99))),EXACT(B99,INDEX(EVIDENCE_LINKS!$C$6:$C$205,SUMIFS(EVIDENCE_LINKS!$S$6:$S$205,EVIDENCE_LINKS!$B$6:$B$205,A99,EVIDENCE_LINKS!$D$6:$D$205,AG99))),INDEX(EVIDENCE_LINKS!$N$6:$N$205,SUMIFS(EVIDENCE_LINKS!$S$6:$S$205,EVIDENCE_LINKS!$B$6:$B$205,A99,EVIDENCE_LINKS!$D$6:$D$205,AG99))="VALID",COUNTIF($AG99:$AJ99,AG99)=1),"VALID","INVALID - EVIDENCE 1 SELECTION")))</x:f>
      </x:c>
      <x:c r="AL99" s="51" t="str">
        <x:f>IF(A99="","",IF(AH99="","EMPTY",IF(AND(COUNTIFS(EVIDENCE_LINKS!$B$6:$B$205,A99,EVIDENCE_LINKS!$D$6:$D$205,AH99)=1,EXACT(AH99,INDEX(EVIDENCE_LINKS!$D$6:$D$205,SUMIFS(EVIDENCE_LINKS!$S$6:$S$205,EVIDENCE_LINKS!$B$6:$B$205,A99,EVIDENCE_LINKS!$D$6:$D$205,AH99))),EXACT(A99,INDEX(EVIDENCE_LINKS!$B$6:$B$205,SUMIFS(EVIDENCE_LINKS!$S$6:$S$205,EVIDENCE_LINKS!$B$6:$B$205,A99,EVIDENCE_LINKS!$D$6:$D$205,AH99))),EXACT(B99,INDEX(EVIDENCE_LINKS!$C$6:$C$205,SUMIFS(EVIDENCE_LINKS!$S$6:$S$205,EVIDENCE_LINKS!$B$6:$B$205,A99,EVIDENCE_LINKS!$D$6:$D$205,AH99))),INDEX(EVIDENCE_LINKS!$N$6:$N$205,SUMIFS(EVIDENCE_LINKS!$S$6:$S$205,EVIDENCE_LINKS!$B$6:$B$205,A99,EVIDENCE_LINKS!$D$6:$D$205,AH99))="VALID",COUNTIF($AG99:$AJ99,AH99)=1),"VALID","INVALID - EVIDENCE 2 SELECTION")))</x:f>
      </x:c>
      <x:c r="AM99" s="51" t="str">
        <x:f>IF(A99="","",IF(AI99="","EMPTY",IF(AND(COUNTIFS(EVIDENCE_LINKS!$B$6:$B$205,A99,EVIDENCE_LINKS!$D$6:$D$205,AI99)=1,EXACT(AI99,INDEX(EVIDENCE_LINKS!$D$6:$D$205,SUMIFS(EVIDENCE_LINKS!$S$6:$S$205,EVIDENCE_LINKS!$B$6:$B$205,A99,EVIDENCE_LINKS!$D$6:$D$205,AI99))),EXACT(A99,INDEX(EVIDENCE_LINKS!$B$6:$B$205,SUMIFS(EVIDENCE_LINKS!$S$6:$S$205,EVIDENCE_LINKS!$B$6:$B$205,A99,EVIDENCE_LINKS!$D$6:$D$205,AI99))),EXACT(B99,INDEX(EVIDENCE_LINKS!$C$6:$C$205,SUMIFS(EVIDENCE_LINKS!$S$6:$S$205,EVIDENCE_LINKS!$B$6:$B$205,A99,EVIDENCE_LINKS!$D$6:$D$205,AI99))),INDEX(EVIDENCE_LINKS!$N$6:$N$205,SUMIFS(EVIDENCE_LINKS!$S$6:$S$205,EVIDENCE_LINKS!$B$6:$B$205,A99,EVIDENCE_LINKS!$D$6:$D$205,AI99))="VALID",COUNTIF($AG99:$AJ99,AI99)=1),"VALID","INVALID - EVIDENCE 3 SELECTION")))</x:f>
      </x:c>
      <x:c r="AN99" s="51" t="str">
        <x:f>IF(A99="","",IF(AJ99="","EMPTY",IF(AND(COUNTIFS(EVIDENCE_LINKS!$B$6:$B$205,A99,EVIDENCE_LINKS!$D$6:$D$205,AJ99)=1,EXACT(AJ99,INDEX(EVIDENCE_LINKS!$D$6:$D$205,SUMIFS(EVIDENCE_LINKS!$S$6:$S$205,EVIDENCE_LINKS!$B$6:$B$205,A99,EVIDENCE_LINKS!$D$6:$D$205,AJ99))),EXACT(A99,INDEX(EVIDENCE_LINKS!$B$6:$B$205,SUMIFS(EVIDENCE_LINKS!$S$6:$S$205,EVIDENCE_LINKS!$B$6:$B$205,A99,EVIDENCE_LINKS!$D$6:$D$205,AJ99))),EXACT(B99,INDEX(EVIDENCE_LINKS!$C$6:$C$205,SUMIFS(EVIDENCE_LINKS!$S$6:$S$205,EVIDENCE_LINKS!$B$6:$B$205,A99,EVIDENCE_LINKS!$D$6:$D$205,AJ99))),INDEX(EVIDENCE_LINKS!$N$6:$N$205,SUMIFS(EVIDENCE_LINKS!$S$6:$S$205,EVIDENCE_LINKS!$B$6:$B$205,A99,EVIDENCE_LINKS!$D$6:$D$205,AJ99))="VALID",COUNTIF($AG99:$AJ99,AJ99)=1),"VALID","INVALID - EVIDENCE 4 SELECTION")))</x:f>
      </x:c>
      <x:c r="AO99" s="51" t="str">
        <x:f>IF(A99="","",IF(AND(OR(AK99="VALID",AK99="EMPTY"),OR(AL99="VALID",AL99="EMPTY"),OR(AM99="VALID",AM99="EMPTY"),OR(AN99="VALID",AN99="EMPTY"),R99=COUNTIF($AG99:$AJ99,"&lt;&gt;")),"VALID","INVALID - EVIDENCE SELECTION PARITY"))</x:f>
      </x:c>
      <x:c r="AP99" s="51" t="str">
        <x:f>IF(A99="","",IF(R99&lt;2,"TOO FEW - RETURN TO EVIDENCE AUDIT",IF(R99&gt;4,"TOO MANY - REPAIR MEMO","VALID")))</x:f>
      </x:c>
      <x:c r="AR99" t="str">
        <x:f>IF(A99="","",IF(AQ99="","INVALID - MISSING ALTERNATIVE SELECTION",IF(AND(COUNTIFS(ALTERNATIVES!$B$6:$B$205,A99,ALTERNATIVES!$A$6:$A$205,AQ99)=1,EXACT(AQ99,INDEX(ALTERNATIVES!$A$6:$A$205,SUMIFS(ALTERNATIVES!$Q$6:$Q$205,ALTERNATIVES!$B$6:$B$205,A99,ALTERNATIVES!$A$6:$A$205,AQ99))),EXACT(A99,INDEX(ALTERNATIVES!$B$6:$B$205,SUMIFS(ALTERNATIVES!$Q$6:$Q$205,ALTERNATIVES!$B$6:$B$205,A99,ALTERNATIVES!$A$6:$A$205,AQ99))),EXACT(B99,INDEX(ALTERNATIVES!$C$6:$C$205,SUMIFS(ALTERNATIVES!$Q$6:$Q$205,ALTERNATIVES!$B$6:$B$205,A99,ALTERNATIVES!$A$6:$A$205,AQ99))),INDEX(ALTERNATIVES!$L$6:$L$205,SUMIFS(ALTERNATIVES!$Q$6:$Q$205,ALTERNATIVES!$B$6:$B$205,A99,ALTERNATIVES!$A$6:$A$205,AQ99))="VALID"),"VALID","INVALID - ALTERNATIVE SELECTION")))</x:f>
      </x:c>
    </x:row>
    <x:row r="100">
      <x:c r="A100" s="24"/>
      <x:c r="B100" s="24"/>
      <x:c r="C100" s="34"/>
      <x:c r="D100" s="24"/>
      <x:c r="E100" s="24"/>
      <x:c r="F100" s="24"/>
      <x:c r="G100" s="24"/>
      <x:c r="H100" s="24"/>
      <x:c r="I100" s="24"/>
      <x:c r="J100" s="24"/>
      <x:c r="K100" s="24"/>
      <x:c r="L100" s="24"/>
      <x:c r="M100" s="24"/>
      <x:c r="N100" s="30" t="str">
        <x:f>IF(A100="","",IF(COUNTIF($A$6:$A$205,A100)=1,"VALID","INVALID - DUPLICATE / CASE-COLLIDING MEMO ID"))</x:f>
      </x:c>
      <x:c r="O100" s="30" t="str">
        <x:f>IF(A100="","",IF(AND(COUNTIF(DECISION_CONTEXT!$A$6:$A$205,B100)=1,EXACT(B100,INDEX(DECISION_CONTEXT!$A$6:$A$205,MATCH(B100,DECISION_CONTEXT!$A$6:$A$205,0))),INDEX(DECISION_CONTEXT!$I$6:$I$205,MATCH(B100,DECISION_CONTEXT!$A$6:$A$205,0))="VALID",INDEX(DECISION_CONTEXT!$J$6:$J$205,MATCH(B100,DECISION_CONTEXT!$A$6:$A$205,0))="VALID"),"VALID","INVALID - DECISION OWNERSHIP"))</x:f>
      </x:c>
      <x:c r="P100" s="30" t="str">
        <x:f>IF(A100="","",IF(AND(B100&lt;&gt;"",C100&lt;&gt;"",D100&lt;&gt;"",E100&lt;&gt;"",F100&lt;&gt;"",G100&lt;&gt;"",H100&lt;&gt;"",I100&lt;&gt;"",J100&lt;&gt;"",K100&lt;&gt;"",L100&lt;&gt;"",M100&lt;&gt;""),"VALID","INVALID - REQUIRED FIELD"))</x:f>
      </x:c>
      <x:c r="Q100" s="30" t="str">
        <x:f>IF(A100="","",COUNTIFS(EVIDENCE_LINKS!$B$6:$B$205,A100,EVIDENCE_LINKS!$C$6:$C$205,B100))</x:f>
      </x:c>
      <x:c r="R100" s="30" t="str">
        <x:f>IF(A100="","",COUNTIFS(EVIDENCE_LINKS!$B$6:$B$205,A100,EVIDENCE_LINKS!$C$6:$C$205,B100,EVIDENCE_LINKS!$N$6:$N$205,"VALID"))</x:f>
      </x:c>
      <x:c r="S100" s="30" t="str">
        <x:f>IF(A100="","",COUNTIFS(EVIDENCE_LINKS!$B$6:$B$205,A100,EVIDENCE_LINKS!$C$6:$C$205,B100,EVIDENCE_LINKS!$N$6:$N$205,"BLOCKING"))</x:f>
      </x:c>
      <x:c r="T100" s="30" t="str">
        <x:f>IF(A100="","",COUNTIFS(ALTERNATIVES!$B$6:$B$205,A100,ALTERNATIVES!$C$6:$C$205,B100,ALTERNATIVES!$L$6:$L$205,"VALID"))</x:f>
      </x:c>
      <x:c r="U100" s="30" t="str">
        <x:f>IF(A100="","",IF(OR(N100&lt;&gt;"VALID",O100&lt;&gt;"VALID",P100&lt;&gt;"VALID",AB100&lt;&gt;"VALID",AC100&gt;0,AE100&gt;0,AO100&lt;&gt;"VALID",AR100&lt;&gt;"VALID"),"REPAIR MEMO",IF(INDEX(DECISION_CONTEXT!$D$6:$D$205,MATCH(B100,DECISION_CONTEXT!$A$6:$A$205,0))="REOPEN REQUIRED","RETURN TO DECISION DEFINITION",IF(OR(AD100&gt;0,AP100="TOO FEW - RETURN TO EVIDENCE AUDIT"),"RETURN TO EVIDENCE AUDIT",IF(AP100="TOO MANY - REPAIR MEMO","REPAIR MEMO",IF(T100&lt;1,"REPAIR MEMO","READY FOR EXECUTIVE REVIEW"))))))</x:f>
      </x:c>
      <x:c r="V100" s="30" t="str">
        <x:f>IF(A100="","",IF(U100="READY FOR EXECUTIVE REVIEW","Take the bounded memo to executive review; record the actual decision separately.",IF(U100="RETURN TO DECISION DEFINITION","Reopen the Decision Definition Canvas before rewriting the memo.",IF(U100="RETURN TO EVIDENCE AUDIT","Return to Evidence Audit until at least two and no more than four decision-bearing evidence records are valid.",IF(AP100="TOO MANY - REPAIR MEMO","Reduce the executive surface to two to four decision-bearing evidence records without changing upstream evidence.","Repair the memo record without changing upstream decision or evidence.")))))</x:f>
      </x:c>
      <x:c r="W100" s="30" t="str">
        <x:f>IF(A100="","",A100&amp;"|~|"&amp;B100&amp;"|~|"&amp;E100&amp;"|~|"&amp;F100&amp;"|~|"&amp;H100&amp;"|~|"&amp;I100&amp;"|~|"&amp;K100&amp;"|~|"&amp;L100)</x:f>
      </x:c>
      <x:c r="X100" s="51"/>
      <x:c r="Y100" s="51"/>
      <x:c r="Z100" s="51"/>
      <x:c r="AA100" s="51"/>
      <x:c r="AB100" s="51" t="str">
        <x:f>IF(A100="","",IF(AND(O100="VALID",EXACT(X100,INDEX(DECISION_CONTEXT!$B$6:$B$205,MATCH(B100,DECISION_CONTEXT!$A$6:$A$205,0))),EXACT(Y100,INDEX(DECISION_CONTEXT!$E$6:$E$205,MATCH(B100,DECISION_CONTEXT!$A$6:$A$205,0))),EXACT(Z100,INDEX(DECISION_CONTEXT!$F$6:$F$205,MATCH(B100,DECISION_CONTEXT!$A$6:$A$205,0))),EXACT(AA100,INDEX(DECISION_CONTEXT!$H$6:$H$205,MATCH(B100,DECISION_CONTEXT!$A$6:$A$205,0))),EXACT(E100,INDEX(DECISION_CONTEXT!$K$6:$K$205,MATCH(B100,DECISION_CONTEXT!$A$6:$A$205,0)))),"VALID","INVALID - DECISION CONTRACT PARITY / AUTHORITY"))</x:f>
      </x:c>
      <x:c r="AC100" s="51" t="str">
        <x:f>IF(A100="","",COUNTIFS(EVIDENCE_LINKS!$B$6:$B$205,A100,EVIDENCE_LINKS!$C$6:$C$205,B100,EVIDENCE_LINKS!$N$6:$N$205,"INVALID"))</x:f>
      </x:c>
      <x:c r="AD100" s="51" t="str">
        <x:f>IF(A100="","",S100)</x:f>
      </x:c>
      <x:c r="AE100" s="51" t="str">
        <x:f>IF(A100="","",COUNTIFS(ALTERNATIVES!$B$6:$B$205,A100,ALTERNATIVES!$C$6:$C$205,B100,ALTERNATIVES!$L$6:$L$205,"INVALID"))</x:f>
      </x:c>
      <x:c r="AF100" s="51" t="str">
        <x:f>IF(A100="","",A100&amp;"|~|"&amp;B100&amp;"|~|"&amp;X100&amp;"|~|"&amp;Y100&amp;"|~|"&amp;Z100&amp;"|~|"&amp;AA100&amp;"|~|"&amp;E100&amp;"|~|"&amp;F100&amp;"|~|"&amp;H100&amp;"|~|"&amp;I100&amp;"|~|"&amp;K100&amp;"|~|"&amp;L100)</x:f>
      </x:c>
      <x:c r="AG100" s="51"/>
      <x:c r="AH100" s="51"/>
      <x:c r="AI100" s="51"/>
      <x:c r="AJ100" s="51"/>
      <x:c r="AK100" s="51" t="str">
        <x:f>IF(A100="","",IF(AG100="","EMPTY",IF(AND(COUNTIFS(EVIDENCE_LINKS!$B$6:$B$205,A100,EVIDENCE_LINKS!$D$6:$D$205,AG100)=1,EXACT(AG100,INDEX(EVIDENCE_LINKS!$D$6:$D$205,SUMIFS(EVIDENCE_LINKS!$S$6:$S$205,EVIDENCE_LINKS!$B$6:$B$205,A100,EVIDENCE_LINKS!$D$6:$D$205,AG100))),EXACT(A100,INDEX(EVIDENCE_LINKS!$B$6:$B$205,SUMIFS(EVIDENCE_LINKS!$S$6:$S$205,EVIDENCE_LINKS!$B$6:$B$205,A100,EVIDENCE_LINKS!$D$6:$D$205,AG100))),EXACT(B100,INDEX(EVIDENCE_LINKS!$C$6:$C$205,SUMIFS(EVIDENCE_LINKS!$S$6:$S$205,EVIDENCE_LINKS!$B$6:$B$205,A100,EVIDENCE_LINKS!$D$6:$D$205,AG100))),INDEX(EVIDENCE_LINKS!$N$6:$N$205,SUMIFS(EVIDENCE_LINKS!$S$6:$S$205,EVIDENCE_LINKS!$B$6:$B$205,A100,EVIDENCE_LINKS!$D$6:$D$205,AG100))="VALID",COUNTIF($AG100:$AJ100,AG100)=1),"VALID","INVALID - EVIDENCE 1 SELECTION")))</x:f>
      </x:c>
      <x:c r="AL100" s="51" t="str">
        <x:f>IF(A100="","",IF(AH100="","EMPTY",IF(AND(COUNTIFS(EVIDENCE_LINKS!$B$6:$B$205,A100,EVIDENCE_LINKS!$D$6:$D$205,AH100)=1,EXACT(AH100,INDEX(EVIDENCE_LINKS!$D$6:$D$205,SUMIFS(EVIDENCE_LINKS!$S$6:$S$205,EVIDENCE_LINKS!$B$6:$B$205,A100,EVIDENCE_LINKS!$D$6:$D$205,AH100))),EXACT(A100,INDEX(EVIDENCE_LINKS!$B$6:$B$205,SUMIFS(EVIDENCE_LINKS!$S$6:$S$205,EVIDENCE_LINKS!$B$6:$B$205,A100,EVIDENCE_LINKS!$D$6:$D$205,AH100))),EXACT(B100,INDEX(EVIDENCE_LINKS!$C$6:$C$205,SUMIFS(EVIDENCE_LINKS!$S$6:$S$205,EVIDENCE_LINKS!$B$6:$B$205,A100,EVIDENCE_LINKS!$D$6:$D$205,AH100))),INDEX(EVIDENCE_LINKS!$N$6:$N$205,SUMIFS(EVIDENCE_LINKS!$S$6:$S$205,EVIDENCE_LINKS!$B$6:$B$205,A100,EVIDENCE_LINKS!$D$6:$D$205,AH100))="VALID",COUNTIF($AG100:$AJ100,AH100)=1),"VALID","INVALID - EVIDENCE 2 SELECTION")))</x:f>
      </x:c>
      <x:c r="AM100" s="51" t="str">
        <x:f>IF(A100="","",IF(AI100="","EMPTY",IF(AND(COUNTIFS(EVIDENCE_LINKS!$B$6:$B$205,A100,EVIDENCE_LINKS!$D$6:$D$205,AI100)=1,EXACT(AI100,INDEX(EVIDENCE_LINKS!$D$6:$D$205,SUMIFS(EVIDENCE_LINKS!$S$6:$S$205,EVIDENCE_LINKS!$B$6:$B$205,A100,EVIDENCE_LINKS!$D$6:$D$205,AI100))),EXACT(A100,INDEX(EVIDENCE_LINKS!$B$6:$B$205,SUMIFS(EVIDENCE_LINKS!$S$6:$S$205,EVIDENCE_LINKS!$B$6:$B$205,A100,EVIDENCE_LINKS!$D$6:$D$205,AI100))),EXACT(B100,INDEX(EVIDENCE_LINKS!$C$6:$C$205,SUMIFS(EVIDENCE_LINKS!$S$6:$S$205,EVIDENCE_LINKS!$B$6:$B$205,A100,EVIDENCE_LINKS!$D$6:$D$205,AI100))),INDEX(EVIDENCE_LINKS!$N$6:$N$205,SUMIFS(EVIDENCE_LINKS!$S$6:$S$205,EVIDENCE_LINKS!$B$6:$B$205,A100,EVIDENCE_LINKS!$D$6:$D$205,AI100))="VALID",COUNTIF($AG100:$AJ100,AI100)=1),"VALID","INVALID - EVIDENCE 3 SELECTION")))</x:f>
      </x:c>
      <x:c r="AN100" s="51" t="str">
        <x:f>IF(A100="","",IF(AJ100="","EMPTY",IF(AND(COUNTIFS(EVIDENCE_LINKS!$B$6:$B$205,A100,EVIDENCE_LINKS!$D$6:$D$205,AJ100)=1,EXACT(AJ100,INDEX(EVIDENCE_LINKS!$D$6:$D$205,SUMIFS(EVIDENCE_LINKS!$S$6:$S$205,EVIDENCE_LINKS!$B$6:$B$205,A100,EVIDENCE_LINKS!$D$6:$D$205,AJ100))),EXACT(A100,INDEX(EVIDENCE_LINKS!$B$6:$B$205,SUMIFS(EVIDENCE_LINKS!$S$6:$S$205,EVIDENCE_LINKS!$B$6:$B$205,A100,EVIDENCE_LINKS!$D$6:$D$205,AJ100))),EXACT(B100,INDEX(EVIDENCE_LINKS!$C$6:$C$205,SUMIFS(EVIDENCE_LINKS!$S$6:$S$205,EVIDENCE_LINKS!$B$6:$B$205,A100,EVIDENCE_LINKS!$D$6:$D$205,AJ100))),INDEX(EVIDENCE_LINKS!$N$6:$N$205,SUMIFS(EVIDENCE_LINKS!$S$6:$S$205,EVIDENCE_LINKS!$B$6:$B$205,A100,EVIDENCE_LINKS!$D$6:$D$205,AJ100))="VALID",COUNTIF($AG100:$AJ100,AJ100)=1),"VALID","INVALID - EVIDENCE 4 SELECTION")))</x:f>
      </x:c>
      <x:c r="AO100" s="51" t="str">
        <x:f>IF(A100="","",IF(AND(OR(AK100="VALID",AK100="EMPTY"),OR(AL100="VALID",AL100="EMPTY"),OR(AM100="VALID",AM100="EMPTY"),OR(AN100="VALID",AN100="EMPTY"),R100=COUNTIF($AG100:$AJ100,"&lt;&gt;")),"VALID","INVALID - EVIDENCE SELECTION PARITY"))</x:f>
      </x:c>
      <x:c r="AP100" s="51" t="str">
        <x:f>IF(A100="","",IF(R100&lt;2,"TOO FEW - RETURN TO EVIDENCE AUDIT",IF(R100&gt;4,"TOO MANY - REPAIR MEMO","VALID")))</x:f>
      </x:c>
      <x:c r="AR100" t="str">
        <x:f>IF(A100="","",IF(AQ100="","INVALID - MISSING ALTERNATIVE SELECTION",IF(AND(COUNTIFS(ALTERNATIVES!$B$6:$B$205,A100,ALTERNATIVES!$A$6:$A$205,AQ100)=1,EXACT(AQ100,INDEX(ALTERNATIVES!$A$6:$A$205,SUMIFS(ALTERNATIVES!$Q$6:$Q$205,ALTERNATIVES!$B$6:$B$205,A100,ALTERNATIVES!$A$6:$A$205,AQ100))),EXACT(A100,INDEX(ALTERNATIVES!$B$6:$B$205,SUMIFS(ALTERNATIVES!$Q$6:$Q$205,ALTERNATIVES!$B$6:$B$205,A100,ALTERNATIVES!$A$6:$A$205,AQ100))),EXACT(B100,INDEX(ALTERNATIVES!$C$6:$C$205,SUMIFS(ALTERNATIVES!$Q$6:$Q$205,ALTERNATIVES!$B$6:$B$205,A100,ALTERNATIVES!$A$6:$A$205,AQ100))),INDEX(ALTERNATIVES!$L$6:$L$205,SUMIFS(ALTERNATIVES!$Q$6:$Q$205,ALTERNATIVES!$B$6:$B$205,A100,ALTERNATIVES!$A$6:$A$205,AQ100))="VALID"),"VALID","INVALID - ALTERNATIVE SELECTION")))</x:f>
      </x:c>
    </x:row>
    <x:row r="101">
      <x:c r="A101" s="24"/>
      <x:c r="B101" s="24"/>
      <x:c r="C101" s="34"/>
      <x:c r="D101" s="24"/>
      <x:c r="E101" s="24"/>
      <x:c r="F101" s="24"/>
      <x:c r="G101" s="24"/>
      <x:c r="H101" s="24"/>
      <x:c r="I101" s="24"/>
      <x:c r="J101" s="24"/>
      <x:c r="K101" s="24"/>
      <x:c r="L101" s="24"/>
      <x:c r="M101" s="24"/>
      <x:c r="N101" s="30" t="str">
        <x:f>IF(A101="","",IF(COUNTIF($A$6:$A$205,A101)=1,"VALID","INVALID - DUPLICATE / CASE-COLLIDING MEMO ID"))</x:f>
      </x:c>
      <x:c r="O101" s="30" t="str">
        <x:f>IF(A101="","",IF(AND(COUNTIF(DECISION_CONTEXT!$A$6:$A$205,B101)=1,EXACT(B101,INDEX(DECISION_CONTEXT!$A$6:$A$205,MATCH(B101,DECISION_CONTEXT!$A$6:$A$205,0))),INDEX(DECISION_CONTEXT!$I$6:$I$205,MATCH(B101,DECISION_CONTEXT!$A$6:$A$205,0))="VALID",INDEX(DECISION_CONTEXT!$J$6:$J$205,MATCH(B101,DECISION_CONTEXT!$A$6:$A$205,0))="VALID"),"VALID","INVALID - DECISION OWNERSHIP"))</x:f>
      </x:c>
      <x:c r="P101" s="30" t="str">
        <x:f>IF(A101="","",IF(AND(B101&lt;&gt;"",C101&lt;&gt;"",D101&lt;&gt;"",E101&lt;&gt;"",F101&lt;&gt;"",G101&lt;&gt;"",H101&lt;&gt;"",I101&lt;&gt;"",J101&lt;&gt;"",K101&lt;&gt;"",L101&lt;&gt;"",M101&lt;&gt;""),"VALID","INVALID - REQUIRED FIELD"))</x:f>
      </x:c>
      <x:c r="Q101" s="30" t="str">
        <x:f>IF(A101="","",COUNTIFS(EVIDENCE_LINKS!$B$6:$B$205,A101,EVIDENCE_LINKS!$C$6:$C$205,B101))</x:f>
      </x:c>
      <x:c r="R101" s="30" t="str">
        <x:f>IF(A101="","",COUNTIFS(EVIDENCE_LINKS!$B$6:$B$205,A101,EVIDENCE_LINKS!$C$6:$C$205,B101,EVIDENCE_LINKS!$N$6:$N$205,"VALID"))</x:f>
      </x:c>
      <x:c r="S101" s="30" t="str">
        <x:f>IF(A101="","",COUNTIFS(EVIDENCE_LINKS!$B$6:$B$205,A101,EVIDENCE_LINKS!$C$6:$C$205,B101,EVIDENCE_LINKS!$N$6:$N$205,"BLOCKING"))</x:f>
      </x:c>
      <x:c r="T101" s="30" t="str">
        <x:f>IF(A101="","",COUNTIFS(ALTERNATIVES!$B$6:$B$205,A101,ALTERNATIVES!$C$6:$C$205,B101,ALTERNATIVES!$L$6:$L$205,"VALID"))</x:f>
      </x:c>
      <x:c r="U101" s="30" t="str">
        <x:f>IF(A101="","",IF(OR(N101&lt;&gt;"VALID",O101&lt;&gt;"VALID",P101&lt;&gt;"VALID",AB101&lt;&gt;"VALID",AC101&gt;0,AE101&gt;0,AO101&lt;&gt;"VALID",AR101&lt;&gt;"VALID"),"REPAIR MEMO",IF(INDEX(DECISION_CONTEXT!$D$6:$D$205,MATCH(B101,DECISION_CONTEXT!$A$6:$A$205,0))="REOPEN REQUIRED","RETURN TO DECISION DEFINITION",IF(OR(AD101&gt;0,AP101="TOO FEW - RETURN TO EVIDENCE AUDIT"),"RETURN TO EVIDENCE AUDIT",IF(AP101="TOO MANY - REPAIR MEMO","REPAIR MEMO",IF(T101&lt;1,"REPAIR MEMO","READY FOR EXECUTIVE REVIEW"))))))</x:f>
      </x:c>
      <x:c r="V101" s="30" t="str">
        <x:f>IF(A101="","",IF(U101="READY FOR EXECUTIVE REVIEW","Take the bounded memo to executive review; record the actual decision separately.",IF(U101="RETURN TO DECISION DEFINITION","Reopen the Decision Definition Canvas before rewriting the memo.",IF(U101="RETURN TO EVIDENCE AUDIT","Return to Evidence Audit until at least two and no more than four decision-bearing evidence records are valid.",IF(AP101="TOO MANY - REPAIR MEMO","Reduce the executive surface to two to four decision-bearing evidence records without changing upstream evidence.","Repair the memo record without changing upstream decision or evidence.")))))</x:f>
      </x:c>
      <x:c r="W101" s="30" t="str">
        <x:f>IF(A101="","",A101&amp;"|~|"&amp;B101&amp;"|~|"&amp;E101&amp;"|~|"&amp;F101&amp;"|~|"&amp;H101&amp;"|~|"&amp;I101&amp;"|~|"&amp;K101&amp;"|~|"&amp;L101)</x:f>
      </x:c>
      <x:c r="X101" s="51"/>
      <x:c r="Y101" s="51"/>
      <x:c r="Z101" s="51"/>
      <x:c r="AA101" s="51"/>
      <x:c r="AB101" s="51" t="str">
        <x:f>IF(A101="","",IF(AND(O101="VALID",EXACT(X101,INDEX(DECISION_CONTEXT!$B$6:$B$205,MATCH(B101,DECISION_CONTEXT!$A$6:$A$205,0))),EXACT(Y101,INDEX(DECISION_CONTEXT!$E$6:$E$205,MATCH(B101,DECISION_CONTEXT!$A$6:$A$205,0))),EXACT(Z101,INDEX(DECISION_CONTEXT!$F$6:$F$205,MATCH(B101,DECISION_CONTEXT!$A$6:$A$205,0))),EXACT(AA101,INDEX(DECISION_CONTEXT!$H$6:$H$205,MATCH(B101,DECISION_CONTEXT!$A$6:$A$205,0))),EXACT(E101,INDEX(DECISION_CONTEXT!$K$6:$K$205,MATCH(B101,DECISION_CONTEXT!$A$6:$A$205,0)))),"VALID","INVALID - DECISION CONTRACT PARITY / AUTHORITY"))</x:f>
      </x:c>
      <x:c r="AC101" s="51" t="str">
        <x:f>IF(A101="","",COUNTIFS(EVIDENCE_LINKS!$B$6:$B$205,A101,EVIDENCE_LINKS!$C$6:$C$205,B101,EVIDENCE_LINKS!$N$6:$N$205,"INVALID"))</x:f>
      </x:c>
      <x:c r="AD101" s="51" t="str">
        <x:f>IF(A101="","",S101)</x:f>
      </x:c>
      <x:c r="AE101" s="51" t="str">
        <x:f>IF(A101="","",COUNTIFS(ALTERNATIVES!$B$6:$B$205,A101,ALTERNATIVES!$C$6:$C$205,B101,ALTERNATIVES!$L$6:$L$205,"INVALID"))</x:f>
      </x:c>
      <x:c r="AF101" s="51" t="str">
        <x:f>IF(A101="","",A101&amp;"|~|"&amp;B101&amp;"|~|"&amp;X101&amp;"|~|"&amp;Y101&amp;"|~|"&amp;Z101&amp;"|~|"&amp;AA101&amp;"|~|"&amp;E101&amp;"|~|"&amp;F101&amp;"|~|"&amp;H101&amp;"|~|"&amp;I101&amp;"|~|"&amp;K101&amp;"|~|"&amp;L101)</x:f>
      </x:c>
      <x:c r="AG101" s="51"/>
      <x:c r="AH101" s="51"/>
      <x:c r="AI101" s="51"/>
      <x:c r="AJ101" s="51"/>
      <x:c r="AK101" s="51" t="str">
        <x:f>IF(A101="","",IF(AG101="","EMPTY",IF(AND(COUNTIFS(EVIDENCE_LINKS!$B$6:$B$205,A101,EVIDENCE_LINKS!$D$6:$D$205,AG101)=1,EXACT(AG101,INDEX(EVIDENCE_LINKS!$D$6:$D$205,SUMIFS(EVIDENCE_LINKS!$S$6:$S$205,EVIDENCE_LINKS!$B$6:$B$205,A101,EVIDENCE_LINKS!$D$6:$D$205,AG101))),EXACT(A101,INDEX(EVIDENCE_LINKS!$B$6:$B$205,SUMIFS(EVIDENCE_LINKS!$S$6:$S$205,EVIDENCE_LINKS!$B$6:$B$205,A101,EVIDENCE_LINKS!$D$6:$D$205,AG101))),EXACT(B101,INDEX(EVIDENCE_LINKS!$C$6:$C$205,SUMIFS(EVIDENCE_LINKS!$S$6:$S$205,EVIDENCE_LINKS!$B$6:$B$205,A101,EVIDENCE_LINKS!$D$6:$D$205,AG101))),INDEX(EVIDENCE_LINKS!$N$6:$N$205,SUMIFS(EVIDENCE_LINKS!$S$6:$S$205,EVIDENCE_LINKS!$B$6:$B$205,A101,EVIDENCE_LINKS!$D$6:$D$205,AG101))="VALID",COUNTIF($AG101:$AJ101,AG101)=1),"VALID","INVALID - EVIDENCE 1 SELECTION")))</x:f>
      </x:c>
      <x:c r="AL101" s="51" t="str">
        <x:f>IF(A101="","",IF(AH101="","EMPTY",IF(AND(COUNTIFS(EVIDENCE_LINKS!$B$6:$B$205,A101,EVIDENCE_LINKS!$D$6:$D$205,AH101)=1,EXACT(AH101,INDEX(EVIDENCE_LINKS!$D$6:$D$205,SUMIFS(EVIDENCE_LINKS!$S$6:$S$205,EVIDENCE_LINKS!$B$6:$B$205,A101,EVIDENCE_LINKS!$D$6:$D$205,AH101))),EXACT(A101,INDEX(EVIDENCE_LINKS!$B$6:$B$205,SUMIFS(EVIDENCE_LINKS!$S$6:$S$205,EVIDENCE_LINKS!$B$6:$B$205,A101,EVIDENCE_LINKS!$D$6:$D$205,AH101))),EXACT(B101,INDEX(EVIDENCE_LINKS!$C$6:$C$205,SUMIFS(EVIDENCE_LINKS!$S$6:$S$205,EVIDENCE_LINKS!$B$6:$B$205,A101,EVIDENCE_LINKS!$D$6:$D$205,AH101))),INDEX(EVIDENCE_LINKS!$N$6:$N$205,SUMIFS(EVIDENCE_LINKS!$S$6:$S$205,EVIDENCE_LINKS!$B$6:$B$205,A101,EVIDENCE_LINKS!$D$6:$D$205,AH101))="VALID",COUNTIF($AG101:$AJ101,AH101)=1),"VALID","INVALID - EVIDENCE 2 SELECTION")))</x:f>
      </x:c>
      <x:c r="AM101" s="51" t="str">
        <x:f>IF(A101="","",IF(AI101="","EMPTY",IF(AND(COUNTIFS(EVIDENCE_LINKS!$B$6:$B$205,A101,EVIDENCE_LINKS!$D$6:$D$205,AI101)=1,EXACT(AI101,INDEX(EVIDENCE_LINKS!$D$6:$D$205,SUMIFS(EVIDENCE_LINKS!$S$6:$S$205,EVIDENCE_LINKS!$B$6:$B$205,A101,EVIDENCE_LINKS!$D$6:$D$205,AI101))),EXACT(A101,INDEX(EVIDENCE_LINKS!$B$6:$B$205,SUMIFS(EVIDENCE_LINKS!$S$6:$S$205,EVIDENCE_LINKS!$B$6:$B$205,A101,EVIDENCE_LINKS!$D$6:$D$205,AI101))),EXACT(B101,INDEX(EVIDENCE_LINKS!$C$6:$C$205,SUMIFS(EVIDENCE_LINKS!$S$6:$S$205,EVIDENCE_LINKS!$B$6:$B$205,A101,EVIDENCE_LINKS!$D$6:$D$205,AI101))),INDEX(EVIDENCE_LINKS!$N$6:$N$205,SUMIFS(EVIDENCE_LINKS!$S$6:$S$205,EVIDENCE_LINKS!$B$6:$B$205,A101,EVIDENCE_LINKS!$D$6:$D$205,AI101))="VALID",COUNTIF($AG101:$AJ101,AI101)=1),"VALID","INVALID - EVIDENCE 3 SELECTION")))</x:f>
      </x:c>
      <x:c r="AN101" s="51" t="str">
        <x:f>IF(A101="","",IF(AJ101="","EMPTY",IF(AND(COUNTIFS(EVIDENCE_LINKS!$B$6:$B$205,A101,EVIDENCE_LINKS!$D$6:$D$205,AJ101)=1,EXACT(AJ101,INDEX(EVIDENCE_LINKS!$D$6:$D$205,SUMIFS(EVIDENCE_LINKS!$S$6:$S$205,EVIDENCE_LINKS!$B$6:$B$205,A101,EVIDENCE_LINKS!$D$6:$D$205,AJ101))),EXACT(A101,INDEX(EVIDENCE_LINKS!$B$6:$B$205,SUMIFS(EVIDENCE_LINKS!$S$6:$S$205,EVIDENCE_LINKS!$B$6:$B$205,A101,EVIDENCE_LINKS!$D$6:$D$205,AJ101))),EXACT(B101,INDEX(EVIDENCE_LINKS!$C$6:$C$205,SUMIFS(EVIDENCE_LINKS!$S$6:$S$205,EVIDENCE_LINKS!$B$6:$B$205,A101,EVIDENCE_LINKS!$D$6:$D$205,AJ101))),INDEX(EVIDENCE_LINKS!$N$6:$N$205,SUMIFS(EVIDENCE_LINKS!$S$6:$S$205,EVIDENCE_LINKS!$B$6:$B$205,A101,EVIDENCE_LINKS!$D$6:$D$205,AJ101))="VALID",COUNTIF($AG101:$AJ101,AJ101)=1),"VALID","INVALID - EVIDENCE 4 SELECTION")))</x:f>
      </x:c>
      <x:c r="AO101" s="51" t="str">
        <x:f>IF(A101="","",IF(AND(OR(AK101="VALID",AK101="EMPTY"),OR(AL101="VALID",AL101="EMPTY"),OR(AM101="VALID",AM101="EMPTY"),OR(AN101="VALID",AN101="EMPTY"),R101=COUNTIF($AG101:$AJ101,"&lt;&gt;")),"VALID","INVALID - EVIDENCE SELECTION PARITY"))</x:f>
      </x:c>
      <x:c r="AP101" s="51" t="str">
        <x:f>IF(A101="","",IF(R101&lt;2,"TOO FEW - RETURN TO EVIDENCE AUDIT",IF(R101&gt;4,"TOO MANY - REPAIR MEMO","VALID")))</x:f>
      </x:c>
      <x:c r="AR101" t="str">
        <x:f>IF(A101="","",IF(AQ101="","INVALID - MISSING ALTERNATIVE SELECTION",IF(AND(COUNTIFS(ALTERNATIVES!$B$6:$B$205,A101,ALTERNATIVES!$A$6:$A$205,AQ101)=1,EXACT(AQ101,INDEX(ALTERNATIVES!$A$6:$A$205,SUMIFS(ALTERNATIVES!$Q$6:$Q$205,ALTERNATIVES!$B$6:$B$205,A101,ALTERNATIVES!$A$6:$A$205,AQ101))),EXACT(A101,INDEX(ALTERNATIVES!$B$6:$B$205,SUMIFS(ALTERNATIVES!$Q$6:$Q$205,ALTERNATIVES!$B$6:$B$205,A101,ALTERNATIVES!$A$6:$A$205,AQ101))),EXACT(B101,INDEX(ALTERNATIVES!$C$6:$C$205,SUMIFS(ALTERNATIVES!$Q$6:$Q$205,ALTERNATIVES!$B$6:$B$205,A101,ALTERNATIVES!$A$6:$A$205,AQ101))),INDEX(ALTERNATIVES!$L$6:$L$205,SUMIFS(ALTERNATIVES!$Q$6:$Q$205,ALTERNATIVES!$B$6:$B$205,A101,ALTERNATIVES!$A$6:$A$205,AQ101))="VALID"),"VALID","INVALID - ALTERNATIVE SELECTION")))</x:f>
      </x:c>
    </x:row>
    <x:row r="102">
      <x:c r="A102" s="24"/>
      <x:c r="B102" s="24"/>
      <x:c r="C102" s="34"/>
      <x:c r="D102" s="24"/>
      <x:c r="E102" s="24"/>
      <x:c r="F102" s="24"/>
      <x:c r="G102" s="24"/>
      <x:c r="H102" s="24"/>
      <x:c r="I102" s="24"/>
      <x:c r="J102" s="24"/>
      <x:c r="K102" s="24"/>
      <x:c r="L102" s="24"/>
      <x:c r="M102" s="24"/>
      <x:c r="N102" s="30" t="str">
        <x:f>IF(A102="","",IF(COUNTIF($A$6:$A$205,A102)=1,"VALID","INVALID - DUPLICATE / CASE-COLLIDING MEMO ID"))</x:f>
      </x:c>
      <x:c r="O102" s="30" t="str">
        <x:f>IF(A102="","",IF(AND(COUNTIF(DECISION_CONTEXT!$A$6:$A$205,B102)=1,EXACT(B102,INDEX(DECISION_CONTEXT!$A$6:$A$205,MATCH(B102,DECISION_CONTEXT!$A$6:$A$205,0))),INDEX(DECISION_CONTEXT!$I$6:$I$205,MATCH(B102,DECISION_CONTEXT!$A$6:$A$205,0))="VALID",INDEX(DECISION_CONTEXT!$J$6:$J$205,MATCH(B102,DECISION_CONTEXT!$A$6:$A$205,0))="VALID"),"VALID","INVALID - DECISION OWNERSHIP"))</x:f>
      </x:c>
      <x:c r="P102" s="30" t="str">
        <x:f>IF(A102="","",IF(AND(B102&lt;&gt;"",C102&lt;&gt;"",D102&lt;&gt;"",E102&lt;&gt;"",F102&lt;&gt;"",G102&lt;&gt;"",H102&lt;&gt;"",I102&lt;&gt;"",J102&lt;&gt;"",K102&lt;&gt;"",L102&lt;&gt;"",M102&lt;&gt;""),"VALID","INVALID - REQUIRED FIELD"))</x:f>
      </x:c>
      <x:c r="Q102" s="30" t="str">
        <x:f>IF(A102="","",COUNTIFS(EVIDENCE_LINKS!$B$6:$B$205,A102,EVIDENCE_LINKS!$C$6:$C$205,B102))</x:f>
      </x:c>
      <x:c r="R102" s="30" t="str">
        <x:f>IF(A102="","",COUNTIFS(EVIDENCE_LINKS!$B$6:$B$205,A102,EVIDENCE_LINKS!$C$6:$C$205,B102,EVIDENCE_LINKS!$N$6:$N$205,"VALID"))</x:f>
      </x:c>
      <x:c r="S102" s="30" t="str">
        <x:f>IF(A102="","",COUNTIFS(EVIDENCE_LINKS!$B$6:$B$205,A102,EVIDENCE_LINKS!$C$6:$C$205,B102,EVIDENCE_LINKS!$N$6:$N$205,"BLOCKING"))</x:f>
      </x:c>
      <x:c r="T102" s="30" t="str">
        <x:f>IF(A102="","",COUNTIFS(ALTERNATIVES!$B$6:$B$205,A102,ALTERNATIVES!$C$6:$C$205,B102,ALTERNATIVES!$L$6:$L$205,"VALID"))</x:f>
      </x:c>
      <x:c r="U102" s="30" t="str">
        <x:f>IF(A102="","",IF(OR(N102&lt;&gt;"VALID",O102&lt;&gt;"VALID",P102&lt;&gt;"VALID",AB102&lt;&gt;"VALID",AC102&gt;0,AE102&gt;0,AO102&lt;&gt;"VALID",AR102&lt;&gt;"VALID"),"REPAIR MEMO",IF(INDEX(DECISION_CONTEXT!$D$6:$D$205,MATCH(B102,DECISION_CONTEXT!$A$6:$A$205,0))="REOPEN REQUIRED","RETURN TO DECISION DEFINITION",IF(OR(AD102&gt;0,AP102="TOO FEW - RETURN TO EVIDENCE AUDIT"),"RETURN TO EVIDENCE AUDIT",IF(AP102="TOO MANY - REPAIR MEMO","REPAIR MEMO",IF(T102&lt;1,"REPAIR MEMO","READY FOR EXECUTIVE REVIEW"))))))</x:f>
      </x:c>
      <x:c r="V102" s="30" t="str">
        <x:f>IF(A102="","",IF(U102="READY FOR EXECUTIVE REVIEW","Take the bounded memo to executive review; record the actual decision separately.",IF(U102="RETURN TO DECISION DEFINITION","Reopen the Decision Definition Canvas before rewriting the memo.",IF(U102="RETURN TO EVIDENCE AUDIT","Return to Evidence Audit until at least two and no more than four decision-bearing evidence records are valid.",IF(AP102="TOO MANY - REPAIR MEMO","Reduce the executive surface to two to four decision-bearing evidence records without changing upstream evidence.","Repair the memo record without changing upstream decision or evidence.")))))</x:f>
      </x:c>
      <x:c r="W102" s="30" t="str">
        <x:f>IF(A102="","",A102&amp;"|~|"&amp;B102&amp;"|~|"&amp;E102&amp;"|~|"&amp;F102&amp;"|~|"&amp;H102&amp;"|~|"&amp;I102&amp;"|~|"&amp;K102&amp;"|~|"&amp;L102)</x:f>
      </x:c>
      <x:c r="X102" s="51"/>
      <x:c r="Y102" s="51"/>
      <x:c r="Z102" s="51"/>
      <x:c r="AA102" s="51"/>
      <x:c r="AB102" s="51" t="str">
        <x:f>IF(A102="","",IF(AND(O102="VALID",EXACT(X102,INDEX(DECISION_CONTEXT!$B$6:$B$205,MATCH(B102,DECISION_CONTEXT!$A$6:$A$205,0))),EXACT(Y102,INDEX(DECISION_CONTEXT!$E$6:$E$205,MATCH(B102,DECISION_CONTEXT!$A$6:$A$205,0))),EXACT(Z102,INDEX(DECISION_CONTEXT!$F$6:$F$205,MATCH(B102,DECISION_CONTEXT!$A$6:$A$205,0))),EXACT(AA102,INDEX(DECISION_CONTEXT!$H$6:$H$205,MATCH(B102,DECISION_CONTEXT!$A$6:$A$205,0))),EXACT(E102,INDEX(DECISION_CONTEXT!$K$6:$K$205,MATCH(B102,DECISION_CONTEXT!$A$6:$A$205,0)))),"VALID","INVALID - DECISION CONTRACT PARITY / AUTHORITY"))</x:f>
      </x:c>
      <x:c r="AC102" s="51" t="str">
        <x:f>IF(A102="","",COUNTIFS(EVIDENCE_LINKS!$B$6:$B$205,A102,EVIDENCE_LINKS!$C$6:$C$205,B102,EVIDENCE_LINKS!$N$6:$N$205,"INVALID"))</x:f>
      </x:c>
      <x:c r="AD102" s="51" t="str">
        <x:f>IF(A102="","",S102)</x:f>
      </x:c>
      <x:c r="AE102" s="51" t="str">
        <x:f>IF(A102="","",COUNTIFS(ALTERNATIVES!$B$6:$B$205,A102,ALTERNATIVES!$C$6:$C$205,B102,ALTERNATIVES!$L$6:$L$205,"INVALID"))</x:f>
      </x:c>
      <x:c r="AF102" s="51" t="str">
        <x:f>IF(A102="","",A102&amp;"|~|"&amp;B102&amp;"|~|"&amp;X102&amp;"|~|"&amp;Y102&amp;"|~|"&amp;Z102&amp;"|~|"&amp;AA102&amp;"|~|"&amp;E102&amp;"|~|"&amp;F102&amp;"|~|"&amp;H102&amp;"|~|"&amp;I102&amp;"|~|"&amp;K102&amp;"|~|"&amp;L102)</x:f>
      </x:c>
      <x:c r="AG102" s="51"/>
      <x:c r="AH102" s="51"/>
      <x:c r="AI102" s="51"/>
      <x:c r="AJ102" s="51"/>
      <x:c r="AK102" s="51" t="str">
        <x:f>IF(A102="","",IF(AG102="","EMPTY",IF(AND(COUNTIFS(EVIDENCE_LINKS!$B$6:$B$205,A102,EVIDENCE_LINKS!$D$6:$D$205,AG102)=1,EXACT(AG102,INDEX(EVIDENCE_LINKS!$D$6:$D$205,SUMIFS(EVIDENCE_LINKS!$S$6:$S$205,EVIDENCE_LINKS!$B$6:$B$205,A102,EVIDENCE_LINKS!$D$6:$D$205,AG102))),EXACT(A102,INDEX(EVIDENCE_LINKS!$B$6:$B$205,SUMIFS(EVIDENCE_LINKS!$S$6:$S$205,EVIDENCE_LINKS!$B$6:$B$205,A102,EVIDENCE_LINKS!$D$6:$D$205,AG102))),EXACT(B102,INDEX(EVIDENCE_LINKS!$C$6:$C$205,SUMIFS(EVIDENCE_LINKS!$S$6:$S$205,EVIDENCE_LINKS!$B$6:$B$205,A102,EVIDENCE_LINKS!$D$6:$D$205,AG102))),INDEX(EVIDENCE_LINKS!$N$6:$N$205,SUMIFS(EVIDENCE_LINKS!$S$6:$S$205,EVIDENCE_LINKS!$B$6:$B$205,A102,EVIDENCE_LINKS!$D$6:$D$205,AG102))="VALID",COUNTIF($AG102:$AJ102,AG102)=1),"VALID","INVALID - EVIDENCE 1 SELECTION")))</x:f>
      </x:c>
      <x:c r="AL102" s="51" t="str">
        <x:f>IF(A102="","",IF(AH102="","EMPTY",IF(AND(COUNTIFS(EVIDENCE_LINKS!$B$6:$B$205,A102,EVIDENCE_LINKS!$D$6:$D$205,AH102)=1,EXACT(AH102,INDEX(EVIDENCE_LINKS!$D$6:$D$205,SUMIFS(EVIDENCE_LINKS!$S$6:$S$205,EVIDENCE_LINKS!$B$6:$B$205,A102,EVIDENCE_LINKS!$D$6:$D$205,AH102))),EXACT(A102,INDEX(EVIDENCE_LINKS!$B$6:$B$205,SUMIFS(EVIDENCE_LINKS!$S$6:$S$205,EVIDENCE_LINKS!$B$6:$B$205,A102,EVIDENCE_LINKS!$D$6:$D$205,AH102))),EXACT(B102,INDEX(EVIDENCE_LINKS!$C$6:$C$205,SUMIFS(EVIDENCE_LINKS!$S$6:$S$205,EVIDENCE_LINKS!$B$6:$B$205,A102,EVIDENCE_LINKS!$D$6:$D$205,AH102))),INDEX(EVIDENCE_LINKS!$N$6:$N$205,SUMIFS(EVIDENCE_LINKS!$S$6:$S$205,EVIDENCE_LINKS!$B$6:$B$205,A102,EVIDENCE_LINKS!$D$6:$D$205,AH102))="VALID",COUNTIF($AG102:$AJ102,AH102)=1),"VALID","INVALID - EVIDENCE 2 SELECTION")))</x:f>
      </x:c>
      <x:c r="AM102" s="51" t="str">
        <x:f>IF(A102="","",IF(AI102="","EMPTY",IF(AND(COUNTIFS(EVIDENCE_LINKS!$B$6:$B$205,A102,EVIDENCE_LINKS!$D$6:$D$205,AI102)=1,EXACT(AI102,INDEX(EVIDENCE_LINKS!$D$6:$D$205,SUMIFS(EVIDENCE_LINKS!$S$6:$S$205,EVIDENCE_LINKS!$B$6:$B$205,A102,EVIDENCE_LINKS!$D$6:$D$205,AI102))),EXACT(A102,INDEX(EVIDENCE_LINKS!$B$6:$B$205,SUMIFS(EVIDENCE_LINKS!$S$6:$S$205,EVIDENCE_LINKS!$B$6:$B$205,A102,EVIDENCE_LINKS!$D$6:$D$205,AI102))),EXACT(B102,INDEX(EVIDENCE_LINKS!$C$6:$C$205,SUMIFS(EVIDENCE_LINKS!$S$6:$S$205,EVIDENCE_LINKS!$B$6:$B$205,A102,EVIDENCE_LINKS!$D$6:$D$205,AI102))),INDEX(EVIDENCE_LINKS!$N$6:$N$205,SUMIFS(EVIDENCE_LINKS!$S$6:$S$205,EVIDENCE_LINKS!$B$6:$B$205,A102,EVIDENCE_LINKS!$D$6:$D$205,AI102))="VALID",COUNTIF($AG102:$AJ102,AI102)=1),"VALID","INVALID - EVIDENCE 3 SELECTION")))</x:f>
      </x:c>
      <x:c r="AN102" s="51" t="str">
        <x:f>IF(A102="","",IF(AJ102="","EMPTY",IF(AND(COUNTIFS(EVIDENCE_LINKS!$B$6:$B$205,A102,EVIDENCE_LINKS!$D$6:$D$205,AJ102)=1,EXACT(AJ102,INDEX(EVIDENCE_LINKS!$D$6:$D$205,SUMIFS(EVIDENCE_LINKS!$S$6:$S$205,EVIDENCE_LINKS!$B$6:$B$205,A102,EVIDENCE_LINKS!$D$6:$D$205,AJ102))),EXACT(A102,INDEX(EVIDENCE_LINKS!$B$6:$B$205,SUMIFS(EVIDENCE_LINKS!$S$6:$S$205,EVIDENCE_LINKS!$B$6:$B$205,A102,EVIDENCE_LINKS!$D$6:$D$205,AJ102))),EXACT(B102,INDEX(EVIDENCE_LINKS!$C$6:$C$205,SUMIFS(EVIDENCE_LINKS!$S$6:$S$205,EVIDENCE_LINKS!$B$6:$B$205,A102,EVIDENCE_LINKS!$D$6:$D$205,AJ102))),INDEX(EVIDENCE_LINKS!$N$6:$N$205,SUMIFS(EVIDENCE_LINKS!$S$6:$S$205,EVIDENCE_LINKS!$B$6:$B$205,A102,EVIDENCE_LINKS!$D$6:$D$205,AJ102))="VALID",COUNTIF($AG102:$AJ102,AJ102)=1),"VALID","INVALID - EVIDENCE 4 SELECTION")))</x:f>
      </x:c>
      <x:c r="AO102" s="51" t="str">
        <x:f>IF(A102="","",IF(AND(OR(AK102="VALID",AK102="EMPTY"),OR(AL102="VALID",AL102="EMPTY"),OR(AM102="VALID",AM102="EMPTY"),OR(AN102="VALID",AN102="EMPTY"),R102=COUNTIF($AG102:$AJ102,"&lt;&gt;")),"VALID","INVALID - EVIDENCE SELECTION PARITY"))</x:f>
      </x:c>
      <x:c r="AP102" s="51" t="str">
        <x:f>IF(A102="","",IF(R102&lt;2,"TOO FEW - RETURN TO EVIDENCE AUDIT",IF(R102&gt;4,"TOO MANY - REPAIR MEMO","VALID")))</x:f>
      </x:c>
      <x:c r="AR102" t="str">
        <x:f>IF(A102="","",IF(AQ102="","INVALID - MISSING ALTERNATIVE SELECTION",IF(AND(COUNTIFS(ALTERNATIVES!$B$6:$B$205,A102,ALTERNATIVES!$A$6:$A$205,AQ102)=1,EXACT(AQ102,INDEX(ALTERNATIVES!$A$6:$A$205,SUMIFS(ALTERNATIVES!$Q$6:$Q$205,ALTERNATIVES!$B$6:$B$205,A102,ALTERNATIVES!$A$6:$A$205,AQ102))),EXACT(A102,INDEX(ALTERNATIVES!$B$6:$B$205,SUMIFS(ALTERNATIVES!$Q$6:$Q$205,ALTERNATIVES!$B$6:$B$205,A102,ALTERNATIVES!$A$6:$A$205,AQ102))),EXACT(B102,INDEX(ALTERNATIVES!$C$6:$C$205,SUMIFS(ALTERNATIVES!$Q$6:$Q$205,ALTERNATIVES!$B$6:$B$205,A102,ALTERNATIVES!$A$6:$A$205,AQ102))),INDEX(ALTERNATIVES!$L$6:$L$205,SUMIFS(ALTERNATIVES!$Q$6:$Q$205,ALTERNATIVES!$B$6:$B$205,A102,ALTERNATIVES!$A$6:$A$205,AQ102))="VALID"),"VALID","INVALID - ALTERNATIVE SELECTION")))</x:f>
      </x:c>
    </x:row>
    <x:row r="103">
      <x:c r="A103" s="24"/>
      <x:c r="B103" s="24"/>
      <x:c r="C103" s="34"/>
      <x:c r="D103" s="24"/>
      <x:c r="E103" s="24"/>
      <x:c r="F103" s="24"/>
      <x:c r="G103" s="24"/>
      <x:c r="H103" s="24"/>
      <x:c r="I103" s="24"/>
      <x:c r="J103" s="24"/>
      <x:c r="K103" s="24"/>
      <x:c r="L103" s="24"/>
      <x:c r="M103" s="24"/>
      <x:c r="N103" s="30" t="str">
        <x:f>IF(A103="","",IF(COUNTIF($A$6:$A$205,A103)=1,"VALID","INVALID - DUPLICATE / CASE-COLLIDING MEMO ID"))</x:f>
      </x:c>
      <x:c r="O103" s="30" t="str">
        <x:f>IF(A103="","",IF(AND(COUNTIF(DECISION_CONTEXT!$A$6:$A$205,B103)=1,EXACT(B103,INDEX(DECISION_CONTEXT!$A$6:$A$205,MATCH(B103,DECISION_CONTEXT!$A$6:$A$205,0))),INDEX(DECISION_CONTEXT!$I$6:$I$205,MATCH(B103,DECISION_CONTEXT!$A$6:$A$205,0))="VALID",INDEX(DECISION_CONTEXT!$J$6:$J$205,MATCH(B103,DECISION_CONTEXT!$A$6:$A$205,0))="VALID"),"VALID","INVALID - DECISION OWNERSHIP"))</x:f>
      </x:c>
      <x:c r="P103" s="30" t="str">
        <x:f>IF(A103="","",IF(AND(B103&lt;&gt;"",C103&lt;&gt;"",D103&lt;&gt;"",E103&lt;&gt;"",F103&lt;&gt;"",G103&lt;&gt;"",H103&lt;&gt;"",I103&lt;&gt;"",J103&lt;&gt;"",K103&lt;&gt;"",L103&lt;&gt;"",M103&lt;&gt;""),"VALID","INVALID - REQUIRED FIELD"))</x:f>
      </x:c>
      <x:c r="Q103" s="30" t="str">
        <x:f>IF(A103="","",COUNTIFS(EVIDENCE_LINKS!$B$6:$B$205,A103,EVIDENCE_LINKS!$C$6:$C$205,B103))</x:f>
      </x:c>
      <x:c r="R103" s="30" t="str">
        <x:f>IF(A103="","",COUNTIFS(EVIDENCE_LINKS!$B$6:$B$205,A103,EVIDENCE_LINKS!$C$6:$C$205,B103,EVIDENCE_LINKS!$N$6:$N$205,"VALID"))</x:f>
      </x:c>
      <x:c r="S103" s="30" t="str">
        <x:f>IF(A103="","",COUNTIFS(EVIDENCE_LINKS!$B$6:$B$205,A103,EVIDENCE_LINKS!$C$6:$C$205,B103,EVIDENCE_LINKS!$N$6:$N$205,"BLOCKING"))</x:f>
      </x:c>
      <x:c r="T103" s="30" t="str">
        <x:f>IF(A103="","",COUNTIFS(ALTERNATIVES!$B$6:$B$205,A103,ALTERNATIVES!$C$6:$C$205,B103,ALTERNATIVES!$L$6:$L$205,"VALID"))</x:f>
      </x:c>
      <x:c r="U103" s="30" t="str">
        <x:f>IF(A103="","",IF(OR(N103&lt;&gt;"VALID",O103&lt;&gt;"VALID",P103&lt;&gt;"VALID",AB103&lt;&gt;"VALID",AC103&gt;0,AE103&gt;0,AO103&lt;&gt;"VALID",AR103&lt;&gt;"VALID"),"REPAIR MEMO",IF(INDEX(DECISION_CONTEXT!$D$6:$D$205,MATCH(B103,DECISION_CONTEXT!$A$6:$A$205,0))="REOPEN REQUIRED","RETURN TO DECISION DEFINITION",IF(OR(AD103&gt;0,AP103="TOO FEW - RETURN TO EVIDENCE AUDIT"),"RETURN TO EVIDENCE AUDIT",IF(AP103="TOO MANY - REPAIR MEMO","REPAIR MEMO",IF(T103&lt;1,"REPAIR MEMO","READY FOR EXECUTIVE REVIEW"))))))</x:f>
      </x:c>
      <x:c r="V103" s="30" t="str">
        <x:f>IF(A103="","",IF(U103="READY FOR EXECUTIVE REVIEW","Take the bounded memo to executive review; record the actual decision separately.",IF(U103="RETURN TO DECISION DEFINITION","Reopen the Decision Definition Canvas before rewriting the memo.",IF(U103="RETURN TO EVIDENCE AUDIT","Return to Evidence Audit until at least two and no more than four decision-bearing evidence records are valid.",IF(AP103="TOO MANY - REPAIR MEMO","Reduce the executive surface to two to four decision-bearing evidence records without changing upstream evidence.","Repair the memo record without changing upstream decision or evidence.")))))</x:f>
      </x:c>
      <x:c r="W103" s="30" t="str">
        <x:f>IF(A103="","",A103&amp;"|~|"&amp;B103&amp;"|~|"&amp;E103&amp;"|~|"&amp;F103&amp;"|~|"&amp;H103&amp;"|~|"&amp;I103&amp;"|~|"&amp;K103&amp;"|~|"&amp;L103)</x:f>
      </x:c>
      <x:c r="X103" s="51"/>
      <x:c r="Y103" s="51"/>
      <x:c r="Z103" s="51"/>
      <x:c r="AA103" s="51"/>
      <x:c r="AB103" s="51" t="str">
        <x:f>IF(A103="","",IF(AND(O103="VALID",EXACT(X103,INDEX(DECISION_CONTEXT!$B$6:$B$205,MATCH(B103,DECISION_CONTEXT!$A$6:$A$205,0))),EXACT(Y103,INDEX(DECISION_CONTEXT!$E$6:$E$205,MATCH(B103,DECISION_CONTEXT!$A$6:$A$205,0))),EXACT(Z103,INDEX(DECISION_CONTEXT!$F$6:$F$205,MATCH(B103,DECISION_CONTEXT!$A$6:$A$205,0))),EXACT(AA103,INDEX(DECISION_CONTEXT!$H$6:$H$205,MATCH(B103,DECISION_CONTEXT!$A$6:$A$205,0))),EXACT(E103,INDEX(DECISION_CONTEXT!$K$6:$K$205,MATCH(B103,DECISION_CONTEXT!$A$6:$A$205,0)))),"VALID","INVALID - DECISION CONTRACT PARITY / AUTHORITY"))</x:f>
      </x:c>
      <x:c r="AC103" s="51" t="str">
        <x:f>IF(A103="","",COUNTIFS(EVIDENCE_LINKS!$B$6:$B$205,A103,EVIDENCE_LINKS!$C$6:$C$205,B103,EVIDENCE_LINKS!$N$6:$N$205,"INVALID"))</x:f>
      </x:c>
      <x:c r="AD103" s="51" t="str">
        <x:f>IF(A103="","",S103)</x:f>
      </x:c>
      <x:c r="AE103" s="51" t="str">
        <x:f>IF(A103="","",COUNTIFS(ALTERNATIVES!$B$6:$B$205,A103,ALTERNATIVES!$C$6:$C$205,B103,ALTERNATIVES!$L$6:$L$205,"INVALID"))</x:f>
      </x:c>
      <x:c r="AF103" s="51" t="str">
        <x:f>IF(A103="","",A103&amp;"|~|"&amp;B103&amp;"|~|"&amp;X103&amp;"|~|"&amp;Y103&amp;"|~|"&amp;Z103&amp;"|~|"&amp;AA103&amp;"|~|"&amp;E103&amp;"|~|"&amp;F103&amp;"|~|"&amp;H103&amp;"|~|"&amp;I103&amp;"|~|"&amp;K103&amp;"|~|"&amp;L103)</x:f>
      </x:c>
      <x:c r="AG103" s="51"/>
      <x:c r="AH103" s="51"/>
      <x:c r="AI103" s="51"/>
      <x:c r="AJ103" s="51"/>
      <x:c r="AK103" s="51" t="str">
        <x:f>IF(A103="","",IF(AG103="","EMPTY",IF(AND(COUNTIFS(EVIDENCE_LINKS!$B$6:$B$205,A103,EVIDENCE_LINKS!$D$6:$D$205,AG103)=1,EXACT(AG103,INDEX(EVIDENCE_LINKS!$D$6:$D$205,SUMIFS(EVIDENCE_LINKS!$S$6:$S$205,EVIDENCE_LINKS!$B$6:$B$205,A103,EVIDENCE_LINKS!$D$6:$D$205,AG103))),EXACT(A103,INDEX(EVIDENCE_LINKS!$B$6:$B$205,SUMIFS(EVIDENCE_LINKS!$S$6:$S$205,EVIDENCE_LINKS!$B$6:$B$205,A103,EVIDENCE_LINKS!$D$6:$D$205,AG103))),EXACT(B103,INDEX(EVIDENCE_LINKS!$C$6:$C$205,SUMIFS(EVIDENCE_LINKS!$S$6:$S$205,EVIDENCE_LINKS!$B$6:$B$205,A103,EVIDENCE_LINKS!$D$6:$D$205,AG103))),INDEX(EVIDENCE_LINKS!$N$6:$N$205,SUMIFS(EVIDENCE_LINKS!$S$6:$S$205,EVIDENCE_LINKS!$B$6:$B$205,A103,EVIDENCE_LINKS!$D$6:$D$205,AG103))="VALID",COUNTIF($AG103:$AJ103,AG103)=1),"VALID","INVALID - EVIDENCE 1 SELECTION")))</x:f>
      </x:c>
      <x:c r="AL103" s="51" t="str">
        <x:f>IF(A103="","",IF(AH103="","EMPTY",IF(AND(COUNTIFS(EVIDENCE_LINKS!$B$6:$B$205,A103,EVIDENCE_LINKS!$D$6:$D$205,AH103)=1,EXACT(AH103,INDEX(EVIDENCE_LINKS!$D$6:$D$205,SUMIFS(EVIDENCE_LINKS!$S$6:$S$205,EVIDENCE_LINKS!$B$6:$B$205,A103,EVIDENCE_LINKS!$D$6:$D$205,AH103))),EXACT(A103,INDEX(EVIDENCE_LINKS!$B$6:$B$205,SUMIFS(EVIDENCE_LINKS!$S$6:$S$205,EVIDENCE_LINKS!$B$6:$B$205,A103,EVIDENCE_LINKS!$D$6:$D$205,AH103))),EXACT(B103,INDEX(EVIDENCE_LINKS!$C$6:$C$205,SUMIFS(EVIDENCE_LINKS!$S$6:$S$205,EVIDENCE_LINKS!$B$6:$B$205,A103,EVIDENCE_LINKS!$D$6:$D$205,AH103))),INDEX(EVIDENCE_LINKS!$N$6:$N$205,SUMIFS(EVIDENCE_LINKS!$S$6:$S$205,EVIDENCE_LINKS!$B$6:$B$205,A103,EVIDENCE_LINKS!$D$6:$D$205,AH103))="VALID",COUNTIF($AG103:$AJ103,AH103)=1),"VALID","INVALID - EVIDENCE 2 SELECTION")))</x:f>
      </x:c>
      <x:c r="AM103" s="51" t="str">
        <x:f>IF(A103="","",IF(AI103="","EMPTY",IF(AND(COUNTIFS(EVIDENCE_LINKS!$B$6:$B$205,A103,EVIDENCE_LINKS!$D$6:$D$205,AI103)=1,EXACT(AI103,INDEX(EVIDENCE_LINKS!$D$6:$D$205,SUMIFS(EVIDENCE_LINKS!$S$6:$S$205,EVIDENCE_LINKS!$B$6:$B$205,A103,EVIDENCE_LINKS!$D$6:$D$205,AI103))),EXACT(A103,INDEX(EVIDENCE_LINKS!$B$6:$B$205,SUMIFS(EVIDENCE_LINKS!$S$6:$S$205,EVIDENCE_LINKS!$B$6:$B$205,A103,EVIDENCE_LINKS!$D$6:$D$205,AI103))),EXACT(B103,INDEX(EVIDENCE_LINKS!$C$6:$C$205,SUMIFS(EVIDENCE_LINKS!$S$6:$S$205,EVIDENCE_LINKS!$B$6:$B$205,A103,EVIDENCE_LINKS!$D$6:$D$205,AI103))),INDEX(EVIDENCE_LINKS!$N$6:$N$205,SUMIFS(EVIDENCE_LINKS!$S$6:$S$205,EVIDENCE_LINKS!$B$6:$B$205,A103,EVIDENCE_LINKS!$D$6:$D$205,AI103))="VALID",COUNTIF($AG103:$AJ103,AI103)=1),"VALID","INVALID - EVIDENCE 3 SELECTION")))</x:f>
      </x:c>
      <x:c r="AN103" s="51" t="str">
        <x:f>IF(A103="","",IF(AJ103="","EMPTY",IF(AND(COUNTIFS(EVIDENCE_LINKS!$B$6:$B$205,A103,EVIDENCE_LINKS!$D$6:$D$205,AJ103)=1,EXACT(AJ103,INDEX(EVIDENCE_LINKS!$D$6:$D$205,SUMIFS(EVIDENCE_LINKS!$S$6:$S$205,EVIDENCE_LINKS!$B$6:$B$205,A103,EVIDENCE_LINKS!$D$6:$D$205,AJ103))),EXACT(A103,INDEX(EVIDENCE_LINKS!$B$6:$B$205,SUMIFS(EVIDENCE_LINKS!$S$6:$S$205,EVIDENCE_LINKS!$B$6:$B$205,A103,EVIDENCE_LINKS!$D$6:$D$205,AJ103))),EXACT(B103,INDEX(EVIDENCE_LINKS!$C$6:$C$205,SUMIFS(EVIDENCE_LINKS!$S$6:$S$205,EVIDENCE_LINKS!$B$6:$B$205,A103,EVIDENCE_LINKS!$D$6:$D$205,AJ103))),INDEX(EVIDENCE_LINKS!$N$6:$N$205,SUMIFS(EVIDENCE_LINKS!$S$6:$S$205,EVIDENCE_LINKS!$B$6:$B$205,A103,EVIDENCE_LINKS!$D$6:$D$205,AJ103))="VALID",COUNTIF($AG103:$AJ103,AJ103)=1),"VALID","INVALID - EVIDENCE 4 SELECTION")))</x:f>
      </x:c>
      <x:c r="AO103" s="51" t="str">
        <x:f>IF(A103="","",IF(AND(OR(AK103="VALID",AK103="EMPTY"),OR(AL103="VALID",AL103="EMPTY"),OR(AM103="VALID",AM103="EMPTY"),OR(AN103="VALID",AN103="EMPTY"),R103=COUNTIF($AG103:$AJ103,"&lt;&gt;")),"VALID","INVALID - EVIDENCE SELECTION PARITY"))</x:f>
      </x:c>
      <x:c r="AP103" s="51" t="str">
        <x:f>IF(A103="","",IF(R103&lt;2,"TOO FEW - RETURN TO EVIDENCE AUDIT",IF(R103&gt;4,"TOO MANY - REPAIR MEMO","VALID")))</x:f>
      </x:c>
      <x:c r="AR103" t="str">
        <x:f>IF(A103="","",IF(AQ103="","INVALID - MISSING ALTERNATIVE SELECTION",IF(AND(COUNTIFS(ALTERNATIVES!$B$6:$B$205,A103,ALTERNATIVES!$A$6:$A$205,AQ103)=1,EXACT(AQ103,INDEX(ALTERNATIVES!$A$6:$A$205,SUMIFS(ALTERNATIVES!$Q$6:$Q$205,ALTERNATIVES!$B$6:$B$205,A103,ALTERNATIVES!$A$6:$A$205,AQ103))),EXACT(A103,INDEX(ALTERNATIVES!$B$6:$B$205,SUMIFS(ALTERNATIVES!$Q$6:$Q$205,ALTERNATIVES!$B$6:$B$205,A103,ALTERNATIVES!$A$6:$A$205,AQ103))),EXACT(B103,INDEX(ALTERNATIVES!$C$6:$C$205,SUMIFS(ALTERNATIVES!$Q$6:$Q$205,ALTERNATIVES!$B$6:$B$205,A103,ALTERNATIVES!$A$6:$A$205,AQ103))),INDEX(ALTERNATIVES!$L$6:$L$205,SUMIFS(ALTERNATIVES!$Q$6:$Q$205,ALTERNATIVES!$B$6:$B$205,A103,ALTERNATIVES!$A$6:$A$205,AQ103))="VALID"),"VALID","INVALID - ALTERNATIVE SELECTION")))</x:f>
      </x:c>
    </x:row>
    <x:row r="104">
      <x:c r="A104" s="24"/>
      <x:c r="B104" s="24"/>
      <x:c r="C104" s="34"/>
      <x:c r="D104" s="24"/>
      <x:c r="E104" s="24"/>
      <x:c r="F104" s="24"/>
      <x:c r="G104" s="24"/>
      <x:c r="H104" s="24"/>
      <x:c r="I104" s="24"/>
      <x:c r="J104" s="24"/>
      <x:c r="K104" s="24"/>
      <x:c r="L104" s="24"/>
      <x:c r="M104" s="24"/>
      <x:c r="N104" s="30" t="str">
        <x:f>IF(A104="","",IF(COUNTIF($A$6:$A$205,A104)=1,"VALID","INVALID - DUPLICATE / CASE-COLLIDING MEMO ID"))</x:f>
      </x:c>
      <x:c r="O104" s="30" t="str">
        <x:f>IF(A104="","",IF(AND(COUNTIF(DECISION_CONTEXT!$A$6:$A$205,B104)=1,EXACT(B104,INDEX(DECISION_CONTEXT!$A$6:$A$205,MATCH(B104,DECISION_CONTEXT!$A$6:$A$205,0))),INDEX(DECISION_CONTEXT!$I$6:$I$205,MATCH(B104,DECISION_CONTEXT!$A$6:$A$205,0))="VALID",INDEX(DECISION_CONTEXT!$J$6:$J$205,MATCH(B104,DECISION_CONTEXT!$A$6:$A$205,0))="VALID"),"VALID","INVALID - DECISION OWNERSHIP"))</x:f>
      </x:c>
      <x:c r="P104" s="30" t="str">
        <x:f>IF(A104="","",IF(AND(B104&lt;&gt;"",C104&lt;&gt;"",D104&lt;&gt;"",E104&lt;&gt;"",F104&lt;&gt;"",G104&lt;&gt;"",H104&lt;&gt;"",I104&lt;&gt;"",J104&lt;&gt;"",K104&lt;&gt;"",L104&lt;&gt;"",M104&lt;&gt;""),"VALID","INVALID - REQUIRED FIELD"))</x:f>
      </x:c>
      <x:c r="Q104" s="30" t="str">
        <x:f>IF(A104="","",COUNTIFS(EVIDENCE_LINKS!$B$6:$B$205,A104,EVIDENCE_LINKS!$C$6:$C$205,B104))</x:f>
      </x:c>
      <x:c r="R104" s="30" t="str">
        <x:f>IF(A104="","",COUNTIFS(EVIDENCE_LINKS!$B$6:$B$205,A104,EVIDENCE_LINKS!$C$6:$C$205,B104,EVIDENCE_LINKS!$N$6:$N$205,"VALID"))</x:f>
      </x:c>
      <x:c r="S104" s="30" t="str">
        <x:f>IF(A104="","",COUNTIFS(EVIDENCE_LINKS!$B$6:$B$205,A104,EVIDENCE_LINKS!$C$6:$C$205,B104,EVIDENCE_LINKS!$N$6:$N$205,"BLOCKING"))</x:f>
      </x:c>
      <x:c r="T104" s="30" t="str">
        <x:f>IF(A104="","",COUNTIFS(ALTERNATIVES!$B$6:$B$205,A104,ALTERNATIVES!$C$6:$C$205,B104,ALTERNATIVES!$L$6:$L$205,"VALID"))</x:f>
      </x:c>
      <x:c r="U104" s="30" t="str">
        <x:f>IF(A104="","",IF(OR(N104&lt;&gt;"VALID",O104&lt;&gt;"VALID",P104&lt;&gt;"VALID",AB104&lt;&gt;"VALID",AC104&gt;0,AE104&gt;0,AO104&lt;&gt;"VALID",AR104&lt;&gt;"VALID"),"REPAIR MEMO",IF(INDEX(DECISION_CONTEXT!$D$6:$D$205,MATCH(B104,DECISION_CONTEXT!$A$6:$A$205,0))="REOPEN REQUIRED","RETURN TO DECISION DEFINITION",IF(OR(AD104&gt;0,AP104="TOO FEW - RETURN TO EVIDENCE AUDIT"),"RETURN TO EVIDENCE AUDIT",IF(AP104="TOO MANY - REPAIR MEMO","REPAIR MEMO",IF(T104&lt;1,"REPAIR MEMO","READY FOR EXECUTIVE REVIEW"))))))</x:f>
      </x:c>
      <x:c r="V104" s="30" t="str">
        <x:f>IF(A104="","",IF(U104="READY FOR EXECUTIVE REVIEW","Take the bounded memo to executive review; record the actual decision separately.",IF(U104="RETURN TO DECISION DEFINITION","Reopen the Decision Definition Canvas before rewriting the memo.",IF(U104="RETURN TO EVIDENCE AUDIT","Return to Evidence Audit until at least two and no more than four decision-bearing evidence records are valid.",IF(AP104="TOO MANY - REPAIR MEMO","Reduce the executive surface to two to four decision-bearing evidence records without changing upstream evidence.","Repair the memo record without changing upstream decision or evidence.")))))</x:f>
      </x:c>
      <x:c r="W104" s="30" t="str">
        <x:f>IF(A104="","",A104&amp;"|~|"&amp;B104&amp;"|~|"&amp;E104&amp;"|~|"&amp;F104&amp;"|~|"&amp;H104&amp;"|~|"&amp;I104&amp;"|~|"&amp;K104&amp;"|~|"&amp;L104)</x:f>
      </x:c>
      <x:c r="X104" s="51"/>
      <x:c r="Y104" s="51"/>
      <x:c r="Z104" s="51"/>
      <x:c r="AA104" s="51"/>
      <x:c r="AB104" s="51" t="str">
        <x:f>IF(A104="","",IF(AND(O104="VALID",EXACT(X104,INDEX(DECISION_CONTEXT!$B$6:$B$205,MATCH(B104,DECISION_CONTEXT!$A$6:$A$205,0))),EXACT(Y104,INDEX(DECISION_CONTEXT!$E$6:$E$205,MATCH(B104,DECISION_CONTEXT!$A$6:$A$205,0))),EXACT(Z104,INDEX(DECISION_CONTEXT!$F$6:$F$205,MATCH(B104,DECISION_CONTEXT!$A$6:$A$205,0))),EXACT(AA104,INDEX(DECISION_CONTEXT!$H$6:$H$205,MATCH(B104,DECISION_CONTEXT!$A$6:$A$205,0))),EXACT(E104,INDEX(DECISION_CONTEXT!$K$6:$K$205,MATCH(B104,DECISION_CONTEXT!$A$6:$A$205,0)))),"VALID","INVALID - DECISION CONTRACT PARITY / AUTHORITY"))</x:f>
      </x:c>
      <x:c r="AC104" s="51" t="str">
        <x:f>IF(A104="","",COUNTIFS(EVIDENCE_LINKS!$B$6:$B$205,A104,EVIDENCE_LINKS!$C$6:$C$205,B104,EVIDENCE_LINKS!$N$6:$N$205,"INVALID"))</x:f>
      </x:c>
      <x:c r="AD104" s="51" t="str">
        <x:f>IF(A104="","",S104)</x:f>
      </x:c>
      <x:c r="AE104" s="51" t="str">
        <x:f>IF(A104="","",COUNTIFS(ALTERNATIVES!$B$6:$B$205,A104,ALTERNATIVES!$C$6:$C$205,B104,ALTERNATIVES!$L$6:$L$205,"INVALID"))</x:f>
      </x:c>
      <x:c r="AF104" s="51" t="str">
        <x:f>IF(A104="","",A104&amp;"|~|"&amp;B104&amp;"|~|"&amp;X104&amp;"|~|"&amp;Y104&amp;"|~|"&amp;Z104&amp;"|~|"&amp;AA104&amp;"|~|"&amp;E104&amp;"|~|"&amp;F104&amp;"|~|"&amp;H104&amp;"|~|"&amp;I104&amp;"|~|"&amp;K104&amp;"|~|"&amp;L104)</x:f>
      </x:c>
      <x:c r="AG104" s="51"/>
      <x:c r="AH104" s="51"/>
      <x:c r="AI104" s="51"/>
      <x:c r="AJ104" s="51"/>
      <x:c r="AK104" s="51" t="str">
        <x:f>IF(A104="","",IF(AG104="","EMPTY",IF(AND(COUNTIFS(EVIDENCE_LINKS!$B$6:$B$205,A104,EVIDENCE_LINKS!$D$6:$D$205,AG104)=1,EXACT(AG104,INDEX(EVIDENCE_LINKS!$D$6:$D$205,SUMIFS(EVIDENCE_LINKS!$S$6:$S$205,EVIDENCE_LINKS!$B$6:$B$205,A104,EVIDENCE_LINKS!$D$6:$D$205,AG104))),EXACT(A104,INDEX(EVIDENCE_LINKS!$B$6:$B$205,SUMIFS(EVIDENCE_LINKS!$S$6:$S$205,EVIDENCE_LINKS!$B$6:$B$205,A104,EVIDENCE_LINKS!$D$6:$D$205,AG104))),EXACT(B104,INDEX(EVIDENCE_LINKS!$C$6:$C$205,SUMIFS(EVIDENCE_LINKS!$S$6:$S$205,EVIDENCE_LINKS!$B$6:$B$205,A104,EVIDENCE_LINKS!$D$6:$D$205,AG104))),INDEX(EVIDENCE_LINKS!$N$6:$N$205,SUMIFS(EVIDENCE_LINKS!$S$6:$S$205,EVIDENCE_LINKS!$B$6:$B$205,A104,EVIDENCE_LINKS!$D$6:$D$205,AG104))="VALID",COUNTIF($AG104:$AJ104,AG104)=1),"VALID","INVALID - EVIDENCE 1 SELECTION")))</x:f>
      </x:c>
      <x:c r="AL104" s="51" t="str">
        <x:f>IF(A104="","",IF(AH104="","EMPTY",IF(AND(COUNTIFS(EVIDENCE_LINKS!$B$6:$B$205,A104,EVIDENCE_LINKS!$D$6:$D$205,AH104)=1,EXACT(AH104,INDEX(EVIDENCE_LINKS!$D$6:$D$205,SUMIFS(EVIDENCE_LINKS!$S$6:$S$205,EVIDENCE_LINKS!$B$6:$B$205,A104,EVIDENCE_LINKS!$D$6:$D$205,AH104))),EXACT(A104,INDEX(EVIDENCE_LINKS!$B$6:$B$205,SUMIFS(EVIDENCE_LINKS!$S$6:$S$205,EVIDENCE_LINKS!$B$6:$B$205,A104,EVIDENCE_LINKS!$D$6:$D$205,AH104))),EXACT(B104,INDEX(EVIDENCE_LINKS!$C$6:$C$205,SUMIFS(EVIDENCE_LINKS!$S$6:$S$205,EVIDENCE_LINKS!$B$6:$B$205,A104,EVIDENCE_LINKS!$D$6:$D$205,AH104))),INDEX(EVIDENCE_LINKS!$N$6:$N$205,SUMIFS(EVIDENCE_LINKS!$S$6:$S$205,EVIDENCE_LINKS!$B$6:$B$205,A104,EVIDENCE_LINKS!$D$6:$D$205,AH104))="VALID",COUNTIF($AG104:$AJ104,AH104)=1),"VALID","INVALID - EVIDENCE 2 SELECTION")))</x:f>
      </x:c>
      <x:c r="AM104" s="51" t="str">
        <x:f>IF(A104="","",IF(AI104="","EMPTY",IF(AND(COUNTIFS(EVIDENCE_LINKS!$B$6:$B$205,A104,EVIDENCE_LINKS!$D$6:$D$205,AI104)=1,EXACT(AI104,INDEX(EVIDENCE_LINKS!$D$6:$D$205,SUMIFS(EVIDENCE_LINKS!$S$6:$S$205,EVIDENCE_LINKS!$B$6:$B$205,A104,EVIDENCE_LINKS!$D$6:$D$205,AI104))),EXACT(A104,INDEX(EVIDENCE_LINKS!$B$6:$B$205,SUMIFS(EVIDENCE_LINKS!$S$6:$S$205,EVIDENCE_LINKS!$B$6:$B$205,A104,EVIDENCE_LINKS!$D$6:$D$205,AI104))),EXACT(B104,INDEX(EVIDENCE_LINKS!$C$6:$C$205,SUMIFS(EVIDENCE_LINKS!$S$6:$S$205,EVIDENCE_LINKS!$B$6:$B$205,A104,EVIDENCE_LINKS!$D$6:$D$205,AI104))),INDEX(EVIDENCE_LINKS!$N$6:$N$205,SUMIFS(EVIDENCE_LINKS!$S$6:$S$205,EVIDENCE_LINKS!$B$6:$B$205,A104,EVIDENCE_LINKS!$D$6:$D$205,AI104))="VALID",COUNTIF($AG104:$AJ104,AI104)=1),"VALID","INVALID - EVIDENCE 3 SELECTION")))</x:f>
      </x:c>
      <x:c r="AN104" s="51" t="str">
        <x:f>IF(A104="","",IF(AJ104="","EMPTY",IF(AND(COUNTIFS(EVIDENCE_LINKS!$B$6:$B$205,A104,EVIDENCE_LINKS!$D$6:$D$205,AJ104)=1,EXACT(AJ104,INDEX(EVIDENCE_LINKS!$D$6:$D$205,SUMIFS(EVIDENCE_LINKS!$S$6:$S$205,EVIDENCE_LINKS!$B$6:$B$205,A104,EVIDENCE_LINKS!$D$6:$D$205,AJ104))),EXACT(A104,INDEX(EVIDENCE_LINKS!$B$6:$B$205,SUMIFS(EVIDENCE_LINKS!$S$6:$S$205,EVIDENCE_LINKS!$B$6:$B$205,A104,EVIDENCE_LINKS!$D$6:$D$205,AJ104))),EXACT(B104,INDEX(EVIDENCE_LINKS!$C$6:$C$205,SUMIFS(EVIDENCE_LINKS!$S$6:$S$205,EVIDENCE_LINKS!$B$6:$B$205,A104,EVIDENCE_LINKS!$D$6:$D$205,AJ104))),INDEX(EVIDENCE_LINKS!$N$6:$N$205,SUMIFS(EVIDENCE_LINKS!$S$6:$S$205,EVIDENCE_LINKS!$B$6:$B$205,A104,EVIDENCE_LINKS!$D$6:$D$205,AJ104))="VALID",COUNTIF($AG104:$AJ104,AJ104)=1),"VALID","INVALID - EVIDENCE 4 SELECTION")))</x:f>
      </x:c>
      <x:c r="AO104" s="51" t="str">
        <x:f>IF(A104="","",IF(AND(OR(AK104="VALID",AK104="EMPTY"),OR(AL104="VALID",AL104="EMPTY"),OR(AM104="VALID",AM104="EMPTY"),OR(AN104="VALID",AN104="EMPTY"),R104=COUNTIF($AG104:$AJ104,"&lt;&gt;")),"VALID","INVALID - EVIDENCE SELECTION PARITY"))</x:f>
      </x:c>
      <x:c r="AP104" s="51" t="str">
        <x:f>IF(A104="","",IF(R104&lt;2,"TOO FEW - RETURN TO EVIDENCE AUDIT",IF(R104&gt;4,"TOO MANY - REPAIR MEMO","VALID")))</x:f>
      </x:c>
      <x:c r="AR104" t="str">
        <x:f>IF(A104="","",IF(AQ104="","INVALID - MISSING ALTERNATIVE SELECTION",IF(AND(COUNTIFS(ALTERNATIVES!$B$6:$B$205,A104,ALTERNATIVES!$A$6:$A$205,AQ104)=1,EXACT(AQ104,INDEX(ALTERNATIVES!$A$6:$A$205,SUMIFS(ALTERNATIVES!$Q$6:$Q$205,ALTERNATIVES!$B$6:$B$205,A104,ALTERNATIVES!$A$6:$A$205,AQ104))),EXACT(A104,INDEX(ALTERNATIVES!$B$6:$B$205,SUMIFS(ALTERNATIVES!$Q$6:$Q$205,ALTERNATIVES!$B$6:$B$205,A104,ALTERNATIVES!$A$6:$A$205,AQ104))),EXACT(B104,INDEX(ALTERNATIVES!$C$6:$C$205,SUMIFS(ALTERNATIVES!$Q$6:$Q$205,ALTERNATIVES!$B$6:$B$205,A104,ALTERNATIVES!$A$6:$A$205,AQ104))),INDEX(ALTERNATIVES!$L$6:$L$205,SUMIFS(ALTERNATIVES!$Q$6:$Q$205,ALTERNATIVES!$B$6:$B$205,A104,ALTERNATIVES!$A$6:$A$205,AQ104))="VALID"),"VALID","INVALID - ALTERNATIVE SELECTION")))</x:f>
      </x:c>
    </x:row>
    <x:row r="105">
      <x:c r="A105" s="24"/>
      <x:c r="B105" s="24"/>
      <x:c r="C105" s="34"/>
      <x:c r="D105" s="24"/>
      <x:c r="E105" s="24"/>
      <x:c r="F105" s="24"/>
      <x:c r="G105" s="24"/>
      <x:c r="H105" s="24"/>
      <x:c r="I105" s="24"/>
      <x:c r="J105" s="24"/>
      <x:c r="K105" s="24"/>
      <x:c r="L105" s="24"/>
      <x:c r="M105" s="24"/>
      <x:c r="N105" s="30" t="str">
        <x:f>IF(A105="","",IF(COUNTIF($A$6:$A$205,A105)=1,"VALID","INVALID - DUPLICATE / CASE-COLLIDING MEMO ID"))</x:f>
      </x:c>
      <x:c r="O105" s="30" t="str">
        <x:f>IF(A105="","",IF(AND(COUNTIF(DECISION_CONTEXT!$A$6:$A$205,B105)=1,EXACT(B105,INDEX(DECISION_CONTEXT!$A$6:$A$205,MATCH(B105,DECISION_CONTEXT!$A$6:$A$205,0))),INDEX(DECISION_CONTEXT!$I$6:$I$205,MATCH(B105,DECISION_CONTEXT!$A$6:$A$205,0))="VALID",INDEX(DECISION_CONTEXT!$J$6:$J$205,MATCH(B105,DECISION_CONTEXT!$A$6:$A$205,0))="VALID"),"VALID","INVALID - DECISION OWNERSHIP"))</x:f>
      </x:c>
      <x:c r="P105" s="30" t="str">
        <x:f>IF(A105="","",IF(AND(B105&lt;&gt;"",C105&lt;&gt;"",D105&lt;&gt;"",E105&lt;&gt;"",F105&lt;&gt;"",G105&lt;&gt;"",H105&lt;&gt;"",I105&lt;&gt;"",J105&lt;&gt;"",K105&lt;&gt;"",L105&lt;&gt;"",M105&lt;&gt;""),"VALID","INVALID - REQUIRED FIELD"))</x:f>
      </x:c>
      <x:c r="Q105" s="30" t="str">
        <x:f>IF(A105="","",COUNTIFS(EVIDENCE_LINKS!$B$6:$B$205,A105,EVIDENCE_LINKS!$C$6:$C$205,B105))</x:f>
      </x:c>
      <x:c r="R105" s="30" t="str">
        <x:f>IF(A105="","",COUNTIFS(EVIDENCE_LINKS!$B$6:$B$205,A105,EVIDENCE_LINKS!$C$6:$C$205,B105,EVIDENCE_LINKS!$N$6:$N$205,"VALID"))</x:f>
      </x:c>
      <x:c r="S105" s="30" t="str">
        <x:f>IF(A105="","",COUNTIFS(EVIDENCE_LINKS!$B$6:$B$205,A105,EVIDENCE_LINKS!$C$6:$C$205,B105,EVIDENCE_LINKS!$N$6:$N$205,"BLOCKING"))</x:f>
      </x:c>
      <x:c r="T105" s="30" t="str">
        <x:f>IF(A105="","",COUNTIFS(ALTERNATIVES!$B$6:$B$205,A105,ALTERNATIVES!$C$6:$C$205,B105,ALTERNATIVES!$L$6:$L$205,"VALID"))</x:f>
      </x:c>
      <x:c r="U105" s="30" t="str">
        <x:f>IF(A105="","",IF(OR(N105&lt;&gt;"VALID",O105&lt;&gt;"VALID",P105&lt;&gt;"VALID",AB105&lt;&gt;"VALID",AC105&gt;0,AE105&gt;0,AO105&lt;&gt;"VALID",AR105&lt;&gt;"VALID"),"REPAIR MEMO",IF(INDEX(DECISION_CONTEXT!$D$6:$D$205,MATCH(B105,DECISION_CONTEXT!$A$6:$A$205,0))="REOPEN REQUIRED","RETURN TO DECISION DEFINITION",IF(OR(AD105&gt;0,AP105="TOO FEW - RETURN TO EVIDENCE AUDIT"),"RETURN TO EVIDENCE AUDIT",IF(AP105="TOO MANY - REPAIR MEMO","REPAIR MEMO",IF(T105&lt;1,"REPAIR MEMO","READY FOR EXECUTIVE REVIEW"))))))</x:f>
      </x:c>
      <x:c r="V105" s="30" t="str">
        <x:f>IF(A105="","",IF(U105="READY FOR EXECUTIVE REVIEW","Take the bounded memo to executive review; record the actual decision separately.",IF(U105="RETURN TO DECISION DEFINITION","Reopen the Decision Definition Canvas before rewriting the memo.",IF(U105="RETURN TO EVIDENCE AUDIT","Return to Evidence Audit until at least two and no more than four decision-bearing evidence records are valid.",IF(AP105="TOO MANY - REPAIR MEMO","Reduce the executive surface to two to four decision-bearing evidence records without changing upstream evidence.","Repair the memo record without changing upstream decision or evidence.")))))</x:f>
      </x:c>
      <x:c r="W105" s="30" t="str">
        <x:f>IF(A105="","",A105&amp;"|~|"&amp;B105&amp;"|~|"&amp;E105&amp;"|~|"&amp;F105&amp;"|~|"&amp;H105&amp;"|~|"&amp;I105&amp;"|~|"&amp;K105&amp;"|~|"&amp;L105)</x:f>
      </x:c>
      <x:c r="X105" s="51"/>
      <x:c r="Y105" s="51"/>
      <x:c r="Z105" s="51"/>
      <x:c r="AA105" s="51"/>
      <x:c r="AB105" s="51" t="str">
        <x:f>IF(A105="","",IF(AND(O105="VALID",EXACT(X105,INDEX(DECISION_CONTEXT!$B$6:$B$205,MATCH(B105,DECISION_CONTEXT!$A$6:$A$205,0))),EXACT(Y105,INDEX(DECISION_CONTEXT!$E$6:$E$205,MATCH(B105,DECISION_CONTEXT!$A$6:$A$205,0))),EXACT(Z105,INDEX(DECISION_CONTEXT!$F$6:$F$205,MATCH(B105,DECISION_CONTEXT!$A$6:$A$205,0))),EXACT(AA105,INDEX(DECISION_CONTEXT!$H$6:$H$205,MATCH(B105,DECISION_CONTEXT!$A$6:$A$205,0))),EXACT(E105,INDEX(DECISION_CONTEXT!$K$6:$K$205,MATCH(B105,DECISION_CONTEXT!$A$6:$A$205,0)))),"VALID","INVALID - DECISION CONTRACT PARITY / AUTHORITY"))</x:f>
      </x:c>
      <x:c r="AC105" s="51" t="str">
        <x:f>IF(A105="","",COUNTIFS(EVIDENCE_LINKS!$B$6:$B$205,A105,EVIDENCE_LINKS!$C$6:$C$205,B105,EVIDENCE_LINKS!$N$6:$N$205,"INVALID"))</x:f>
      </x:c>
      <x:c r="AD105" s="51" t="str">
        <x:f>IF(A105="","",S105)</x:f>
      </x:c>
      <x:c r="AE105" s="51" t="str">
        <x:f>IF(A105="","",COUNTIFS(ALTERNATIVES!$B$6:$B$205,A105,ALTERNATIVES!$C$6:$C$205,B105,ALTERNATIVES!$L$6:$L$205,"INVALID"))</x:f>
      </x:c>
      <x:c r="AF105" s="51" t="str">
        <x:f>IF(A105="","",A105&amp;"|~|"&amp;B105&amp;"|~|"&amp;X105&amp;"|~|"&amp;Y105&amp;"|~|"&amp;Z105&amp;"|~|"&amp;AA105&amp;"|~|"&amp;E105&amp;"|~|"&amp;F105&amp;"|~|"&amp;H105&amp;"|~|"&amp;I105&amp;"|~|"&amp;K105&amp;"|~|"&amp;L105)</x:f>
      </x:c>
      <x:c r="AG105" s="51"/>
      <x:c r="AH105" s="51"/>
      <x:c r="AI105" s="51"/>
      <x:c r="AJ105" s="51"/>
      <x:c r="AK105" s="51" t="str">
        <x:f>IF(A105="","",IF(AG105="","EMPTY",IF(AND(COUNTIFS(EVIDENCE_LINKS!$B$6:$B$205,A105,EVIDENCE_LINKS!$D$6:$D$205,AG105)=1,EXACT(AG105,INDEX(EVIDENCE_LINKS!$D$6:$D$205,SUMIFS(EVIDENCE_LINKS!$S$6:$S$205,EVIDENCE_LINKS!$B$6:$B$205,A105,EVIDENCE_LINKS!$D$6:$D$205,AG105))),EXACT(A105,INDEX(EVIDENCE_LINKS!$B$6:$B$205,SUMIFS(EVIDENCE_LINKS!$S$6:$S$205,EVIDENCE_LINKS!$B$6:$B$205,A105,EVIDENCE_LINKS!$D$6:$D$205,AG105))),EXACT(B105,INDEX(EVIDENCE_LINKS!$C$6:$C$205,SUMIFS(EVIDENCE_LINKS!$S$6:$S$205,EVIDENCE_LINKS!$B$6:$B$205,A105,EVIDENCE_LINKS!$D$6:$D$205,AG105))),INDEX(EVIDENCE_LINKS!$N$6:$N$205,SUMIFS(EVIDENCE_LINKS!$S$6:$S$205,EVIDENCE_LINKS!$B$6:$B$205,A105,EVIDENCE_LINKS!$D$6:$D$205,AG105))="VALID",COUNTIF($AG105:$AJ105,AG105)=1),"VALID","INVALID - EVIDENCE 1 SELECTION")))</x:f>
      </x:c>
      <x:c r="AL105" s="51" t="str">
        <x:f>IF(A105="","",IF(AH105="","EMPTY",IF(AND(COUNTIFS(EVIDENCE_LINKS!$B$6:$B$205,A105,EVIDENCE_LINKS!$D$6:$D$205,AH105)=1,EXACT(AH105,INDEX(EVIDENCE_LINKS!$D$6:$D$205,SUMIFS(EVIDENCE_LINKS!$S$6:$S$205,EVIDENCE_LINKS!$B$6:$B$205,A105,EVIDENCE_LINKS!$D$6:$D$205,AH105))),EXACT(A105,INDEX(EVIDENCE_LINKS!$B$6:$B$205,SUMIFS(EVIDENCE_LINKS!$S$6:$S$205,EVIDENCE_LINKS!$B$6:$B$205,A105,EVIDENCE_LINKS!$D$6:$D$205,AH105))),EXACT(B105,INDEX(EVIDENCE_LINKS!$C$6:$C$205,SUMIFS(EVIDENCE_LINKS!$S$6:$S$205,EVIDENCE_LINKS!$B$6:$B$205,A105,EVIDENCE_LINKS!$D$6:$D$205,AH105))),INDEX(EVIDENCE_LINKS!$N$6:$N$205,SUMIFS(EVIDENCE_LINKS!$S$6:$S$205,EVIDENCE_LINKS!$B$6:$B$205,A105,EVIDENCE_LINKS!$D$6:$D$205,AH105))="VALID",COUNTIF($AG105:$AJ105,AH105)=1),"VALID","INVALID - EVIDENCE 2 SELECTION")))</x:f>
      </x:c>
      <x:c r="AM105" s="51" t="str">
        <x:f>IF(A105="","",IF(AI105="","EMPTY",IF(AND(COUNTIFS(EVIDENCE_LINKS!$B$6:$B$205,A105,EVIDENCE_LINKS!$D$6:$D$205,AI105)=1,EXACT(AI105,INDEX(EVIDENCE_LINKS!$D$6:$D$205,SUMIFS(EVIDENCE_LINKS!$S$6:$S$205,EVIDENCE_LINKS!$B$6:$B$205,A105,EVIDENCE_LINKS!$D$6:$D$205,AI105))),EXACT(A105,INDEX(EVIDENCE_LINKS!$B$6:$B$205,SUMIFS(EVIDENCE_LINKS!$S$6:$S$205,EVIDENCE_LINKS!$B$6:$B$205,A105,EVIDENCE_LINKS!$D$6:$D$205,AI105))),EXACT(B105,INDEX(EVIDENCE_LINKS!$C$6:$C$205,SUMIFS(EVIDENCE_LINKS!$S$6:$S$205,EVIDENCE_LINKS!$B$6:$B$205,A105,EVIDENCE_LINKS!$D$6:$D$205,AI105))),INDEX(EVIDENCE_LINKS!$N$6:$N$205,SUMIFS(EVIDENCE_LINKS!$S$6:$S$205,EVIDENCE_LINKS!$B$6:$B$205,A105,EVIDENCE_LINKS!$D$6:$D$205,AI105))="VALID",COUNTIF($AG105:$AJ105,AI105)=1),"VALID","INVALID - EVIDENCE 3 SELECTION")))</x:f>
      </x:c>
      <x:c r="AN105" s="51" t="str">
        <x:f>IF(A105="","",IF(AJ105="","EMPTY",IF(AND(COUNTIFS(EVIDENCE_LINKS!$B$6:$B$205,A105,EVIDENCE_LINKS!$D$6:$D$205,AJ105)=1,EXACT(AJ105,INDEX(EVIDENCE_LINKS!$D$6:$D$205,SUMIFS(EVIDENCE_LINKS!$S$6:$S$205,EVIDENCE_LINKS!$B$6:$B$205,A105,EVIDENCE_LINKS!$D$6:$D$205,AJ105))),EXACT(A105,INDEX(EVIDENCE_LINKS!$B$6:$B$205,SUMIFS(EVIDENCE_LINKS!$S$6:$S$205,EVIDENCE_LINKS!$B$6:$B$205,A105,EVIDENCE_LINKS!$D$6:$D$205,AJ105))),EXACT(B105,INDEX(EVIDENCE_LINKS!$C$6:$C$205,SUMIFS(EVIDENCE_LINKS!$S$6:$S$205,EVIDENCE_LINKS!$B$6:$B$205,A105,EVIDENCE_LINKS!$D$6:$D$205,AJ105))),INDEX(EVIDENCE_LINKS!$N$6:$N$205,SUMIFS(EVIDENCE_LINKS!$S$6:$S$205,EVIDENCE_LINKS!$B$6:$B$205,A105,EVIDENCE_LINKS!$D$6:$D$205,AJ105))="VALID",COUNTIF($AG105:$AJ105,AJ105)=1),"VALID","INVALID - EVIDENCE 4 SELECTION")))</x:f>
      </x:c>
      <x:c r="AO105" s="51" t="str">
        <x:f>IF(A105="","",IF(AND(OR(AK105="VALID",AK105="EMPTY"),OR(AL105="VALID",AL105="EMPTY"),OR(AM105="VALID",AM105="EMPTY"),OR(AN105="VALID",AN105="EMPTY"),R105=COUNTIF($AG105:$AJ105,"&lt;&gt;")),"VALID","INVALID - EVIDENCE SELECTION PARITY"))</x:f>
      </x:c>
      <x:c r="AP105" s="51" t="str">
        <x:f>IF(A105="","",IF(R105&lt;2,"TOO FEW - RETURN TO EVIDENCE AUDIT",IF(R105&gt;4,"TOO MANY - REPAIR MEMO","VALID")))</x:f>
      </x:c>
      <x:c r="AR105" t="str">
        <x:f>IF(A105="","",IF(AQ105="","INVALID - MISSING ALTERNATIVE SELECTION",IF(AND(COUNTIFS(ALTERNATIVES!$B$6:$B$205,A105,ALTERNATIVES!$A$6:$A$205,AQ105)=1,EXACT(AQ105,INDEX(ALTERNATIVES!$A$6:$A$205,SUMIFS(ALTERNATIVES!$Q$6:$Q$205,ALTERNATIVES!$B$6:$B$205,A105,ALTERNATIVES!$A$6:$A$205,AQ105))),EXACT(A105,INDEX(ALTERNATIVES!$B$6:$B$205,SUMIFS(ALTERNATIVES!$Q$6:$Q$205,ALTERNATIVES!$B$6:$B$205,A105,ALTERNATIVES!$A$6:$A$205,AQ105))),EXACT(B105,INDEX(ALTERNATIVES!$C$6:$C$205,SUMIFS(ALTERNATIVES!$Q$6:$Q$205,ALTERNATIVES!$B$6:$B$205,A105,ALTERNATIVES!$A$6:$A$205,AQ105))),INDEX(ALTERNATIVES!$L$6:$L$205,SUMIFS(ALTERNATIVES!$Q$6:$Q$205,ALTERNATIVES!$B$6:$B$205,A105,ALTERNATIVES!$A$6:$A$205,AQ105))="VALID"),"VALID","INVALID - ALTERNATIVE SELECTION")))</x:f>
      </x:c>
    </x:row>
    <x:row r="106">
      <x:c r="A106" s="24"/>
      <x:c r="B106" s="24"/>
      <x:c r="C106" s="34"/>
      <x:c r="D106" s="24"/>
      <x:c r="E106" s="24"/>
      <x:c r="F106" s="24"/>
      <x:c r="G106" s="24"/>
      <x:c r="H106" s="24"/>
      <x:c r="I106" s="24"/>
      <x:c r="J106" s="24"/>
      <x:c r="K106" s="24"/>
      <x:c r="L106" s="24"/>
      <x:c r="M106" s="24"/>
      <x:c r="N106" s="30" t="str">
        <x:f>IF(A106="","",IF(COUNTIF($A$6:$A$205,A106)=1,"VALID","INVALID - DUPLICATE / CASE-COLLIDING MEMO ID"))</x:f>
      </x:c>
      <x:c r="O106" s="30" t="str">
        <x:f>IF(A106="","",IF(AND(COUNTIF(DECISION_CONTEXT!$A$6:$A$205,B106)=1,EXACT(B106,INDEX(DECISION_CONTEXT!$A$6:$A$205,MATCH(B106,DECISION_CONTEXT!$A$6:$A$205,0))),INDEX(DECISION_CONTEXT!$I$6:$I$205,MATCH(B106,DECISION_CONTEXT!$A$6:$A$205,0))="VALID",INDEX(DECISION_CONTEXT!$J$6:$J$205,MATCH(B106,DECISION_CONTEXT!$A$6:$A$205,0))="VALID"),"VALID","INVALID - DECISION OWNERSHIP"))</x:f>
      </x:c>
      <x:c r="P106" s="30" t="str">
        <x:f>IF(A106="","",IF(AND(B106&lt;&gt;"",C106&lt;&gt;"",D106&lt;&gt;"",E106&lt;&gt;"",F106&lt;&gt;"",G106&lt;&gt;"",H106&lt;&gt;"",I106&lt;&gt;"",J106&lt;&gt;"",K106&lt;&gt;"",L106&lt;&gt;"",M106&lt;&gt;""),"VALID","INVALID - REQUIRED FIELD"))</x:f>
      </x:c>
      <x:c r="Q106" s="30" t="str">
        <x:f>IF(A106="","",COUNTIFS(EVIDENCE_LINKS!$B$6:$B$205,A106,EVIDENCE_LINKS!$C$6:$C$205,B106))</x:f>
      </x:c>
      <x:c r="R106" s="30" t="str">
        <x:f>IF(A106="","",COUNTIFS(EVIDENCE_LINKS!$B$6:$B$205,A106,EVIDENCE_LINKS!$C$6:$C$205,B106,EVIDENCE_LINKS!$N$6:$N$205,"VALID"))</x:f>
      </x:c>
      <x:c r="S106" s="30" t="str">
        <x:f>IF(A106="","",COUNTIFS(EVIDENCE_LINKS!$B$6:$B$205,A106,EVIDENCE_LINKS!$C$6:$C$205,B106,EVIDENCE_LINKS!$N$6:$N$205,"BLOCKING"))</x:f>
      </x:c>
      <x:c r="T106" s="30" t="str">
        <x:f>IF(A106="","",COUNTIFS(ALTERNATIVES!$B$6:$B$205,A106,ALTERNATIVES!$C$6:$C$205,B106,ALTERNATIVES!$L$6:$L$205,"VALID"))</x:f>
      </x:c>
      <x:c r="U106" s="30" t="str">
        <x:f>IF(A106="","",IF(OR(N106&lt;&gt;"VALID",O106&lt;&gt;"VALID",P106&lt;&gt;"VALID",AB106&lt;&gt;"VALID",AC106&gt;0,AE106&gt;0,AO106&lt;&gt;"VALID",AR106&lt;&gt;"VALID"),"REPAIR MEMO",IF(INDEX(DECISION_CONTEXT!$D$6:$D$205,MATCH(B106,DECISION_CONTEXT!$A$6:$A$205,0))="REOPEN REQUIRED","RETURN TO DECISION DEFINITION",IF(OR(AD106&gt;0,AP106="TOO FEW - RETURN TO EVIDENCE AUDIT"),"RETURN TO EVIDENCE AUDIT",IF(AP106="TOO MANY - REPAIR MEMO","REPAIR MEMO",IF(T106&lt;1,"REPAIR MEMO","READY FOR EXECUTIVE REVIEW"))))))</x:f>
      </x:c>
      <x:c r="V106" s="30" t="str">
        <x:f>IF(A106="","",IF(U106="READY FOR EXECUTIVE REVIEW","Take the bounded memo to executive review; record the actual decision separately.",IF(U106="RETURN TO DECISION DEFINITION","Reopen the Decision Definition Canvas before rewriting the memo.",IF(U106="RETURN TO EVIDENCE AUDIT","Return to Evidence Audit until at least two and no more than four decision-bearing evidence records are valid.",IF(AP106="TOO MANY - REPAIR MEMO","Reduce the executive surface to two to four decision-bearing evidence records without changing upstream evidence.","Repair the memo record without changing upstream decision or evidence.")))))</x:f>
      </x:c>
      <x:c r="W106" s="30" t="str">
        <x:f>IF(A106="","",A106&amp;"|~|"&amp;B106&amp;"|~|"&amp;E106&amp;"|~|"&amp;F106&amp;"|~|"&amp;H106&amp;"|~|"&amp;I106&amp;"|~|"&amp;K106&amp;"|~|"&amp;L106)</x:f>
      </x:c>
      <x:c r="X106" s="51"/>
      <x:c r="Y106" s="51"/>
      <x:c r="Z106" s="51"/>
      <x:c r="AA106" s="51"/>
      <x:c r="AB106" s="51" t="str">
        <x:f>IF(A106="","",IF(AND(O106="VALID",EXACT(X106,INDEX(DECISION_CONTEXT!$B$6:$B$205,MATCH(B106,DECISION_CONTEXT!$A$6:$A$205,0))),EXACT(Y106,INDEX(DECISION_CONTEXT!$E$6:$E$205,MATCH(B106,DECISION_CONTEXT!$A$6:$A$205,0))),EXACT(Z106,INDEX(DECISION_CONTEXT!$F$6:$F$205,MATCH(B106,DECISION_CONTEXT!$A$6:$A$205,0))),EXACT(AA106,INDEX(DECISION_CONTEXT!$H$6:$H$205,MATCH(B106,DECISION_CONTEXT!$A$6:$A$205,0))),EXACT(E106,INDEX(DECISION_CONTEXT!$K$6:$K$205,MATCH(B106,DECISION_CONTEXT!$A$6:$A$205,0)))),"VALID","INVALID - DECISION CONTRACT PARITY / AUTHORITY"))</x:f>
      </x:c>
      <x:c r="AC106" s="51" t="str">
        <x:f>IF(A106="","",COUNTIFS(EVIDENCE_LINKS!$B$6:$B$205,A106,EVIDENCE_LINKS!$C$6:$C$205,B106,EVIDENCE_LINKS!$N$6:$N$205,"INVALID"))</x:f>
      </x:c>
      <x:c r="AD106" s="51" t="str">
        <x:f>IF(A106="","",S106)</x:f>
      </x:c>
      <x:c r="AE106" s="51" t="str">
        <x:f>IF(A106="","",COUNTIFS(ALTERNATIVES!$B$6:$B$205,A106,ALTERNATIVES!$C$6:$C$205,B106,ALTERNATIVES!$L$6:$L$205,"INVALID"))</x:f>
      </x:c>
      <x:c r="AF106" s="51" t="str">
        <x:f>IF(A106="","",A106&amp;"|~|"&amp;B106&amp;"|~|"&amp;X106&amp;"|~|"&amp;Y106&amp;"|~|"&amp;Z106&amp;"|~|"&amp;AA106&amp;"|~|"&amp;E106&amp;"|~|"&amp;F106&amp;"|~|"&amp;H106&amp;"|~|"&amp;I106&amp;"|~|"&amp;K106&amp;"|~|"&amp;L106)</x:f>
      </x:c>
      <x:c r="AG106" s="51"/>
      <x:c r="AH106" s="51"/>
      <x:c r="AI106" s="51"/>
      <x:c r="AJ106" s="51"/>
      <x:c r="AK106" s="51" t="str">
        <x:f>IF(A106="","",IF(AG106="","EMPTY",IF(AND(COUNTIFS(EVIDENCE_LINKS!$B$6:$B$205,A106,EVIDENCE_LINKS!$D$6:$D$205,AG106)=1,EXACT(AG106,INDEX(EVIDENCE_LINKS!$D$6:$D$205,SUMIFS(EVIDENCE_LINKS!$S$6:$S$205,EVIDENCE_LINKS!$B$6:$B$205,A106,EVIDENCE_LINKS!$D$6:$D$205,AG106))),EXACT(A106,INDEX(EVIDENCE_LINKS!$B$6:$B$205,SUMIFS(EVIDENCE_LINKS!$S$6:$S$205,EVIDENCE_LINKS!$B$6:$B$205,A106,EVIDENCE_LINKS!$D$6:$D$205,AG106))),EXACT(B106,INDEX(EVIDENCE_LINKS!$C$6:$C$205,SUMIFS(EVIDENCE_LINKS!$S$6:$S$205,EVIDENCE_LINKS!$B$6:$B$205,A106,EVIDENCE_LINKS!$D$6:$D$205,AG106))),INDEX(EVIDENCE_LINKS!$N$6:$N$205,SUMIFS(EVIDENCE_LINKS!$S$6:$S$205,EVIDENCE_LINKS!$B$6:$B$205,A106,EVIDENCE_LINKS!$D$6:$D$205,AG106))="VALID",COUNTIF($AG106:$AJ106,AG106)=1),"VALID","INVALID - EVIDENCE 1 SELECTION")))</x:f>
      </x:c>
      <x:c r="AL106" s="51" t="str">
        <x:f>IF(A106="","",IF(AH106="","EMPTY",IF(AND(COUNTIFS(EVIDENCE_LINKS!$B$6:$B$205,A106,EVIDENCE_LINKS!$D$6:$D$205,AH106)=1,EXACT(AH106,INDEX(EVIDENCE_LINKS!$D$6:$D$205,SUMIFS(EVIDENCE_LINKS!$S$6:$S$205,EVIDENCE_LINKS!$B$6:$B$205,A106,EVIDENCE_LINKS!$D$6:$D$205,AH106))),EXACT(A106,INDEX(EVIDENCE_LINKS!$B$6:$B$205,SUMIFS(EVIDENCE_LINKS!$S$6:$S$205,EVIDENCE_LINKS!$B$6:$B$205,A106,EVIDENCE_LINKS!$D$6:$D$205,AH106))),EXACT(B106,INDEX(EVIDENCE_LINKS!$C$6:$C$205,SUMIFS(EVIDENCE_LINKS!$S$6:$S$205,EVIDENCE_LINKS!$B$6:$B$205,A106,EVIDENCE_LINKS!$D$6:$D$205,AH106))),INDEX(EVIDENCE_LINKS!$N$6:$N$205,SUMIFS(EVIDENCE_LINKS!$S$6:$S$205,EVIDENCE_LINKS!$B$6:$B$205,A106,EVIDENCE_LINKS!$D$6:$D$205,AH106))="VALID",COUNTIF($AG106:$AJ106,AH106)=1),"VALID","INVALID - EVIDENCE 2 SELECTION")))</x:f>
      </x:c>
      <x:c r="AM106" s="51" t="str">
        <x:f>IF(A106="","",IF(AI106="","EMPTY",IF(AND(COUNTIFS(EVIDENCE_LINKS!$B$6:$B$205,A106,EVIDENCE_LINKS!$D$6:$D$205,AI106)=1,EXACT(AI106,INDEX(EVIDENCE_LINKS!$D$6:$D$205,SUMIFS(EVIDENCE_LINKS!$S$6:$S$205,EVIDENCE_LINKS!$B$6:$B$205,A106,EVIDENCE_LINKS!$D$6:$D$205,AI106))),EXACT(A106,INDEX(EVIDENCE_LINKS!$B$6:$B$205,SUMIFS(EVIDENCE_LINKS!$S$6:$S$205,EVIDENCE_LINKS!$B$6:$B$205,A106,EVIDENCE_LINKS!$D$6:$D$205,AI106))),EXACT(B106,INDEX(EVIDENCE_LINKS!$C$6:$C$205,SUMIFS(EVIDENCE_LINKS!$S$6:$S$205,EVIDENCE_LINKS!$B$6:$B$205,A106,EVIDENCE_LINKS!$D$6:$D$205,AI106))),INDEX(EVIDENCE_LINKS!$N$6:$N$205,SUMIFS(EVIDENCE_LINKS!$S$6:$S$205,EVIDENCE_LINKS!$B$6:$B$205,A106,EVIDENCE_LINKS!$D$6:$D$205,AI106))="VALID",COUNTIF($AG106:$AJ106,AI106)=1),"VALID","INVALID - EVIDENCE 3 SELECTION")))</x:f>
      </x:c>
      <x:c r="AN106" s="51" t="str">
        <x:f>IF(A106="","",IF(AJ106="","EMPTY",IF(AND(COUNTIFS(EVIDENCE_LINKS!$B$6:$B$205,A106,EVIDENCE_LINKS!$D$6:$D$205,AJ106)=1,EXACT(AJ106,INDEX(EVIDENCE_LINKS!$D$6:$D$205,SUMIFS(EVIDENCE_LINKS!$S$6:$S$205,EVIDENCE_LINKS!$B$6:$B$205,A106,EVIDENCE_LINKS!$D$6:$D$205,AJ106))),EXACT(A106,INDEX(EVIDENCE_LINKS!$B$6:$B$205,SUMIFS(EVIDENCE_LINKS!$S$6:$S$205,EVIDENCE_LINKS!$B$6:$B$205,A106,EVIDENCE_LINKS!$D$6:$D$205,AJ106))),EXACT(B106,INDEX(EVIDENCE_LINKS!$C$6:$C$205,SUMIFS(EVIDENCE_LINKS!$S$6:$S$205,EVIDENCE_LINKS!$B$6:$B$205,A106,EVIDENCE_LINKS!$D$6:$D$205,AJ106))),INDEX(EVIDENCE_LINKS!$N$6:$N$205,SUMIFS(EVIDENCE_LINKS!$S$6:$S$205,EVIDENCE_LINKS!$B$6:$B$205,A106,EVIDENCE_LINKS!$D$6:$D$205,AJ106))="VALID",COUNTIF($AG106:$AJ106,AJ106)=1),"VALID","INVALID - EVIDENCE 4 SELECTION")))</x:f>
      </x:c>
      <x:c r="AO106" s="51" t="str">
        <x:f>IF(A106="","",IF(AND(OR(AK106="VALID",AK106="EMPTY"),OR(AL106="VALID",AL106="EMPTY"),OR(AM106="VALID",AM106="EMPTY"),OR(AN106="VALID",AN106="EMPTY"),R106=COUNTIF($AG106:$AJ106,"&lt;&gt;")),"VALID","INVALID - EVIDENCE SELECTION PARITY"))</x:f>
      </x:c>
      <x:c r="AP106" s="51" t="str">
        <x:f>IF(A106="","",IF(R106&lt;2,"TOO FEW - RETURN TO EVIDENCE AUDIT",IF(R106&gt;4,"TOO MANY - REPAIR MEMO","VALID")))</x:f>
      </x:c>
      <x:c r="AR106" t="str">
        <x:f>IF(A106="","",IF(AQ106="","INVALID - MISSING ALTERNATIVE SELECTION",IF(AND(COUNTIFS(ALTERNATIVES!$B$6:$B$205,A106,ALTERNATIVES!$A$6:$A$205,AQ106)=1,EXACT(AQ106,INDEX(ALTERNATIVES!$A$6:$A$205,SUMIFS(ALTERNATIVES!$Q$6:$Q$205,ALTERNATIVES!$B$6:$B$205,A106,ALTERNATIVES!$A$6:$A$205,AQ106))),EXACT(A106,INDEX(ALTERNATIVES!$B$6:$B$205,SUMIFS(ALTERNATIVES!$Q$6:$Q$205,ALTERNATIVES!$B$6:$B$205,A106,ALTERNATIVES!$A$6:$A$205,AQ106))),EXACT(B106,INDEX(ALTERNATIVES!$C$6:$C$205,SUMIFS(ALTERNATIVES!$Q$6:$Q$205,ALTERNATIVES!$B$6:$B$205,A106,ALTERNATIVES!$A$6:$A$205,AQ106))),INDEX(ALTERNATIVES!$L$6:$L$205,SUMIFS(ALTERNATIVES!$Q$6:$Q$205,ALTERNATIVES!$B$6:$B$205,A106,ALTERNATIVES!$A$6:$A$205,AQ106))="VALID"),"VALID","INVALID - ALTERNATIVE SELECTION")))</x:f>
      </x:c>
    </x:row>
    <x:row r="107">
      <x:c r="A107" s="24"/>
      <x:c r="B107" s="24"/>
      <x:c r="C107" s="34"/>
      <x:c r="D107" s="24"/>
      <x:c r="E107" s="24"/>
      <x:c r="F107" s="24"/>
      <x:c r="G107" s="24"/>
      <x:c r="H107" s="24"/>
      <x:c r="I107" s="24"/>
      <x:c r="J107" s="24"/>
      <x:c r="K107" s="24"/>
      <x:c r="L107" s="24"/>
      <x:c r="M107" s="24"/>
      <x:c r="N107" s="30" t="str">
        <x:f>IF(A107="","",IF(COUNTIF($A$6:$A$205,A107)=1,"VALID","INVALID - DUPLICATE / CASE-COLLIDING MEMO ID"))</x:f>
      </x:c>
      <x:c r="O107" s="30" t="str">
        <x:f>IF(A107="","",IF(AND(COUNTIF(DECISION_CONTEXT!$A$6:$A$205,B107)=1,EXACT(B107,INDEX(DECISION_CONTEXT!$A$6:$A$205,MATCH(B107,DECISION_CONTEXT!$A$6:$A$205,0))),INDEX(DECISION_CONTEXT!$I$6:$I$205,MATCH(B107,DECISION_CONTEXT!$A$6:$A$205,0))="VALID",INDEX(DECISION_CONTEXT!$J$6:$J$205,MATCH(B107,DECISION_CONTEXT!$A$6:$A$205,0))="VALID"),"VALID","INVALID - DECISION OWNERSHIP"))</x:f>
      </x:c>
      <x:c r="P107" s="30" t="str">
        <x:f>IF(A107="","",IF(AND(B107&lt;&gt;"",C107&lt;&gt;"",D107&lt;&gt;"",E107&lt;&gt;"",F107&lt;&gt;"",G107&lt;&gt;"",H107&lt;&gt;"",I107&lt;&gt;"",J107&lt;&gt;"",K107&lt;&gt;"",L107&lt;&gt;"",M107&lt;&gt;""),"VALID","INVALID - REQUIRED FIELD"))</x:f>
      </x:c>
      <x:c r="Q107" s="30" t="str">
        <x:f>IF(A107="","",COUNTIFS(EVIDENCE_LINKS!$B$6:$B$205,A107,EVIDENCE_LINKS!$C$6:$C$205,B107))</x:f>
      </x:c>
      <x:c r="R107" s="30" t="str">
        <x:f>IF(A107="","",COUNTIFS(EVIDENCE_LINKS!$B$6:$B$205,A107,EVIDENCE_LINKS!$C$6:$C$205,B107,EVIDENCE_LINKS!$N$6:$N$205,"VALID"))</x:f>
      </x:c>
      <x:c r="S107" s="30" t="str">
        <x:f>IF(A107="","",COUNTIFS(EVIDENCE_LINKS!$B$6:$B$205,A107,EVIDENCE_LINKS!$C$6:$C$205,B107,EVIDENCE_LINKS!$N$6:$N$205,"BLOCKING"))</x:f>
      </x:c>
      <x:c r="T107" s="30" t="str">
        <x:f>IF(A107="","",COUNTIFS(ALTERNATIVES!$B$6:$B$205,A107,ALTERNATIVES!$C$6:$C$205,B107,ALTERNATIVES!$L$6:$L$205,"VALID"))</x:f>
      </x:c>
      <x:c r="U107" s="30" t="str">
        <x:f>IF(A107="","",IF(OR(N107&lt;&gt;"VALID",O107&lt;&gt;"VALID",P107&lt;&gt;"VALID",AB107&lt;&gt;"VALID",AC107&gt;0,AE107&gt;0,AO107&lt;&gt;"VALID",AR107&lt;&gt;"VALID"),"REPAIR MEMO",IF(INDEX(DECISION_CONTEXT!$D$6:$D$205,MATCH(B107,DECISION_CONTEXT!$A$6:$A$205,0))="REOPEN REQUIRED","RETURN TO DECISION DEFINITION",IF(OR(AD107&gt;0,AP107="TOO FEW - RETURN TO EVIDENCE AUDIT"),"RETURN TO EVIDENCE AUDIT",IF(AP107="TOO MANY - REPAIR MEMO","REPAIR MEMO",IF(T107&lt;1,"REPAIR MEMO","READY FOR EXECUTIVE REVIEW"))))))</x:f>
      </x:c>
      <x:c r="V107" s="30" t="str">
        <x:f>IF(A107="","",IF(U107="READY FOR EXECUTIVE REVIEW","Take the bounded memo to executive review; record the actual decision separately.",IF(U107="RETURN TO DECISION DEFINITION","Reopen the Decision Definition Canvas before rewriting the memo.",IF(U107="RETURN TO EVIDENCE AUDIT","Return to Evidence Audit until at least two and no more than four decision-bearing evidence records are valid.",IF(AP107="TOO MANY - REPAIR MEMO","Reduce the executive surface to two to four decision-bearing evidence records without changing upstream evidence.","Repair the memo record without changing upstream decision or evidence.")))))</x:f>
      </x:c>
      <x:c r="W107" s="30" t="str">
        <x:f>IF(A107="","",A107&amp;"|~|"&amp;B107&amp;"|~|"&amp;E107&amp;"|~|"&amp;F107&amp;"|~|"&amp;H107&amp;"|~|"&amp;I107&amp;"|~|"&amp;K107&amp;"|~|"&amp;L107)</x:f>
      </x:c>
      <x:c r="X107" s="51"/>
      <x:c r="Y107" s="51"/>
      <x:c r="Z107" s="51"/>
      <x:c r="AA107" s="51"/>
      <x:c r="AB107" s="51" t="str">
        <x:f>IF(A107="","",IF(AND(O107="VALID",EXACT(X107,INDEX(DECISION_CONTEXT!$B$6:$B$205,MATCH(B107,DECISION_CONTEXT!$A$6:$A$205,0))),EXACT(Y107,INDEX(DECISION_CONTEXT!$E$6:$E$205,MATCH(B107,DECISION_CONTEXT!$A$6:$A$205,0))),EXACT(Z107,INDEX(DECISION_CONTEXT!$F$6:$F$205,MATCH(B107,DECISION_CONTEXT!$A$6:$A$205,0))),EXACT(AA107,INDEX(DECISION_CONTEXT!$H$6:$H$205,MATCH(B107,DECISION_CONTEXT!$A$6:$A$205,0))),EXACT(E107,INDEX(DECISION_CONTEXT!$K$6:$K$205,MATCH(B107,DECISION_CONTEXT!$A$6:$A$205,0)))),"VALID","INVALID - DECISION CONTRACT PARITY / AUTHORITY"))</x:f>
      </x:c>
      <x:c r="AC107" s="51" t="str">
        <x:f>IF(A107="","",COUNTIFS(EVIDENCE_LINKS!$B$6:$B$205,A107,EVIDENCE_LINKS!$C$6:$C$205,B107,EVIDENCE_LINKS!$N$6:$N$205,"INVALID"))</x:f>
      </x:c>
      <x:c r="AD107" s="51" t="str">
        <x:f>IF(A107="","",S107)</x:f>
      </x:c>
      <x:c r="AE107" s="51" t="str">
        <x:f>IF(A107="","",COUNTIFS(ALTERNATIVES!$B$6:$B$205,A107,ALTERNATIVES!$C$6:$C$205,B107,ALTERNATIVES!$L$6:$L$205,"INVALID"))</x:f>
      </x:c>
      <x:c r="AF107" s="51" t="str">
        <x:f>IF(A107="","",A107&amp;"|~|"&amp;B107&amp;"|~|"&amp;X107&amp;"|~|"&amp;Y107&amp;"|~|"&amp;Z107&amp;"|~|"&amp;AA107&amp;"|~|"&amp;E107&amp;"|~|"&amp;F107&amp;"|~|"&amp;H107&amp;"|~|"&amp;I107&amp;"|~|"&amp;K107&amp;"|~|"&amp;L107)</x:f>
      </x:c>
      <x:c r="AG107" s="51"/>
      <x:c r="AH107" s="51"/>
      <x:c r="AI107" s="51"/>
      <x:c r="AJ107" s="51"/>
      <x:c r="AK107" s="51" t="str">
        <x:f>IF(A107="","",IF(AG107="","EMPTY",IF(AND(COUNTIFS(EVIDENCE_LINKS!$B$6:$B$205,A107,EVIDENCE_LINKS!$D$6:$D$205,AG107)=1,EXACT(AG107,INDEX(EVIDENCE_LINKS!$D$6:$D$205,SUMIFS(EVIDENCE_LINKS!$S$6:$S$205,EVIDENCE_LINKS!$B$6:$B$205,A107,EVIDENCE_LINKS!$D$6:$D$205,AG107))),EXACT(A107,INDEX(EVIDENCE_LINKS!$B$6:$B$205,SUMIFS(EVIDENCE_LINKS!$S$6:$S$205,EVIDENCE_LINKS!$B$6:$B$205,A107,EVIDENCE_LINKS!$D$6:$D$205,AG107))),EXACT(B107,INDEX(EVIDENCE_LINKS!$C$6:$C$205,SUMIFS(EVIDENCE_LINKS!$S$6:$S$205,EVIDENCE_LINKS!$B$6:$B$205,A107,EVIDENCE_LINKS!$D$6:$D$205,AG107))),INDEX(EVIDENCE_LINKS!$N$6:$N$205,SUMIFS(EVIDENCE_LINKS!$S$6:$S$205,EVIDENCE_LINKS!$B$6:$B$205,A107,EVIDENCE_LINKS!$D$6:$D$205,AG107))="VALID",COUNTIF($AG107:$AJ107,AG107)=1),"VALID","INVALID - EVIDENCE 1 SELECTION")))</x:f>
      </x:c>
      <x:c r="AL107" s="51" t="str">
        <x:f>IF(A107="","",IF(AH107="","EMPTY",IF(AND(COUNTIFS(EVIDENCE_LINKS!$B$6:$B$205,A107,EVIDENCE_LINKS!$D$6:$D$205,AH107)=1,EXACT(AH107,INDEX(EVIDENCE_LINKS!$D$6:$D$205,SUMIFS(EVIDENCE_LINKS!$S$6:$S$205,EVIDENCE_LINKS!$B$6:$B$205,A107,EVIDENCE_LINKS!$D$6:$D$205,AH107))),EXACT(A107,INDEX(EVIDENCE_LINKS!$B$6:$B$205,SUMIFS(EVIDENCE_LINKS!$S$6:$S$205,EVIDENCE_LINKS!$B$6:$B$205,A107,EVIDENCE_LINKS!$D$6:$D$205,AH107))),EXACT(B107,INDEX(EVIDENCE_LINKS!$C$6:$C$205,SUMIFS(EVIDENCE_LINKS!$S$6:$S$205,EVIDENCE_LINKS!$B$6:$B$205,A107,EVIDENCE_LINKS!$D$6:$D$205,AH107))),INDEX(EVIDENCE_LINKS!$N$6:$N$205,SUMIFS(EVIDENCE_LINKS!$S$6:$S$205,EVIDENCE_LINKS!$B$6:$B$205,A107,EVIDENCE_LINKS!$D$6:$D$205,AH107))="VALID",COUNTIF($AG107:$AJ107,AH107)=1),"VALID","INVALID - EVIDENCE 2 SELECTION")))</x:f>
      </x:c>
      <x:c r="AM107" s="51" t="str">
        <x:f>IF(A107="","",IF(AI107="","EMPTY",IF(AND(COUNTIFS(EVIDENCE_LINKS!$B$6:$B$205,A107,EVIDENCE_LINKS!$D$6:$D$205,AI107)=1,EXACT(AI107,INDEX(EVIDENCE_LINKS!$D$6:$D$205,SUMIFS(EVIDENCE_LINKS!$S$6:$S$205,EVIDENCE_LINKS!$B$6:$B$205,A107,EVIDENCE_LINKS!$D$6:$D$205,AI107))),EXACT(A107,INDEX(EVIDENCE_LINKS!$B$6:$B$205,SUMIFS(EVIDENCE_LINKS!$S$6:$S$205,EVIDENCE_LINKS!$B$6:$B$205,A107,EVIDENCE_LINKS!$D$6:$D$205,AI107))),EXACT(B107,INDEX(EVIDENCE_LINKS!$C$6:$C$205,SUMIFS(EVIDENCE_LINKS!$S$6:$S$205,EVIDENCE_LINKS!$B$6:$B$205,A107,EVIDENCE_LINKS!$D$6:$D$205,AI107))),INDEX(EVIDENCE_LINKS!$N$6:$N$205,SUMIFS(EVIDENCE_LINKS!$S$6:$S$205,EVIDENCE_LINKS!$B$6:$B$205,A107,EVIDENCE_LINKS!$D$6:$D$205,AI107))="VALID",COUNTIF($AG107:$AJ107,AI107)=1),"VALID","INVALID - EVIDENCE 3 SELECTION")))</x:f>
      </x:c>
      <x:c r="AN107" s="51" t="str">
        <x:f>IF(A107="","",IF(AJ107="","EMPTY",IF(AND(COUNTIFS(EVIDENCE_LINKS!$B$6:$B$205,A107,EVIDENCE_LINKS!$D$6:$D$205,AJ107)=1,EXACT(AJ107,INDEX(EVIDENCE_LINKS!$D$6:$D$205,SUMIFS(EVIDENCE_LINKS!$S$6:$S$205,EVIDENCE_LINKS!$B$6:$B$205,A107,EVIDENCE_LINKS!$D$6:$D$205,AJ107))),EXACT(A107,INDEX(EVIDENCE_LINKS!$B$6:$B$205,SUMIFS(EVIDENCE_LINKS!$S$6:$S$205,EVIDENCE_LINKS!$B$6:$B$205,A107,EVIDENCE_LINKS!$D$6:$D$205,AJ107))),EXACT(B107,INDEX(EVIDENCE_LINKS!$C$6:$C$205,SUMIFS(EVIDENCE_LINKS!$S$6:$S$205,EVIDENCE_LINKS!$B$6:$B$205,A107,EVIDENCE_LINKS!$D$6:$D$205,AJ107))),INDEX(EVIDENCE_LINKS!$N$6:$N$205,SUMIFS(EVIDENCE_LINKS!$S$6:$S$205,EVIDENCE_LINKS!$B$6:$B$205,A107,EVIDENCE_LINKS!$D$6:$D$205,AJ107))="VALID",COUNTIF($AG107:$AJ107,AJ107)=1),"VALID","INVALID - EVIDENCE 4 SELECTION")))</x:f>
      </x:c>
      <x:c r="AO107" s="51" t="str">
        <x:f>IF(A107="","",IF(AND(OR(AK107="VALID",AK107="EMPTY"),OR(AL107="VALID",AL107="EMPTY"),OR(AM107="VALID",AM107="EMPTY"),OR(AN107="VALID",AN107="EMPTY"),R107=COUNTIF($AG107:$AJ107,"&lt;&gt;")),"VALID","INVALID - EVIDENCE SELECTION PARITY"))</x:f>
      </x:c>
      <x:c r="AP107" s="51" t="str">
        <x:f>IF(A107="","",IF(R107&lt;2,"TOO FEW - RETURN TO EVIDENCE AUDIT",IF(R107&gt;4,"TOO MANY - REPAIR MEMO","VALID")))</x:f>
      </x:c>
      <x:c r="AR107" t="str">
        <x:f>IF(A107="","",IF(AQ107="","INVALID - MISSING ALTERNATIVE SELECTION",IF(AND(COUNTIFS(ALTERNATIVES!$B$6:$B$205,A107,ALTERNATIVES!$A$6:$A$205,AQ107)=1,EXACT(AQ107,INDEX(ALTERNATIVES!$A$6:$A$205,SUMIFS(ALTERNATIVES!$Q$6:$Q$205,ALTERNATIVES!$B$6:$B$205,A107,ALTERNATIVES!$A$6:$A$205,AQ107))),EXACT(A107,INDEX(ALTERNATIVES!$B$6:$B$205,SUMIFS(ALTERNATIVES!$Q$6:$Q$205,ALTERNATIVES!$B$6:$B$205,A107,ALTERNATIVES!$A$6:$A$205,AQ107))),EXACT(B107,INDEX(ALTERNATIVES!$C$6:$C$205,SUMIFS(ALTERNATIVES!$Q$6:$Q$205,ALTERNATIVES!$B$6:$B$205,A107,ALTERNATIVES!$A$6:$A$205,AQ107))),INDEX(ALTERNATIVES!$L$6:$L$205,SUMIFS(ALTERNATIVES!$Q$6:$Q$205,ALTERNATIVES!$B$6:$B$205,A107,ALTERNATIVES!$A$6:$A$205,AQ107))="VALID"),"VALID","INVALID - ALTERNATIVE SELECTION")))</x:f>
      </x:c>
    </x:row>
    <x:row r="108">
      <x:c r="A108" s="24"/>
      <x:c r="B108" s="24"/>
      <x:c r="C108" s="34"/>
      <x:c r="D108" s="24"/>
      <x:c r="E108" s="24"/>
      <x:c r="F108" s="24"/>
      <x:c r="G108" s="24"/>
      <x:c r="H108" s="24"/>
      <x:c r="I108" s="24"/>
      <x:c r="J108" s="24"/>
      <x:c r="K108" s="24"/>
      <x:c r="L108" s="24"/>
      <x:c r="M108" s="24"/>
      <x:c r="N108" s="30" t="str">
        <x:f>IF(A108="","",IF(COUNTIF($A$6:$A$205,A108)=1,"VALID","INVALID - DUPLICATE / CASE-COLLIDING MEMO ID"))</x:f>
      </x:c>
      <x:c r="O108" s="30" t="str">
        <x:f>IF(A108="","",IF(AND(COUNTIF(DECISION_CONTEXT!$A$6:$A$205,B108)=1,EXACT(B108,INDEX(DECISION_CONTEXT!$A$6:$A$205,MATCH(B108,DECISION_CONTEXT!$A$6:$A$205,0))),INDEX(DECISION_CONTEXT!$I$6:$I$205,MATCH(B108,DECISION_CONTEXT!$A$6:$A$205,0))="VALID",INDEX(DECISION_CONTEXT!$J$6:$J$205,MATCH(B108,DECISION_CONTEXT!$A$6:$A$205,0))="VALID"),"VALID","INVALID - DECISION OWNERSHIP"))</x:f>
      </x:c>
      <x:c r="P108" s="30" t="str">
        <x:f>IF(A108="","",IF(AND(B108&lt;&gt;"",C108&lt;&gt;"",D108&lt;&gt;"",E108&lt;&gt;"",F108&lt;&gt;"",G108&lt;&gt;"",H108&lt;&gt;"",I108&lt;&gt;"",J108&lt;&gt;"",K108&lt;&gt;"",L108&lt;&gt;"",M108&lt;&gt;""),"VALID","INVALID - REQUIRED FIELD"))</x:f>
      </x:c>
      <x:c r="Q108" s="30" t="str">
        <x:f>IF(A108="","",COUNTIFS(EVIDENCE_LINKS!$B$6:$B$205,A108,EVIDENCE_LINKS!$C$6:$C$205,B108))</x:f>
      </x:c>
      <x:c r="R108" s="30" t="str">
        <x:f>IF(A108="","",COUNTIFS(EVIDENCE_LINKS!$B$6:$B$205,A108,EVIDENCE_LINKS!$C$6:$C$205,B108,EVIDENCE_LINKS!$N$6:$N$205,"VALID"))</x:f>
      </x:c>
      <x:c r="S108" s="30" t="str">
        <x:f>IF(A108="","",COUNTIFS(EVIDENCE_LINKS!$B$6:$B$205,A108,EVIDENCE_LINKS!$C$6:$C$205,B108,EVIDENCE_LINKS!$N$6:$N$205,"BLOCKING"))</x:f>
      </x:c>
      <x:c r="T108" s="30" t="str">
        <x:f>IF(A108="","",COUNTIFS(ALTERNATIVES!$B$6:$B$205,A108,ALTERNATIVES!$C$6:$C$205,B108,ALTERNATIVES!$L$6:$L$205,"VALID"))</x:f>
      </x:c>
      <x:c r="U108" s="30" t="str">
        <x:f>IF(A108="","",IF(OR(N108&lt;&gt;"VALID",O108&lt;&gt;"VALID",P108&lt;&gt;"VALID",AB108&lt;&gt;"VALID",AC108&gt;0,AE108&gt;0,AO108&lt;&gt;"VALID",AR108&lt;&gt;"VALID"),"REPAIR MEMO",IF(INDEX(DECISION_CONTEXT!$D$6:$D$205,MATCH(B108,DECISION_CONTEXT!$A$6:$A$205,0))="REOPEN REQUIRED","RETURN TO DECISION DEFINITION",IF(OR(AD108&gt;0,AP108="TOO FEW - RETURN TO EVIDENCE AUDIT"),"RETURN TO EVIDENCE AUDIT",IF(AP108="TOO MANY - REPAIR MEMO","REPAIR MEMO",IF(T108&lt;1,"REPAIR MEMO","READY FOR EXECUTIVE REVIEW"))))))</x:f>
      </x:c>
      <x:c r="V108" s="30" t="str">
        <x:f>IF(A108="","",IF(U108="READY FOR EXECUTIVE REVIEW","Take the bounded memo to executive review; record the actual decision separately.",IF(U108="RETURN TO DECISION DEFINITION","Reopen the Decision Definition Canvas before rewriting the memo.",IF(U108="RETURN TO EVIDENCE AUDIT","Return to Evidence Audit until at least two and no more than four decision-bearing evidence records are valid.",IF(AP108="TOO MANY - REPAIR MEMO","Reduce the executive surface to two to four decision-bearing evidence records without changing upstream evidence.","Repair the memo record without changing upstream decision or evidence.")))))</x:f>
      </x:c>
      <x:c r="W108" s="30" t="str">
        <x:f>IF(A108="","",A108&amp;"|~|"&amp;B108&amp;"|~|"&amp;E108&amp;"|~|"&amp;F108&amp;"|~|"&amp;H108&amp;"|~|"&amp;I108&amp;"|~|"&amp;K108&amp;"|~|"&amp;L108)</x:f>
      </x:c>
      <x:c r="X108" s="51"/>
      <x:c r="Y108" s="51"/>
      <x:c r="Z108" s="51"/>
      <x:c r="AA108" s="51"/>
      <x:c r="AB108" s="51" t="str">
        <x:f>IF(A108="","",IF(AND(O108="VALID",EXACT(X108,INDEX(DECISION_CONTEXT!$B$6:$B$205,MATCH(B108,DECISION_CONTEXT!$A$6:$A$205,0))),EXACT(Y108,INDEX(DECISION_CONTEXT!$E$6:$E$205,MATCH(B108,DECISION_CONTEXT!$A$6:$A$205,0))),EXACT(Z108,INDEX(DECISION_CONTEXT!$F$6:$F$205,MATCH(B108,DECISION_CONTEXT!$A$6:$A$205,0))),EXACT(AA108,INDEX(DECISION_CONTEXT!$H$6:$H$205,MATCH(B108,DECISION_CONTEXT!$A$6:$A$205,0))),EXACT(E108,INDEX(DECISION_CONTEXT!$K$6:$K$205,MATCH(B108,DECISION_CONTEXT!$A$6:$A$205,0)))),"VALID","INVALID - DECISION CONTRACT PARITY / AUTHORITY"))</x:f>
      </x:c>
      <x:c r="AC108" s="51" t="str">
        <x:f>IF(A108="","",COUNTIFS(EVIDENCE_LINKS!$B$6:$B$205,A108,EVIDENCE_LINKS!$C$6:$C$205,B108,EVIDENCE_LINKS!$N$6:$N$205,"INVALID"))</x:f>
      </x:c>
      <x:c r="AD108" s="51" t="str">
        <x:f>IF(A108="","",S108)</x:f>
      </x:c>
      <x:c r="AE108" s="51" t="str">
        <x:f>IF(A108="","",COUNTIFS(ALTERNATIVES!$B$6:$B$205,A108,ALTERNATIVES!$C$6:$C$205,B108,ALTERNATIVES!$L$6:$L$205,"INVALID"))</x:f>
      </x:c>
      <x:c r="AF108" s="51" t="str">
        <x:f>IF(A108="","",A108&amp;"|~|"&amp;B108&amp;"|~|"&amp;X108&amp;"|~|"&amp;Y108&amp;"|~|"&amp;Z108&amp;"|~|"&amp;AA108&amp;"|~|"&amp;E108&amp;"|~|"&amp;F108&amp;"|~|"&amp;H108&amp;"|~|"&amp;I108&amp;"|~|"&amp;K108&amp;"|~|"&amp;L108)</x:f>
      </x:c>
      <x:c r="AG108" s="51"/>
      <x:c r="AH108" s="51"/>
      <x:c r="AI108" s="51"/>
      <x:c r="AJ108" s="51"/>
      <x:c r="AK108" s="51" t="str">
        <x:f>IF(A108="","",IF(AG108="","EMPTY",IF(AND(COUNTIFS(EVIDENCE_LINKS!$B$6:$B$205,A108,EVIDENCE_LINKS!$D$6:$D$205,AG108)=1,EXACT(AG108,INDEX(EVIDENCE_LINKS!$D$6:$D$205,SUMIFS(EVIDENCE_LINKS!$S$6:$S$205,EVIDENCE_LINKS!$B$6:$B$205,A108,EVIDENCE_LINKS!$D$6:$D$205,AG108))),EXACT(A108,INDEX(EVIDENCE_LINKS!$B$6:$B$205,SUMIFS(EVIDENCE_LINKS!$S$6:$S$205,EVIDENCE_LINKS!$B$6:$B$205,A108,EVIDENCE_LINKS!$D$6:$D$205,AG108))),EXACT(B108,INDEX(EVIDENCE_LINKS!$C$6:$C$205,SUMIFS(EVIDENCE_LINKS!$S$6:$S$205,EVIDENCE_LINKS!$B$6:$B$205,A108,EVIDENCE_LINKS!$D$6:$D$205,AG108))),INDEX(EVIDENCE_LINKS!$N$6:$N$205,SUMIFS(EVIDENCE_LINKS!$S$6:$S$205,EVIDENCE_LINKS!$B$6:$B$205,A108,EVIDENCE_LINKS!$D$6:$D$205,AG108))="VALID",COUNTIF($AG108:$AJ108,AG108)=1),"VALID","INVALID - EVIDENCE 1 SELECTION")))</x:f>
      </x:c>
      <x:c r="AL108" s="51" t="str">
        <x:f>IF(A108="","",IF(AH108="","EMPTY",IF(AND(COUNTIFS(EVIDENCE_LINKS!$B$6:$B$205,A108,EVIDENCE_LINKS!$D$6:$D$205,AH108)=1,EXACT(AH108,INDEX(EVIDENCE_LINKS!$D$6:$D$205,SUMIFS(EVIDENCE_LINKS!$S$6:$S$205,EVIDENCE_LINKS!$B$6:$B$205,A108,EVIDENCE_LINKS!$D$6:$D$205,AH108))),EXACT(A108,INDEX(EVIDENCE_LINKS!$B$6:$B$205,SUMIFS(EVIDENCE_LINKS!$S$6:$S$205,EVIDENCE_LINKS!$B$6:$B$205,A108,EVIDENCE_LINKS!$D$6:$D$205,AH108))),EXACT(B108,INDEX(EVIDENCE_LINKS!$C$6:$C$205,SUMIFS(EVIDENCE_LINKS!$S$6:$S$205,EVIDENCE_LINKS!$B$6:$B$205,A108,EVIDENCE_LINKS!$D$6:$D$205,AH108))),INDEX(EVIDENCE_LINKS!$N$6:$N$205,SUMIFS(EVIDENCE_LINKS!$S$6:$S$205,EVIDENCE_LINKS!$B$6:$B$205,A108,EVIDENCE_LINKS!$D$6:$D$205,AH108))="VALID",COUNTIF($AG108:$AJ108,AH108)=1),"VALID","INVALID - EVIDENCE 2 SELECTION")))</x:f>
      </x:c>
      <x:c r="AM108" s="51" t="str">
        <x:f>IF(A108="","",IF(AI108="","EMPTY",IF(AND(COUNTIFS(EVIDENCE_LINKS!$B$6:$B$205,A108,EVIDENCE_LINKS!$D$6:$D$205,AI108)=1,EXACT(AI108,INDEX(EVIDENCE_LINKS!$D$6:$D$205,SUMIFS(EVIDENCE_LINKS!$S$6:$S$205,EVIDENCE_LINKS!$B$6:$B$205,A108,EVIDENCE_LINKS!$D$6:$D$205,AI108))),EXACT(A108,INDEX(EVIDENCE_LINKS!$B$6:$B$205,SUMIFS(EVIDENCE_LINKS!$S$6:$S$205,EVIDENCE_LINKS!$B$6:$B$205,A108,EVIDENCE_LINKS!$D$6:$D$205,AI108))),EXACT(B108,INDEX(EVIDENCE_LINKS!$C$6:$C$205,SUMIFS(EVIDENCE_LINKS!$S$6:$S$205,EVIDENCE_LINKS!$B$6:$B$205,A108,EVIDENCE_LINKS!$D$6:$D$205,AI108))),INDEX(EVIDENCE_LINKS!$N$6:$N$205,SUMIFS(EVIDENCE_LINKS!$S$6:$S$205,EVIDENCE_LINKS!$B$6:$B$205,A108,EVIDENCE_LINKS!$D$6:$D$205,AI108))="VALID",COUNTIF($AG108:$AJ108,AI108)=1),"VALID","INVALID - EVIDENCE 3 SELECTION")))</x:f>
      </x:c>
      <x:c r="AN108" s="51" t="str">
        <x:f>IF(A108="","",IF(AJ108="","EMPTY",IF(AND(COUNTIFS(EVIDENCE_LINKS!$B$6:$B$205,A108,EVIDENCE_LINKS!$D$6:$D$205,AJ108)=1,EXACT(AJ108,INDEX(EVIDENCE_LINKS!$D$6:$D$205,SUMIFS(EVIDENCE_LINKS!$S$6:$S$205,EVIDENCE_LINKS!$B$6:$B$205,A108,EVIDENCE_LINKS!$D$6:$D$205,AJ108))),EXACT(A108,INDEX(EVIDENCE_LINKS!$B$6:$B$205,SUMIFS(EVIDENCE_LINKS!$S$6:$S$205,EVIDENCE_LINKS!$B$6:$B$205,A108,EVIDENCE_LINKS!$D$6:$D$205,AJ108))),EXACT(B108,INDEX(EVIDENCE_LINKS!$C$6:$C$205,SUMIFS(EVIDENCE_LINKS!$S$6:$S$205,EVIDENCE_LINKS!$B$6:$B$205,A108,EVIDENCE_LINKS!$D$6:$D$205,AJ108))),INDEX(EVIDENCE_LINKS!$N$6:$N$205,SUMIFS(EVIDENCE_LINKS!$S$6:$S$205,EVIDENCE_LINKS!$B$6:$B$205,A108,EVIDENCE_LINKS!$D$6:$D$205,AJ108))="VALID",COUNTIF($AG108:$AJ108,AJ108)=1),"VALID","INVALID - EVIDENCE 4 SELECTION")))</x:f>
      </x:c>
      <x:c r="AO108" s="51" t="str">
        <x:f>IF(A108="","",IF(AND(OR(AK108="VALID",AK108="EMPTY"),OR(AL108="VALID",AL108="EMPTY"),OR(AM108="VALID",AM108="EMPTY"),OR(AN108="VALID",AN108="EMPTY"),R108=COUNTIF($AG108:$AJ108,"&lt;&gt;")),"VALID","INVALID - EVIDENCE SELECTION PARITY"))</x:f>
      </x:c>
      <x:c r="AP108" s="51" t="str">
        <x:f>IF(A108="","",IF(R108&lt;2,"TOO FEW - RETURN TO EVIDENCE AUDIT",IF(R108&gt;4,"TOO MANY - REPAIR MEMO","VALID")))</x:f>
      </x:c>
      <x:c r="AR108" t="str">
        <x:f>IF(A108="","",IF(AQ108="","INVALID - MISSING ALTERNATIVE SELECTION",IF(AND(COUNTIFS(ALTERNATIVES!$B$6:$B$205,A108,ALTERNATIVES!$A$6:$A$205,AQ108)=1,EXACT(AQ108,INDEX(ALTERNATIVES!$A$6:$A$205,SUMIFS(ALTERNATIVES!$Q$6:$Q$205,ALTERNATIVES!$B$6:$B$205,A108,ALTERNATIVES!$A$6:$A$205,AQ108))),EXACT(A108,INDEX(ALTERNATIVES!$B$6:$B$205,SUMIFS(ALTERNATIVES!$Q$6:$Q$205,ALTERNATIVES!$B$6:$B$205,A108,ALTERNATIVES!$A$6:$A$205,AQ108))),EXACT(B108,INDEX(ALTERNATIVES!$C$6:$C$205,SUMIFS(ALTERNATIVES!$Q$6:$Q$205,ALTERNATIVES!$B$6:$B$205,A108,ALTERNATIVES!$A$6:$A$205,AQ108))),INDEX(ALTERNATIVES!$L$6:$L$205,SUMIFS(ALTERNATIVES!$Q$6:$Q$205,ALTERNATIVES!$B$6:$B$205,A108,ALTERNATIVES!$A$6:$A$205,AQ108))="VALID"),"VALID","INVALID - ALTERNATIVE SELECTION")))</x:f>
      </x:c>
    </x:row>
    <x:row r="109">
      <x:c r="A109" s="24"/>
      <x:c r="B109" s="24"/>
      <x:c r="C109" s="34"/>
      <x:c r="D109" s="24"/>
      <x:c r="E109" s="24"/>
      <x:c r="F109" s="24"/>
      <x:c r="G109" s="24"/>
      <x:c r="H109" s="24"/>
      <x:c r="I109" s="24"/>
      <x:c r="J109" s="24"/>
      <x:c r="K109" s="24"/>
      <x:c r="L109" s="24"/>
      <x:c r="M109" s="24"/>
      <x:c r="N109" s="30" t="str">
        <x:f>IF(A109="","",IF(COUNTIF($A$6:$A$205,A109)=1,"VALID","INVALID - DUPLICATE / CASE-COLLIDING MEMO ID"))</x:f>
      </x:c>
      <x:c r="O109" s="30" t="str">
        <x:f>IF(A109="","",IF(AND(COUNTIF(DECISION_CONTEXT!$A$6:$A$205,B109)=1,EXACT(B109,INDEX(DECISION_CONTEXT!$A$6:$A$205,MATCH(B109,DECISION_CONTEXT!$A$6:$A$205,0))),INDEX(DECISION_CONTEXT!$I$6:$I$205,MATCH(B109,DECISION_CONTEXT!$A$6:$A$205,0))="VALID",INDEX(DECISION_CONTEXT!$J$6:$J$205,MATCH(B109,DECISION_CONTEXT!$A$6:$A$205,0))="VALID"),"VALID","INVALID - DECISION OWNERSHIP"))</x:f>
      </x:c>
      <x:c r="P109" s="30" t="str">
        <x:f>IF(A109="","",IF(AND(B109&lt;&gt;"",C109&lt;&gt;"",D109&lt;&gt;"",E109&lt;&gt;"",F109&lt;&gt;"",G109&lt;&gt;"",H109&lt;&gt;"",I109&lt;&gt;"",J109&lt;&gt;"",K109&lt;&gt;"",L109&lt;&gt;"",M109&lt;&gt;""),"VALID","INVALID - REQUIRED FIELD"))</x:f>
      </x:c>
      <x:c r="Q109" s="30" t="str">
        <x:f>IF(A109="","",COUNTIFS(EVIDENCE_LINKS!$B$6:$B$205,A109,EVIDENCE_LINKS!$C$6:$C$205,B109))</x:f>
      </x:c>
      <x:c r="R109" s="30" t="str">
        <x:f>IF(A109="","",COUNTIFS(EVIDENCE_LINKS!$B$6:$B$205,A109,EVIDENCE_LINKS!$C$6:$C$205,B109,EVIDENCE_LINKS!$N$6:$N$205,"VALID"))</x:f>
      </x:c>
      <x:c r="S109" s="30" t="str">
        <x:f>IF(A109="","",COUNTIFS(EVIDENCE_LINKS!$B$6:$B$205,A109,EVIDENCE_LINKS!$C$6:$C$205,B109,EVIDENCE_LINKS!$N$6:$N$205,"BLOCKING"))</x:f>
      </x:c>
      <x:c r="T109" s="30" t="str">
        <x:f>IF(A109="","",COUNTIFS(ALTERNATIVES!$B$6:$B$205,A109,ALTERNATIVES!$C$6:$C$205,B109,ALTERNATIVES!$L$6:$L$205,"VALID"))</x:f>
      </x:c>
      <x:c r="U109" s="30" t="str">
        <x:f>IF(A109="","",IF(OR(N109&lt;&gt;"VALID",O109&lt;&gt;"VALID",P109&lt;&gt;"VALID",AB109&lt;&gt;"VALID",AC109&gt;0,AE109&gt;0,AO109&lt;&gt;"VALID",AR109&lt;&gt;"VALID"),"REPAIR MEMO",IF(INDEX(DECISION_CONTEXT!$D$6:$D$205,MATCH(B109,DECISION_CONTEXT!$A$6:$A$205,0))="REOPEN REQUIRED","RETURN TO DECISION DEFINITION",IF(OR(AD109&gt;0,AP109="TOO FEW - RETURN TO EVIDENCE AUDIT"),"RETURN TO EVIDENCE AUDIT",IF(AP109="TOO MANY - REPAIR MEMO","REPAIR MEMO",IF(T109&lt;1,"REPAIR MEMO","READY FOR EXECUTIVE REVIEW"))))))</x:f>
      </x:c>
      <x:c r="V109" s="30" t="str">
        <x:f>IF(A109="","",IF(U109="READY FOR EXECUTIVE REVIEW","Take the bounded memo to executive review; record the actual decision separately.",IF(U109="RETURN TO DECISION DEFINITION","Reopen the Decision Definition Canvas before rewriting the memo.",IF(U109="RETURN TO EVIDENCE AUDIT","Return to Evidence Audit until at least two and no more than four decision-bearing evidence records are valid.",IF(AP109="TOO MANY - REPAIR MEMO","Reduce the executive surface to two to four decision-bearing evidence records without changing upstream evidence.","Repair the memo record without changing upstream decision or evidence.")))))</x:f>
      </x:c>
      <x:c r="W109" s="30" t="str">
        <x:f>IF(A109="","",A109&amp;"|~|"&amp;B109&amp;"|~|"&amp;E109&amp;"|~|"&amp;F109&amp;"|~|"&amp;H109&amp;"|~|"&amp;I109&amp;"|~|"&amp;K109&amp;"|~|"&amp;L109)</x:f>
      </x:c>
      <x:c r="X109" s="51"/>
      <x:c r="Y109" s="51"/>
      <x:c r="Z109" s="51"/>
      <x:c r="AA109" s="51"/>
      <x:c r="AB109" s="51" t="str">
        <x:f>IF(A109="","",IF(AND(O109="VALID",EXACT(X109,INDEX(DECISION_CONTEXT!$B$6:$B$205,MATCH(B109,DECISION_CONTEXT!$A$6:$A$205,0))),EXACT(Y109,INDEX(DECISION_CONTEXT!$E$6:$E$205,MATCH(B109,DECISION_CONTEXT!$A$6:$A$205,0))),EXACT(Z109,INDEX(DECISION_CONTEXT!$F$6:$F$205,MATCH(B109,DECISION_CONTEXT!$A$6:$A$205,0))),EXACT(AA109,INDEX(DECISION_CONTEXT!$H$6:$H$205,MATCH(B109,DECISION_CONTEXT!$A$6:$A$205,0))),EXACT(E109,INDEX(DECISION_CONTEXT!$K$6:$K$205,MATCH(B109,DECISION_CONTEXT!$A$6:$A$205,0)))),"VALID","INVALID - DECISION CONTRACT PARITY / AUTHORITY"))</x:f>
      </x:c>
      <x:c r="AC109" s="51" t="str">
        <x:f>IF(A109="","",COUNTIFS(EVIDENCE_LINKS!$B$6:$B$205,A109,EVIDENCE_LINKS!$C$6:$C$205,B109,EVIDENCE_LINKS!$N$6:$N$205,"INVALID"))</x:f>
      </x:c>
      <x:c r="AD109" s="51" t="str">
        <x:f>IF(A109="","",S109)</x:f>
      </x:c>
      <x:c r="AE109" s="51" t="str">
        <x:f>IF(A109="","",COUNTIFS(ALTERNATIVES!$B$6:$B$205,A109,ALTERNATIVES!$C$6:$C$205,B109,ALTERNATIVES!$L$6:$L$205,"INVALID"))</x:f>
      </x:c>
      <x:c r="AF109" s="51" t="str">
        <x:f>IF(A109="","",A109&amp;"|~|"&amp;B109&amp;"|~|"&amp;X109&amp;"|~|"&amp;Y109&amp;"|~|"&amp;Z109&amp;"|~|"&amp;AA109&amp;"|~|"&amp;E109&amp;"|~|"&amp;F109&amp;"|~|"&amp;H109&amp;"|~|"&amp;I109&amp;"|~|"&amp;K109&amp;"|~|"&amp;L109)</x:f>
      </x:c>
      <x:c r="AG109" s="51"/>
      <x:c r="AH109" s="51"/>
      <x:c r="AI109" s="51"/>
      <x:c r="AJ109" s="51"/>
      <x:c r="AK109" s="51" t="str">
        <x:f>IF(A109="","",IF(AG109="","EMPTY",IF(AND(COUNTIFS(EVIDENCE_LINKS!$B$6:$B$205,A109,EVIDENCE_LINKS!$D$6:$D$205,AG109)=1,EXACT(AG109,INDEX(EVIDENCE_LINKS!$D$6:$D$205,SUMIFS(EVIDENCE_LINKS!$S$6:$S$205,EVIDENCE_LINKS!$B$6:$B$205,A109,EVIDENCE_LINKS!$D$6:$D$205,AG109))),EXACT(A109,INDEX(EVIDENCE_LINKS!$B$6:$B$205,SUMIFS(EVIDENCE_LINKS!$S$6:$S$205,EVIDENCE_LINKS!$B$6:$B$205,A109,EVIDENCE_LINKS!$D$6:$D$205,AG109))),EXACT(B109,INDEX(EVIDENCE_LINKS!$C$6:$C$205,SUMIFS(EVIDENCE_LINKS!$S$6:$S$205,EVIDENCE_LINKS!$B$6:$B$205,A109,EVIDENCE_LINKS!$D$6:$D$205,AG109))),INDEX(EVIDENCE_LINKS!$N$6:$N$205,SUMIFS(EVIDENCE_LINKS!$S$6:$S$205,EVIDENCE_LINKS!$B$6:$B$205,A109,EVIDENCE_LINKS!$D$6:$D$205,AG109))="VALID",COUNTIF($AG109:$AJ109,AG109)=1),"VALID","INVALID - EVIDENCE 1 SELECTION")))</x:f>
      </x:c>
      <x:c r="AL109" s="51" t="str">
        <x:f>IF(A109="","",IF(AH109="","EMPTY",IF(AND(COUNTIFS(EVIDENCE_LINKS!$B$6:$B$205,A109,EVIDENCE_LINKS!$D$6:$D$205,AH109)=1,EXACT(AH109,INDEX(EVIDENCE_LINKS!$D$6:$D$205,SUMIFS(EVIDENCE_LINKS!$S$6:$S$205,EVIDENCE_LINKS!$B$6:$B$205,A109,EVIDENCE_LINKS!$D$6:$D$205,AH109))),EXACT(A109,INDEX(EVIDENCE_LINKS!$B$6:$B$205,SUMIFS(EVIDENCE_LINKS!$S$6:$S$205,EVIDENCE_LINKS!$B$6:$B$205,A109,EVIDENCE_LINKS!$D$6:$D$205,AH109))),EXACT(B109,INDEX(EVIDENCE_LINKS!$C$6:$C$205,SUMIFS(EVIDENCE_LINKS!$S$6:$S$205,EVIDENCE_LINKS!$B$6:$B$205,A109,EVIDENCE_LINKS!$D$6:$D$205,AH109))),INDEX(EVIDENCE_LINKS!$N$6:$N$205,SUMIFS(EVIDENCE_LINKS!$S$6:$S$205,EVIDENCE_LINKS!$B$6:$B$205,A109,EVIDENCE_LINKS!$D$6:$D$205,AH109))="VALID",COUNTIF($AG109:$AJ109,AH109)=1),"VALID","INVALID - EVIDENCE 2 SELECTION")))</x:f>
      </x:c>
      <x:c r="AM109" s="51" t="str">
        <x:f>IF(A109="","",IF(AI109="","EMPTY",IF(AND(COUNTIFS(EVIDENCE_LINKS!$B$6:$B$205,A109,EVIDENCE_LINKS!$D$6:$D$205,AI109)=1,EXACT(AI109,INDEX(EVIDENCE_LINKS!$D$6:$D$205,SUMIFS(EVIDENCE_LINKS!$S$6:$S$205,EVIDENCE_LINKS!$B$6:$B$205,A109,EVIDENCE_LINKS!$D$6:$D$205,AI109))),EXACT(A109,INDEX(EVIDENCE_LINKS!$B$6:$B$205,SUMIFS(EVIDENCE_LINKS!$S$6:$S$205,EVIDENCE_LINKS!$B$6:$B$205,A109,EVIDENCE_LINKS!$D$6:$D$205,AI109))),EXACT(B109,INDEX(EVIDENCE_LINKS!$C$6:$C$205,SUMIFS(EVIDENCE_LINKS!$S$6:$S$205,EVIDENCE_LINKS!$B$6:$B$205,A109,EVIDENCE_LINKS!$D$6:$D$205,AI109))),INDEX(EVIDENCE_LINKS!$N$6:$N$205,SUMIFS(EVIDENCE_LINKS!$S$6:$S$205,EVIDENCE_LINKS!$B$6:$B$205,A109,EVIDENCE_LINKS!$D$6:$D$205,AI109))="VALID",COUNTIF($AG109:$AJ109,AI109)=1),"VALID","INVALID - EVIDENCE 3 SELECTION")))</x:f>
      </x:c>
      <x:c r="AN109" s="51" t="str">
        <x:f>IF(A109="","",IF(AJ109="","EMPTY",IF(AND(COUNTIFS(EVIDENCE_LINKS!$B$6:$B$205,A109,EVIDENCE_LINKS!$D$6:$D$205,AJ109)=1,EXACT(AJ109,INDEX(EVIDENCE_LINKS!$D$6:$D$205,SUMIFS(EVIDENCE_LINKS!$S$6:$S$205,EVIDENCE_LINKS!$B$6:$B$205,A109,EVIDENCE_LINKS!$D$6:$D$205,AJ109))),EXACT(A109,INDEX(EVIDENCE_LINKS!$B$6:$B$205,SUMIFS(EVIDENCE_LINKS!$S$6:$S$205,EVIDENCE_LINKS!$B$6:$B$205,A109,EVIDENCE_LINKS!$D$6:$D$205,AJ109))),EXACT(B109,INDEX(EVIDENCE_LINKS!$C$6:$C$205,SUMIFS(EVIDENCE_LINKS!$S$6:$S$205,EVIDENCE_LINKS!$B$6:$B$205,A109,EVIDENCE_LINKS!$D$6:$D$205,AJ109))),INDEX(EVIDENCE_LINKS!$N$6:$N$205,SUMIFS(EVIDENCE_LINKS!$S$6:$S$205,EVIDENCE_LINKS!$B$6:$B$205,A109,EVIDENCE_LINKS!$D$6:$D$205,AJ109))="VALID",COUNTIF($AG109:$AJ109,AJ109)=1),"VALID","INVALID - EVIDENCE 4 SELECTION")))</x:f>
      </x:c>
      <x:c r="AO109" s="51" t="str">
        <x:f>IF(A109="","",IF(AND(OR(AK109="VALID",AK109="EMPTY"),OR(AL109="VALID",AL109="EMPTY"),OR(AM109="VALID",AM109="EMPTY"),OR(AN109="VALID",AN109="EMPTY"),R109=COUNTIF($AG109:$AJ109,"&lt;&gt;")),"VALID","INVALID - EVIDENCE SELECTION PARITY"))</x:f>
      </x:c>
      <x:c r="AP109" s="51" t="str">
        <x:f>IF(A109="","",IF(R109&lt;2,"TOO FEW - RETURN TO EVIDENCE AUDIT",IF(R109&gt;4,"TOO MANY - REPAIR MEMO","VALID")))</x:f>
      </x:c>
      <x:c r="AR109" t="str">
        <x:f>IF(A109="","",IF(AQ109="","INVALID - MISSING ALTERNATIVE SELECTION",IF(AND(COUNTIFS(ALTERNATIVES!$B$6:$B$205,A109,ALTERNATIVES!$A$6:$A$205,AQ109)=1,EXACT(AQ109,INDEX(ALTERNATIVES!$A$6:$A$205,SUMIFS(ALTERNATIVES!$Q$6:$Q$205,ALTERNATIVES!$B$6:$B$205,A109,ALTERNATIVES!$A$6:$A$205,AQ109))),EXACT(A109,INDEX(ALTERNATIVES!$B$6:$B$205,SUMIFS(ALTERNATIVES!$Q$6:$Q$205,ALTERNATIVES!$B$6:$B$205,A109,ALTERNATIVES!$A$6:$A$205,AQ109))),EXACT(B109,INDEX(ALTERNATIVES!$C$6:$C$205,SUMIFS(ALTERNATIVES!$Q$6:$Q$205,ALTERNATIVES!$B$6:$B$205,A109,ALTERNATIVES!$A$6:$A$205,AQ109))),INDEX(ALTERNATIVES!$L$6:$L$205,SUMIFS(ALTERNATIVES!$Q$6:$Q$205,ALTERNATIVES!$B$6:$B$205,A109,ALTERNATIVES!$A$6:$A$205,AQ109))="VALID"),"VALID","INVALID - ALTERNATIVE SELECTION")))</x:f>
      </x:c>
    </x:row>
    <x:row r="110">
      <x:c r="A110" s="24"/>
      <x:c r="B110" s="24"/>
      <x:c r="C110" s="34"/>
      <x:c r="D110" s="24"/>
      <x:c r="E110" s="24"/>
      <x:c r="F110" s="24"/>
      <x:c r="G110" s="24"/>
      <x:c r="H110" s="24"/>
      <x:c r="I110" s="24"/>
      <x:c r="J110" s="24"/>
      <x:c r="K110" s="24"/>
      <x:c r="L110" s="24"/>
      <x:c r="M110" s="24"/>
      <x:c r="N110" s="30" t="str">
        <x:f>IF(A110="","",IF(COUNTIF($A$6:$A$205,A110)=1,"VALID","INVALID - DUPLICATE / CASE-COLLIDING MEMO ID"))</x:f>
      </x:c>
      <x:c r="O110" s="30" t="str">
        <x:f>IF(A110="","",IF(AND(COUNTIF(DECISION_CONTEXT!$A$6:$A$205,B110)=1,EXACT(B110,INDEX(DECISION_CONTEXT!$A$6:$A$205,MATCH(B110,DECISION_CONTEXT!$A$6:$A$205,0))),INDEX(DECISION_CONTEXT!$I$6:$I$205,MATCH(B110,DECISION_CONTEXT!$A$6:$A$205,0))="VALID",INDEX(DECISION_CONTEXT!$J$6:$J$205,MATCH(B110,DECISION_CONTEXT!$A$6:$A$205,0))="VALID"),"VALID","INVALID - DECISION OWNERSHIP"))</x:f>
      </x:c>
      <x:c r="P110" s="30" t="str">
        <x:f>IF(A110="","",IF(AND(B110&lt;&gt;"",C110&lt;&gt;"",D110&lt;&gt;"",E110&lt;&gt;"",F110&lt;&gt;"",G110&lt;&gt;"",H110&lt;&gt;"",I110&lt;&gt;"",J110&lt;&gt;"",K110&lt;&gt;"",L110&lt;&gt;"",M110&lt;&gt;""),"VALID","INVALID - REQUIRED FIELD"))</x:f>
      </x:c>
      <x:c r="Q110" s="30" t="str">
        <x:f>IF(A110="","",COUNTIFS(EVIDENCE_LINKS!$B$6:$B$205,A110,EVIDENCE_LINKS!$C$6:$C$205,B110))</x:f>
      </x:c>
      <x:c r="R110" s="30" t="str">
        <x:f>IF(A110="","",COUNTIFS(EVIDENCE_LINKS!$B$6:$B$205,A110,EVIDENCE_LINKS!$C$6:$C$205,B110,EVIDENCE_LINKS!$N$6:$N$205,"VALID"))</x:f>
      </x:c>
      <x:c r="S110" s="30" t="str">
        <x:f>IF(A110="","",COUNTIFS(EVIDENCE_LINKS!$B$6:$B$205,A110,EVIDENCE_LINKS!$C$6:$C$205,B110,EVIDENCE_LINKS!$N$6:$N$205,"BLOCKING"))</x:f>
      </x:c>
      <x:c r="T110" s="30" t="str">
        <x:f>IF(A110="","",COUNTIFS(ALTERNATIVES!$B$6:$B$205,A110,ALTERNATIVES!$C$6:$C$205,B110,ALTERNATIVES!$L$6:$L$205,"VALID"))</x:f>
      </x:c>
      <x:c r="U110" s="30" t="str">
        <x:f>IF(A110="","",IF(OR(N110&lt;&gt;"VALID",O110&lt;&gt;"VALID",P110&lt;&gt;"VALID",AB110&lt;&gt;"VALID",AC110&gt;0,AE110&gt;0,AO110&lt;&gt;"VALID",AR110&lt;&gt;"VALID"),"REPAIR MEMO",IF(INDEX(DECISION_CONTEXT!$D$6:$D$205,MATCH(B110,DECISION_CONTEXT!$A$6:$A$205,0))="REOPEN REQUIRED","RETURN TO DECISION DEFINITION",IF(OR(AD110&gt;0,AP110="TOO FEW - RETURN TO EVIDENCE AUDIT"),"RETURN TO EVIDENCE AUDIT",IF(AP110="TOO MANY - REPAIR MEMO","REPAIR MEMO",IF(T110&lt;1,"REPAIR MEMO","READY FOR EXECUTIVE REVIEW"))))))</x:f>
      </x:c>
      <x:c r="V110" s="30" t="str">
        <x:f>IF(A110="","",IF(U110="READY FOR EXECUTIVE REVIEW","Take the bounded memo to executive review; record the actual decision separately.",IF(U110="RETURN TO DECISION DEFINITION","Reopen the Decision Definition Canvas before rewriting the memo.",IF(U110="RETURN TO EVIDENCE AUDIT","Return to Evidence Audit until at least two and no more than four decision-bearing evidence records are valid.",IF(AP110="TOO MANY - REPAIR MEMO","Reduce the executive surface to two to four decision-bearing evidence records without changing upstream evidence.","Repair the memo record without changing upstream decision or evidence.")))))</x:f>
      </x:c>
      <x:c r="W110" s="30" t="str">
        <x:f>IF(A110="","",A110&amp;"|~|"&amp;B110&amp;"|~|"&amp;E110&amp;"|~|"&amp;F110&amp;"|~|"&amp;H110&amp;"|~|"&amp;I110&amp;"|~|"&amp;K110&amp;"|~|"&amp;L110)</x:f>
      </x:c>
      <x:c r="X110" s="51"/>
      <x:c r="Y110" s="51"/>
      <x:c r="Z110" s="51"/>
      <x:c r="AA110" s="51"/>
      <x:c r="AB110" s="51" t="str">
        <x:f>IF(A110="","",IF(AND(O110="VALID",EXACT(X110,INDEX(DECISION_CONTEXT!$B$6:$B$205,MATCH(B110,DECISION_CONTEXT!$A$6:$A$205,0))),EXACT(Y110,INDEX(DECISION_CONTEXT!$E$6:$E$205,MATCH(B110,DECISION_CONTEXT!$A$6:$A$205,0))),EXACT(Z110,INDEX(DECISION_CONTEXT!$F$6:$F$205,MATCH(B110,DECISION_CONTEXT!$A$6:$A$205,0))),EXACT(AA110,INDEX(DECISION_CONTEXT!$H$6:$H$205,MATCH(B110,DECISION_CONTEXT!$A$6:$A$205,0))),EXACT(E110,INDEX(DECISION_CONTEXT!$K$6:$K$205,MATCH(B110,DECISION_CONTEXT!$A$6:$A$205,0)))),"VALID","INVALID - DECISION CONTRACT PARITY / AUTHORITY"))</x:f>
      </x:c>
      <x:c r="AC110" s="51" t="str">
        <x:f>IF(A110="","",COUNTIFS(EVIDENCE_LINKS!$B$6:$B$205,A110,EVIDENCE_LINKS!$C$6:$C$205,B110,EVIDENCE_LINKS!$N$6:$N$205,"INVALID"))</x:f>
      </x:c>
      <x:c r="AD110" s="51" t="str">
        <x:f>IF(A110="","",S110)</x:f>
      </x:c>
      <x:c r="AE110" s="51" t="str">
        <x:f>IF(A110="","",COUNTIFS(ALTERNATIVES!$B$6:$B$205,A110,ALTERNATIVES!$C$6:$C$205,B110,ALTERNATIVES!$L$6:$L$205,"INVALID"))</x:f>
      </x:c>
      <x:c r="AF110" s="51" t="str">
        <x:f>IF(A110="","",A110&amp;"|~|"&amp;B110&amp;"|~|"&amp;X110&amp;"|~|"&amp;Y110&amp;"|~|"&amp;Z110&amp;"|~|"&amp;AA110&amp;"|~|"&amp;E110&amp;"|~|"&amp;F110&amp;"|~|"&amp;H110&amp;"|~|"&amp;I110&amp;"|~|"&amp;K110&amp;"|~|"&amp;L110)</x:f>
      </x:c>
      <x:c r="AG110" s="51"/>
      <x:c r="AH110" s="51"/>
      <x:c r="AI110" s="51"/>
      <x:c r="AJ110" s="51"/>
      <x:c r="AK110" s="51" t="str">
        <x:f>IF(A110="","",IF(AG110="","EMPTY",IF(AND(COUNTIFS(EVIDENCE_LINKS!$B$6:$B$205,A110,EVIDENCE_LINKS!$D$6:$D$205,AG110)=1,EXACT(AG110,INDEX(EVIDENCE_LINKS!$D$6:$D$205,SUMIFS(EVIDENCE_LINKS!$S$6:$S$205,EVIDENCE_LINKS!$B$6:$B$205,A110,EVIDENCE_LINKS!$D$6:$D$205,AG110))),EXACT(A110,INDEX(EVIDENCE_LINKS!$B$6:$B$205,SUMIFS(EVIDENCE_LINKS!$S$6:$S$205,EVIDENCE_LINKS!$B$6:$B$205,A110,EVIDENCE_LINKS!$D$6:$D$205,AG110))),EXACT(B110,INDEX(EVIDENCE_LINKS!$C$6:$C$205,SUMIFS(EVIDENCE_LINKS!$S$6:$S$205,EVIDENCE_LINKS!$B$6:$B$205,A110,EVIDENCE_LINKS!$D$6:$D$205,AG110))),INDEX(EVIDENCE_LINKS!$N$6:$N$205,SUMIFS(EVIDENCE_LINKS!$S$6:$S$205,EVIDENCE_LINKS!$B$6:$B$205,A110,EVIDENCE_LINKS!$D$6:$D$205,AG110))="VALID",COUNTIF($AG110:$AJ110,AG110)=1),"VALID","INVALID - EVIDENCE 1 SELECTION")))</x:f>
      </x:c>
      <x:c r="AL110" s="51" t="str">
        <x:f>IF(A110="","",IF(AH110="","EMPTY",IF(AND(COUNTIFS(EVIDENCE_LINKS!$B$6:$B$205,A110,EVIDENCE_LINKS!$D$6:$D$205,AH110)=1,EXACT(AH110,INDEX(EVIDENCE_LINKS!$D$6:$D$205,SUMIFS(EVIDENCE_LINKS!$S$6:$S$205,EVIDENCE_LINKS!$B$6:$B$205,A110,EVIDENCE_LINKS!$D$6:$D$205,AH110))),EXACT(A110,INDEX(EVIDENCE_LINKS!$B$6:$B$205,SUMIFS(EVIDENCE_LINKS!$S$6:$S$205,EVIDENCE_LINKS!$B$6:$B$205,A110,EVIDENCE_LINKS!$D$6:$D$205,AH110))),EXACT(B110,INDEX(EVIDENCE_LINKS!$C$6:$C$205,SUMIFS(EVIDENCE_LINKS!$S$6:$S$205,EVIDENCE_LINKS!$B$6:$B$205,A110,EVIDENCE_LINKS!$D$6:$D$205,AH110))),INDEX(EVIDENCE_LINKS!$N$6:$N$205,SUMIFS(EVIDENCE_LINKS!$S$6:$S$205,EVIDENCE_LINKS!$B$6:$B$205,A110,EVIDENCE_LINKS!$D$6:$D$205,AH110))="VALID",COUNTIF($AG110:$AJ110,AH110)=1),"VALID","INVALID - EVIDENCE 2 SELECTION")))</x:f>
      </x:c>
      <x:c r="AM110" s="51" t="str">
        <x:f>IF(A110="","",IF(AI110="","EMPTY",IF(AND(COUNTIFS(EVIDENCE_LINKS!$B$6:$B$205,A110,EVIDENCE_LINKS!$D$6:$D$205,AI110)=1,EXACT(AI110,INDEX(EVIDENCE_LINKS!$D$6:$D$205,SUMIFS(EVIDENCE_LINKS!$S$6:$S$205,EVIDENCE_LINKS!$B$6:$B$205,A110,EVIDENCE_LINKS!$D$6:$D$205,AI110))),EXACT(A110,INDEX(EVIDENCE_LINKS!$B$6:$B$205,SUMIFS(EVIDENCE_LINKS!$S$6:$S$205,EVIDENCE_LINKS!$B$6:$B$205,A110,EVIDENCE_LINKS!$D$6:$D$205,AI110))),EXACT(B110,INDEX(EVIDENCE_LINKS!$C$6:$C$205,SUMIFS(EVIDENCE_LINKS!$S$6:$S$205,EVIDENCE_LINKS!$B$6:$B$205,A110,EVIDENCE_LINKS!$D$6:$D$205,AI110))),INDEX(EVIDENCE_LINKS!$N$6:$N$205,SUMIFS(EVIDENCE_LINKS!$S$6:$S$205,EVIDENCE_LINKS!$B$6:$B$205,A110,EVIDENCE_LINKS!$D$6:$D$205,AI110))="VALID",COUNTIF($AG110:$AJ110,AI110)=1),"VALID","INVALID - EVIDENCE 3 SELECTION")))</x:f>
      </x:c>
      <x:c r="AN110" s="51" t="str">
        <x:f>IF(A110="","",IF(AJ110="","EMPTY",IF(AND(COUNTIFS(EVIDENCE_LINKS!$B$6:$B$205,A110,EVIDENCE_LINKS!$D$6:$D$205,AJ110)=1,EXACT(AJ110,INDEX(EVIDENCE_LINKS!$D$6:$D$205,SUMIFS(EVIDENCE_LINKS!$S$6:$S$205,EVIDENCE_LINKS!$B$6:$B$205,A110,EVIDENCE_LINKS!$D$6:$D$205,AJ110))),EXACT(A110,INDEX(EVIDENCE_LINKS!$B$6:$B$205,SUMIFS(EVIDENCE_LINKS!$S$6:$S$205,EVIDENCE_LINKS!$B$6:$B$205,A110,EVIDENCE_LINKS!$D$6:$D$205,AJ110))),EXACT(B110,INDEX(EVIDENCE_LINKS!$C$6:$C$205,SUMIFS(EVIDENCE_LINKS!$S$6:$S$205,EVIDENCE_LINKS!$B$6:$B$205,A110,EVIDENCE_LINKS!$D$6:$D$205,AJ110))),INDEX(EVIDENCE_LINKS!$N$6:$N$205,SUMIFS(EVIDENCE_LINKS!$S$6:$S$205,EVIDENCE_LINKS!$B$6:$B$205,A110,EVIDENCE_LINKS!$D$6:$D$205,AJ110))="VALID",COUNTIF($AG110:$AJ110,AJ110)=1),"VALID","INVALID - EVIDENCE 4 SELECTION")))</x:f>
      </x:c>
      <x:c r="AO110" s="51" t="str">
        <x:f>IF(A110="","",IF(AND(OR(AK110="VALID",AK110="EMPTY"),OR(AL110="VALID",AL110="EMPTY"),OR(AM110="VALID",AM110="EMPTY"),OR(AN110="VALID",AN110="EMPTY"),R110=COUNTIF($AG110:$AJ110,"&lt;&gt;")),"VALID","INVALID - EVIDENCE SELECTION PARITY"))</x:f>
      </x:c>
      <x:c r="AP110" s="51" t="str">
        <x:f>IF(A110="","",IF(R110&lt;2,"TOO FEW - RETURN TO EVIDENCE AUDIT",IF(R110&gt;4,"TOO MANY - REPAIR MEMO","VALID")))</x:f>
      </x:c>
      <x:c r="AR110" t="str">
        <x:f>IF(A110="","",IF(AQ110="","INVALID - MISSING ALTERNATIVE SELECTION",IF(AND(COUNTIFS(ALTERNATIVES!$B$6:$B$205,A110,ALTERNATIVES!$A$6:$A$205,AQ110)=1,EXACT(AQ110,INDEX(ALTERNATIVES!$A$6:$A$205,SUMIFS(ALTERNATIVES!$Q$6:$Q$205,ALTERNATIVES!$B$6:$B$205,A110,ALTERNATIVES!$A$6:$A$205,AQ110))),EXACT(A110,INDEX(ALTERNATIVES!$B$6:$B$205,SUMIFS(ALTERNATIVES!$Q$6:$Q$205,ALTERNATIVES!$B$6:$B$205,A110,ALTERNATIVES!$A$6:$A$205,AQ110))),EXACT(B110,INDEX(ALTERNATIVES!$C$6:$C$205,SUMIFS(ALTERNATIVES!$Q$6:$Q$205,ALTERNATIVES!$B$6:$B$205,A110,ALTERNATIVES!$A$6:$A$205,AQ110))),INDEX(ALTERNATIVES!$L$6:$L$205,SUMIFS(ALTERNATIVES!$Q$6:$Q$205,ALTERNATIVES!$B$6:$B$205,A110,ALTERNATIVES!$A$6:$A$205,AQ110))="VALID"),"VALID","INVALID - ALTERNATIVE SELECTION")))</x:f>
      </x:c>
    </x:row>
    <x:row r="111">
      <x:c r="A111" s="24"/>
      <x:c r="B111" s="24"/>
      <x:c r="C111" s="34"/>
      <x:c r="D111" s="24"/>
      <x:c r="E111" s="24"/>
      <x:c r="F111" s="24"/>
      <x:c r="G111" s="24"/>
      <x:c r="H111" s="24"/>
      <x:c r="I111" s="24"/>
      <x:c r="J111" s="24"/>
      <x:c r="K111" s="24"/>
      <x:c r="L111" s="24"/>
      <x:c r="M111" s="24"/>
      <x:c r="N111" s="30" t="str">
        <x:f>IF(A111="","",IF(COUNTIF($A$6:$A$205,A111)=1,"VALID","INVALID - DUPLICATE / CASE-COLLIDING MEMO ID"))</x:f>
      </x:c>
      <x:c r="O111" s="30" t="str">
        <x:f>IF(A111="","",IF(AND(COUNTIF(DECISION_CONTEXT!$A$6:$A$205,B111)=1,EXACT(B111,INDEX(DECISION_CONTEXT!$A$6:$A$205,MATCH(B111,DECISION_CONTEXT!$A$6:$A$205,0))),INDEX(DECISION_CONTEXT!$I$6:$I$205,MATCH(B111,DECISION_CONTEXT!$A$6:$A$205,0))="VALID",INDEX(DECISION_CONTEXT!$J$6:$J$205,MATCH(B111,DECISION_CONTEXT!$A$6:$A$205,0))="VALID"),"VALID","INVALID - DECISION OWNERSHIP"))</x:f>
      </x:c>
      <x:c r="P111" s="30" t="str">
        <x:f>IF(A111="","",IF(AND(B111&lt;&gt;"",C111&lt;&gt;"",D111&lt;&gt;"",E111&lt;&gt;"",F111&lt;&gt;"",G111&lt;&gt;"",H111&lt;&gt;"",I111&lt;&gt;"",J111&lt;&gt;"",K111&lt;&gt;"",L111&lt;&gt;"",M111&lt;&gt;""),"VALID","INVALID - REQUIRED FIELD"))</x:f>
      </x:c>
      <x:c r="Q111" s="30" t="str">
        <x:f>IF(A111="","",COUNTIFS(EVIDENCE_LINKS!$B$6:$B$205,A111,EVIDENCE_LINKS!$C$6:$C$205,B111))</x:f>
      </x:c>
      <x:c r="R111" s="30" t="str">
        <x:f>IF(A111="","",COUNTIFS(EVIDENCE_LINKS!$B$6:$B$205,A111,EVIDENCE_LINKS!$C$6:$C$205,B111,EVIDENCE_LINKS!$N$6:$N$205,"VALID"))</x:f>
      </x:c>
      <x:c r="S111" s="30" t="str">
        <x:f>IF(A111="","",COUNTIFS(EVIDENCE_LINKS!$B$6:$B$205,A111,EVIDENCE_LINKS!$C$6:$C$205,B111,EVIDENCE_LINKS!$N$6:$N$205,"BLOCKING"))</x:f>
      </x:c>
      <x:c r="T111" s="30" t="str">
        <x:f>IF(A111="","",COUNTIFS(ALTERNATIVES!$B$6:$B$205,A111,ALTERNATIVES!$C$6:$C$205,B111,ALTERNATIVES!$L$6:$L$205,"VALID"))</x:f>
      </x:c>
      <x:c r="U111" s="30" t="str">
        <x:f>IF(A111="","",IF(OR(N111&lt;&gt;"VALID",O111&lt;&gt;"VALID",P111&lt;&gt;"VALID",AB111&lt;&gt;"VALID",AC111&gt;0,AE111&gt;0,AO111&lt;&gt;"VALID",AR111&lt;&gt;"VALID"),"REPAIR MEMO",IF(INDEX(DECISION_CONTEXT!$D$6:$D$205,MATCH(B111,DECISION_CONTEXT!$A$6:$A$205,0))="REOPEN REQUIRED","RETURN TO DECISION DEFINITION",IF(OR(AD111&gt;0,AP111="TOO FEW - RETURN TO EVIDENCE AUDIT"),"RETURN TO EVIDENCE AUDIT",IF(AP111="TOO MANY - REPAIR MEMO","REPAIR MEMO",IF(T111&lt;1,"REPAIR MEMO","READY FOR EXECUTIVE REVIEW"))))))</x:f>
      </x:c>
      <x:c r="V111" s="30" t="str">
        <x:f>IF(A111="","",IF(U111="READY FOR EXECUTIVE REVIEW","Take the bounded memo to executive review; record the actual decision separately.",IF(U111="RETURN TO DECISION DEFINITION","Reopen the Decision Definition Canvas before rewriting the memo.",IF(U111="RETURN TO EVIDENCE AUDIT","Return to Evidence Audit until at least two and no more than four decision-bearing evidence records are valid.",IF(AP111="TOO MANY - REPAIR MEMO","Reduce the executive surface to two to four decision-bearing evidence records without changing upstream evidence.","Repair the memo record without changing upstream decision or evidence.")))))</x:f>
      </x:c>
      <x:c r="W111" s="30" t="str">
        <x:f>IF(A111="","",A111&amp;"|~|"&amp;B111&amp;"|~|"&amp;E111&amp;"|~|"&amp;F111&amp;"|~|"&amp;H111&amp;"|~|"&amp;I111&amp;"|~|"&amp;K111&amp;"|~|"&amp;L111)</x:f>
      </x:c>
      <x:c r="X111" s="51"/>
      <x:c r="Y111" s="51"/>
      <x:c r="Z111" s="51"/>
      <x:c r="AA111" s="51"/>
      <x:c r="AB111" s="51" t="str">
        <x:f>IF(A111="","",IF(AND(O111="VALID",EXACT(X111,INDEX(DECISION_CONTEXT!$B$6:$B$205,MATCH(B111,DECISION_CONTEXT!$A$6:$A$205,0))),EXACT(Y111,INDEX(DECISION_CONTEXT!$E$6:$E$205,MATCH(B111,DECISION_CONTEXT!$A$6:$A$205,0))),EXACT(Z111,INDEX(DECISION_CONTEXT!$F$6:$F$205,MATCH(B111,DECISION_CONTEXT!$A$6:$A$205,0))),EXACT(AA111,INDEX(DECISION_CONTEXT!$H$6:$H$205,MATCH(B111,DECISION_CONTEXT!$A$6:$A$205,0))),EXACT(E111,INDEX(DECISION_CONTEXT!$K$6:$K$205,MATCH(B111,DECISION_CONTEXT!$A$6:$A$205,0)))),"VALID","INVALID - DECISION CONTRACT PARITY / AUTHORITY"))</x:f>
      </x:c>
      <x:c r="AC111" s="51" t="str">
        <x:f>IF(A111="","",COUNTIFS(EVIDENCE_LINKS!$B$6:$B$205,A111,EVIDENCE_LINKS!$C$6:$C$205,B111,EVIDENCE_LINKS!$N$6:$N$205,"INVALID"))</x:f>
      </x:c>
      <x:c r="AD111" s="51" t="str">
        <x:f>IF(A111="","",S111)</x:f>
      </x:c>
      <x:c r="AE111" s="51" t="str">
        <x:f>IF(A111="","",COUNTIFS(ALTERNATIVES!$B$6:$B$205,A111,ALTERNATIVES!$C$6:$C$205,B111,ALTERNATIVES!$L$6:$L$205,"INVALID"))</x:f>
      </x:c>
      <x:c r="AF111" s="51" t="str">
        <x:f>IF(A111="","",A111&amp;"|~|"&amp;B111&amp;"|~|"&amp;X111&amp;"|~|"&amp;Y111&amp;"|~|"&amp;Z111&amp;"|~|"&amp;AA111&amp;"|~|"&amp;E111&amp;"|~|"&amp;F111&amp;"|~|"&amp;H111&amp;"|~|"&amp;I111&amp;"|~|"&amp;K111&amp;"|~|"&amp;L111)</x:f>
      </x:c>
      <x:c r="AG111" s="51"/>
      <x:c r="AH111" s="51"/>
      <x:c r="AI111" s="51"/>
      <x:c r="AJ111" s="51"/>
      <x:c r="AK111" s="51" t="str">
        <x:f>IF(A111="","",IF(AG111="","EMPTY",IF(AND(COUNTIFS(EVIDENCE_LINKS!$B$6:$B$205,A111,EVIDENCE_LINKS!$D$6:$D$205,AG111)=1,EXACT(AG111,INDEX(EVIDENCE_LINKS!$D$6:$D$205,SUMIFS(EVIDENCE_LINKS!$S$6:$S$205,EVIDENCE_LINKS!$B$6:$B$205,A111,EVIDENCE_LINKS!$D$6:$D$205,AG111))),EXACT(A111,INDEX(EVIDENCE_LINKS!$B$6:$B$205,SUMIFS(EVIDENCE_LINKS!$S$6:$S$205,EVIDENCE_LINKS!$B$6:$B$205,A111,EVIDENCE_LINKS!$D$6:$D$205,AG111))),EXACT(B111,INDEX(EVIDENCE_LINKS!$C$6:$C$205,SUMIFS(EVIDENCE_LINKS!$S$6:$S$205,EVIDENCE_LINKS!$B$6:$B$205,A111,EVIDENCE_LINKS!$D$6:$D$205,AG111))),INDEX(EVIDENCE_LINKS!$N$6:$N$205,SUMIFS(EVIDENCE_LINKS!$S$6:$S$205,EVIDENCE_LINKS!$B$6:$B$205,A111,EVIDENCE_LINKS!$D$6:$D$205,AG111))="VALID",COUNTIF($AG111:$AJ111,AG111)=1),"VALID","INVALID - EVIDENCE 1 SELECTION")))</x:f>
      </x:c>
      <x:c r="AL111" s="51" t="str">
        <x:f>IF(A111="","",IF(AH111="","EMPTY",IF(AND(COUNTIFS(EVIDENCE_LINKS!$B$6:$B$205,A111,EVIDENCE_LINKS!$D$6:$D$205,AH111)=1,EXACT(AH111,INDEX(EVIDENCE_LINKS!$D$6:$D$205,SUMIFS(EVIDENCE_LINKS!$S$6:$S$205,EVIDENCE_LINKS!$B$6:$B$205,A111,EVIDENCE_LINKS!$D$6:$D$205,AH111))),EXACT(A111,INDEX(EVIDENCE_LINKS!$B$6:$B$205,SUMIFS(EVIDENCE_LINKS!$S$6:$S$205,EVIDENCE_LINKS!$B$6:$B$205,A111,EVIDENCE_LINKS!$D$6:$D$205,AH111))),EXACT(B111,INDEX(EVIDENCE_LINKS!$C$6:$C$205,SUMIFS(EVIDENCE_LINKS!$S$6:$S$205,EVIDENCE_LINKS!$B$6:$B$205,A111,EVIDENCE_LINKS!$D$6:$D$205,AH111))),INDEX(EVIDENCE_LINKS!$N$6:$N$205,SUMIFS(EVIDENCE_LINKS!$S$6:$S$205,EVIDENCE_LINKS!$B$6:$B$205,A111,EVIDENCE_LINKS!$D$6:$D$205,AH111))="VALID",COUNTIF($AG111:$AJ111,AH111)=1),"VALID","INVALID - EVIDENCE 2 SELECTION")))</x:f>
      </x:c>
      <x:c r="AM111" s="51" t="str">
        <x:f>IF(A111="","",IF(AI111="","EMPTY",IF(AND(COUNTIFS(EVIDENCE_LINKS!$B$6:$B$205,A111,EVIDENCE_LINKS!$D$6:$D$205,AI111)=1,EXACT(AI111,INDEX(EVIDENCE_LINKS!$D$6:$D$205,SUMIFS(EVIDENCE_LINKS!$S$6:$S$205,EVIDENCE_LINKS!$B$6:$B$205,A111,EVIDENCE_LINKS!$D$6:$D$205,AI111))),EXACT(A111,INDEX(EVIDENCE_LINKS!$B$6:$B$205,SUMIFS(EVIDENCE_LINKS!$S$6:$S$205,EVIDENCE_LINKS!$B$6:$B$205,A111,EVIDENCE_LINKS!$D$6:$D$205,AI111))),EXACT(B111,INDEX(EVIDENCE_LINKS!$C$6:$C$205,SUMIFS(EVIDENCE_LINKS!$S$6:$S$205,EVIDENCE_LINKS!$B$6:$B$205,A111,EVIDENCE_LINKS!$D$6:$D$205,AI111))),INDEX(EVIDENCE_LINKS!$N$6:$N$205,SUMIFS(EVIDENCE_LINKS!$S$6:$S$205,EVIDENCE_LINKS!$B$6:$B$205,A111,EVIDENCE_LINKS!$D$6:$D$205,AI111))="VALID",COUNTIF($AG111:$AJ111,AI111)=1),"VALID","INVALID - EVIDENCE 3 SELECTION")))</x:f>
      </x:c>
      <x:c r="AN111" s="51" t="str">
        <x:f>IF(A111="","",IF(AJ111="","EMPTY",IF(AND(COUNTIFS(EVIDENCE_LINKS!$B$6:$B$205,A111,EVIDENCE_LINKS!$D$6:$D$205,AJ111)=1,EXACT(AJ111,INDEX(EVIDENCE_LINKS!$D$6:$D$205,SUMIFS(EVIDENCE_LINKS!$S$6:$S$205,EVIDENCE_LINKS!$B$6:$B$205,A111,EVIDENCE_LINKS!$D$6:$D$205,AJ111))),EXACT(A111,INDEX(EVIDENCE_LINKS!$B$6:$B$205,SUMIFS(EVIDENCE_LINKS!$S$6:$S$205,EVIDENCE_LINKS!$B$6:$B$205,A111,EVIDENCE_LINKS!$D$6:$D$205,AJ111))),EXACT(B111,INDEX(EVIDENCE_LINKS!$C$6:$C$205,SUMIFS(EVIDENCE_LINKS!$S$6:$S$205,EVIDENCE_LINKS!$B$6:$B$205,A111,EVIDENCE_LINKS!$D$6:$D$205,AJ111))),INDEX(EVIDENCE_LINKS!$N$6:$N$205,SUMIFS(EVIDENCE_LINKS!$S$6:$S$205,EVIDENCE_LINKS!$B$6:$B$205,A111,EVIDENCE_LINKS!$D$6:$D$205,AJ111))="VALID",COUNTIF($AG111:$AJ111,AJ111)=1),"VALID","INVALID - EVIDENCE 4 SELECTION")))</x:f>
      </x:c>
      <x:c r="AO111" s="51" t="str">
        <x:f>IF(A111="","",IF(AND(OR(AK111="VALID",AK111="EMPTY"),OR(AL111="VALID",AL111="EMPTY"),OR(AM111="VALID",AM111="EMPTY"),OR(AN111="VALID",AN111="EMPTY"),R111=COUNTIF($AG111:$AJ111,"&lt;&gt;")),"VALID","INVALID - EVIDENCE SELECTION PARITY"))</x:f>
      </x:c>
      <x:c r="AP111" s="51" t="str">
        <x:f>IF(A111="","",IF(R111&lt;2,"TOO FEW - RETURN TO EVIDENCE AUDIT",IF(R111&gt;4,"TOO MANY - REPAIR MEMO","VALID")))</x:f>
      </x:c>
      <x:c r="AR111" t="str">
        <x:f>IF(A111="","",IF(AQ111="","INVALID - MISSING ALTERNATIVE SELECTION",IF(AND(COUNTIFS(ALTERNATIVES!$B$6:$B$205,A111,ALTERNATIVES!$A$6:$A$205,AQ111)=1,EXACT(AQ111,INDEX(ALTERNATIVES!$A$6:$A$205,SUMIFS(ALTERNATIVES!$Q$6:$Q$205,ALTERNATIVES!$B$6:$B$205,A111,ALTERNATIVES!$A$6:$A$205,AQ111))),EXACT(A111,INDEX(ALTERNATIVES!$B$6:$B$205,SUMIFS(ALTERNATIVES!$Q$6:$Q$205,ALTERNATIVES!$B$6:$B$205,A111,ALTERNATIVES!$A$6:$A$205,AQ111))),EXACT(B111,INDEX(ALTERNATIVES!$C$6:$C$205,SUMIFS(ALTERNATIVES!$Q$6:$Q$205,ALTERNATIVES!$B$6:$B$205,A111,ALTERNATIVES!$A$6:$A$205,AQ111))),INDEX(ALTERNATIVES!$L$6:$L$205,SUMIFS(ALTERNATIVES!$Q$6:$Q$205,ALTERNATIVES!$B$6:$B$205,A111,ALTERNATIVES!$A$6:$A$205,AQ111))="VALID"),"VALID","INVALID - ALTERNATIVE SELECTION")))</x:f>
      </x:c>
    </x:row>
    <x:row r="112">
      <x:c r="A112" s="24"/>
      <x:c r="B112" s="24"/>
      <x:c r="C112" s="34"/>
      <x:c r="D112" s="24"/>
      <x:c r="E112" s="24"/>
      <x:c r="F112" s="24"/>
      <x:c r="G112" s="24"/>
      <x:c r="H112" s="24"/>
      <x:c r="I112" s="24"/>
      <x:c r="J112" s="24"/>
      <x:c r="K112" s="24"/>
      <x:c r="L112" s="24"/>
      <x:c r="M112" s="24"/>
      <x:c r="N112" s="30" t="str">
        <x:f>IF(A112="","",IF(COUNTIF($A$6:$A$205,A112)=1,"VALID","INVALID - DUPLICATE / CASE-COLLIDING MEMO ID"))</x:f>
      </x:c>
      <x:c r="O112" s="30" t="str">
        <x:f>IF(A112="","",IF(AND(COUNTIF(DECISION_CONTEXT!$A$6:$A$205,B112)=1,EXACT(B112,INDEX(DECISION_CONTEXT!$A$6:$A$205,MATCH(B112,DECISION_CONTEXT!$A$6:$A$205,0))),INDEX(DECISION_CONTEXT!$I$6:$I$205,MATCH(B112,DECISION_CONTEXT!$A$6:$A$205,0))="VALID",INDEX(DECISION_CONTEXT!$J$6:$J$205,MATCH(B112,DECISION_CONTEXT!$A$6:$A$205,0))="VALID"),"VALID","INVALID - DECISION OWNERSHIP"))</x:f>
      </x:c>
      <x:c r="P112" s="30" t="str">
        <x:f>IF(A112="","",IF(AND(B112&lt;&gt;"",C112&lt;&gt;"",D112&lt;&gt;"",E112&lt;&gt;"",F112&lt;&gt;"",G112&lt;&gt;"",H112&lt;&gt;"",I112&lt;&gt;"",J112&lt;&gt;"",K112&lt;&gt;"",L112&lt;&gt;"",M112&lt;&gt;""),"VALID","INVALID - REQUIRED FIELD"))</x:f>
      </x:c>
      <x:c r="Q112" s="30" t="str">
        <x:f>IF(A112="","",COUNTIFS(EVIDENCE_LINKS!$B$6:$B$205,A112,EVIDENCE_LINKS!$C$6:$C$205,B112))</x:f>
      </x:c>
      <x:c r="R112" s="30" t="str">
        <x:f>IF(A112="","",COUNTIFS(EVIDENCE_LINKS!$B$6:$B$205,A112,EVIDENCE_LINKS!$C$6:$C$205,B112,EVIDENCE_LINKS!$N$6:$N$205,"VALID"))</x:f>
      </x:c>
      <x:c r="S112" s="30" t="str">
        <x:f>IF(A112="","",COUNTIFS(EVIDENCE_LINKS!$B$6:$B$205,A112,EVIDENCE_LINKS!$C$6:$C$205,B112,EVIDENCE_LINKS!$N$6:$N$205,"BLOCKING"))</x:f>
      </x:c>
      <x:c r="T112" s="30" t="str">
        <x:f>IF(A112="","",COUNTIFS(ALTERNATIVES!$B$6:$B$205,A112,ALTERNATIVES!$C$6:$C$205,B112,ALTERNATIVES!$L$6:$L$205,"VALID"))</x:f>
      </x:c>
      <x:c r="U112" s="30" t="str">
        <x:f>IF(A112="","",IF(OR(N112&lt;&gt;"VALID",O112&lt;&gt;"VALID",P112&lt;&gt;"VALID",AB112&lt;&gt;"VALID",AC112&gt;0,AE112&gt;0,AO112&lt;&gt;"VALID",AR112&lt;&gt;"VALID"),"REPAIR MEMO",IF(INDEX(DECISION_CONTEXT!$D$6:$D$205,MATCH(B112,DECISION_CONTEXT!$A$6:$A$205,0))="REOPEN REQUIRED","RETURN TO DECISION DEFINITION",IF(OR(AD112&gt;0,AP112="TOO FEW - RETURN TO EVIDENCE AUDIT"),"RETURN TO EVIDENCE AUDIT",IF(AP112="TOO MANY - REPAIR MEMO","REPAIR MEMO",IF(T112&lt;1,"REPAIR MEMO","READY FOR EXECUTIVE REVIEW"))))))</x:f>
      </x:c>
      <x:c r="V112" s="30" t="str">
        <x:f>IF(A112="","",IF(U112="READY FOR EXECUTIVE REVIEW","Take the bounded memo to executive review; record the actual decision separately.",IF(U112="RETURN TO DECISION DEFINITION","Reopen the Decision Definition Canvas before rewriting the memo.",IF(U112="RETURN TO EVIDENCE AUDIT","Return to Evidence Audit until at least two and no more than four decision-bearing evidence records are valid.",IF(AP112="TOO MANY - REPAIR MEMO","Reduce the executive surface to two to four decision-bearing evidence records without changing upstream evidence.","Repair the memo record without changing upstream decision or evidence.")))))</x:f>
      </x:c>
      <x:c r="W112" s="30" t="str">
        <x:f>IF(A112="","",A112&amp;"|~|"&amp;B112&amp;"|~|"&amp;E112&amp;"|~|"&amp;F112&amp;"|~|"&amp;H112&amp;"|~|"&amp;I112&amp;"|~|"&amp;K112&amp;"|~|"&amp;L112)</x:f>
      </x:c>
      <x:c r="X112" s="51"/>
      <x:c r="Y112" s="51"/>
      <x:c r="Z112" s="51"/>
      <x:c r="AA112" s="51"/>
      <x:c r="AB112" s="51" t="str">
        <x:f>IF(A112="","",IF(AND(O112="VALID",EXACT(X112,INDEX(DECISION_CONTEXT!$B$6:$B$205,MATCH(B112,DECISION_CONTEXT!$A$6:$A$205,0))),EXACT(Y112,INDEX(DECISION_CONTEXT!$E$6:$E$205,MATCH(B112,DECISION_CONTEXT!$A$6:$A$205,0))),EXACT(Z112,INDEX(DECISION_CONTEXT!$F$6:$F$205,MATCH(B112,DECISION_CONTEXT!$A$6:$A$205,0))),EXACT(AA112,INDEX(DECISION_CONTEXT!$H$6:$H$205,MATCH(B112,DECISION_CONTEXT!$A$6:$A$205,0))),EXACT(E112,INDEX(DECISION_CONTEXT!$K$6:$K$205,MATCH(B112,DECISION_CONTEXT!$A$6:$A$205,0)))),"VALID","INVALID - DECISION CONTRACT PARITY / AUTHORITY"))</x:f>
      </x:c>
      <x:c r="AC112" s="51" t="str">
        <x:f>IF(A112="","",COUNTIFS(EVIDENCE_LINKS!$B$6:$B$205,A112,EVIDENCE_LINKS!$C$6:$C$205,B112,EVIDENCE_LINKS!$N$6:$N$205,"INVALID"))</x:f>
      </x:c>
      <x:c r="AD112" s="51" t="str">
        <x:f>IF(A112="","",S112)</x:f>
      </x:c>
      <x:c r="AE112" s="51" t="str">
        <x:f>IF(A112="","",COUNTIFS(ALTERNATIVES!$B$6:$B$205,A112,ALTERNATIVES!$C$6:$C$205,B112,ALTERNATIVES!$L$6:$L$205,"INVALID"))</x:f>
      </x:c>
      <x:c r="AF112" s="51" t="str">
        <x:f>IF(A112="","",A112&amp;"|~|"&amp;B112&amp;"|~|"&amp;X112&amp;"|~|"&amp;Y112&amp;"|~|"&amp;Z112&amp;"|~|"&amp;AA112&amp;"|~|"&amp;E112&amp;"|~|"&amp;F112&amp;"|~|"&amp;H112&amp;"|~|"&amp;I112&amp;"|~|"&amp;K112&amp;"|~|"&amp;L112)</x:f>
      </x:c>
      <x:c r="AG112" s="51"/>
      <x:c r="AH112" s="51"/>
      <x:c r="AI112" s="51"/>
      <x:c r="AJ112" s="51"/>
      <x:c r="AK112" s="51" t="str">
        <x:f>IF(A112="","",IF(AG112="","EMPTY",IF(AND(COUNTIFS(EVIDENCE_LINKS!$B$6:$B$205,A112,EVIDENCE_LINKS!$D$6:$D$205,AG112)=1,EXACT(AG112,INDEX(EVIDENCE_LINKS!$D$6:$D$205,SUMIFS(EVIDENCE_LINKS!$S$6:$S$205,EVIDENCE_LINKS!$B$6:$B$205,A112,EVIDENCE_LINKS!$D$6:$D$205,AG112))),EXACT(A112,INDEX(EVIDENCE_LINKS!$B$6:$B$205,SUMIFS(EVIDENCE_LINKS!$S$6:$S$205,EVIDENCE_LINKS!$B$6:$B$205,A112,EVIDENCE_LINKS!$D$6:$D$205,AG112))),EXACT(B112,INDEX(EVIDENCE_LINKS!$C$6:$C$205,SUMIFS(EVIDENCE_LINKS!$S$6:$S$205,EVIDENCE_LINKS!$B$6:$B$205,A112,EVIDENCE_LINKS!$D$6:$D$205,AG112))),INDEX(EVIDENCE_LINKS!$N$6:$N$205,SUMIFS(EVIDENCE_LINKS!$S$6:$S$205,EVIDENCE_LINKS!$B$6:$B$205,A112,EVIDENCE_LINKS!$D$6:$D$205,AG112))="VALID",COUNTIF($AG112:$AJ112,AG112)=1),"VALID","INVALID - EVIDENCE 1 SELECTION")))</x:f>
      </x:c>
      <x:c r="AL112" s="51" t="str">
        <x:f>IF(A112="","",IF(AH112="","EMPTY",IF(AND(COUNTIFS(EVIDENCE_LINKS!$B$6:$B$205,A112,EVIDENCE_LINKS!$D$6:$D$205,AH112)=1,EXACT(AH112,INDEX(EVIDENCE_LINKS!$D$6:$D$205,SUMIFS(EVIDENCE_LINKS!$S$6:$S$205,EVIDENCE_LINKS!$B$6:$B$205,A112,EVIDENCE_LINKS!$D$6:$D$205,AH112))),EXACT(A112,INDEX(EVIDENCE_LINKS!$B$6:$B$205,SUMIFS(EVIDENCE_LINKS!$S$6:$S$205,EVIDENCE_LINKS!$B$6:$B$205,A112,EVIDENCE_LINKS!$D$6:$D$205,AH112))),EXACT(B112,INDEX(EVIDENCE_LINKS!$C$6:$C$205,SUMIFS(EVIDENCE_LINKS!$S$6:$S$205,EVIDENCE_LINKS!$B$6:$B$205,A112,EVIDENCE_LINKS!$D$6:$D$205,AH112))),INDEX(EVIDENCE_LINKS!$N$6:$N$205,SUMIFS(EVIDENCE_LINKS!$S$6:$S$205,EVIDENCE_LINKS!$B$6:$B$205,A112,EVIDENCE_LINKS!$D$6:$D$205,AH112))="VALID",COUNTIF($AG112:$AJ112,AH112)=1),"VALID","INVALID - EVIDENCE 2 SELECTION")))</x:f>
      </x:c>
      <x:c r="AM112" s="51" t="str">
        <x:f>IF(A112="","",IF(AI112="","EMPTY",IF(AND(COUNTIFS(EVIDENCE_LINKS!$B$6:$B$205,A112,EVIDENCE_LINKS!$D$6:$D$205,AI112)=1,EXACT(AI112,INDEX(EVIDENCE_LINKS!$D$6:$D$205,SUMIFS(EVIDENCE_LINKS!$S$6:$S$205,EVIDENCE_LINKS!$B$6:$B$205,A112,EVIDENCE_LINKS!$D$6:$D$205,AI112))),EXACT(A112,INDEX(EVIDENCE_LINKS!$B$6:$B$205,SUMIFS(EVIDENCE_LINKS!$S$6:$S$205,EVIDENCE_LINKS!$B$6:$B$205,A112,EVIDENCE_LINKS!$D$6:$D$205,AI112))),EXACT(B112,INDEX(EVIDENCE_LINKS!$C$6:$C$205,SUMIFS(EVIDENCE_LINKS!$S$6:$S$205,EVIDENCE_LINKS!$B$6:$B$205,A112,EVIDENCE_LINKS!$D$6:$D$205,AI112))),INDEX(EVIDENCE_LINKS!$N$6:$N$205,SUMIFS(EVIDENCE_LINKS!$S$6:$S$205,EVIDENCE_LINKS!$B$6:$B$205,A112,EVIDENCE_LINKS!$D$6:$D$205,AI112))="VALID",COUNTIF($AG112:$AJ112,AI112)=1),"VALID","INVALID - EVIDENCE 3 SELECTION")))</x:f>
      </x:c>
      <x:c r="AN112" s="51" t="str">
        <x:f>IF(A112="","",IF(AJ112="","EMPTY",IF(AND(COUNTIFS(EVIDENCE_LINKS!$B$6:$B$205,A112,EVIDENCE_LINKS!$D$6:$D$205,AJ112)=1,EXACT(AJ112,INDEX(EVIDENCE_LINKS!$D$6:$D$205,SUMIFS(EVIDENCE_LINKS!$S$6:$S$205,EVIDENCE_LINKS!$B$6:$B$205,A112,EVIDENCE_LINKS!$D$6:$D$205,AJ112))),EXACT(A112,INDEX(EVIDENCE_LINKS!$B$6:$B$205,SUMIFS(EVIDENCE_LINKS!$S$6:$S$205,EVIDENCE_LINKS!$B$6:$B$205,A112,EVIDENCE_LINKS!$D$6:$D$205,AJ112))),EXACT(B112,INDEX(EVIDENCE_LINKS!$C$6:$C$205,SUMIFS(EVIDENCE_LINKS!$S$6:$S$205,EVIDENCE_LINKS!$B$6:$B$205,A112,EVIDENCE_LINKS!$D$6:$D$205,AJ112))),INDEX(EVIDENCE_LINKS!$N$6:$N$205,SUMIFS(EVIDENCE_LINKS!$S$6:$S$205,EVIDENCE_LINKS!$B$6:$B$205,A112,EVIDENCE_LINKS!$D$6:$D$205,AJ112))="VALID",COUNTIF($AG112:$AJ112,AJ112)=1),"VALID","INVALID - EVIDENCE 4 SELECTION")))</x:f>
      </x:c>
      <x:c r="AO112" s="51" t="str">
        <x:f>IF(A112="","",IF(AND(OR(AK112="VALID",AK112="EMPTY"),OR(AL112="VALID",AL112="EMPTY"),OR(AM112="VALID",AM112="EMPTY"),OR(AN112="VALID",AN112="EMPTY"),R112=COUNTIF($AG112:$AJ112,"&lt;&gt;")),"VALID","INVALID - EVIDENCE SELECTION PARITY"))</x:f>
      </x:c>
      <x:c r="AP112" s="51" t="str">
        <x:f>IF(A112="","",IF(R112&lt;2,"TOO FEW - RETURN TO EVIDENCE AUDIT",IF(R112&gt;4,"TOO MANY - REPAIR MEMO","VALID")))</x:f>
      </x:c>
      <x:c r="AR112" t="str">
        <x:f>IF(A112="","",IF(AQ112="","INVALID - MISSING ALTERNATIVE SELECTION",IF(AND(COUNTIFS(ALTERNATIVES!$B$6:$B$205,A112,ALTERNATIVES!$A$6:$A$205,AQ112)=1,EXACT(AQ112,INDEX(ALTERNATIVES!$A$6:$A$205,SUMIFS(ALTERNATIVES!$Q$6:$Q$205,ALTERNATIVES!$B$6:$B$205,A112,ALTERNATIVES!$A$6:$A$205,AQ112))),EXACT(A112,INDEX(ALTERNATIVES!$B$6:$B$205,SUMIFS(ALTERNATIVES!$Q$6:$Q$205,ALTERNATIVES!$B$6:$B$205,A112,ALTERNATIVES!$A$6:$A$205,AQ112))),EXACT(B112,INDEX(ALTERNATIVES!$C$6:$C$205,SUMIFS(ALTERNATIVES!$Q$6:$Q$205,ALTERNATIVES!$B$6:$B$205,A112,ALTERNATIVES!$A$6:$A$205,AQ112))),INDEX(ALTERNATIVES!$L$6:$L$205,SUMIFS(ALTERNATIVES!$Q$6:$Q$205,ALTERNATIVES!$B$6:$B$205,A112,ALTERNATIVES!$A$6:$A$205,AQ112))="VALID"),"VALID","INVALID - ALTERNATIVE SELECTION")))</x:f>
      </x:c>
    </x:row>
    <x:row r="113">
      <x:c r="A113" s="24"/>
      <x:c r="B113" s="24"/>
      <x:c r="C113" s="34"/>
      <x:c r="D113" s="24"/>
      <x:c r="E113" s="24"/>
      <x:c r="F113" s="24"/>
      <x:c r="G113" s="24"/>
      <x:c r="H113" s="24"/>
      <x:c r="I113" s="24"/>
      <x:c r="J113" s="24"/>
      <x:c r="K113" s="24"/>
      <x:c r="L113" s="24"/>
      <x:c r="M113" s="24"/>
      <x:c r="N113" s="30" t="str">
        <x:f>IF(A113="","",IF(COUNTIF($A$6:$A$205,A113)=1,"VALID","INVALID - DUPLICATE / CASE-COLLIDING MEMO ID"))</x:f>
      </x:c>
      <x:c r="O113" s="30" t="str">
        <x:f>IF(A113="","",IF(AND(COUNTIF(DECISION_CONTEXT!$A$6:$A$205,B113)=1,EXACT(B113,INDEX(DECISION_CONTEXT!$A$6:$A$205,MATCH(B113,DECISION_CONTEXT!$A$6:$A$205,0))),INDEX(DECISION_CONTEXT!$I$6:$I$205,MATCH(B113,DECISION_CONTEXT!$A$6:$A$205,0))="VALID",INDEX(DECISION_CONTEXT!$J$6:$J$205,MATCH(B113,DECISION_CONTEXT!$A$6:$A$205,0))="VALID"),"VALID","INVALID - DECISION OWNERSHIP"))</x:f>
      </x:c>
      <x:c r="P113" s="30" t="str">
        <x:f>IF(A113="","",IF(AND(B113&lt;&gt;"",C113&lt;&gt;"",D113&lt;&gt;"",E113&lt;&gt;"",F113&lt;&gt;"",G113&lt;&gt;"",H113&lt;&gt;"",I113&lt;&gt;"",J113&lt;&gt;"",K113&lt;&gt;"",L113&lt;&gt;"",M113&lt;&gt;""),"VALID","INVALID - REQUIRED FIELD"))</x:f>
      </x:c>
      <x:c r="Q113" s="30" t="str">
        <x:f>IF(A113="","",COUNTIFS(EVIDENCE_LINKS!$B$6:$B$205,A113,EVIDENCE_LINKS!$C$6:$C$205,B113))</x:f>
      </x:c>
      <x:c r="R113" s="30" t="str">
        <x:f>IF(A113="","",COUNTIFS(EVIDENCE_LINKS!$B$6:$B$205,A113,EVIDENCE_LINKS!$C$6:$C$205,B113,EVIDENCE_LINKS!$N$6:$N$205,"VALID"))</x:f>
      </x:c>
      <x:c r="S113" s="30" t="str">
        <x:f>IF(A113="","",COUNTIFS(EVIDENCE_LINKS!$B$6:$B$205,A113,EVIDENCE_LINKS!$C$6:$C$205,B113,EVIDENCE_LINKS!$N$6:$N$205,"BLOCKING"))</x:f>
      </x:c>
      <x:c r="T113" s="30" t="str">
        <x:f>IF(A113="","",COUNTIFS(ALTERNATIVES!$B$6:$B$205,A113,ALTERNATIVES!$C$6:$C$205,B113,ALTERNATIVES!$L$6:$L$205,"VALID"))</x:f>
      </x:c>
      <x:c r="U113" s="30" t="str">
        <x:f>IF(A113="","",IF(OR(N113&lt;&gt;"VALID",O113&lt;&gt;"VALID",P113&lt;&gt;"VALID",AB113&lt;&gt;"VALID",AC113&gt;0,AE113&gt;0,AO113&lt;&gt;"VALID",AR113&lt;&gt;"VALID"),"REPAIR MEMO",IF(INDEX(DECISION_CONTEXT!$D$6:$D$205,MATCH(B113,DECISION_CONTEXT!$A$6:$A$205,0))="REOPEN REQUIRED","RETURN TO DECISION DEFINITION",IF(OR(AD113&gt;0,AP113="TOO FEW - RETURN TO EVIDENCE AUDIT"),"RETURN TO EVIDENCE AUDIT",IF(AP113="TOO MANY - REPAIR MEMO","REPAIR MEMO",IF(T113&lt;1,"REPAIR MEMO","READY FOR EXECUTIVE REVIEW"))))))</x:f>
      </x:c>
      <x:c r="V113" s="30" t="str">
        <x:f>IF(A113="","",IF(U113="READY FOR EXECUTIVE REVIEW","Take the bounded memo to executive review; record the actual decision separately.",IF(U113="RETURN TO DECISION DEFINITION","Reopen the Decision Definition Canvas before rewriting the memo.",IF(U113="RETURN TO EVIDENCE AUDIT","Return to Evidence Audit until at least two and no more than four decision-bearing evidence records are valid.",IF(AP113="TOO MANY - REPAIR MEMO","Reduce the executive surface to two to four decision-bearing evidence records without changing upstream evidence.","Repair the memo record without changing upstream decision or evidence.")))))</x:f>
      </x:c>
      <x:c r="W113" s="30" t="str">
        <x:f>IF(A113="","",A113&amp;"|~|"&amp;B113&amp;"|~|"&amp;E113&amp;"|~|"&amp;F113&amp;"|~|"&amp;H113&amp;"|~|"&amp;I113&amp;"|~|"&amp;K113&amp;"|~|"&amp;L113)</x:f>
      </x:c>
      <x:c r="X113" s="51"/>
      <x:c r="Y113" s="51"/>
      <x:c r="Z113" s="51"/>
      <x:c r="AA113" s="51"/>
      <x:c r="AB113" s="51" t="str">
        <x:f>IF(A113="","",IF(AND(O113="VALID",EXACT(X113,INDEX(DECISION_CONTEXT!$B$6:$B$205,MATCH(B113,DECISION_CONTEXT!$A$6:$A$205,0))),EXACT(Y113,INDEX(DECISION_CONTEXT!$E$6:$E$205,MATCH(B113,DECISION_CONTEXT!$A$6:$A$205,0))),EXACT(Z113,INDEX(DECISION_CONTEXT!$F$6:$F$205,MATCH(B113,DECISION_CONTEXT!$A$6:$A$205,0))),EXACT(AA113,INDEX(DECISION_CONTEXT!$H$6:$H$205,MATCH(B113,DECISION_CONTEXT!$A$6:$A$205,0))),EXACT(E113,INDEX(DECISION_CONTEXT!$K$6:$K$205,MATCH(B113,DECISION_CONTEXT!$A$6:$A$205,0)))),"VALID","INVALID - DECISION CONTRACT PARITY / AUTHORITY"))</x:f>
      </x:c>
      <x:c r="AC113" s="51" t="str">
        <x:f>IF(A113="","",COUNTIFS(EVIDENCE_LINKS!$B$6:$B$205,A113,EVIDENCE_LINKS!$C$6:$C$205,B113,EVIDENCE_LINKS!$N$6:$N$205,"INVALID"))</x:f>
      </x:c>
      <x:c r="AD113" s="51" t="str">
        <x:f>IF(A113="","",S113)</x:f>
      </x:c>
      <x:c r="AE113" s="51" t="str">
        <x:f>IF(A113="","",COUNTIFS(ALTERNATIVES!$B$6:$B$205,A113,ALTERNATIVES!$C$6:$C$205,B113,ALTERNATIVES!$L$6:$L$205,"INVALID"))</x:f>
      </x:c>
      <x:c r="AF113" s="51" t="str">
        <x:f>IF(A113="","",A113&amp;"|~|"&amp;B113&amp;"|~|"&amp;X113&amp;"|~|"&amp;Y113&amp;"|~|"&amp;Z113&amp;"|~|"&amp;AA113&amp;"|~|"&amp;E113&amp;"|~|"&amp;F113&amp;"|~|"&amp;H113&amp;"|~|"&amp;I113&amp;"|~|"&amp;K113&amp;"|~|"&amp;L113)</x:f>
      </x:c>
      <x:c r="AG113" s="51"/>
      <x:c r="AH113" s="51"/>
      <x:c r="AI113" s="51"/>
      <x:c r="AJ113" s="51"/>
      <x:c r="AK113" s="51" t="str">
        <x:f>IF(A113="","",IF(AG113="","EMPTY",IF(AND(COUNTIFS(EVIDENCE_LINKS!$B$6:$B$205,A113,EVIDENCE_LINKS!$D$6:$D$205,AG113)=1,EXACT(AG113,INDEX(EVIDENCE_LINKS!$D$6:$D$205,SUMIFS(EVIDENCE_LINKS!$S$6:$S$205,EVIDENCE_LINKS!$B$6:$B$205,A113,EVIDENCE_LINKS!$D$6:$D$205,AG113))),EXACT(A113,INDEX(EVIDENCE_LINKS!$B$6:$B$205,SUMIFS(EVIDENCE_LINKS!$S$6:$S$205,EVIDENCE_LINKS!$B$6:$B$205,A113,EVIDENCE_LINKS!$D$6:$D$205,AG113))),EXACT(B113,INDEX(EVIDENCE_LINKS!$C$6:$C$205,SUMIFS(EVIDENCE_LINKS!$S$6:$S$205,EVIDENCE_LINKS!$B$6:$B$205,A113,EVIDENCE_LINKS!$D$6:$D$205,AG113))),INDEX(EVIDENCE_LINKS!$N$6:$N$205,SUMIFS(EVIDENCE_LINKS!$S$6:$S$205,EVIDENCE_LINKS!$B$6:$B$205,A113,EVIDENCE_LINKS!$D$6:$D$205,AG113))="VALID",COUNTIF($AG113:$AJ113,AG113)=1),"VALID","INVALID - EVIDENCE 1 SELECTION")))</x:f>
      </x:c>
      <x:c r="AL113" s="51" t="str">
        <x:f>IF(A113="","",IF(AH113="","EMPTY",IF(AND(COUNTIFS(EVIDENCE_LINKS!$B$6:$B$205,A113,EVIDENCE_LINKS!$D$6:$D$205,AH113)=1,EXACT(AH113,INDEX(EVIDENCE_LINKS!$D$6:$D$205,SUMIFS(EVIDENCE_LINKS!$S$6:$S$205,EVIDENCE_LINKS!$B$6:$B$205,A113,EVIDENCE_LINKS!$D$6:$D$205,AH113))),EXACT(A113,INDEX(EVIDENCE_LINKS!$B$6:$B$205,SUMIFS(EVIDENCE_LINKS!$S$6:$S$205,EVIDENCE_LINKS!$B$6:$B$205,A113,EVIDENCE_LINKS!$D$6:$D$205,AH113))),EXACT(B113,INDEX(EVIDENCE_LINKS!$C$6:$C$205,SUMIFS(EVIDENCE_LINKS!$S$6:$S$205,EVIDENCE_LINKS!$B$6:$B$205,A113,EVIDENCE_LINKS!$D$6:$D$205,AH113))),INDEX(EVIDENCE_LINKS!$N$6:$N$205,SUMIFS(EVIDENCE_LINKS!$S$6:$S$205,EVIDENCE_LINKS!$B$6:$B$205,A113,EVIDENCE_LINKS!$D$6:$D$205,AH113))="VALID",COUNTIF($AG113:$AJ113,AH113)=1),"VALID","INVALID - EVIDENCE 2 SELECTION")))</x:f>
      </x:c>
      <x:c r="AM113" s="51" t="str">
        <x:f>IF(A113="","",IF(AI113="","EMPTY",IF(AND(COUNTIFS(EVIDENCE_LINKS!$B$6:$B$205,A113,EVIDENCE_LINKS!$D$6:$D$205,AI113)=1,EXACT(AI113,INDEX(EVIDENCE_LINKS!$D$6:$D$205,SUMIFS(EVIDENCE_LINKS!$S$6:$S$205,EVIDENCE_LINKS!$B$6:$B$205,A113,EVIDENCE_LINKS!$D$6:$D$205,AI113))),EXACT(A113,INDEX(EVIDENCE_LINKS!$B$6:$B$205,SUMIFS(EVIDENCE_LINKS!$S$6:$S$205,EVIDENCE_LINKS!$B$6:$B$205,A113,EVIDENCE_LINKS!$D$6:$D$205,AI113))),EXACT(B113,INDEX(EVIDENCE_LINKS!$C$6:$C$205,SUMIFS(EVIDENCE_LINKS!$S$6:$S$205,EVIDENCE_LINKS!$B$6:$B$205,A113,EVIDENCE_LINKS!$D$6:$D$205,AI113))),INDEX(EVIDENCE_LINKS!$N$6:$N$205,SUMIFS(EVIDENCE_LINKS!$S$6:$S$205,EVIDENCE_LINKS!$B$6:$B$205,A113,EVIDENCE_LINKS!$D$6:$D$205,AI113))="VALID",COUNTIF($AG113:$AJ113,AI113)=1),"VALID","INVALID - EVIDENCE 3 SELECTION")))</x:f>
      </x:c>
      <x:c r="AN113" s="51" t="str">
        <x:f>IF(A113="","",IF(AJ113="","EMPTY",IF(AND(COUNTIFS(EVIDENCE_LINKS!$B$6:$B$205,A113,EVIDENCE_LINKS!$D$6:$D$205,AJ113)=1,EXACT(AJ113,INDEX(EVIDENCE_LINKS!$D$6:$D$205,SUMIFS(EVIDENCE_LINKS!$S$6:$S$205,EVIDENCE_LINKS!$B$6:$B$205,A113,EVIDENCE_LINKS!$D$6:$D$205,AJ113))),EXACT(A113,INDEX(EVIDENCE_LINKS!$B$6:$B$205,SUMIFS(EVIDENCE_LINKS!$S$6:$S$205,EVIDENCE_LINKS!$B$6:$B$205,A113,EVIDENCE_LINKS!$D$6:$D$205,AJ113))),EXACT(B113,INDEX(EVIDENCE_LINKS!$C$6:$C$205,SUMIFS(EVIDENCE_LINKS!$S$6:$S$205,EVIDENCE_LINKS!$B$6:$B$205,A113,EVIDENCE_LINKS!$D$6:$D$205,AJ113))),INDEX(EVIDENCE_LINKS!$N$6:$N$205,SUMIFS(EVIDENCE_LINKS!$S$6:$S$205,EVIDENCE_LINKS!$B$6:$B$205,A113,EVIDENCE_LINKS!$D$6:$D$205,AJ113))="VALID",COUNTIF($AG113:$AJ113,AJ113)=1),"VALID","INVALID - EVIDENCE 4 SELECTION")))</x:f>
      </x:c>
      <x:c r="AO113" s="51" t="str">
        <x:f>IF(A113="","",IF(AND(OR(AK113="VALID",AK113="EMPTY"),OR(AL113="VALID",AL113="EMPTY"),OR(AM113="VALID",AM113="EMPTY"),OR(AN113="VALID",AN113="EMPTY"),R113=COUNTIF($AG113:$AJ113,"&lt;&gt;")),"VALID","INVALID - EVIDENCE SELECTION PARITY"))</x:f>
      </x:c>
      <x:c r="AP113" s="51" t="str">
        <x:f>IF(A113="","",IF(R113&lt;2,"TOO FEW - RETURN TO EVIDENCE AUDIT",IF(R113&gt;4,"TOO MANY - REPAIR MEMO","VALID")))</x:f>
      </x:c>
      <x:c r="AR113" t="str">
        <x:f>IF(A113="","",IF(AQ113="","INVALID - MISSING ALTERNATIVE SELECTION",IF(AND(COUNTIFS(ALTERNATIVES!$B$6:$B$205,A113,ALTERNATIVES!$A$6:$A$205,AQ113)=1,EXACT(AQ113,INDEX(ALTERNATIVES!$A$6:$A$205,SUMIFS(ALTERNATIVES!$Q$6:$Q$205,ALTERNATIVES!$B$6:$B$205,A113,ALTERNATIVES!$A$6:$A$205,AQ113))),EXACT(A113,INDEX(ALTERNATIVES!$B$6:$B$205,SUMIFS(ALTERNATIVES!$Q$6:$Q$205,ALTERNATIVES!$B$6:$B$205,A113,ALTERNATIVES!$A$6:$A$205,AQ113))),EXACT(B113,INDEX(ALTERNATIVES!$C$6:$C$205,SUMIFS(ALTERNATIVES!$Q$6:$Q$205,ALTERNATIVES!$B$6:$B$205,A113,ALTERNATIVES!$A$6:$A$205,AQ113))),INDEX(ALTERNATIVES!$L$6:$L$205,SUMIFS(ALTERNATIVES!$Q$6:$Q$205,ALTERNATIVES!$B$6:$B$205,A113,ALTERNATIVES!$A$6:$A$205,AQ113))="VALID"),"VALID","INVALID - ALTERNATIVE SELECTION")))</x:f>
      </x:c>
    </x:row>
    <x:row r="114">
      <x:c r="A114" s="24"/>
      <x:c r="B114" s="24"/>
      <x:c r="C114" s="34"/>
      <x:c r="D114" s="24"/>
      <x:c r="E114" s="24"/>
      <x:c r="F114" s="24"/>
      <x:c r="G114" s="24"/>
      <x:c r="H114" s="24"/>
      <x:c r="I114" s="24"/>
      <x:c r="J114" s="24"/>
      <x:c r="K114" s="24"/>
      <x:c r="L114" s="24"/>
      <x:c r="M114" s="24"/>
      <x:c r="N114" s="30" t="str">
        <x:f>IF(A114="","",IF(COUNTIF($A$6:$A$205,A114)=1,"VALID","INVALID - DUPLICATE / CASE-COLLIDING MEMO ID"))</x:f>
      </x:c>
      <x:c r="O114" s="30" t="str">
        <x:f>IF(A114="","",IF(AND(COUNTIF(DECISION_CONTEXT!$A$6:$A$205,B114)=1,EXACT(B114,INDEX(DECISION_CONTEXT!$A$6:$A$205,MATCH(B114,DECISION_CONTEXT!$A$6:$A$205,0))),INDEX(DECISION_CONTEXT!$I$6:$I$205,MATCH(B114,DECISION_CONTEXT!$A$6:$A$205,0))="VALID",INDEX(DECISION_CONTEXT!$J$6:$J$205,MATCH(B114,DECISION_CONTEXT!$A$6:$A$205,0))="VALID"),"VALID","INVALID - DECISION OWNERSHIP"))</x:f>
      </x:c>
      <x:c r="P114" s="30" t="str">
        <x:f>IF(A114="","",IF(AND(B114&lt;&gt;"",C114&lt;&gt;"",D114&lt;&gt;"",E114&lt;&gt;"",F114&lt;&gt;"",G114&lt;&gt;"",H114&lt;&gt;"",I114&lt;&gt;"",J114&lt;&gt;"",K114&lt;&gt;"",L114&lt;&gt;"",M114&lt;&gt;""),"VALID","INVALID - REQUIRED FIELD"))</x:f>
      </x:c>
      <x:c r="Q114" s="30" t="str">
        <x:f>IF(A114="","",COUNTIFS(EVIDENCE_LINKS!$B$6:$B$205,A114,EVIDENCE_LINKS!$C$6:$C$205,B114))</x:f>
      </x:c>
      <x:c r="R114" s="30" t="str">
        <x:f>IF(A114="","",COUNTIFS(EVIDENCE_LINKS!$B$6:$B$205,A114,EVIDENCE_LINKS!$C$6:$C$205,B114,EVIDENCE_LINKS!$N$6:$N$205,"VALID"))</x:f>
      </x:c>
      <x:c r="S114" s="30" t="str">
        <x:f>IF(A114="","",COUNTIFS(EVIDENCE_LINKS!$B$6:$B$205,A114,EVIDENCE_LINKS!$C$6:$C$205,B114,EVIDENCE_LINKS!$N$6:$N$205,"BLOCKING"))</x:f>
      </x:c>
      <x:c r="T114" s="30" t="str">
        <x:f>IF(A114="","",COUNTIFS(ALTERNATIVES!$B$6:$B$205,A114,ALTERNATIVES!$C$6:$C$205,B114,ALTERNATIVES!$L$6:$L$205,"VALID"))</x:f>
      </x:c>
      <x:c r="U114" s="30" t="str">
        <x:f>IF(A114="","",IF(OR(N114&lt;&gt;"VALID",O114&lt;&gt;"VALID",P114&lt;&gt;"VALID",AB114&lt;&gt;"VALID",AC114&gt;0,AE114&gt;0,AO114&lt;&gt;"VALID",AR114&lt;&gt;"VALID"),"REPAIR MEMO",IF(INDEX(DECISION_CONTEXT!$D$6:$D$205,MATCH(B114,DECISION_CONTEXT!$A$6:$A$205,0))="REOPEN REQUIRED","RETURN TO DECISION DEFINITION",IF(OR(AD114&gt;0,AP114="TOO FEW - RETURN TO EVIDENCE AUDIT"),"RETURN TO EVIDENCE AUDIT",IF(AP114="TOO MANY - REPAIR MEMO","REPAIR MEMO",IF(T114&lt;1,"REPAIR MEMO","READY FOR EXECUTIVE REVIEW"))))))</x:f>
      </x:c>
      <x:c r="V114" s="30" t="str">
        <x:f>IF(A114="","",IF(U114="READY FOR EXECUTIVE REVIEW","Take the bounded memo to executive review; record the actual decision separately.",IF(U114="RETURN TO DECISION DEFINITION","Reopen the Decision Definition Canvas before rewriting the memo.",IF(U114="RETURN TO EVIDENCE AUDIT","Return to Evidence Audit until at least two and no more than four decision-bearing evidence records are valid.",IF(AP114="TOO MANY - REPAIR MEMO","Reduce the executive surface to two to four decision-bearing evidence records without changing upstream evidence.","Repair the memo record without changing upstream decision or evidence.")))))</x:f>
      </x:c>
      <x:c r="W114" s="30" t="str">
        <x:f>IF(A114="","",A114&amp;"|~|"&amp;B114&amp;"|~|"&amp;E114&amp;"|~|"&amp;F114&amp;"|~|"&amp;H114&amp;"|~|"&amp;I114&amp;"|~|"&amp;K114&amp;"|~|"&amp;L114)</x:f>
      </x:c>
      <x:c r="X114" s="51"/>
      <x:c r="Y114" s="51"/>
      <x:c r="Z114" s="51"/>
      <x:c r="AA114" s="51"/>
      <x:c r="AB114" s="51" t="str">
        <x:f>IF(A114="","",IF(AND(O114="VALID",EXACT(X114,INDEX(DECISION_CONTEXT!$B$6:$B$205,MATCH(B114,DECISION_CONTEXT!$A$6:$A$205,0))),EXACT(Y114,INDEX(DECISION_CONTEXT!$E$6:$E$205,MATCH(B114,DECISION_CONTEXT!$A$6:$A$205,0))),EXACT(Z114,INDEX(DECISION_CONTEXT!$F$6:$F$205,MATCH(B114,DECISION_CONTEXT!$A$6:$A$205,0))),EXACT(AA114,INDEX(DECISION_CONTEXT!$H$6:$H$205,MATCH(B114,DECISION_CONTEXT!$A$6:$A$205,0))),EXACT(E114,INDEX(DECISION_CONTEXT!$K$6:$K$205,MATCH(B114,DECISION_CONTEXT!$A$6:$A$205,0)))),"VALID","INVALID - DECISION CONTRACT PARITY / AUTHORITY"))</x:f>
      </x:c>
      <x:c r="AC114" s="51" t="str">
        <x:f>IF(A114="","",COUNTIFS(EVIDENCE_LINKS!$B$6:$B$205,A114,EVIDENCE_LINKS!$C$6:$C$205,B114,EVIDENCE_LINKS!$N$6:$N$205,"INVALID"))</x:f>
      </x:c>
      <x:c r="AD114" s="51" t="str">
        <x:f>IF(A114="","",S114)</x:f>
      </x:c>
      <x:c r="AE114" s="51" t="str">
        <x:f>IF(A114="","",COUNTIFS(ALTERNATIVES!$B$6:$B$205,A114,ALTERNATIVES!$C$6:$C$205,B114,ALTERNATIVES!$L$6:$L$205,"INVALID"))</x:f>
      </x:c>
      <x:c r="AF114" s="51" t="str">
        <x:f>IF(A114="","",A114&amp;"|~|"&amp;B114&amp;"|~|"&amp;X114&amp;"|~|"&amp;Y114&amp;"|~|"&amp;Z114&amp;"|~|"&amp;AA114&amp;"|~|"&amp;E114&amp;"|~|"&amp;F114&amp;"|~|"&amp;H114&amp;"|~|"&amp;I114&amp;"|~|"&amp;K114&amp;"|~|"&amp;L114)</x:f>
      </x:c>
      <x:c r="AG114" s="51"/>
      <x:c r="AH114" s="51"/>
      <x:c r="AI114" s="51"/>
      <x:c r="AJ114" s="51"/>
      <x:c r="AK114" s="51" t="str">
        <x:f>IF(A114="","",IF(AG114="","EMPTY",IF(AND(COUNTIFS(EVIDENCE_LINKS!$B$6:$B$205,A114,EVIDENCE_LINKS!$D$6:$D$205,AG114)=1,EXACT(AG114,INDEX(EVIDENCE_LINKS!$D$6:$D$205,SUMIFS(EVIDENCE_LINKS!$S$6:$S$205,EVIDENCE_LINKS!$B$6:$B$205,A114,EVIDENCE_LINKS!$D$6:$D$205,AG114))),EXACT(A114,INDEX(EVIDENCE_LINKS!$B$6:$B$205,SUMIFS(EVIDENCE_LINKS!$S$6:$S$205,EVIDENCE_LINKS!$B$6:$B$205,A114,EVIDENCE_LINKS!$D$6:$D$205,AG114))),EXACT(B114,INDEX(EVIDENCE_LINKS!$C$6:$C$205,SUMIFS(EVIDENCE_LINKS!$S$6:$S$205,EVIDENCE_LINKS!$B$6:$B$205,A114,EVIDENCE_LINKS!$D$6:$D$205,AG114))),INDEX(EVIDENCE_LINKS!$N$6:$N$205,SUMIFS(EVIDENCE_LINKS!$S$6:$S$205,EVIDENCE_LINKS!$B$6:$B$205,A114,EVIDENCE_LINKS!$D$6:$D$205,AG114))="VALID",COUNTIF($AG114:$AJ114,AG114)=1),"VALID","INVALID - EVIDENCE 1 SELECTION")))</x:f>
      </x:c>
      <x:c r="AL114" s="51" t="str">
        <x:f>IF(A114="","",IF(AH114="","EMPTY",IF(AND(COUNTIFS(EVIDENCE_LINKS!$B$6:$B$205,A114,EVIDENCE_LINKS!$D$6:$D$205,AH114)=1,EXACT(AH114,INDEX(EVIDENCE_LINKS!$D$6:$D$205,SUMIFS(EVIDENCE_LINKS!$S$6:$S$205,EVIDENCE_LINKS!$B$6:$B$205,A114,EVIDENCE_LINKS!$D$6:$D$205,AH114))),EXACT(A114,INDEX(EVIDENCE_LINKS!$B$6:$B$205,SUMIFS(EVIDENCE_LINKS!$S$6:$S$205,EVIDENCE_LINKS!$B$6:$B$205,A114,EVIDENCE_LINKS!$D$6:$D$205,AH114))),EXACT(B114,INDEX(EVIDENCE_LINKS!$C$6:$C$205,SUMIFS(EVIDENCE_LINKS!$S$6:$S$205,EVIDENCE_LINKS!$B$6:$B$205,A114,EVIDENCE_LINKS!$D$6:$D$205,AH114))),INDEX(EVIDENCE_LINKS!$N$6:$N$205,SUMIFS(EVIDENCE_LINKS!$S$6:$S$205,EVIDENCE_LINKS!$B$6:$B$205,A114,EVIDENCE_LINKS!$D$6:$D$205,AH114))="VALID",COUNTIF($AG114:$AJ114,AH114)=1),"VALID","INVALID - EVIDENCE 2 SELECTION")))</x:f>
      </x:c>
      <x:c r="AM114" s="51" t="str">
        <x:f>IF(A114="","",IF(AI114="","EMPTY",IF(AND(COUNTIFS(EVIDENCE_LINKS!$B$6:$B$205,A114,EVIDENCE_LINKS!$D$6:$D$205,AI114)=1,EXACT(AI114,INDEX(EVIDENCE_LINKS!$D$6:$D$205,SUMIFS(EVIDENCE_LINKS!$S$6:$S$205,EVIDENCE_LINKS!$B$6:$B$205,A114,EVIDENCE_LINKS!$D$6:$D$205,AI114))),EXACT(A114,INDEX(EVIDENCE_LINKS!$B$6:$B$205,SUMIFS(EVIDENCE_LINKS!$S$6:$S$205,EVIDENCE_LINKS!$B$6:$B$205,A114,EVIDENCE_LINKS!$D$6:$D$205,AI114))),EXACT(B114,INDEX(EVIDENCE_LINKS!$C$6:$C$205,SUMIFS(EVIDENCE_LINKS!$S$6:$S$205,EVIDENCE_LINKS!$B$6:$B$205,A114,EVIDENCE_LINKS!$D$6:$D$205,AI114))),INDEX(EVIDENCE_LINKS!$N$6:$N$205,SUMIFS(EVIDENCE_LINKS!$S$6:$S$205,EVIDENCE_LINKS!$B$6:$B$205,A114,EVIDENCE_LINKS!$D$6:$D$205,AI114))="VALID",COUNTIF($AG114:$AJ114,AI114)=1),"VALID","INVALID - EVIDENCE 3 SELECTION")))</x:f>
      </x:c>
      <x:c r="AN114" s="51" t="str">
        <x:f>IF(A114="","",IF(AJ114="","EMPTY",IF(AND(COUNTIFS(EVIDENCE_LINKS!$B$6:$B$205,A114,EVIDENCE_LINKS!$D$6:$D$205,AJ114)=1,EXACT(AJ114,INDEX(EVIDENCE_LINKS!$D$6:$D$205,SUMIFS(EVIDENCE_LINKS!$S$6:$S$205,EVIDENCE_LINKS!$B$6:$B$205,A114,EVIDENCE_LINKS!$D$6:$D$205,AJ114))),EXACT(A114,INDEX(EVIDENCE_LINKS!$B$6:$B$205,SUMIFS(EVIDENCE_LINKS!$S$6:$S$205,EVIDENCE_LINKS!$B$6:$B$205,A114,EVIDENCE_LINKS!$D$6:$D$205,AJ114))),EXACT(B114,INDEX(EVIDENCE_LINKS!$C$6:$C$205,SUMIFS(EVIDENCE_LINKS!$S$6:$S$205,EVIDENCE_LINKS!$B$6:$B$205,A114,EVIDENCE_LINKS!$D$6:$D$205,AJ114))),INDEX(EVIDENCE_LINKS!$N$6:$N$205,SUMIFS(EVIDENCE_LINKS!$S$6:$S$205,EVIDENCE_LINKS!$B$6:$B$205,A114,EVIDENCE_LINKS!$D$6:$D$205,AJ114))="VALID",COUNTIF($AG114:$AJ114,AJ114)=1),"VALID","INVALID - EVIDENCE 4 SELECTION")))</x:f>
      </x:c>
      <x:c r="AO114" s="51" t="str">
        <x:f>IF(A114="","",IF(AND(OR(AK114="VALID",AK114="EMPTY"),OR(AL114="VALID",AL114="EMPTY"),OR(AM114="VALID",AM114="EMPTY"),OR(AN114="VALID",AN114="EMPTY"),R114=COUNTIF($AG114:$AJ114,"&lt;&gt;")),"VALID","INVALID - EVIDENCE SELECTION PARITY"))</x:f>
      </x:c>
      <x:c r="AP114" s="51" t="str">
        <x:f>IF(A114="","",IF(R114&lt;2,"TOO FEW - RETURN TO EVIDENCE AUDIT",IF(R114&gt;4,"TOO MANY - REPAIR MEMO","VALID")))</x:f>
      </x:c>
      <x:c r="AR114" t="str">
        <x:f>IF(A114="","",IF(AQ114="","INVALID - MISSING ALTERNATIVE SELECTION",IF(AND(COUNTIFS(ALTERNATIVES!$B$6:$B$205,A114,ALTERNATIVES!$A$6:$A$205,AQ114)=1,EXACT(AQ114,INDEX(ALTERNATIVES!$A$6:$A$205,SUMIFS(ALTERNATIVES!$Q$6:$Q$205,ALTERNATIVES!$B$6:$B$205,A114,ALTERNATIVES!$A$6:$A$205,AQ114))),EXACT(A114,INDEX(ALTERNATIVES!$B$6:$B$205,SUMIFS(ALTERNATIVES!$Q$6:$Q$205,ALTERNATIVES!$B$6:$B$205,A114,ALTERNATIVES!$A$6:$A$205,AQ114))),EXACT(B114,INDEX(ALTERNATIVES!$C$6:$C$205,SUMIFS(ALTERNATIVES!$Q$6:$Q$205,ALTERNATIVES!$B$6:$B$205,A114,ALTERNATIVES!$A$6:$A$205,AQ114))),INDEX(ALTERNATIVES!$L$6:$L$205,SUMIFS(ALTERNATIVES!$Q$6:$Q$205,ALTERNATIVES!$B$6:$B$205,A114,ALTERNATIVES!$A$6:$A$205,AQ114))="VALID"),"VALID","INVALID - ALTERNATIVE SELECTION")))</x:f>
      </x:c>
    </x:row>
    <x:row r="115">
      <x:c r="A115" s="24"/>
      <x:c r="B115" s="24"/>
      <x:c r="C115" s="34"/>
      <x:c r="D115" s="24"/>
      <x:c r="E115" s="24"/>
      <x:c r="F115" s="24"/>
      <x:c r="G115" s="24"/>
      <x:c r="H115" s="24"/>
      <x:c r="I115" s="24"/>
      <x:c r="J115" s="24"/>
      <x:c r="K115" s="24"/>
      <x:c r="L115" s="24"/>
      <x:c r="M115" s="24"/>
      <x:c r="N115" s="30" t="str">
        <x:f>IF(A115="","",IF(COUNTIF($A$6:$A$205,A115)=1,"VALID","INVALID - DUPLICATE / CASE-COLLIDING MEMO ID"))</x:f>
      </x:c>
      <x:c r="O115" s="30" t="str">
        <x:f>IF(A115="","",IF(AND(COUNTIF(DECISION_CONTEXT!$A$6:$A$205,B115)=1,EXACT(B115,INDEX(DECISION_CONTEXT!$A$6:$A$205,MATCH(B115,DECISION_CONTEXT!$A$6:$A$205,0))),INDEX(DECISION_CONTEXT!$I$6:$I$205,MATCH(B115,DECISION_CONTEXT!$A$6:$A$205,0))="VALID",INDEX(DECISION_CONTEXT!$J$6:$J$205,MATCH(B115,DECISION_CONTEXT!$A$6:$A$205,0))="VALID"),"VALID","INVALID - DECISION OWNERSHIP"))</x:f>
      </x:c>
      <x:c r="P115" s="30" t="str">
        <x:f>IF(A115="","",IF(AND(B115&lt;&gt;"",C115&lt;&gt;"",D115&lt;&gt;"",E115&lt;&gt;"",F115&lt;&gt;"",G115&lt;&gt;"",H115&lt;&gt;"",I115&lt;&gt;"",J115&lt;&gt;"",K115&lt;&gt;"",L115&lt;&gt;"",M115&lt;&gt;""),"VALID","INVALID - REQUIRED FIELD"))</x:f>
      </x:c>
      <x:c r="Q115" s="30" t="str">
        <x:f>IF(A115="","",COUNTIFS(EVIDENCE_LINKS!$B$6:$B$205,A115,EVIDENCE_LINKS!$C$6:$C$205,B115))</x:f>
      </x:c>
      <x:c r="R115" s="30" t="str">
        <x:f>IF(A115="","",COUNTIFS(EVIDENCE_LINKS!$B$6:$B$205,A115,EVIDENCE_LINKS!$C$6:$C$205,B115,EVIDENCE_LINKS!$N$6:$N$205,"VALID"))</x:f>
      </x:c>
      <x:c r="S115" s="30" t="str">
        <x:f>IF(A115="","",COUNTIFS(EVIDENCE_LINKS!$B$6:$B$205,A115,EVIDENCE_LINKS!$C$6:$C$205,B115,EVIDENCE_LINKS!$N$6:$N$205,"BLOCKING"))</x:f>
      </x:c>
      <x:c r="T115" s="30" t="str">
        <x:f>IF(A115="","",COUNTIFS(ALTERNATIVES!$B$6:$B$205,A115,ALTERNATIVES!$C$6:$C$205,B115,ALTERNATIVES!$L$6:$L$205,"VALID"))</x:f>
      </x:c>
      <x:c r="U115" s="30" t="str">
        <x:f>IF(A115="","",IF(OR(N115&lt;&gt;"VALID",O115&lt;&gt;"VALID",P115&lt;&gt;"VALID",AB115&lt;&gt;"VALID",AC115&gt;0,AE115&gt;0,AO115&lt;&gt;"VALID",AR115&lt;&gt;"VALID"),"REPAIR MEMO",IF(INDEX(DECISION_CONTEXT!$D$6:$D$205,MATCH(B115,DECISION_CONTEXT!$A$6:$A$205,0))="REOPEN REQUIRED","RETURN TO DECISION DEFINITION",IF(OR(AD115&gt;0,AP115="TOO FEW - RETURN TO EVIDENCE AUDIT"),"RETURN TO EVIDENCE AUDIT",IF(AP115="TOO MANY - REPAIR MEMO","REPAIR MEMO",IF(T115&lt;1,"REPAIR MEMO","READY FOR EXECUTIVE REVIEW"))))))</x:f>
      </x:c>
      <x:c r="V115" s="30" t="str">
        <x:f>IF(A115="","",IF(U115="READY FOR EXECUTIVE REVIEW","Take the bounded memo to executive review; record the actual decision separately.",IF(U115="RETURN TO DECISION DEFINITION","Reopen the Decision Definition Canvas before rewriting the memo.",IF(U115="RETURN TO EVIDENCE AUDIT","Return to Evidence Audit until at least two and no more than four decision-bearing evidence records are valid.",IF(AP115="TOO MANY - REPAIR MEMO","Reduce the executive surface to two to four decision-bearing evidence records without changing upstream evidence.","Repair the memo record without changing upstream decision or evidence.")))))</x:f>
      </x:c>
      <x:c r="W115" s="30" t="str">
        <x:f>IF(A115="","",A115&amp;"|~|"&amp;B115&amp;"|~|"&amp;E115&amp;"|~|"&amp;F115&amp;"|~|"&amp;H115&amp;"|~|"&amp;I115&amp;"|~|"&amp;K115&amp;"|~|"&amp;L115)</x:f>
      </x:c>
      <x:c r="X115" s="51"/>
      <x:c r="Y115" s="51"/>
      <x:c r="Z115" s="51"/>
      <x:c r="AA115" s="51"/>
      <x:c r="AB115" s="51" t="str">
        <x:f>IF(A115="","",IF(AND(O115="VALID",EXACT(X115,INDEX(DECISION_CONTEXT!$B$6:$B$205,MATCH(B115,DECISION_CONTEXT!$A$6:$A$205,0))),EXACT(Y115,INDEX(DECISION_CONTEXT!$E$6:$E$205,MATCH(B115,DECISION_CONTEXT!$A$6:$A$205,0))),EXACT(Z115,INDEX(DECISION_CONTEXT!$F$6:$F$205,MATCH(B115,DECISION_CONTEXT!$A$6:$A$205,0))),EXACT(AA115,INDEX(DECISION_CONTEXT!$H$6:$H$205,MATCH(B115,DECISION_CONTEXT!$A$6:$A$205,0))),EXACT(E115,INDEX(DECISION_CONTEXT!$K$6:$K$205,MATCH(B115,DECISION_CONTEXT!$A$6:$A$205,0)))),"VALID","INVALID - DECISION CONTRACT PARITY / AUTHORITY"))</x:f>
      </x:c>
      <x:c r="AC115" s="51" t="str">
        <x:f>IF(A115="","",COUNTIFS(EVIDENCE_LINKS!$B$6:$B$205,A115,EVIDENCE_LINKS!$C$6:$C$205,B115,EVIDENCE_LINKS!$N$6:$N$205,"INVALID"))</x:f>
      </x:c>
      <x:c r="AD115" s="51" t="str">
        <x:f>IF(A115="","",S115)</x:f>
      </x:c>
      <x:c r="AE115" s="51" t="str">
        <x:f>IF(A115="","",COUNTIFS(ALTERNATIVES!$B$6:$B$205,A115,ALTERNATIVES!$C$6:$C$205,B115,ALTERNATIVES!$L$6:$L$205,"INVALID"))</x:f>
      </x:c>
      <x:c r="AF115" s="51" t="str">
        <x:f>IF(A115="","",A115&amp;"|~|"&amp;B115&amp;"|~|"&amp;X115&amp;"|~|"&amp;Y115&amp;"|~|"&amp;Z115&amp;"|~|"&amp;AA115&amp;"|~|"&amp;E115&amp;"|~|"&amp;F115&amp;"|~|"&amp;H115&amp;"|~|"&amp;I115&amp;"|~|"&amp;K115&amp;"|~|"&amp;L115)</x:f>
      </x:c>
      <x:c r="AG115" s="51"/>
      <x:c r="AH115" s="51"/>
      <x:c r="AI115" s="51"/>
      <x:c r="AJ115" s="51"/>
      <x:c r="AK115" s="51" t="str">
        <x:f>IF(A115="","",IF(AG115="","EMPTY",IF(AND(COUNTIFS(EVIDENCE_LINKS!$B$6:$B$205,A115,EVIDENCE_LINKS!$D$6:$D$205,AG115)=1,EXACT(AG115,INDEX(EVIDENCE_LINKS!$D$6:$D$205,SUMIFS(EVIDENCE_LINKS!$S$6:$S$205,EVIDENCE_LINKS!$B$6:$B$205,A115,EVIDENCE_LINKS!$D$6:$D$205,AG115))),EXACT(A115,INDEX(EVIDENCE_LINKS!$B$6:$B$205,SUMIFS(EVIDENCE_LINKS!$S$6:$S$205,EVIDENCE_LINKS!$B$6:$B$205,A115,EVIDENCE_LINKS!$D$6:$D$205,AG115))),EXACT(B115,INDEX(EVIDENCE_LINKS!$C$6:$C$205,SUMIFS(EVIDENCE_LINKS!$S$6:$S$205,EVIDENCE_LINKS!$B$6:$B$205,A115,EVIDENCE_LINKS!$D$6:$D$205,AG115))),INDEX(EVIDENCE_LINKS!$N$6:$N$205,SUMIFS(EVIDENCE_LINKS!$S$6:$S$205,EVIDENCE_LINKS!$B$6:$B$205,A115,EVIDENCE_LINKS!$D$6:$D$205,AG115))="VALID",COUNTIF($AG115:$AJ115,AG115)=1),"VALID","INVALID - EVIDENCE 1 SELECTION")))</x:f>
      </x:c>
      <x:c r="AL115" s="51" t="str">
        <x:f>IF(A115="","",IF(AH115="","EMPTY",IF(AND(COUNTIFS(EVIDENCE_LINKS!$B$6:$B$205,A115,EVIDENCE_LINKS!$D$6:$D$205,AH115)=1,EXACT(AH115,INDEX(EVIDENCE_LINKS!$D$6:$D$205,SUMIFS(EVIDENCE_LINKS!$S$6:$S$205,EVIDENCE_LINKS!$B$6:$B$205,A115,EVIDENCE_LINKS!$D$6:$D$205,AH115))),EXACT(A115,INDEX(EVIDENCE_LINKS!$B$6:$B$205,SUMIFS(EVIDENCE_LINKS!$S$6:$S$205,EVIDENCE_LINKS!$B$6:$B$205,A115,EVIDENCE_LINKS!$D$6:$D$205,AH115))),EXACT(B115,INDEX(EVIDENCE_LINKS!$C$6:$C$205,SUMIFS(EVIDENCE_LINKS!$S$6:$S$205,EVIDENCE_LINKS!$B$6:$B$205,A115,EVIDENCE_LINKS!$D$6:$D$205,AH115))),INDEX(EVIDENCE_LINKS!$N$6:$N$205,SUMIFS(EVIDENCE_LINKS!$S$6:$S$205,EVIDENCE_LINKS!$B$6:$B$205,A115,EVIDENCE_LINKS!$D$6:$D$205,AH115))="VALID",COUNTIF($AG115:$AJ115,AH115)=1),"VALID","INVALID - EVIDENCE 2 SELECTION")))</x:f>
      </x:c>
      <x:c r="AM115" s="51" t="str">
        <x:f>IF(A115="","",IF(AI115="","EMPTY",IF(AND(COUNTIFS(EVIDENCE_LINKS!$B$6:$B$205,A115,EVIDENCE_LINKS!$D$6:$D$205,AI115)=1,EXACT(AI115,INDEX(EVIDENCE_LINKS!$D$6:$D$205,SUMIFS(EVIDENCE_LINKS!$S$6:$S$205,EVIDENCE_LINKS!$B$6:$B$205,A115,EVIDENCE_LINKS!$D$6:$D$205,AI115))),EXACT(A115,INDEX(EVIDENCE_LINKS!$B$6:$B$205,SUMIFS(EVIDENCE_LINKS!$S$6:$S$205,EVIDENCE_LINKS!$B$6:$B$205,A115,EVIDENCE_LINKS!$D$6:$D$205,AI115))),EXACT(B115,INDEX(EVIDENCE_LINKS!$C$6:$C$205,SUMIFS(EVIDENCE_LINKS!$S$6:$S$205,EVIDENCE_LINKS!$B$6:$B$205,A115,EVIDENCE_LINKS!$D$6:$D$205,AI115))),INDEX(EVIDENCE_LINKS!$N$6:$N$205,SUMIFS(EVIDENCE_LINKS!$S$6:$S$205,EVIDENCE_LINKS!$B$6:$B$205,A115,EVIDENCE_LINKS!$D$6:$D$205,AI115))="VALID",COUNTIF($AG115:$AJ115,AI115)=1),"VALID","INVALID - EVIDENCE 3 SELECTION")))</x:f>
      </x:c>
      <x:c r="AN115" s="51" t="str">
        <x:f>IF(A115="","",IF(AJ115="","EMPTY",IF(AND(COUNTIFS(EVIDENCE_LINKS!$B$6:$B$205,A115,EVIDENCE_LINKS!$D$6:$D$205,AJ115)=1,EXACT(AJ115,INDEX(EVIDENCE_LINKS!$D$6:$D$205,SUMIFS(EVIDENCE_LINKS!$S$6:$S$205,EVIDENCE_LINKS!$B$6:$B$205,A115,EVIDENCE_LINKS!$D$6:$D$205,AJ115))),EXACT(A115,INDEX(EVIDENCE_LINKS!$B$6:$B$205,SUMIFS(EVIDENCE_LINKS!$S$6:$S$205,EVIDENCE_LINKS!$B$6:$B$205,A115,EVIDENCE_LINKS!$D$6:$D$205,AJ115))),EXACT(B115,INDEX(EVIDENCE_LINKS!$C$6:$C$205,SUMIFS(EVIDENCE_LINKS!$S$6:$S$205,EVIDENCE_LINKS!$B$6:$B$205,A115,EVIDENCE_LINKS!$D$6:$D$205,AJ115))),INDEX(EVIDENCE_LINKS!$N$6:$N$205,SUMIFS(EVIDENCE_LINKS!$S$6:$S$205,EVIDENCE_LINKS!$B$6:$B$205,A115,EVIDENCE_LINKS!$D$6:$D$205,AJ115))="VALID",COUNTIF($AG115:$AJ115,AJ115)=1),"VALID","INVALID - EVIDENCE 4 SELECTION")))</x:f>
      </x:c>
      <x:c r="AO115" s="51" t="str">
        <x:f>IF(A115="","",IF(AND(OR(AK115="VALID",AK115="EMPTY"),OR(AL115="VALID",AL115="EMPTY"),OR(AM115="VALID",AM115="EMPTY"),OR(AN115="VALID",AN115="EMPTY"),R115=COUNTIF($AG115:$AJ115,"&lt;&gt;")),"VALID","INVALID - EVIDENCE SELECTION PARITY"))</x:f>
      </x:c>
      <x:c r="AP115" s="51" t="str">
        <x:f>IF(A115="","",IF(R115&lt;2,"TOO FEW - RETURN TO EVIDENCE AUDIT",IF(R115&gt;4,"TOO MANY - REPAIR MEMO","VALID")))</x:f>
      </x:c>
      <x:c r="AR115" t="str">
        <x:f>IF(A115="","",IF(AQ115="","INVALID - MISSING ALTERNATIVE SELECTION",IF(AND(COUNTIFS(ALTERNATIVES!$B$6:$B$205,A115,ALTERNATIVES!$A$6:$A$205,AQ115)=1,EXACT(AQ115,INDEX(ALTERNATIVES!$A$6:$A$205,SUMIFS(ALTERNATIVES!$Q$6:$Q$205,ALTERNATIVES!$B$6:$B$205,A115,ALTERNATIVES!$A$6:$A$205,AQ115))),EXACT(A115,INDEX(ALTERNATIVES!$B$6:$B$205,SUMIFS(ALTERNATIVES!$Q$6:$Q$205,ALTERNATIVES!$B$6:$B$205,A115,ALTERNATIVES!$A$6:$A$205,AQ115))),EXACT(B115,INDEX(ALTERNATIVES!$C$6:$C$205,SUMIFS(ALTERNATIVES!$Q$6:$Q$205,ALTERNATIVES!$B$6:$B$205,A115,ALTERNATIVES!$A$6:$A$205,AQ115))),INDEX(ALTERNATIVES!$L$6:$L$205,SUMIFS(ALTERNATIVES!$Q$6:$Q$205,ALTERNATIVES!$B$6:$B$205,A115,ALTERNATIVES!$A$6:$A$205,AQ115))="VALID"),"VALID","INVALID - ALTERNATIVE SELECTION")))</x:f>
      </x:c>
    </x:row>
    <x:row r="116">
      <x:c r="A116" s="24"/>
      <x:c r="B116" s="24"/>
      <x:c r="C116" s="34"/>
      <x:c r="D116" s="24"/>
      <x:c r="E116" s="24"/>
      <x:c r="F116" s="24"/>
      <x:c r="G116" s="24"/>
      <x:c r="H116" s="24"/>
      <x:c r="I116" s="24"/>
      <x:c r="J116" s="24"/>
      <x:c r="K116" s="24"/>
      <x:c r="L116" s="24"/>
      <x:c r="M116" s="24"/>
      <x:c r="N116" s="30" t="str">
        <x:f>IF(A116="","",IF(COUNTIF($A$6:$A$205,A116)=1,"VALID","INVALID - DUPLICATE / CASE-COLLIDING MEMO ID"))</x:f>
      </x:c>
      <x:c r="O116" s="30" t="str">
        <x:f>IF(A116="","",IF(AND(COUNTIF(DECISION_CONTEXT!$A$6:$A$205,B116)=1,EXACT(B116,INDEX(DECISION_CONTEXT!$A$6:$A$205,MATCH(B116,DECISION_CONTEXT!$A$6:$A$205,0))),INDEX(DECISION_CONTEXT!$I$6:$I$205,MATCH(B116,DECISION_CONTEXT!$A$6:$A$205,0))="VALID",INDEX(DECISION_CONTEXT!$J$6:$J$205,MATCH(B116,DECISION_CONTEXT!$A$6:$A$205,0))="VALID"),"VALID","INVALID - DECISION OWNERSHIP"))</x:f>
      </x:c>
      <x:c r="P116" s="30" t="str">
        <x:f>IF(A116="","",IF(AND(B116&lt;&gt;"",C116&lt;&gt;"",D116&lt;&gt;"",E116&lt;&gt;"",F116&lt;&gt;"",G116&lt;&gt;"",H116&lt;&gt;"",I116&lt;&gt;"",J116&lt;&gt;"",K116&lt;&gt;"",L116&lt;&gt;"",M116&lt;&gt;""),"VALID","INVALID - REQUIRED FIELD"))</x:f>
      </x:c>
      <x:c r="Q116" s="30" t="str">
        <x:f>IF(A116="","",COUNTIFS(EVIDENCE_LINKS!$B$6:$B$205,A116,EVIDENCE_LINKS!$C$6:$C$205,B116))</x:f>
      </x:c>
      <x:c r="R116" s="30" t="str">
        <x:f>IF(A116="","",COUNTIFS(EVIDENCE_LINKS!$B$6:$B$205,A116,EVIDENCE_LINKS!$C$6:$C$205,B116,EVIDENCE_LINKS!$N$6:$N$205,"VALID"))</x:f>
      </x:c>
      <x:c r="S116" s="30" t="str">
        <x:f>IF(A116="","",COUNTIFS(EVIDENCE_LINKS!$B$6:$B$205,A116,EVIDENCE_LINKS!$C$6:$C$205,B116,EVIDENCE_LINKS!$N$6:$N$205,"BLOCKING"))</x:f>
      </x:c>
      <x:c r="T116" s="30" t="str">
        <x:f>IF(A116="","",COUNTIFS(ALTERNATIVES!$B$6:$B$205,A116,ALTERNATIVES!$C$6:$C$205,B116,ALTERNATIVES!$L$6:$L$205,"VALID"))</x:f>
      </x:c>
      <x:c r="U116" s="30" t="str">
        <x:f>IF(A116="","",IF(OR(N116&lt;&gt;"VALID",O116&lt;&gt;"VALID",P116&lt;&gt;"VALID",AB116&lt;&gt;"VALID",AC116&gt;0,AE116&gt;0,AO116&lt;&gt;"VALID",AR116&lt;&gt;"VALID"),"REPAIR MEMO",IF(INDEX(DECISION_CONTEXT!$D$6:$D$205,MATCH(B116,DECISION_CONTEXT!$A$6:$A$205,0))="REOPEN REQUIRED","RETURN TO DECISION DEFINITION",IF(OR(AD116&gt;0,AP116="TOO FEW - RETURN TO EVIDENCE AUDIT"),"RETURN TO EVIDENCE AUDIT",IF(AP116="TOO MANY - REPAIR MEMO","REPAIR MEMO",IF(T116&lt;1,"REPAIR MEMO","READY FOR EXECUTIVE REVIEW"))))))</x:f>
      </x:c>
      <x:c r="V116" s="30" t="str">
        <x:f>IF(A116="","",IF(U116="READY FOR EXECUTIVE REVIEW","Take the bounded memo to executive review; record the actual decision separately.",IF(U116="RETURN TO DECISION DEFINITION","Reopen the Decision Definition Canvas before rewriting the memo.",IF(U116="RETURN TO EVIDENCE AUDIT","Return to Evidence Audit until at least two and no more than four decision-bearing evidence records are valid.",IF(AP116="TOO MANY - REPAIR MEMO","Reduce the executive surface to two to four decision-bearing evidence records without changing upstream evidence.","Repair the memo record without changing upstream decision or evidence.")))))</x:f>
      </x:c>
      <x:c r="W116" s="30" t="str">
        <x:f>IF(A116="","",A116&amp;"|~|"&amp;B116&amp;"|~|"&amp;E116&amp;"|~|"&amp;F116&amp;"|~|"&amp;H116&amp;"|~|"&amp;I116&amp;"|~|"&amp;K116&amp;"|~|"&amp;L116)</x:f>
      </x:c>
      <x:c r="X116" s="51"/>
      <x:c r="Y116" s="51"/>
      <x:c r="Z116" s="51"/>
      <x:c r="AA116" s="51"/>
      <x:c r="AB116" s="51" t="str">
        <x:f>IF(A116="","",IF(AND(O116="VALID",EXACT(X116,INDEX(DECISION_CONTEXT!$B$6:$B$205,MATCH(B116,DECISION_CONTEXT!$A$6:$A$205,0))),EXACT(Y116,INDEX(DECISION_CONTEXT!$E$6:$E$205,MATCH(B116,DECISION_CONTEXT!$A$6:$A$205,0))),EXACT(Z116,INDEX(DECISION_CONTEXT!$F$6:$F$205,MATCH(B116,DECISION_CONTEXT!$A$6:$A$205,0))),EXACT(AA116,INDEX(DECISION_CONTEXT!$H$6:$H$205,MATCH(B116,DECISION_CONTEXT!$A$6:$A$205,0))),EXACT(E116,INDEX(DECISION_CONTEXT!$K$6:$K$205,MATCH(B116,DECISION_CONTEXT!$A$6:$A$205,0)))),"VALID","INVALID - DECISION CONTRACT PARITY / AUTHORITY"))</x:f>
      </x:c>
      <x:c r="AC116" s="51" t="str">
        <x:f>IF(A116="","",COUNTIFS(EVIDENCE_LINKS!$B$6:$B$205,A116,EVIDENCE_LINKS!$C$6:$C$205,B116,EVIDENCE_LINKS!$N$6:$N$205,"INVALID"))</x:f>
      </x:c>
      <x:c r="AD116" s="51" t="str">
        <x:f>IF(A116="","",S116)</x:f>
      </x:c>
      <x:c r="AE116" s="51" t="str">
        <x:f>IF(A116="","",COUNTIFS(ALTERNATIVES!$B$6:$B$205,A116,ALTERNATIVES!$C$6:$C$205,B116,ALTERNATIVES!$L$6:$L$205,"INVALID"))</x:f>
      </x:c>
      <x:c r="AF116" s="51" t="str">
        <x:f>IF(A116="","",A116&amp;"|~|"&amp;B116&amp;"|~|"&amp;X116&amp;"|~|"&amp;Y116&amp;"|~|"&amp;Z116&amp;"|~|"&amp;AA116&amp;"|~|"&amp;E116&amp;"|~|"&amp;F116&amp;"|~|"&amp;H116&amp;"|~|"&amp;I116&amp;"|~|"&amp;K116&amp;"|~|"&amp;L116)</x:f>
      </x:c>
      <x:c r="AG116" s="51"/>
      <x:c r="AH116" s="51"/>
      <x:c r="AI116" s="51"/>
      <x:c r="AJ116" s="51"/>
      <x:c r="AK116" s="51" t="str">
        <x:f>IF(A116="","",IF(AG116="","EMPTY",IF(AND(COUNTIFS(EVIDENCE_LINKS!$B$6:$B$205,A116,EVIDENCE_LINKS!$D$6:$D$205,AG116)=1,EXACT(AG116,INDEX(EVIDENCE_LINKS!$D$6:$D$205,SUMIFS(EVIDENCE_LINKS!$S$6:$S$205,EVIDENCE_LINKS!$B$6:$B$205,A116,EVIDENCE_LINKS!$D$6:$D$205,AG116))),EXACT(A116,INDEX(EVIDENCE_LINKS!$B$6:$B$205,SUMIFS(EVIDENCE_LINKS!$S$6:$S$205,EVIDENCE_LINKS!$B$6:$B$205,A116,EVIDENCE_LINKS!$D$6:$D$205,AG116))),EXACT(B116,INDEX(EVIDENCE_LINKS!$C$6:$C$205,SUMIFS(EVIDENCE_LINKS!$S$6:$S$205,EVIDENCE_LINKS!$B$6:$B$205,A116,EVIDENCE_LINKS!$D$6:$D$205,AG116))),INDEX(EVIDENCE_LINKS!$N$6:$N$205,SUMIFS(EVIDENCE_LINKS!$S$6:$S$205,EVIDENCE_LINKS!$B$6:$B$205,A116,EVIDENCE_LINKS!$D$6:$D$205,AG116))="VALID",COUNTIF($AG116:$AJ116,AG116)=1),"VALID","INVALID - EVIDENCE 1 SELECTION")))</x:f>
      </x:c>
      <x:c r="AL116" s="51" t="str">
        <x:f>IF(A116="","",IF(AH116="","EMPTY",IF(AND(COUNTIFS(EVIDENCE_LINKS!$B$6:$B$205,A116,EVIDENCE_LINKS!$D$6:$D$205,AH116)=1,EXACT(AH116,INDEX(EVIDENCE_LINKS!$D$6:$D$205,SUMIFS(EVIDENCE_LINKS!$S$6:$S$205,EVIDENCE_LINKS!$B$6:$B$205,A116,EVIDENCE_LINKS!$D$6:$D$205,AH116))),EXACT(A116,INDEX(EVIDENCE_LINKS!$B$6:$B$205,SUMIFS(EVIDENCE_LINKS!$S$6:$S$205,EVIDENCE_LINKS!$B$6:$B$205,A116,EVIDENCE_LINKS!$D$6:$D$205,AH116))),EXACT(B116,INDEX(EVIDENCE_LINKS!$C$6:$C$205,SUMIFS(EVIDENCE_LINKS!$S$6:$S$205,EVIDENCE_LINKS!$B$6:$B$205,A116,EVIDENCE_LINKS!$D$6:$D$205,AH116))),INDEX(EVIDENCE_LINKS!$N$6:$N$205,SUMIFS(EVIDENCE_LINKS!$S$6:$S$205,EVIDENCE_LINKS!$B$6:$B$205,A116,EVIDENCE_LINKS!$D$6:$D$205,AH116))="VALID",COUNTIF($AG116:$AJ116,AH116)=1),"VALID","INVALID - EVIDENCE 2 SELECTION")))</x:f>
      </x:c>
      <x:c r="AM116" s="51" t="str">
        <x:f>IF(A116="","",IF(AI116="","EMPTY",IF(AND(COUNTIFS(EVIDENCE_LINKS!$B$6:$B$205,A116,EVIDENCE_LINKS!$D$6:$D$205,AI116)=1,EXACT(AI116,INDEX(EVIDENCE_LINKS!$D$6:$D$205,SUMIFS(EVIDENCE_LINKS!$S$6:$S$205,EVIDENCE_LINKS!$B$6:$B$205,A116,EVIDENCE_LINKS!$D$6:$D$205,AI116))),EXACT(A116,INDEX(EVIDENCE_LINKS!$B$6:$B$205,SUMIFS(EVIDENCE_LINKS!$S$6:$S$205,EVIDENCE_LINKS!$B$6:$B$205,A116,EVIDENCE_LINKS!$D$6:$D$205,AI116))),EXACT(B116,INDEX(EVIDENCE_LINKS!$C$6:$C$205,SUMIFS(EVIDENCE_LINKS!$S$6:$S$205,EVIDENCE_LINKS!$B$6:$B$205,A116,EVIDENCE_LINKS!$D$6:$D$205,AI116))),INDEX(EVIDENCE_LINKS!$N$6:$N$205,SUMIFS(EVIDENCE_LINKS!$S$6:$S$205,EVIDENCE_LINKS!$B$6:$B$205,A116,EVIDENCE_LINKS!$D$6:$D$205,AI116))="VALID",COUNTIF($AG116:$AJ116,AI116)=1),"VALID","INVALID - EVIDENCE 3 SELECTION")))</x:f>
      </x:c>
      <x:c r="AN116" s="51" t="str">
        <x:f>IF(A116="","",IF(AJ116="","EMPTY",IF(AND(COUNTIFS(EVIDENCE_LINKS!$B$6:$B$205,A116,EVIDENCE_LINKS!$D$6:$D$205,AJ116)=1,EXACT(AJ116,INDEX(EVIDENCE_LINKS!$D$6:$D$205,SUMIFS(EVIDENCE_LINKS!$S$6:$S$205,EVIDENCE_LINKS!$B$6:$B$205,A116,EVIDENCE_LINKS!$D$6:$D$205,AJ116))),EXACT(A116,INDEX(EVIDENCE_LINKS!$B$6:$B$205,SUMIFS(EVIDENCE_LINKS!$S$6:$S$205,EVIDENCE_LINKS!$B$6:$B$205,A116,EVIDENCE_LINKS!$D$6:$D$205,AJ116))),EXACT(B116,INDEX(EVIDENCE_LINKS!$C$6:$C$205,SUMIFS(EVIDENCE_LINKS!$S$6:$S$205,EVIDENCE_LINKS!$B$6:$B$205,A116,EVIDENCE_LINKS!$D$6:$D$205,AJ116))),INDEX(EVIDENCE_LINKS!$N$6:$N$205,SUMIFS(EVIDENCE_LINKS!$S$6:$S$205,EVIDENCE_LINKS!$B$6:$B$205,A116,EVIDENCE_LINKS!$D$6:$D$205,AJ116))="VALID",COUNTIF($AG116:$AJ116,AJ116)=1),"VALID","INVALID - EVIDENCE 4 SELECTION")))</x:f>
      </x:c>
      <x:c r="AO116" s="51" t="str">
        <x:f>IF(A116="","",IF(AND(OR(AK116="VALID",AK116="EMPTY"),OR(AL116="VALID",AL116="EMPTY"),OR(AM116="VALID",AM116="EMPTY"),OR(AN116="VALID",AN116="EMPTY"),R116=COUNTIF($AG116:$AJ116,"&lt;&gt;")),"VALID","INVALID - EVIDENCE SELECTION PARITY"))</x:f>
      </x:c>
      <x:c r="AP116" s="51" t="str">
        <x:f>IF(A116="","",IF(R116&lt;2,"TOO FEW - RETURN TO EVIDENCE AUDIT",IF(R116&gt;4,"TOO MANY - REPAIR MEMO","VALID")))</x:f>
      </x:c>
      <x:c r="AR116" t="str">
        <x:f>IF(A116="","",IF(AQ116="","INVALID - MISSING ALTERNATIVE SELECTION",IF(AND(COUNTIFS(ALTERNATIVES!$B$6:$B$205,A116,ALTERNATIVES!$A$6:$A$205,AQ116)=1,EXACT(AQ116,INDEX(ALTERNATIVES!$A$6:$A$205,SUMIFS(ALTERNATIVES!$Q$6:$Q$205,ALTERNATIVES!$B$6:$B$205,A116,ALTERNATIVES!$A$6:$A$205,AQ116))),EXACT(A116,INDEX(ALTERNATIVES!$B$6:$B$205,SUMIFS(ALTERNATIVES!$Q$6:$Q$205,ALTERNATIVES!$B$6:$B$205,A116,ALTERNATIVES!$A$6:$A$205,AQ116))),EXACT(B116,INDEX(ALTERNATIVES!$C$6:$C$205,SUMIFS(ALTERNATIVES!$Q$6:$Q$205,ALTERNATIVES!$B$6:$B$205,A116,ALTERNATIVES!$A$6:$A$205,AQ116))),INDEX(ALTERNATIVES!$L$6:$L$205,SUMIFS(ALTERNATIVES!$Q$6:$Q$205,ALTERNATIVES!$B$6:$B$205,A116,ALTERNATIVES!$A$6:$A$205,AQ116))="VALID"),"VALID","INVALID - ALTERNATIVE SELECTION")))</x:f>
      </x:c>
    </x:row>
    <x:row r="117">
      <x:c r="A117" s="24"/>
      <x:c r="B117" s="24"/>
      <x:c r="C117" s="34"/>
      <x:c r="D117" s="24"/>
      <x:c r="E117" s="24"/>
      <x:c r="F117" s="24"/>
      <x:c r="G117" s="24"/>
      <x:c r="H117" s="24"/>
      <x:c r="I117" s="24"/>
      <x:c r="J117" s="24"/>
      <x:c r="K117" s="24"/>
      <x:c r="L117" s="24"/>
      <x:c r="M117" s="24"/>
      <x:c r="N117" s="30" t="str">
        <x:f>IF(A117="","",IF(COUNTIF($A$6:$A$205,A117)=1,"VALID","INVALID - DUPLICATE / CASE-COLLIDING MEMO ID"))</x:f>
      </x:c>
      <x:c r="O117" s="30" t="str">
        <x:f>IF(A117="","",IF(AND(COUNTIF(DECISION_CONTEXT!$A$6:$A$205,B117)=1,EXACT(B117,INDEX(DECISION_CONTEXT!$A$6:$A$205,MATCH(B117,DECISION_CONTEXT!$A$6:$A$205,0))),INDEX(DECISION_CONTEXT!$I$6:$I$205,MATCH(B117,DECISION_CONTEXT!$A$6:$A$205,0))="VALID",INDEX(DECISION_CONTEXT!$J$6:$J$205,MATCH(B117,DECISION_CONTEXT!$A$6:$A$205,0))="VALID"),"VALID","INVALID - DECISION OWNERSHIP"))</x:f>
      </x:c>
      <x:c r="P117" s="30" t="str">
        <x:f>IF(A117="","",IF(AND(B117&lt;&gt;"",C117&lt;&gt;"",D117&lt;&gt;"",E117&lt;&gt;"",F117&lt;&gt;"",G117&lt;&gt;"",H117&lt;&gt;"",I117&lt;&gt;"",J117&lt;&gt;"",K117&lt;&gt;"",L117&lt;&gt;"",M117&lt;&gt;""),"VALID","INVALID - REQUIRED FIELD"))</x:f>
      </x:c>
      <x:c r="Q117" s="30" t="str">
        <x:f>IF(A117="","",COUNTIFS(EVIDENCE_LINKS!$B$6:$B$205,A117,EVIDENCE_LINKS!$C$6:$C$205,B117))</x:f>
      </x:c>
      <x:c r="R117" s="30" t="str">
        <x:f>IF(A117="","",COUNTIFS(EVIDENCE_LINKS!$B$6:$B$205,A117,EVIDENCE_LINKS!$C$6:$C$205,B117,EVIDENCE_LINKS!$N$6:$N$205,"VALID"))</x:f>
      </x:c>
      <x:c r="S117" s="30" t="str">
        <x:f>IF(A117="","",COUNTIFS(EVIDENCE_LINKS!$B$6:$B$205,A117,EVIDENCE_LINKS!$C$6:$C$205,B117,EVIDENCE_LINKS!$N$6:$N$205,"BLOCKING"))</x:f>
      </x:c>
      <x:c r="T117" s="30" t="str">
        <x:f>IF(A117="","",COUNTIFS(ALTERNATIVES!$B$6:$B$205,A117,ALTERNATIVES!$C$6:$C$205,B117,ALTERNATIVES!$L$6:$L$205,"VALID"))</x:f>
      </x:c>
      <x:c r="U117" s="30" t="str">
        <x:f>IF(A117="","",IF(OR(N117&lt;&gt;"VALID",O117&lt;&gt;"VALID",P117&lt;&gt;"VALID",AB117&lt;&gt;"VALID",AC117&gt;0,AE117&gt;0,AO117&lt;&gt;"VALID",AR117&lt;&gt;"VALID"),"REPAIR MEMO",IF(INDEX(DECISION_CONTEXT!$D$6:$D$205,MATCH(B117,DECISION_CONTEXT!$A$6:$A$205,0))="REOPEN REQUIRED","RETURN TO DECISION DEFINITION",IF(OR(AD117&gt;0,AP117="TOO FEW - RETURN TO EVIDENCE AUDIT"),"RETURN TO EVIDENCE AUDIT",IF(AP117="TOO MANY - REPAIR MEMO","REPAIR MEMO",IF(T117&lt;1,"REPAIR MEMO","READY FOR EXECUTIVE REVIEW"))))))</x:f>
      </x:c>
      <x:c r="V117" s="30" t="str">
        <x:f>IF(A117="","",IF(U117="READY FOR EXECUTIVE REVIEW","Take the bounded memo to executive review; record the actual decision separately.",IF(U117="RETURN TO DECISION DEFINITION","Reopen the Decision Definition Canvas before rewriting the memo.",IF(U117="RETURN TO EVIDENCE AUDIT","Return to Evidence Audit until at least two and no more than four decision-bearing evidence records are valid.",IF(AP117="TOO MANY - REPAIR MEMO","Reduce the executive surface to two to four decision-bearing evidence records without changing upstream evidence.","Repair the memo record without changing upstream decision or evidence.")))))</x:f>
      </x:c>
      <x:c r="W117" s="30" t="str">
        <x:f>IF(A117="","",A117&amp;"|~|"&amp;B117&amp;"|~|"&amp;E117&amp;"|~|"&amp;F117&amp;"|~|"&amp;H117&amp;"|~|"&amp;I117&amp;"|~|"&amp;K117&amp;"|~|"&amp;L117)</x:f>
      </x:c>
      <x:c r="X117" s="51"/>
      <x:c r="Y117" s="51"/>
      <x:c r="Z117" s="51"/>
      <x:c r="AA117" s="51"/>
      <x:c r="AB117" s="51" t="str">
        <x:f>IF(A117="","",IF(AND(O117="VALID",EXACT(X117,INDEX(DECISION_CONTEXT!$B$6:$B$205,MATCH(B117,DECISION_CONTEXT!$A$6:$A$205,0))),EXACT(Y117,INDEX(DECISION_CONTEXT!$E$6:$E$205,MATCH(B117,DECISION_CONTEXT!$A$6:$A$205,0))),EXACT(Z117,INDEX(DECISION_CONTEXT!$F$6:$F$205,MATCH(B117,DECISION_CONTEXT!$A$6:$A$205,0))),EXACT(AA117,INDEX(DECISION_CONTEXT!$H$6:$H$205,MATCH(B117,DECISION_CONTEXT!$A$6:$A$205,0))),EXACT(E117,INDEX(DECISION_CONTEXT!$K$6:$K$205,MATCH(B117,DECISION_CONTEXT!$A$6:$A$205,0)))),"VALID","INVALID - DECISION CONTRACT PARITY / AUTHORITY"))</x:f>
      </x:c>
      <x:c r="AC117" s="51" t="str">
        <x:f>IF(A117="","",COUNTIFS(EVIDENCE_LINKS!$B$6:$B$205,A117,EVIDENCE_LINKS!$C$6:$C$205,B117,EVIDENCE_LINKS!$N$6:$N$205,"INVALID"))</x:f>
      </x:c>
      <x:c r="AD117" s="51" t="str">
        <x:f>IF(A117="","",S117)</x:f>
      </x:c>
      <x:c r="AE117" s="51" t="str">
        <x:f>IF(A117="","",COUNTIFS(ALTERNATIVES!$B$6:$B$205,A117,ALTERNATIVES!$C$6:$C$205,B117,ALTERNATIVES!$L$6:$L$205,"INVALID"))</x:f>
      </x:c>
      <x:c r="AF117" s="51" t="str">
        <x:f>IF(A117="","",A117&amp;"|~|"&amp;B117&amp;"|~|"&amp;X117&amp;"|~|"&amp;Y117&amp;"|~|"&amp;Z117&amp;"|~|"&amp;AA117&amp;"|~|"&amp;E117&amp;"|~|"&amp;F117&amp;"|~|"&amp;H117&amp;"|~|"&amp;I117&amp;"|~|"&amp;K117&amp;"|~|"&amp;L117)</x:f>
      </x:c>
      <x:c r="AG117" s="51"/>
      <x:c r="AH117" s="51"/>
      <x:c r="AI117" s="51"/>
      <x:c r="AJ117" s="51"/>
      <x:c r="AK117" s="51" t="str">
        <x:f>IF(A117="","",IF(AG117="","EMPTY",IF(AND(COUNTIFS(EVIDENCE_LINKS!$B$6:$B$205,A117,EVIDENCE_LINKS!$D$6:$D$205,AG117)=1,EXACT(AG117,INDEX(EVIDENCE_LINKS!$D$6:$D$205,SUMIFS(EVIDENCE_LINKS!$S$6:$S$205,EVIDENCE_LINKS!$B$6:$B$205,A117,EVIDENCE_LINKS!$D$6:$D$205,AG117))),EXACT(A117,INDEX(EVIDENCE_LINKS!$B$6:$B$205,SUMIFS(EVIDENCE_LINKS!$S$6:$S$205,EVIDENCE_LINKS!$B$6:$B$205,A117,EVIDENCE_LINKS!$D$6:$D$205,AG117))),EXACT(B117,INDEX(EVIDENCE_LINKS!$C$6:$C$205,SUMIFS(EVIDENCE_LINKS!$S$6:$S$205,EVIDENCE_LINKS!$B$6:$B$205,A117,EVIDENCE_LINKS!$D$6:$D$205,AG117))),INDEX(EVIDENCE_LINKS!$N$6:$N$205,SUMIFS(EVIDENCE_LINKS!$S$6:$S$205,EVIDENCE_LINKS!$B$6:$B$205,A117,EVIDENCE_LINKS!$D$6:$D$205,AG117))="VALID",COUNTIF($AG117:$AJ117,AG117)=1),"VALID","INVALID - EVIDENCE 1 SELECTION")))</x:f>
      </x:c>
      <x:c r="AL117" s="51" t="str">
        <x:f>IF(A117="","",IF(AH117="","EMPTY",IF(AND(COUNTIFS(EVIDENCE_LINKS!$B$6:$B$205,A117,EVIDENCE_LINKS!$D$6:$D$205,AH117)=1,EXACT(AH117,INDEX(EVIDENCE_LINKS!$D$6:$D$205,SUMIFS(EVIDENCE_LINKS!$S$6:$S$205,EVIDENCE_LINKS!$B$6:$B$205,A117,EVIDENCE_LINKS!$D$6:$D$205,AH117))),EXACT(A117,INDEX(EVIDENCE_LINKS!$B$6:$B$205,SUMIFS(EVIDENCE_LINKS!$S$6:$S$205,EVIDENCE_LINKS!$B$6:$B$205,A117,EVIDENCE_LINKS!$D$6:$D$205,AH117))),EXACT(B117,INDEX(EVIDENCE_LINKS!$C$6:$C$205,SUMIFS(EVIDENCE_LINKS!$S$6:$S$205,EVIDENCE_LINKS!$B$6:$B$205,A117,EVIDENCE_LINKS!$D$6:$D$205,AH117))),INDEX(EVIDENCE_LINKS!$N$6:$N$205,SUMIFS(EVIDENCE_LINKS!$S$6:$S$205,EVIDENCE_LINKS!$B$6:$B$205,A117,EVIDENCE_LINKS!$D$6:$D$205,AH117))="VALID",COUNTIF($AG117:$AJ117,AH117)=1),"VALID","INVALID - EVIDENCE 2 SELECTION")))</x:f>
      </x:c>
      <x:c r="AM117" s="51" t="str">
        <x:f>IF(A117="","",IF(AI117="","EMPTY",IF(AND(COUNTIFS(EVIDENCE_LINKS!$B$6:$B$205,A117,EVIDENCE_LINKS!$D$6:$D$205,AI117)=1,EXACT(AI117,INDEX(EVIDENCE_LINKS!$D$6:$D$205,SUMIFS(EVIDENCE_LINKS!$S$6:$S$205,EVIDENCE_LINKS!$B$6:$B$205,A117,EVIDENCE_LINKS!$D$6:$D$205,AI117))),EXACT(A117,INDEX(EVIDENCE_LINKS!$B$6:$B$205,SUMIFS(EVIDENCE_LINKS!$S$6:$S$205,EVIDENCE_LINKS!$B$6:$B$205,A117,EVIDENCE_LINKS!$D$6:$D$205,AI117))),EXACT(B117,INDEX(EVIDENCE_LINKS!$C$6:$C$205,SUMIFS(EVIDENCE_LINKS!$S$6:$S$205,EVIDENCE_LINKS!$B$6:$B$205,A117,EVIDENCE_LINKS!$D$6:$D$205,AI117))),INDEX(EVIDENCE_LINKS!$N$6:$N$205,SUMIFS(EVIDENCE_LINKS!$S$6:$S$205,EVIDENCE_LINKS!$B$6:$B$205,A117,EVIDENCE_LINKS!$D$6:$D$205,AI117))="VALID",COUNTIF($AG117:$AJ117,AI117)=1),"VALID","INVALID - EVIDENCE 3 SELECTION")))</x:f>
      </x:c>
      <x:c r="AN117" s="51" t="str">
        <x:f>IF(A117="","",IF(AJ117="","EMPTY",IF(AND(COUNTIFS(EVIDENCE_LINKS!$B$6:$B$205,A117,EVIDENCE_LINKS!$D$6:$D$205,AJ117)=1,EXACT(AJ117,INDEX(EVIDENCE_LINKS!$D$6:$D$205,SUMIFS(EVIDENCE_LINKS!$S$6:$S$205,EVIDENCE_LINKS!$B$6:$B$205,A117,EVIDENCE_LINKS!$D$6:$D$205,AJ117))),EXACT(A117,INDEX(EVIDENCE_LINKS!$B$6:$B$205,SUMIFS(EVIDENCE_LINKS!$S$6:$S$205,EVIDENCE_LINKS!$B$6:$B$205,A117,EVIDENCE_LINKS!$D$6:$D$205,AJ117))),EXACT(B117,INDEX(EVIDENCE_LINKS!$C$6:$C$205,SUMIFS(EVIDENCE_LINKS!$S$6:$S$205,EVIDENCE_LINKS!$B$6:$B$205,A117,EVIDENCE_LINKS!$D$6:$D$205,AJ117))),INDEX(EVIDENCE_LINKS!$N$6:$N$205,SUMIFS(EVIDENCE_LINKS!$S$6:$S$205,EVIDENCE_LINKS!$B$6:$B$205,A117,EVIDENCE_LINKS!$D$6:$D$205,AJ117))="VALID",COUNTIF($AG117:$AJ117,AJ117)=1),"VALID","INVALID - EVIDENCE 4 SELECTION")))</x:f>
      </x:c>
      <x:c r="AO117" s="51" t="str">
        <x:f>IF(A117="","",IF(AND(OR(AK117="VALID",AK117="EMPTY"),OR(AL117="VALID",AL117="EMPTY"),OR(AM117="VALID",AM117="EMPTY"),OR(AN117="VALID",AN117="EMPTY"),R117=COUNTIF($AG117:$AJ117,"&lt;&gt;")),"VALID","INVALID - EVIDENCE SELECTION PARITY"))</x:f>
      </x:c>
      <x:c r="AP117" s="51" t="str">
        <x:f>IF(A117="","",IF(R117&lt;2,"TOO FEW - RETURN TO EVIDENCE AUDIT",IF(R117&gt;4,"TOO MANY - REPAIR MEMO","VALID")))</x:f>
      </x:c>
      <x:c r="AR117" t="str">
        <x:f>IF(A117="","",IF(AQ117="","INVALID - MISSING ALTERNATIVE SELECTION",IF(AND(COUNTIFS(ALTERNATIVES!$B$6:$B$205,A117,ALTERNATIVES!$A$6:$A$205,AQ117)=1,EXACT(AQ117,INDEX(ALTERNATIVES!$A$6:$A$205,SUMIFS(ALTERNATIVES!$Q$6:$Q$205,ALTERNATIVES!$B$6:$B$205,A117,ALTERNATIVES!$A$6:$A$205,AQ117))),EXACT(A117,INDEX(ALTERNATIVES!$B$6:$B$205,SUMIFS(ALTERNATIVES!$Q$6:$Q$205,ALTERNATIVES!$B$6:$B$205,A117,ALTERNATIVES!$A$6:$A$205,AQ117))),EXACT(B117,INDEX(ALTERNATIVES!$C$6:$C$205,SUMIFS(ALTERNATIVES!$Q$6:$Q$205,ALTERNATIVES!$B$6:$B$205,A117,ALTERNATIVES!$A$6:$A$205,AQ117))),INDEX(ALTERNATIVES!$L$6:$L$205,SUMIFS(ALTERNATIVES!$Q$6:$Q$205,ALTERNATIVES!$B$6:$B$205,A117,ALTERNATIVES!$A$6:$A$205,AQ117))="VALID"),"VALID","INVALID - ALTERNATIVE SELECTION")))</x:f>
      </x:c>
    </x:row>
    <x:row r="118">
      <x:c r="A118" s="24"/>
      <x:c r="B118" s="24"/>
      <x:c r="C118" s="34"/>
      <x:c r="D118" s="24"/>
      <x:c r="E118" s="24"/>
      <x:c r="F118" s="24"/>
      <x:c r="G118" s="24"/>
      <x:c r="H118" s="24"/>
      <x:c r="I118" s="24"/>
      <x:c r="J118" s="24"/>
      <x:c r="K118" s="24"/>
      <x:c r="L118" s="24"/>
      <x:c r="M118" s="24"/>
      <x:c r="N118" s="30" t="str">
        <x:f>IF(A118="","",IF(COUNTIF($A$6:$A$205,A118)=1,"VALID","INVALID - DUPLICATE / CASE-COLLIDING MEMO ID"))</x:f>
      </x:c>
      <x:c r="O118" s="30" t="str">
        <x:f>IF(A118="","",IF(AND(COUNTIF(DECISION_CONTEXT!$A$6:$A$205,B118)=1,EXACT(B118,INDEX(DECISION_CONTEXT!$A$6:$A$205,MATCH(B118,DECISION_CONTEXT!$A$6:$A$205,0))),INDEX(DECISION_CONTEXT!$I$6:$I$205,MATCH(B118,DECISION_CONTEXT!$A$6:$A$205,0))="VALID",INDEX(DECISION_CONTEXT!$J$6:$J$205,MATCH(B118,DECISION_CONTEXT!$A$6:$A$205,0))="VALID"),"VALID","INVALID - DECISION OWNERSHIP"))</x:f>
      </x:c>
      <x:c r="P118" s="30" t="str">
        <x:f>IF(A118="","",IF(AND(B118&lt;&gt;"",C118&lt;&gt;"",D118&lt;&gt;"",E118&lt;&gt;"",F118&lt;&gt;"",G118&lt;&gt;"",H118&lt;&gt;"",I118&lt;&gt;"",J118&lt;&gt;"",K118&lt;&gt;"",L118&lt;&gt;"",M118&lt;&gt;""),"VALID","INVALID - REQUIRED FIELD"))</x:f>
      </x:c>
      <x:c r="Q118" s="30" t="str">
        <x:f>IF(A118="","",COUNTIFS(EVIDENCE_LINKS!$B$6:$B$205,A118,EVIDENCE_LINKS!$C$6:$C$205,B118))</x:f>
      </x:c>
      <x:c r="R118" s="30" t="str">
        <x:f>IF(A118="","",COUNTIFS(EVIDENCE_LINKS!$B$6:$B$205,A118,EVIDENCE_LINKS!$C$6:$C$205,B118,EVIDENCE_LINKS!$N$6:$N$205,"VALID"))</x:f>
      </x:c>
      <x:c r="S118" s="30" t="str">
        <x:f>IF(A118="","",COUNTIFS(EVIDENCE_LINKS!$B$6:$B$205,A118,EVIDENCE_LINKS!$C$6:$C$205,B118,EVIDENCE_LINKS!$N$6:$N$205,"BLOCKING"))</x:f>
      </x:c>
      <x:c r="T118" s="30" t="str">
        <x:f>IF(A118="","",COUNTIFS(ALTERNATIVES!$B$6:$B$205,A118,ALTERNATIVES!$C$6:$C$205,B118,ALTERNATIVES!$L$6:$L$205,"VALID"))</x:f>
      </x:c>
      <x:c r="U118" s="30" t="str">
        <x:f>IF(A118="","",IF(OR(N118&lt;&gt;"VALID",O118&lt;&gt;"VALID",P118&lt;&gt;"VALID",AB118&lt;&gt;"VALID",AC118&gt;0,AE118&gt;0,AO118&lt;&gt;"VALID",AR118&lt;&gt;"VALID"),"REPAIR MEMO",IF(INDEX(DECISION_CONTEXT!$D$6:$D$205,MATCH(B118,DECISION_CONTEXT!$A$6:$A$205,0))="REOPEN REQUIRED","RETURN TO DECISION DEFINITION",IF(OR(AD118&gt;0,AP118="TOO FEW - RETURN TO EVIDENCE AUDIT"),"RETURN TO EVIDENCE AUDIT",IF(AP118="TOO MANY - REPAIR MEMO","REPAIR MEMO",IF(T118&lt;1,"REPAIR MEMO","READY FOR EXECUTIVE REVIEW"))))))</x:f>
      </x:c>
      <x:c r="V118" s="30" t="str">
        <x:f>IF(A118="","",IF(U118="READY FOR EXECUTIVE REVIEW","Take the bounded memo to executive review; record the actual decision separately.",IF(U118="RETURN TO DECISION DEFINITION","Reopen the Decision Definition Canvas before rewriting the memo.",IF(U118="RETURN TO EVIDENCE AUDIT","Return to Evidence Audit until at least two and no more than four decision-bearing evidence records are valid.",IF(AP118="TOO MANY - REPAIR MEMO","Reduce the executive surface to two to four decision-bearing evidence records without changing upstream evidence.","Repair the memo record without changing upstream decision or evidence.")))))</x:f>
      </x:c>
      <x:c r="W118" s="30" t="str">
        <x:f>IF(A118="","",A118&amp;"|~|"&amp;B118&amp;"|~|"&amp;E118&amp;"|~|"&amp;F118&amp;"|~|"&amp;H118&amp;"|~|"&amp;I118&amp;"|~|"&amp;K118&amp;"|~|"&amp;L118)</x:f>
      </x:c>
      <x:c r="X118" s="51"/>
      <x:c r="Y118" s="51"/>
      <x:c r="Z118" s="51"/>
      <x:c r="AA118" s="51"/>
      <x:c r="AB118" s="51" t="str">
        <x:f>IF(A118="","",IF(AND(O118="VALID",EXACT(X118,INDEX(DECISION_CONTEXT!$B$6:$B$205,MATCH(B118,DECISION_CONTEXT!$A$6:$A$205,0))),EXACT(Y118,INDEX(DECISION_CONTEXT!$E$6:$E$205,MATCH(B118,DECISION_CONTEXT!$A$6:$A$205,0))),EXACT(Z118,INDEX(DECISION_CONTEXT!$F$6:$F$205,MATCH(B118,DECISION_CONTEXT!$A$6:$A$205,0))),EXACT(AA118,INDEX(DECISION_CONTEXT!$H$6:$H$205,MATCH(B118,DECISION_CONTEXT!$A$6:$A$205,0))),EXACT(E118,INDEX(DECISION_CONTEXT!$K$6:$K$205,MATCH(B118,DECISION_CONTEXT!$A$6:$A$205,0)))),"VALID","INVALID - DECISION CONTRACT PARITY / AUTHORITY"))</x:f>
      </x:c>
      <x:c r="AC118" s="51" t="str">
        <x:f>IF(A118="","",COUNTIFS(EVIDENCE_LINKS!$B$6:$B$205,A118,EVIDENCE_LINKS!$C$6:$C$205,B118,EVIDENCE_LINKS!$N$6:$N$205,"INVALID"))</x:f>
      </x:c>
      <x:c r="AD118" s="51" t="str">
        <x:f>IF(A118="","",S118)</x:f>
      </x:c>
      <x:c r="AE118" s="51" t="str">
        <x:f>IF(A118="","",COUNTIFS(ALTERNATIVES!$B$6:$B$205,A118,ALTERNATIVES!$C$6:$C$205,B118,ALTERNATIVES!$L$6:$L$205,"INVALID"))</x:f>
      </x:c>
      <x:c r="AF118" s="51" t="str">
        <x:f>IF(A118="","",A118&amp;"|~|"&amp;B118&amp;"|~|"&amp;X118&amp;"|~|"&amp;Y118&amp;"|~|"&amp;Z118&amp;"|~|"&amp;AA118&amp;"|~|"&amp;E118&amp;"|~|"&amp;F118&amp;"|~|"&amp;H118&amp;"|~|"&amp;I118&amp;"|~|"&amp;K118&amp;"|~|"&amp;L118)</x:f>
      </x:c>
      <x:c r="AG118" s="51"/>
      <x:c r="AH118" s="51"/>
      <x:c r="AI118" s="51"/>
      <x:c r="AJ118" s="51"/>
      <x:c r="AK118" s="51" t="str">
        <x:f>IF(A118="","",IF(AG118="","EMPTY",IF(AND(COUNTIFS(EVIDENCE_LINKS!$B$6:$B$205,A118,EVIDENCE_LINKS!$D$6:$D$205,AG118)=1,EXACT(AG118,INDEX(EVIDENCE_LINKS!$D$6:$D$205,SUMIFS(EVIDENCE_LINKS!$S$6:$S$205,EVIDENCE_LINKS!$B$6:$B$205,A118,EVIDENCE_LINKS!$D$6:$D$205,AG118))),EXACT(A118,INDEX(EVIDENCE_LINKS!$B$6:$B$205,SUMIFS(EVIDENCE_LINKS!$S$6:$S$205,EVIDENCE_LINKS!$B$6:$B$205,A118,EVIDENCE_LINKS!$D$6:$D$205,AG118))),EXACT(B118,INDEX(EVIDENCE_LINKS!$C$6:$C$205,SUMIFS(EVIDENCE_LINKS!$S$6:$S$205,EVIDENCE_LINKS!$B$6:$B$205,A118,EVIDENCE_LINKS!$D$6:$D$205,AG118))),INDEX(EVIDENCE_LINKS!$N$6:$N$205,SUMIFS(EVIDENCE_LINKS!$S$6:$S$205,EVIDENCE_LINKS!$B$6:$B$205,A118,EVIDENCE_LINKS!$D$6:$D$205,AG118))="VALID",COUNTIF($AG118:$AJ118,AG118)=1),"VALID","INVALID - EVIDENCE 1 SELECTION")))</x:f>
      </x:c>
      <x:c r="AL118" s="51" t="str">
        <x:f>IF(A118="","",IF(AH118="","EMPTY",IF(AND(COUNTIFS(EVIDENCE_LINKS!$B$6:$B$205,A118,EVIDENCE_LINKS!$D$6:$D$205,AH118)=1,EXACT(AH118,INDEX(EVIDENCE_LINKS!$D$6:$D$205,SUMIFS(EVIDENCE_LINKS!$S$6:$S$205,EVIDENCE_LINKS!$B$6:$B$205,A118,EVIDENCE_LINKS!$D$6:$D$205,AH118))),EXACT(A118,INDEX(EVIDENCE_LINKS!$B$6:$B$205,SUMIFS(EVIDENCE_LINKS!$S$6:$S$205,EVIDENCE_LINKS!$B$6:$B$205,A118,EVIDENCE_LINKS!$D$6:$D$205,AH118))),EXACT(B118,INDEX(EVIDENCE_LINKS!$C$6:$C$205,SUMIFS(EVIDENCE_LINKS!$S$6:$S$205,EVIDENCE_LINKS!$B$6:$B$205,A118,EVIDENCE_LINKS!$D$6:$D$205,AH118))),INDEX(EVIDENCE_LINKS!$N$6:$N$205,SUMIFS(EVIDENCE_LINKS!$S$6:$S$205,EVIDENCE_LINKS!$B$6:$B$205,A118,EVIDENCE_LINKS!$D$6:$D$205,AH118))="VALID",COUNTIF($AG118:$AJ118,AH118)=1),"VALID","INVALID - EVIDENCE 2 SELECTION")))</x:f>
      </x:c>
      <x:c r="AM118" s="51" t="str">
        <x:f>IF(A118="","",IF(AI118="","EMPTY",IF(AND(COUNTIFS(EVIDENCE_LINKS!$B$6:$B$205,A118,EVIDENCE_LINKS!$D$6:$D$205,AI118)=1,EXACT(AI118,INDEX(EVIDENCE_LINKS!$D$6:$D$205,SUMIFS(EVIDENCE_LINKS!$S$6:$S$205,EVIDENCE_LINKS!$B$6:$B$205,A118,EVIDENCE_LINKS!$D$6:$D$205,AI118))),EXACT(A118,INDEX(EVIDENCE_LINKS!$B$6:$B$205,SUMIFS(EVIDENCE_LINKS!$S$6:$S$205,EVIDENCE_LINKS!$B$6:$B$205,A118,EVIDENCE_LINKS!$D$6:$D$205,AI118))),EXACT(B118,INDEX(EVIDENCE_LINKS!$C$6:$C$205,SUMIFS(EVIDENCE_LINKS!$S$6:$S$205,EVIDENCE_LINKS!$B$6:$B$205,A118,EVIDENCE_LINKS!$D$6:$D$205,AI118))),INDEX(EVIDENCE_LINKS!$N$6:$N$205,SUMIFS(EVIDENCE_LINKS!$S$6:$S$205,EVIDENCE_LINKS!$B$6:$B$205,A118,EVIDENCE_LINKS!$D$6:$D$205,AI118))="VALID",COUNTIF($AG118:$AJ118,AI118)=1),"VALID","INVALID - EVIDENCE 3 SELECTION")))</x:f>
      </x:c>
      <x:c r="AN118" s="51" t="str">
        <x:f>IF(A118="","",IF(AJ118="","EMPTY",IF(AND(COUNTIFS(EVIDENCE_LINKS!$B$6:$B$205,A118,EVIDENCE_LINKS!$D$6:$D$205,AJ118)=1,EXACT(AJ118,INDEX(EVIDENCE_LINKS!$D$6:$D$205,SUMIFS(EVIDENCE_LINKS!$S$6:$S$205,EVIDENCE_LINKS!$B$6:$B$205,A118,EVIDENCE_LINKS!$D$6:$D$205,AJ118))),EXACT(A118,INDEX(EVIDENCE_LINKS!$B$6:$B$205,SUMIFS(EVIDENCE_LINKS!$S$6:$S$205,EVIDENCE_LINKS!$B$6:$B$205,A118,EVIDENCE_LINKS!$D$6:$D$205,AJ118))),EXACT(B118,INDEX(EVIDENCE_LINKS!$C$6:$C$205,SUMIFS(EVIDENCE_LINKS!$S$6:$S$205,EVIDENCE_LINKS!$B$6:$B$205,A118,EVIDENCE_LINKS!$D$6:$D$205,AJ118))),INDEX(EVIDENCE_LINKS!$N$6:$N$205,SUMIFS(EVIDENCE_LINKS!$S$6:$S$205,EVIDENCE_LINKS!$B$6:$B$205,A118,EVIDENCE_LINKS!$D$6:$D$205,AJ118))="VALID",COUNTIF($AG118:$AJ118,AJ118)=1),"VALID","INVALID - EVIDENCE 4 SELECTION")))</x:f>
      </x:c>
      <x:c r="AO118" s="51" t="str">
        <x:f>IF(A118="","",IF(AND(OR(AK118="VALID",AK118="EMPTY"),OR(AL118="VALID",AL118="EMPTY"),OR(AM118="VALID",AM118="EMPTY"),OR(AN118="VALID",AN118="EMPTY"),R118=COUNTIF($AG118:$AJ118,"&lt;&gt;")),"VALID","INVALID - EVIDENCE SELECTION PARITY"))</x:f>
      </x:c>
      <x:c r="AP118" s="51" t="str">
        <x:f>IF(A118="","",IF(R118&lt;2,"TOO FEW - RETURN TO EVIDENCE AUDIT",IF(R118&gt;4,"TOO MANY - REPAIR MEMO","VALID")))</x:f>
      </x:c>
      <x:c r="AR118" t="str">
        <x:f>IF(A118="","",IF(AQ118="","INVALID - MISSING ALTERNATIVE SELECTION",IF(AND(COUNTIFS(ALTERNATIVES!$B$6:$B$205,A118,ALTERNATIVES!$A$6:$A$205,AQ118)=1,EXACT(AQ118,INDEX(ALTERNATIVES!$A$6:$A$205,SUMIFS(ALTERNATIVES!$Q$6:$Q$205,ALTERNATIVES!$B$6:$B$205,A118,ALTERNATIVES!$A$6:$A$205,AQ118))),EXACT(A118,INDEX(ALTERNATIVES!$B$6:$B$205,SUMIFS(ALTERNATIVES!$Q$6:$Q$205,ALTERNATIVES!$B$6:$B$205,A118,ALTERNATIVES!$A$6:$A$205,AQ118))),EXACT(B118,INDEX(ALTERNATIVES!$C$6:$C$205,SUMIFS(ALTERNATIVES!$Q$6:$Q$205,ALTERNATIVES!$B$6:$B$205,A118,ALTERNATIVES!$A$6:$A$205,AQ118))),INDEX(ALTERNATIVES!$L$6:$L$205,SUMIFS(ALTERNATIVES!$Q$6:$Q$205,ALTERNATIVES!$B$6:$B$205,A118,ALTERNATIVES!$A$6:$A$205,AQ118))="VALID"),"VALID","INVALID - ALTERNATIVE SELECTION")))</x:f>
      </x:c>
    </x:row>
    <x:row r="119">
      <x:c r="A119" s="24"/>
      <x:c r="B119" s="24"/>
      <x:c r="C119" s="34"/>
      <x:c r="D119" s="24"/>
      <x:c r="E119" s="24"/>
      <x:c r="F119" s="24"/>
      <x:c r="G119" s="24"/>
      <x:c r="H119" s="24"/>
      <x:c r="I119" s="24"/>
      <x:c r="J119" s="24"/>
      <x:c r="K119" s="24"/>
      <x:c r="L119" s="24"/>
      <x:c r="M119" s="24"/>
      <x:c r="N119" s="30" t="str">
        <x:f>IF(A119="","",IF(COUNTIF($A$6:$A$205,A119)=1,"VALID","INVALID - DUPLICATE / CASE-COLLIDING MEMO ID"))</x:f>
      </x:c>
      <x:c r="O119" s="30" t="str">
        <x:f>IF(A119="","",IF(AND(COUNTIF(DECISION_CONTEXT!$A$6:$A$205,B119)=1,EXACT(B119,INDEX(DECISION_CONTEXT!$A$6:$A$205,MATCH(B119,DECISION_CONTEXT!$A$6:$A$205,0))),INDEX(DECISION_CONTEXT!$I$6:$I$205,MATCH(B119,DECISION_CONTEXT!$A$6:$A$205,0))="VALID",INDEX(DECISION_CONTEXT!$J$6:$J$205,MATCH(B119,DECISION_CONTEXT!$A$6:$A$205,0))="VALID"),"VALID","INVALID - DECISION OWNERSHIP"))</x:f>
      </x:c>
      <x:c r="P119" s="30" t="str">
        <x:f>IF(A119="","",IF(AND(B119&lt;&gt;"",C119&lt;&gt;"",D119&lt;&gt;"",E119&lt;&gt;"",F119&lt;&gt;"",G119&lt;&gt;"",H119&lt;&gt;"",I119&lt;&gt;"",J119&lt;&gt;"",K119&lt;&gt;"",L119&lt;&gt;"",M119&lt;&gt;""),"VALID","INVALID - REQUIRED FIELD"))</x:f>
      </x:c>
      <x:c r="Q119" s="30" t="str">
        <x:f>IF(A119="","",COUNTIFS(EVIDENCE_LINKS!$B$6:$B$205,A119,EVIDENCE_LINKS!$C$6:$C$205,B119))</x:f>
      </x:c>
      <x:c r="R119" s="30" t="str">
        <x:f>IF(A119="","",COUNTIFS(EVIDENCE_LINKS!$B$6:$B$205,A119,EVIDENCE_LINKS!$C$6:$C$205,B119,EVIDENCE_LINKS!$N$6:$N$205,"VALID"))</x:f>
      </x:c>
      <x:c r="S119" s="30" t="str">
        <x:f>IF(A119="","",COUNTIFS(EVIDENCE_LINKS!$B$6:$B$205,A119,EVIDENCE_LINKS!$C$6:$C$205,B119,EVIDENCE_LINKS!$N$6:$N$205,"BLOCKING"))</x:f>
      </x:c>
      <x:c r="T119" s="30" t="str">
        <x:f>IF(A119="","",COUNTIFS(ALTERNATIVES!$B$6:$B$205,A119,ALTERNATIVES!$C$6:$C$205,B119,ALTERNATIVES!$L$6:$L$205,"VALID"))</x:f>
      </x:c>
      <x:c r="U119" s="30" t="str">
        <x:f>IF(A119="","",IF(OR(N119&lt;&gt;"VALID",O119&lt;&gt;"VALID",P119&lt;&gt;"VALID",AB119&lt;&gt;"VALID",AC119&gt;0,AE119&gt;0,AO119&lt;&gt;"VALID",AR119&lt;&gt;"VALID"),"REPAIR MEMO",IF(INDEX(DECISION_CONTEXT!$D$6:$D$205,MATCH(B119,DECISION_CONTEXT!$A$6:$A$205,0))="REOPEN REQUIRED","RETURN TO DECISION DEFINITION",IF(OR(AD119&gt;0,AP119="TOO FEW - RETURN TO EVIDENCE AUDIT"),"RETURN TO EVIDENCE AUDIT",IF(AP119="TOO MANY - REPAIR MEMO","REPAIR MEMO",IF(T119&lt;1,"REPAIR MEMO","READY FOR EXECUTIVE REVIEW"))))))</x:f>
      </x:c>
      <x:c r="V119" s="30" t="str">
        <x:f>IF(A119="","",IF(U119="READY FOR EXECUTIVE REVIEW","Take the bounded memo to executive review; record the actual decision separately.",IF(U119="RETURN TO DECISION DEFINITION","Reopen the Decision Definition Canvas before rewriting the memo.",IF(U119="RETURN TO EVIDENCE AUDIT","Return to Evidence Audit until at least two and no more than four decision-bearing evidence records are valid.",IF(AP119="TOO MANY - REPAIR MEMO","Reduce the executive surface to two to four decision-bearing evidence records without changing upstream evidence.","Repair the memo record without changing upstream decision or evidence.")))))</x:f>
      </x:c>
      <x:c r="W119" s="30" t="str">
        <x:f>IF(A119="","",A119&amp;"|~|"&amp;B119&amp;"|~|"&amp;E119&amp;"|~|"&amp;F119&amp;"|~|"&amp;H119&amp;"|~|"&amp;I119&amp;"|~|"&amp;K119&amp;"|~|"&amp;L119)</x:f>
      </x:c>
      <x:c r="X119" s="51"/>
      <x:c r="Y119" s="51"/>
      <x:c r="Z119" s="51"/>
      <x:c r="AA119" s="51"/>
      <x:c r="AB119" s="51" t="str">
        <x:f>IF(A119="","",IF(AND(O119="VALID",EXACT(X119,INDEX(DECISION_CONTEXT!$B$6:$B$205,MATCH(B119,DECISION_CONTEXT!$A$6:$A$205,0))),EXACT(Y119,INDEX(DECISION_CONTEXT!$E$6:$E$205,MATCH(B119,DECISION_CONTEXT!$A$6:$A$205,0))),EXACT(Z119,INDEX(DECISION_CONTEXT!$F$6:$F$205,MATCH(B119,DECISION_CONTEXT!$A$6:$A$205,0))),EXACT(AA119,INDEX(DECISION_CONTEXT!$H$6:$H$205,MATCH(B119,DECISION_CONTEXT!$A$6:$A$205,0))),EXACT(E119,INDEX(DECISION_CONTEXT!$K$6:$K$205,MATCH(B119,DECISION_CONTEXT!$A$6:$A$205,0)))),"VALID","INVALID - DECISION CONTRACT PARITY / AUTHORITY"))</x:f>
      </x:c>
      <x:c r="AC119" s="51" t="str">
        <x:f>IF(A119="","",COUNTIFS(EVIDENCE_LINKS!$B$6:$B$205,A119,EVIDENCE_LINKS!$C$6:$C$205,B119,EVIDENCE_LINKS!$N$6:$N$205,"INVALID"))</x:f>
      </x:c>
      <x:c r="AD119" s="51" t="str">
        <x:f>IF(A119="","",S119)</x:f>
      </x:c>
      <x:c r="AE119" s="51" t="str">
        <x:f>IF(A119="","",COUNTIFS(ALTERNATIVES!$B$6:$B$205,A119,ALTERNATIVES!$C$6:$C$205,B119,ALTERNATIVES!$L$6:$L$205,"INVALID"))</x:f>
      </x:c>
      <x:c r="AF119" s="51" t="str">
        <x:f>IF(A119="","",A119&amp;"|~|"&amp;B119&amp;"|~|"&amp;X119&amp;"|~|"&amp;Y119&amp;"|~|"&amp;Z119&amp;"|~|"&amp;AA119&amp;"|~|"&amp;E119&amp;"|~|"&amp;F119&amp;"|~|"&amp;H119&amp;"|~|"&amp;I119&amp;"|~|"&amp;K119&amp;"|~|"&amp;L119)</x:f>
      </x:c>
      <x:c r="AG119" s="51"/>
      <x:c r="AH119" s="51"/>
      <x:c r="AI119" s="51"/>
      <x:c r="AJ119" s="51"/>
      <x:c r="AK119" s="51" t="str">
        <x:f>IF(A119="","",IF(AG119="","EMPTY",IF(AND(COUNTIFS(EVIDENCE_LINKS!$B$6:$B$205,A119,EVIDENCE_LINKS!$D$6:$D$205,AG119)=1,EXACT(AG119,INDEX(EVIDENCE_LINKS!$D$6:$D$205,SUMIFS(EVIDENCE_LINKS!$S$6:$S$205,EVIDENCE_LINKS!$B$6:$B$205,A119,EVIDENCE_LINKS!$D$6:$D$205,AG119))),EXACT(A119,INDEX(EVIDENCE_LINKS!$B$6:$B$205,SUMIFS(EVIDENCE_LINKS!$S$6:$S$205,EVIDENCE_LINKS!$B$6:$B$205,A119,EVIDENCE_LINKS!$D$6:$D$205,AG119))),EXACT(B119,INDEX(EVIDENCE_LINKS!$C$6:$C$205,SUMIFS(EVIDENCE_LINKS!$S$6:$S$205,EVIDENCE_LINKS!$B$6:$B$205,A119,EVIDENCE_LINKS!$D$6:$D$205,AG119))),INDEX(EVIDENCE_LINKS!$N$6:$N$205,SUMIFS(EVIDENCE_LINKS!$S$6:$S$205,EVIDENCE_LINKS!$B$6:$B$205,A119,EVIDENCE_LINKS!$D$6:$D$205,AG119))="VALID",COUNTIF($AG119:$AJ119,AG119)=1),"VALID","INVALID - EVIDENCE 1 SELECTION")))</x:f>
      </x:c>
      <x:c r="AL119" s="51" t="str">
        <x:f>IF(A119="","",IF(AH119="","EMPTY",IF(AND(COUNTIFS(EVIDENCE_LINKS!$B$6:$B$205,A119,EVIDENCE_LINKS!$D$6:$D$205,AH119)=1,EXACT(AH119,INDEX(EVIDENCE_LINKS!$D$6:$D$205,SUMIFS(EVIDENCE_LINKS!$S$6:$S$205,EVIDENCE_LINKS!$B$6:$B$205,A119,EVIDENCE_LINKS!$D$6:$D$205,AH119))),EXACT(A119,INDEX(EVIDENCE_LINKS!$B$6:$B$205,SUMIFS(EVIDENCE_LINKS!$S$6:$S$205,EVIDENCE_LINKS!$B$6:$B$205,A119,EVIDENCE_LINKS!$D$6:$D$205,AH119))),EXACT(B119,INDEX(EVIDENCE_LINKS!$C$6:$C$205,SUMIFS(EVIDENCE_LINKS!$S$6:$S$205,EVIDENCE_LINKS!$B$6:$B$205,A119,EVIDENCE_LINKS!$D$6:$D$205,AH119))),INDEX(EVIDENCE_LINKS!$N$6:$N$205,SUMIFS(EVIDENCE_LINKS!$S$6:$S$205,EVIDENCE_LINKS!$B$6:$B$205,A119,EVIDENCE_LINKS!$D$6:$D$205,AH119))="VALID",COUNTIF($AG119:$AJ119,AH119)=1),"VALID","INVALID - EVIDENCE 2 SELECTION")))</x:f>
      </x:c>
      <x:c r="AM119" s="51" t="str">
        <x:f>IF(A119="","",IF(AI119="","EMPTY",IF(AND(COUNTIFS(EVIDENCE_LINKS!$B$6:$B$205,A119,EVIDENCE_LINKS!$D$6:$D$205,AI119)=1,EXACT(AI119,INDEX(EVIDENCE_LINKS!$D$6:$D$205,SUMIFS(EVIDENCE_LINKS!$S$6:$S$205,EVIDENCE_LINKS!$B$6:$B$205,A119,EVIDENCE_LINKS!$D$6:$D$205,AI119))),EXACT(A119,INDEX(EVIDENCE_LINKS!$B$6:$B$205,SUMIFS(EVIDENCE_LINKS!$S$6:$S$205,EVIDENCE_LINKS!$B$6:$B$205,A119,EVIDENCE_LINKS!$D$6:$D$205,AI119))),EXACT(B119,INDEX(EVIDENCE_LINKS!$C$6:$C$205,SUMIFS(EVIDENCE_LINKS!$S$6:$S$205,EVIDENCE_LINKS!$B$6:$B$205,A119,EVIDENCE_LINKS!$D$6:$D$205,AI119))),INDEX(EVIDENCE_LINKS!$N$6:$N$205,SUMIFS(EVIDENCE_LINKS!$S$6:$S$205,EVIDENCE_LINKS!$B$6:$B$205,A119,EVIDENCE_LINKS!$D$6:$D$205,AI119))="VALID",COUNTIF($AG119:$AJ119,AI119)=1),"VALID","INVALID - EVIDENCE 3 SELECTION")))</x:f>
      </x:c>
      <x:c r="AN119" s="51" t="str">
        <x:f>IF(A119="","",IF(AJ119="","EMPTY",IF(AND(COUNTIFS(EVIDENCE_LINKS!$B$6:$B$205,A119,EVIDENCE_LINKS!$D$6:$D$205,AJ119)=1,EXACT(AJ119,INDEX(EVIDENCE_LINKS!$D$6:$D$205,SUMIFS(EVIDENCE_LINKS!$S$6:$S$205,EVIDENCE_LINKS!$B$6:$B$205,A119,EVIDENCE_LINKS!$D$6:$D$205,AJ119))),EXACT(A119,INDEX(EVIDENCE_LINKS!$B$6:$B$205,SUMIFS(EVIDENCE_LINKS!$S$6:$S$205,EVIDENCE_LINKS!$B$6:$B$205,A119,EVIDENCE_LINKS!$D$6:$D$205,AJ119))),EXACT(B119,INDEX(EVIDENCE_LINKS!$C$6:$C$205,SUMIFS(EVIDENCE_LINKS!$S$6:$S$205,EVIDENCE_LINKS!$B$6:$B$205,A119,EVIDENCE_LINKS!$D$6:$D$205,AJ119))),INDEX(EVIDENCE_LINKS!$N$6:$N$205,SUMIFS(EVIDENCE_LINKS!$S$6:$S$205,EVIDENCE_LINKS!$B$6:$B$205,A119,EVIDENCE_LINKS!$D$6:$D$205,AJ119))="VALID",COUNTIF($AG119:$AJ119,AJ119)=1),"VALID","INVALID - EVIDENCE 4 SELECTION")))</x:f>
      </x:c>
      <x:c r="AO119" s="51" t="str">
        <x:f>IF(A119="","",IF(AND(OR(AK119="VALID",AK119="EMPTY"),OR(AL119="VALID",AL119="EMPTY"),OR(AM119="VALID",AM119="EMPTY"),OR(AN119="VALID",AN119="EMPTY"),R119=COUNTIF($AG119:$AJ119,"&lt;&gt;")),"VALID","INVALID - EVIDENCE SELECTION PARITY"))</x:f>
      </x:c>
      <x:c r="AP119" s="51" t="str">
        <x:f>IF(A119="","",IF(R119&lt;2,"TOO FEW - RETURN TO EVIDENCE AUDIT",IF(R119&gt;4,"TOO MANY - REPAIR MEMO","VALID")))</x:f>
      </x:c>
      <x:c r="AR119" t="str">
        <x:f>IF(A119="","",IF(AQ119="","INVALID - MISSING ALTERNATIVE SELECTION",IF(AND(COUNTIFS(ALTERNATIVES!$B$6:$B$205,A119,ALTERNATIVES!$A$6:$A$205,AQ119)=1,EXACT(AQ119,INDEX(ALTERNATIVES!$A$6:$A$205,SUMIFS(ALTERNATIVES!$Q$6:$Q$205,ALTERNATIVES!$B$6:$B$205,A119,ALTERNATIVES!$A$6:$A$205,AQ119))),EXACT(A119,INDEX(ALTERNATIVES!$B$6:$B$205,SUMIFS(ALTERNATIVES!$Q$6:$Q$205,ALTERNATIVES!$B$6:$B$205,A119,ALTERNATIVES!$A$6:$A$205,AQ119))),EXACT(B119,INDEX(ALTERNATIVES!$C$6:$C$205,SUMIFS(ALTERNATIVES!$Q$6:$Q$205,ALTERNATIVES!$B$6:$B$205,A119,ALTERNATIVES!$A$6:$A$205,AQ119))),INDEX(ALTERNATIVES!$L$6:$L$205,SUMIFS(ALTERNATIVES!$Q$6:$Q$205,ALTERNATIVES!$B$6:$B$205,A119,ALTERNATIVES!$A$6:$A$205,AQ119))="VALID"),"VALID","INVALID - ALTERNATIVE SELECTION")))</x:f>
      </x:c>
    </x:row>
    <x:row r="120">
      <x:c r="A120" s="24"/>
      <x:c r="B120" s="24"/>
      <x:c r="C120" s="34"/>
      <x:c r="D120" s="24"/>
      <x:c r="E120" s="24"/>
      <x:c r="F120" s="24"/>
      <x:c r="G120" s="24"/>
      <x:c r="H120" s="24"/>
      <x:c r="I120" s="24"/>
      <x:c r="J120" s="24"/>
      <x:c r="K120" s="24"/>
      <x:c r="L120" s="24"/>
      <x:c r="M120" s="24"/>
      <x:c r="N120" s="30" t="str">
        <x:f>IF(A120="","",IF(COUNTIF($A$6:$A$205,A120)=1,"VALID","INVALID - DUPLICATE / CASE-COLLIDING MEMO ID"))</x:f>
      </x:c>
      <x:c r="O120" s="30" t="str">
        <x:f>IF(A120="","",IF(AND(COUNTIF(DECISION_CONTEXT!$A$6:$A$205,B120)=1,EXACT(B120,INDEX(DECISION_CONTEXT!$A$6:$A$205,MATCH(B120,DECISION_CONTEXT!$A$6:$A$205,0))),INDEX(DECISION_CONTEXT!$I$6:$I$205,MATCH(B120,DECISION_CONTEXT!$A$6:$A$205,0))="VALID",INDEX(DECISION_CONTEXT!$J$6:$J$205,MATCH(B120,DECISION_CONTEXT!$A$6:$A$205,0))="VALID"),"VALID","INVALID - DECISION OWNERSHIP"))</x:f>
      </x:c>
      <x:c r="P120" s="30" t="str">
        <x:f>IF(A120="","",IF(AND(B120&lt;&gt;"",C120&lt;&gt;"",D120&lt;&gt;"",E120&lt;&gt;"",F120&lt;&gt;"",G120&lt;&gt;"",H120&lt;&gt;"",I120&lt;&gt;"",J120&lt;&gt;"",K120&lt;&gt;"",L120&lt;&gt;"",M120&lt;&gt;""),"VALID","INVALID - REQUIRED FIELD"))</x:f>
      </x:c>
      <x:c r="Q120" s="30" t="str">
        <x:f>IF(A120="","",COUNTIFS(EVIDENCE_LINKS!$B$6:$B$205,A120,EVIDENCE_LINKS!$C$6:$C$205,B120))</x:f>
      </x:c>
      <x:c r="R120" s="30" t="str">
        <x:f>IF(A120="","",COUNTIFS(EVIDENCE_LINKS!$B$6:$B$205,A120,EVIDENCE_LINKS!$C$6:$C$205,B120,EVIDENCE_LINKS!$N$6:$N$205,"VALID"))</x:f>
      </x:c>
      <x:c r="S120" s="30" t="str">
        <x:f>IF(A120="","",COUNTIFS(EVIDENCE_LINKS!$B$6:$B$205,A120,EVIDENCE_LINKS!$C$6:$C$205,B120,EVIDENCE_LINKS!$N$6:$N$205,"BLOCKING"))</x:f>
      </x:c>
      <x:c r="T120" s="30" t="str">
        <x:f>IF(A120="","",COUNTIFS(ALTERNATIVES!$B$6:$B$205,A120,ALTERNATIVES!$C$6:$C$205,B120,ALTERNATIVES!$L$6:$L$205,"VALID"))</x:f>
      </x:c>
      <x:c r="U120" s="30" t="str">
        <x:f>IF(A120="","",IF(OR(N120&lt;&gt;"VALID",O120&lt;&gt;"VALID",P120&lt;&gt;"VALID",AB120&lt;&gt;"VALID",AC120&gt;0,AE120&gt;0,AO120&lt;&gt;"VALID",AR120&lt;&gt;"VALID"),"REPAIR MEMO",IF(INDEX(DECISION_CONTEXT!$D$6:$D$205,MATCH(B120,DECISION_CONTEXT!$A$6:$A$205,0))="REOPEN REQUIRED","RETURN TO DECISION DEFINITION",IF(OR(AD120&gt;0,AP120="TOO FEW - RETURN TO EVIDENCE AUDIT"),"RETURN TO EVIDENCE AUDIT",IF(AP120="TOO MANY - REPAIR MEMO","REPAIR MEMO",IF(T120&lt;1,"REPAIR MEMO","READY FOR EXECUTIVE REVIEW"))))))</x:f>
      </x:c>
      <x:c r="V120" s="30" t="str">
        <x:f>IF(A120="","",IF(U120="READY FOR EXECUTIVE REVIEW","Take the bounded memo to executive review; record the actual decision separately.",IF(U120="RETURN TO DECISION DEFINITION","Reopen the Decision Definition Canvas before rewriting the memo.",IF(U120="RETURN TO EVIDENCE AUDIT","Return to Evidence Audit until at least two and no more than four decision-bearing evidence records are valid.",IF(AP120="TOO MANY - REPAIR MEMO","Reduce the executive surface to two to four decision-bearing evidence records without changing upstream evidence.","Repair the memo record without changing upstream decision or evidence.")))))</x:f>
      </x:c>
      <x:c r="W120" s="30" t="str">
        <x:f>IF(A120="","",A120&amp;"|~|"&amp;B120&amp;"|~|"&amp;E120&amp;"|~|"&amp;F120&amp;"|~|"&amp;H120&amp;"|~|"&amp;I120&amp;"|~|"&amp;K120&amp;"|~|"&amp;L120)</x:f>
      </x:c>
      <x:c r="X120" s="51"/>
      <x:c r="Y120" s="51"/>
      <x:c r="Z120" s="51"/>
      <x:c r="AA120" s="51"/>
      <x:c r="AB120" s="51" t="str">
        <x:f>IF(A120="","",IF(AND(O120="VALID",EXACT(X120,INDEX(DECISION_CONTEXT!$B$6:$B$205,MATCH(B120,DECISION_CONTEXT!$A$6:$A$205,0))),EXACT(Y120,INDEX(DECISION_CONTEXT!$E$6:$E$205,MATCH(B120,DECISION_CONTEXT!$A$6:$A$205,0))),EXACT(Z120,INDEX(DECISION_CONTEXT!$F$6:$F$205,MATCH(B120,DECISION_CONTEXT!$A$6:$A$205,0))),EXACT(AA120,INDEX(DECISION_CONTEXT!$H$6:$H$205,MATCH(B120,DECISION_CONTEXT!$A$6:$A$205,0))),EXACT(E120,INDEX(DECISION_CONTEXT!$K$6:$K$205,MATCH(B120,DECISION_CONTEXT!$A$6:$A$205,0)))),"VALID","INVALID - DECISION CONTRACT PARITY / AUTHORITY"))</x:f>
      </x:c>
      <x:c r="AC120" s="51" t="str">
        <x:f>IF(A120="","",COUNTIFS(EVIDENCE_LINKS!$B$6:$B$205,A120,EVIDENCE_LINKS!$C$6:$C$205,B120,EVIDENCE_LINKS!$N$6:$N$205,"INVALID"))</x:f>
      </x:c>
      <x:c r="AD120" s="51" t="str">
        <x:f>IF(A120="","",S120)</x:f>
      </x:c>
      <x:c r="AE120" s="51" t="str">
        <x:f>IF(A120="","",COUNTIFS(ALTERNATIVES!$B$6:$B$205,A120,ALTERNATIVES!$C$6:$C$205,B120,ALTERNATIVES!$L$6:$L$205,"INVALID"))</x:f>
      </x:c>
      <x:c r="AF120" s="51" t="str">
        <x:f>IF(A120="","",A120&amp;"|~|"&amp;B120&amp;"|~|"&amp;X120&amp;"|~|"&amp;Y120&amp;"|~|"&amp;Z120&amp;"|~|"&amp;AA120&amp;"|~|"&amp;E120&amp;"|~|"&amp;F120&amp;"|~|"&amp;H120&amp;"|~|"&amp;I120&amp;"|~|"&amp;K120&amp;"|~|"&amp;L120)</x:f>
      </x:c>
      <x:c r="AG120" s="51"/>
      <x:c r="AH120" s="51"/>
      <x:c r="AI120" s="51"/>
      <x:c r="AJ120" s="51"/>
      <x:c r="AK120" s="51" t="str">
        <x:f>IF(A120="","",IF(AG120="","EMPTY",IF(AND(COUNTIFS(EVIDENCE_LINKS!$B$6:$B$205,A120,EVIDENCE_LINKS!$D$6:$D$205,AG120)=1,EXACT(AG120,INDEX(EVIDENCE_LINKS!$D$6:$D$205,SUMIFS(EVIDENCE_LINKS!$S$6:$S$205,EVIDENCE_LINKS!$B$6:$B$205,A120,EVIDENCE_LINKS!$D$6:$D$205,AG120))),EXACT(A120,INDEX(EVIDENCE_LINKS!$B$6:$B$205,SUMIFS(EVIDENCE_LINKS!$S$6:$S$205,EVIDENCE_LINKS!$B$6:$B$205,A120,EVIDENCE_LINKS!$D$6:$D$205,AG120))),EXACT(B120,INDEX(EVIDENCE_LINKS!$C$6:$C$205,SUMIFS(EVIDENCE_LINKS!$S$6:$S$205,EVIDENCE_LINKS!$B$6:$B$205,A120,EVIDENCE_LINKS!$D$6:$D$205,AG120))),INDEX(EVIDENCE_LINKS!$N$6:$N$205,SUMIFS(EVIDENCE_LINKS!$S$6:$S$205,EVIDENCE_LINKS!$B$6:$B$205,A120,EVIDENCE_LINKS!$D$6:$D$205,AG120))="VALID",COUNTIF($AG120:$AJ120,AG120)=1),"VALID","INVALID - EVIDENCE 1 SELECTION")))</x:f>
      </x:c>
      <x:c r="AL120" s="51" t="str">
        <x:f>IF(A120="","",IF(AH120="","EMPTY",IF(AND(COUNTIFS(EVIDENCE_LINKS!$B$6:$B$205,A120,EVIDENCE_LINKS!$D$6:$D$205,AH120)=1,EXACT(AH120,INDEX(EVIDENCE_LINKS!$D$6:$D$205,SUMIFS(EVIDENCE_LINKS!$S$6:$S$205,EVIDENCE_LINKS!$B$6:$B$205,A120,EVIDENCE_LINKS!$D$6:$D$205,AH120))),EXACT(A120,INDEX(EVIDENCE_LINKS!$B$6:$B$205,SUMIFS(EVIDENCE_LINKS!$S$6:$S$205,EVIDENCE_LINKS!$B$6:$B$205,A120,EVIDENCE_LINKS!$D$6:$D$205,AH120))),EXACT(B120,INDEX(EVIDENCE_LINKS!$C$6:$C$205,SUMIFS(EVIDENCE_LINKS!$S$6:$S$205,EVIDENCE_LINKS!$B$6:$B$205,A120,EVIDENCE_LINKS!$D$6:$D$205,AH120))),INDEX(EVIDENCE_LINKS!$N$6:$N$205,SUMIFS(EVIDENCE_LINKS!$S$6:$S$205,EVIDENCE_LINKS!$B$6:$B$205,A120,EVIDENCE_LINKS!$D$6:$D$205,AH120))="VALID",COUNTIF($AG120:$AJ120,AH120)=1),"VALID","INVALID - EVIDENCE 2 SELECTION")))</x:f>
      </x:c>
      <x:c r="AM120" s="51" t="str">
        <x:f>IF(A120="","",IF(AI120="","EMPTY",IF(AND(COUNTIFS(EVIDENCE_LINKS!$B$6:$B$205,A120,EVIDENCE_LINKS!$D$6:$D$205,AI120)=1,EXACT(AI120,INDEX(EVIDENCE_LINKS!$D$6:$D$205,SUMIFS(EVIDENCE_LINKS!$S$6:$S$205,EVIDENCE_LINKS!$B$6:$B$205,A120,EVIDENCE_LINKS!$D$6:$D$205,AI120))),EXACT(A120,INDEX(EVIDENCE_LINKS!$B$6:$B$205,SUMIFS(EVIDENCE_LINKS!$S$6:$S$205,EVIDENCE_LINKS!$B$6:$B$205,A120,EVIDENCE_LINKS!$D$6:$D$205,AI120))),EXACT(B120,INDEX(EVIDENCE_LINKS!$C$6:$C$205,SUMIFS(EVIDENCE_LINKS!$S$6:$S$205,EVIDENCE_LINKS!$B$6:$B$205,A120,EVIDENCE_LINKS!$D$6:$D$205,AI120))),INDEX(EVIDENCE_LINKS!$N$6:$N$205,SUMIFS(EVIDENCE_LINKS!$S$6:$S$205,EVIDENCE_LINKS!$B$6:$B$205,A120,EVIDENCE_LINKS!$D$6:$D$205,AI120))="VALID",COUNTIF($AG120:$AJ120,AI120)=1),"VALID","INVALID - EVIDENCE 3 SELECTION")))</x:f>
      </x:c>
      <x:c r="AN120" s="51" t="str">
        <x:f>IF(A120="","",IF(AJ120="","EMPTY",IF(AND(COUNTIFS(EVIDENCE_LINKS!$B$6:$B$205,A120,EVIDENCE_LINKS!$D$6:$D$205,AJ120)=1,EXACT(AJ120,INDEX(EVIDENCE_LINKS!$D$6:$D$205,SUMIFS(EVIDENCE_LINKS!$S$6:$S$205,EVIDENCE_LINKS!$B$6:$B$205,A120,EVIDENCE_LINKS!$D$6:$D$205,AJ120))),EXACT(A120,INDEX(EVIDENCE_LINKS!$B$6:$B$205,SUMIFS(EVIDENCE_LINKS!$S$6:$S$205,EVIDENCE_LINKS!$B$6:$B$205,A120,EVIDENCE_LINKS!$D$6:$D$205,AJ120))),EXACT(B120,INDEX(EVIDENCE_LINKS!$C$6:$C$205,SUMIFS(EVIDENCE_LINKS!$S$6:$S$205,EVIDENCE_LINKS!$B$6:$B$205,A120,EVIDENCE_LINKS!$D$6:$D$205,AJ120))),INDEX(EVIDENCE_LINKS!$N$6:$N$205,SUMIFS(EVIDENCE_LINKS!$S$6:$S$205,EVIDENCE_LINKS!$B$6:$B$205,A120,EVIDENCE_LINKS!$D$6:$D$205,AJ120))="VALID",COUNTIF($AG120:$AJ120,AJ120)=1),"VALID","INVALID - EVIDENCE 4 SELECTION")))</x:f>
      </x:c>
      <x:c r="AO120" s="51" t="str">
        <x:f>IF(A120="","",IF(AND(OR(AK120="VALID",AK120="EMPTY"),OR(AL120="VALID",AL120="EMPTY"),OR(AM120="VALID",AM120="EMPTY"),OR(AN120="VALID",AN120="EMPTY"),R120=COUNTIF($AG120:$AJ120,"&lt;&gt;")),"VALID","INVALID - EVIDENCE SELECTION PARITY"))</x:f>
      </x:c>
      <x:c r="AP120" s="51" t="str">
        <x:f>IF(A120="","",IF(R120&lt;2,"TOO FEW - RETURN TO EVIDENCE AUDIT",IF(R120&gt;4,"TOO MANY - REPAIR MEMO","VALID")))</x:f>
      </x:c>
      <x:c r="AR120" t="str">
        <x:f>IF(A120="","",IF(AQ120="","INVALID - MISSING ALTERNATIVE SELECTION",IF(AND(COUNTIFS(ALTERNATIVES!$B$6:$B$205,A120,ALTERNATIVES!$A$6:$A$205,AQ120)=1,EXACT(AQ120,INDEX(ALTERNATIVES!$A$6:$A$205,SUMIFS(ALTERNATIVES!$Q$6:$Q$205,ALTERNATIVES!$B$6:$B$205,A120,ALTERNATIVES!$A$6:$A$205,AQ120))),EXACT(A120,INDEX(ALTERNATIVES!$B$6:$B$205,SUMIFS(ALTERNATIVES!$Q$6:$Q$205,ALTERNATIVES!$B$6:$B$205,A120,ALTERNATIVES!$A$6:$A$205,AQ120))),EXACT(B120,INDEX(ALTERNATIVES!$C$6:$C$205,SUMIFS(ALTERNATIVES!$Q$6:$Q$205,ALTERNATIVES!$B$6:$B$205,A120,ALTERNATIVES!$A$6:$A$205,AQ120))),INDEX(ALTERNATIVES!$L$6:$L$205,SUMIFS(ALTERNATIVES!$Q$6:$Q$205,ALTERNATIVES!$B$6:$B$205,A120,ALTERNATIVES!$A$6:$A$205,AQ120))="VALID"),"VALID","INVALID - ALTERNATIVE SELECTION")))</x:f>
      </x:c>
    </x:row>
    <x:row r="121">
      <x:c r="A121" s="24"/>
      <x:c r="B121" s="24"/>
      <x:c r="C121" s="34"/>
      <x:c r="D121" s="24"/>
      <x:c r="E121" s="24"/>
      <x:c r="F121" s="24"/>
      <x:c r="G121" s="24"/>
      <x:c r="H121" s="24"/>
      <x:c r="I121" s="24"/>
      <x:c r="J121" s="24"/>
      <x:c r="K121" s="24"/>
      <x:c r="L121" s="24"/>
      <x:c r="M121" s="24"/>
      <x:c r="N121" s="30" t="str">
        <x:f>IF(A121="","",IF(COUNTIF($A$6:$A$205,A121)=1,"VALID","INVALID - DUPLICATE / CASE-COLLIDING MEMO ID"))</x:f>
      </x:c>
      <x:c r="O121" s="30" t="str">
        <x:f>IF(A121="","",IF(AND(COUNTIF(DECISION_CONTEXT!$A$6:$A$205,B121)=1,EXACT(B121,INDEX(DECISION_CONTEXT!$A$6:$A$205,MATCH(B121,DECISION_CONTEXT!$A$6:$A$205,0))),INDEX(DECISION_CONTEXT!$I$6:$I$205,MATCH(B121,DECISION_CONTEXT!$A$6:$A$205,0))="VALID",INDEX(DECISION_CONTEXT!$J$6:$J$205,MATCH(B121,DECISION_CONTEXT!$A$6:$A$205,0))="VALID"),"VALID","INVALID - DECISION OWNERSHIP"))</x:f>
      </x:c>
      <x:c r="P121" s="30" t="str">
        <x:f>IF(A121="","",IF(AND(B121&lt;&gt;"",C121&lt;&gt;"",D121&lt;&gt;"",E121&lt;&gt;"",F121&lt;&gt;"",G121&lt;&gt;"",H121&lt;&gt;"",I121&lt;&gt;"",J121&lt;&gt;"",K121&lt;&gt;"",L121&lt;&gt;"",M121&lt;&gt;""),"VALID","INVALID - REQUIRED FIELD"))</x:f>
      </x:c>
      <x:c r="Q121" s="30" t="str">
        <x:f>IF(A121="","",COUNTIFS(EVIDENCE_LINKS!$B$6:$B$205,A121,EVIDENCE_LINKS!$C$6:$C$205,B121))</x:f>
      </x:c>
      <x:c r="R121" s="30" t="str">
        <x:f>IF(A121="","",COUNTIFS(EVIDENCE_LINKS!$B$6:$B$205,A121,EVIDENCE_LINKS!$C$6:$C$205,B121,EVIDENCE_LINKS!$N$6:$N$205,"VALID"))</x:f>
      </x:c>
      <x:c r="S121" s="30" t="str">
        <x:f>IF(A121="","",COUNTIFS(EVIDENCE_LINKS!$B$6:$B$205,A121,EVIDENCE_LINKS!$C$6:$C$205,B121,EVIDENCE_LINKS!$N$6:$N$205,"BLOCKING"))</x:f>
      </x:c>
      <x:c r="T121" s="30" t="str">
        <x:f>IF(A121="","",COUNTIFS(ALTERNATIVES!$B$6:$B$205,A121,ALTERNATIVES!$C$6:$C$205,B121,ALTERNATIVES!$L$6:$L$205,"VALID"))</x:f>
      </x:c>
      <x:c r="U121" s="30" t="str">
        <x:f>IF(A121="","",IF(OR(N121&lt;&gt;"VALID",O121&lt;&gt;"VALID",P121&lt;&gt;"VALID",AB121&lt;&gt;"VALID",AC121&gt;0,AE121&gt;0,AO121&lt;&gt;"VALID",AR121&lt;&gt;"VALID"),"REPAIR MEMO",IF(INDEX(DECISION_CONTEXT!$D$6:$D$205,MATCH(B121,DECISION_CONTEXT!$A$6:$A$205,0))="REOPEN REQUIRED","RETURN TO DECISION DEFINITION",IF(OR(AD121&gt;0,AP121="TOO FEW - RETURN TO EVIDENCE AUDIT"),"RETURN TO EVIDENCE AUDIT",IF(AP121="TOO MANY - REPAIR MEMO","REPAIR MEMO",IF(T121&lt;1,"REPAIR MEMO","READY FOR EXECUTIVE REVIEW"))))))</x:f>
      </x:c>
      <x:c r="V121" s="30" t="str">
        <x:f>IF(A121="","",IF(U121="READY FOR EXECUTIVE REVIEW","Take the bounded memo to executive review; record the actual decision separately.",IF(U121="RETURN TO DECISION DEFINITION","Reopen the Decision Definition Canvas before rewriting the memo.",IF(U121="RETURN TO EVIDENCE AUDIT","Return to Evidence Audit until at least two and no more than four decision-bearing evidence records are valid.",IF(AP121="TOO MANY - REPAIR MEMO","Reduce the executive surface to two to four decision-bearing evidence records without changing upstream evidence.","Repair the memo record without changing upstream decision or evidence.")))))</x:f>
      </x:c>
      <x:c r="W121" s="30" t="str">
        <x:f>IF(A121="","",A121&amp;"|~|"&amp;B121&amp;"|~|"&amp;E121&amp;"|~|"&amp;F121&amp;"|~|"&amp;H121&amp;"|~|"&amp;I121&amp;"|~|"&amp;K121&amp;"|~|"&amp;L121)</x:f>
      </x:c>
      <x:c r="X121" s="51"/>
      <x:c r="Y121" s="51"/>
      <x:c r="Z121" s="51"/>
      <x:c r="AA121" s="51"/>
      <x:c r="AB121" s="51" t="str">
        <x:f>IF(A121="","",IF(AND(O121="VALID",EXACT(X121,INDEX(DECISION_CONTEXT!$B$6:$B$205,MATCH(B121,DECISION_CONTEXT!$A$6:$A$205,0))),EXACT(Y121,INDEX(DECISION_CONTEXT!$E$6:$E$205,MATCH(B121,DECISION_CONTEXT!$A$6:$A$205,0))),EXACT(Z121,INDEX(DECISION_CONTEXT!$F$6:$F$205,MATCH(B121,DECISION_CONTEXT!$A$6:$A$205,0))),EXACT(AA121,INDEX(DECISION_CONTEXT!$H$6:$H$205,MATCH(B121,DECISION_CONTEXT!$A$6:$A$205,0))),EXACT(E121,INDEX(DECISION_CONTEXT!$K$6:$K$205,MATCH(B121,DECISION_CONTEXT!$A$6:$A$205,0)))),"VALID","INVALID - DECISION CONTRACT PARITY / AUTHORITY"))</x:f>
      </x:c>
      <x:c r="AC121" s="51" t="str">
        <x:f>IF(A121="","",COUNTIFS(EVIDENCE_LINKS!$B$6:$B$205,A121,EVIDENCE_LINKS!$C$6:$C$205,B121,EVIDENCE_LINKS!$N$6:$N$205,"INVALID"))</x:f>
      </x:c>
      <x:c r="AD121" s="51" t="str">
        <x:f>IF(A121="","",S121)</x:f>
      </x:c>
      <x:c r="AE121" s="51" t="str">
        <x:f>IF(A121="","",COUNTIFS(ALTERNATIVES!$B$6:$B$205,A121,ALTERNATIVES!$C$6:$C$205,B121,ALTERNATIVES!$L$6:$L$205,"INVALID"))</x:f>
      </x:c>
      <x:c r="AF121" s="51" t="str">
        <x:f>IF(A121="","",A121&amp;"|~|"&amp;B121&amp;"|~|"&amp;X121&amp;"|~|"&amp;Y121&amp;"|~|"&amp;Z121&amp;"|~|"&amp;AA121&amp;"|~|"&amp;E121&amp;"|~|"&amp;F121&amp;"|~|"&amp;H121&amp;"|~|"&amp;I121&amp;"|~|"&amp;K121&amp;"|~|"&amp;L121)</x:f>
      </x:c>
      <x:c r="AG121" s="51"/>
      <x:c r="AH121" s="51"/>
      <x:c r="AI121" s="51"/>
      <x:c r="AJ121" s="51"/>
      <x:c r="AK121" s="51" t="str">
        <x:f>IF(A121="","",IF(AG121="","EMPTY",IF(AND(COUNTIFS(EVIDENCE_LINKS!$B$6:$B$205,A121,EVIDENCE_LINKS!$D$6:$D$205,AG121)=1,EXACT(AG121,INDEX(EVIDENCE_LINKS!$D$6:$D$205,SUMIFS(EVIDENCE_LINKS!$S$6:$S$205,EVIDENCE_LINKS!$B$6:$B$205,A121,EVIDENCE_LINKS!$D$6:$D$205,AG121))),EXACT(A121,INDEX(EVIDENCE_LINKS!$B$6:$B$205,SUMIFS(EVIDENCE_LINKS!$S$6:$S$205,EVIDENCE_LINKS!$B$6:$B$205,A121,EVIDENCE_LINKS!$D$6:$D$205,AG121))),EXACT(B121,INDEX(EVIDENCE_LINKS!$C$6:$C$205,SUMIFS(EVIDENCE_LINKS!$S$6:$S$205,EVIDENCE_LINKS!$B$6:$B$205,A121,EVIDENCE_LINKS!$D$6:$D$205,AG121))),INDEX(EVIDENCE_LINKS!$N$6:$N$205,SUMIFS(EVIDENCE_LINKS!$S$6:$S$205,EVIDENCE_LINKS!$B$6:$B$205,A121,EVIDENCE_LINKS!$D$6:$D$205,AG121))="VALID",COUNTIF($AG121:$AJ121,AG121)=1),"VALID","INVALID - EVIDENCE 1 SELECTION")))</x:f>
      </x:c>
      <x:c r="AL121" s="51" t="str">
        <x:f>IF(A121="","",IF(AH121="","EMPTY",IF(AND(COUNTIFS(EVIDENCE_LINKS!$B$6:$B$205,A121,EVIDENCE_LINKS!$D$6:$D$205,AH121)=1,EXACT(AH121,INDEX(EVIDENCE_LINKS!$D$6:$D$205,SUMIFS(EVIDENCE_LINKS!$S$6:$S$205,EVIDENCE_LINKS!$B$6:$B$205,A121,EVIDENCE_LINKS!$D$6:$D$205,AH121))),EXACT(A121,INDEX(EVIDENCE_LINKS!$B$6:$B$205,SUMIFS(EVIDENCE_LINKS!$S$6:$S$205,EVIDENCE_LINKS!$B$6:$B$205,A121,EVIDENCE_LINKS!$D$6:$D$205,AH121))),EXACT(B121,INDEX(EVIDENCE_LINKS!$C$6:$C$205,SUMIFS(EVIDENCE_LINKS!$S$6:$S$205,EVIDENCE_LINKS!$B$6:$B$205,A121,EVIDENCE_LINKS!$D$6:$D$205,AH121))),INDEX(EVIDENCE_LINKS!$N$6:$N$205,SUMIFS(EVIDENCE_LINKS!$S$6:$S$205,EVIDENCE_LINKS!$B$6:$B$205,A121,EVIDENCE_LINKS!$D$6:$D$205,AH121))="VALID",COUNTIF($AG121:$AJ121,AH121)=1),"VALID","INVALID - EVIDENCE 2 SELECTION")))</x:f>
      </x:c>
      <x:c r="AM121" s="51" t="str">
        <x:f>IF(A121="","",IF(AI121="","EMPTY",IF(AND(COUNTIFS(EVIDENCE_LINKS!$B$6:$B$205,A121,EVIDENCE_LINKS!$D$6:$D$205,AI121)=1,EXACT(AI121,INDEX(EVIDENCE_LINKS!$D$6:$D$205,SUMIFS(EVIDENCE_LINKS!$S$6:$S$205,EVIDENCE_LINKS!$B$6:$B$205,A121,EVIDENCE_LINKS!$D$6:$D$205,AI121))),EXACT(A121,INDEX(EVIDENCE_LINKS!$B$6:$B$205,SUMIFS(EVIDENCE_LINKS!$S$6:$S$205,EVIDENCE_LINKS!$B$6:$B$205,A121,EVIDENCE_LINKS!$D$6:$D$205,AI121))),EXACT(B121,INDEX(EVIDENCE_LINKS!$C$6:$C$205,SUMIFS(EVIDENCE_LINKS!$S$6:$S$205,EVIDENCE_LINKS!$B$6:$B$205,A121,EVIDENCE_LINKS!$D$6:$D$205,AI121))),INDEX(EVIDENCE_LINKS!$N$6:$N$205,SUMIFS(EVIDENCE_LINKS!$S$6:$S$205,EVIDENCE_LINKS!$B$6:$B$205,A121,EVIDENCE_LINKS!$D$6:$D$205,AI121))="VALID",COUNTIF($AG121:$AJ121,AI121)=1),"VALID","INVALID - EVIDENCE 3 SELECTION")))</x:f>
      </x:c>
      <x:c r="AN121" s="51" t="str">
        <x:f>IF(A121="","",IF(AJ121="","EMPTY",IF(AND(COUNTIFS(EVIDENCE_LINKS!$B$6:$B$205,A121,EVIDENCE_LINKS!$D$6:$D$205,AJ121)=1,EXACT(AJ121,INDEX(EVIDENCE_LINKS!$D$6:$D$205,SUMIFS(EVIDENCE_LINKS!$S$6:$S$205,EVIDENCE_LINKS!$B$6:$B$205,A121,EVIDENCE_LINKS!$D$6:$D$205,AJ121))),EXACT(A121,INDEX(EVIDENCE_LINKS!$B$6:$B$205,SUMIFS(EVIDENCE_LINKS!$S$6:$S$205,EVIDENCE_LINKS!$B$6:$B$205,A121,EVIDENCE_LINKS!$D$6:$D$205,AJ121))),EXACT(B121,INDEX(EVIDENCE_LINKS!$C$6:$C$205,SUMIFS(EVIDENCE_LINKS!$S$6:$S$205,EVIDENCE_LINKS!$B$6:$B$205,A121,EVIDENCE_LINKS!$D$6:$D$205,AJ121))),INDEX(EVIDENCE_LINKS!$N$6:$N$205,SUMIFS(EVIDENCE_LINKS!$S$6:$S$205,EVIDENCE_LINKS!$B$6:$B$205,A121,EVIDENCE_LINKS!$D$6:$D$205,AJ121))="VALID",COUNTIF($AG121:$AJ121,AJ121)=1),"VALID","INVALID - EVIDENCE 4 SELECTION")))</x:f>
      </x:c>
      <x:c r="AO121" s="51" t="str">
        <x:f>IF(A121="","",IF(AND(OR(AK121="VALID",AK121="EMPTY"),OR(AL121="VALID",AL121="EMPTY"),OR(AM121="VALID",AM121="EMPTY"),OR(AN121="VALID",AN121="EMPTY"),R121=COUNTIF($AG121:$AJ121,"&lt;&gt;")),"VALID","INVALID - EVIDENCE SELECTION PARITY"))</x:f>
      </x:c>
      <x:c r="AP121" s="51" t="str">
        <x:f>IF(A121="","",IF(R121&lt;2,"TOO FEW - RETURN TO EVIDENCE AUDIT",IF(R121&gt;4,"TOO MANY - REPAIR MEMO","VALID")))</x:f>
      </x:c>
      <x:c r="AR121" t="str">
        <x:f>IF(A121="","",IF(AQ121="","INVALID - MISSING ALTERNATIVE SELECTION",IF(AND(COUNTIFS(ALTERNATIVES!$B$6:$B$205,A121,ALTERNATIVES!$A$6:$A$205,AQ121)=1,EXACT(AQ121,INDEX(ALTERNATIVES!$A$6:$A$205,SUMIFS(ALTERNATIVES!$Q$6:$Q$205,ALTERNATIVES!$B$6:$B$205,A121,ALTERNATIVES!$A$6:$A$205,AQ121))),EXACT(A121,INDEX(ALTERNATIVES!$B$6:$B$205,SUMIFS(ALTERNATIVES!$Q$6:$Q$205,ALTERNATIVES!$B$6:$B$205,A121,ALTERNATIVES!$A$6:$A$205,AQ121))),EXACT(B121,INDEX(ALTERNATIVES!$C$6:$C$205,SUMIFS(ALTERNATIVES!$Q$6:$Q$205,ALTERNATIVES!$B$6:$B$205,A121,ALTERNATIVES!$A$6:$A$205,AQ121))),INDEX(ALTERNATIVES!$L$6:$L$205,SUMIFS(ALTERNATIVES!$Q$6:$Q$205,ALTERNATIVES!$B$6:$B$205,A121,ALTERNATIVES!$A$6:$A$205,AQ121))="VALID"),"VALID","INVALID - ALTERNATIVE SELECTION")))</x:f>
      </x:c>
    </x:row>
    <x:row r="122">
      <x:c r="A122" s="24"/>
      <x:c r="B122" s="24"/>
      <x:c r="C122" s="34"/>
      <x:c r="D122" s="24"/>
      <x:c r="E122" s="24"/>
      <x:c r="F122" s="24"/>
      <x:c r="G122" s="24"/>
      <x:c r="H122" s="24"/>
      <x:c r="I122" s="24"/>
      <x:c r="J122" s="24"/>
      <x:c r="K122" s="24"/>
      <x:c r="L122" s="24"/>
      <x:c r="M122" s="24"/>
      <x:c r="N122" s="30" t="str">
        <x:f>IF(A122="","",IF(COUNTIF($A$6:$A$205,A122)=1,"VALID","INVALID - DUPLICATE / CASE-COLLIDING MEMO ID"))</x:f>
      </x:c>
      <x:c r="O122" s="30" t="str">
        <x:f>IF(A122="","",IF(AND(COUNTIF(DECISION_CONTEXT!$A$6:$A$205,B122)=1,EXACT(B122,INDEX(DECISION_CONTEXT!$A$6:$A$205,MATCH(B122,DECISION_CONTEXT!$A$6:$A$205,0))),INDEX(DECISION_CONTEXT!$I$6:$I$205,MATCH(B122,DECISION_CONTEXT!$A$6:$A$205,0))="VALID",INDEX(DECISION_CONTEXT!$J$6:$J$205,MATCH(B122,DECISION_CONTEXT!$A$6:$A$205,0))="VALID"),"VALID","INVALID - DECISION OWNERSHIP"))</x:f>
      </x:c>
      <x:c r="P122" s="30" t="str">
        <x:f>IF(A122="","",IF(AND(B122&lt;&gt;"",C122&lt;&gt;"",D122&lt;&gt;"",E122&lt;&gt;"",F122&lt;&gt;"",G122&lt;&gt;"",H122&lt;&gt;"",I122&lt;&gt;"",J122&lt;&gt;"",K122&lt;&gt;"",L122&lt;&gt;"",M122&lt;&gt;""),"VALID","INVALID - REQUIRED FIELD"))</x:f>
      </x:c>
      <x:c r="Q122" s="30" t="str">
        <x:f>IF(A122="","",COUNTIFS(EVIDENCE_LINKS!$B$6:$B$205,A122,EVIDENCE_LINKS!$C$6:$C$205,B122))</x:f>
      </x:c>
      <x:c r="R122" s="30" t="str">
        <x:f>IF(A122="","",COUNTIFS(EVIDENCE_LINKS!$B$6:$B$205,A122,EVIDENCE_LINKS!$C$6:$C$205,B122,EVIDENCE_LINKS!$N$6:$N$205,"VALID"))</x:f>
      </x:c>
      <x:c r="S122" s="30" t="str">
        <x:f>IF(A122="","",COUNTIFS(EVIDENCE_LINKS!$B$6:$B$205,A122,EVIDENCE_LINKS!$C$6:$C$205,B122,EVIDENCE_LINKS!$N$6:$N$205,"BLOCKING"))</x:f>
      </x:c>
      <x:c r="T122" s="30" t="str">
        <x:f>IF(A122="","",COUNTIFS(ALTERNATIVES!$B$6:$B$205,A122,ALTERNATIVES!$C$6:$C$205,B122,ALTERNATIVES!$L$6:$L$205,"VALID"))</x:f>
      </x:c>
      <x:c r="U122" s="30" t="str">
        <x:f>IF(A122="","",IF(OR(N122&lt;&gt;"VALID",O122&lt;&gt;"VALID",P122&lt;&gt;"VALID",AB122&lt;&gt;"VALID",AC122&gt;0,AE122&gt;0,AO122&lt;&gt;"VALID",AR122&lt;&gt;"VALID"),"REPAIR MEMO",IF(INDEX(DECISION_CONTEXT!$D$6:$D$205,MATCH(B122,DECISION_CONTEXT!$A$6:$A$205,0))="REOPEN REQUIRED","RETURN TO DECISION DEFINITION",IF(OR(AD122&gt;0,AP122="TOO FEW - RETURN TO EVIDENCE AUDIT"),"RETURN TO EVIDENCE AUDIT",IF(AP122="TOO MANY - REPAIR MEMO","REPAIR MEMO",IF(T122&lt;1,"REPAIR MEMO","READY FOR EXECUTIVE REVIEW"))))))</x:f>
      </x:c>
      <x:c r="V122" s="30" t="str">
        <x:f>IF(A122="","",IF(U122="READY FOR EXECUTIVE REVIEW","Take the bounded memo to executive review; record the actual decision separately.",IF(U122="RETURN TO DECISION DEFINITION","Reopen the Decision Definition Canvas before rewriting the memo.",IF(U122="RETURN TO EVIDENCE AUDIT","Return to Evidence Audit until at least two and no more than four decision-bearing evidence records are valid.",IF(AP122="TOO MANY - REPAIR MEMO","Reduce the executive surface to two to four decision-bearing evidence records without changing upstream evidence.","Repair the memo record without changing upstream decision or evidence.")))))</x:f>
      </x:c>
      <x:c r="W122" s="30" t="str">
        <x:f>IF(A122="","",A122&amp;"|~|"&amp;B122&amp;"|~|"&amp;E122&amp;"|~|"&amp;F122&amp;"|~|"&amp;H122&amp;"|~|"&amp;I122&amp;"|~|"&amp;K122&amp;"|~|"&amp;L122)</x:f>
      </x:c>
      <x:c r="X122" s="51"/>
      <x:c r="Y122" s="51"/>
      <x:c r="Z122" s="51"/>
      <x:c r="AA122" s="51"/>
      <x:c r="AB122" s="51" t="str">
        <x:f>IF(A122="","",IF(AND(O122="VALID",EXACT(X122,INDEX(DECISION_CONTEXT!$B$6:$B$205,MATCH(B122,DECISION_CONTEXT!$A$6:$A$205,0))),EXACT(Y122,INDEX(DECISION_CONTEXT!$E$6:$E$205,MATCH(B122,DECISION_CONTEXT!$A$6:$A$205,0))),EXACT(Z122,INDEX(DECISION_CONTEXT!$F$6:$F$205,MATCH(B122,DECISION_CONTEXT!$A$6:$A$205,0))),EXACT(AA122,INDEX(DECISION_CONTEXT!$H$6:$H$205,MATCH(B122,DECISION_CONTEXT!$A$6:$A$205,0))),EXACT(E122,INDEX(DECISION_CONTEXT!$K$6:$K$205,MATCH(B122,DECISION_CONTEXT!$A$6:$A$205,0)))),"VALID","INVALID - DECISION CONTRACT PARITY / AUTHORITY"))</x:f>
      </x:c>
      <x:c r="AC122" s="51" t="str">
        <x:f>IF(A122="","",COUNTIFS(EVIDENCE_LINKS!$B$6:$B$205,A122,EVIDENCE_LINKS!$C$6:$C$205,B122,EVIDENCE_LINKS!$N$6:$N$205,"INVALID"))</x:f>
      </x:c>
      <x:c r="AD122" s="51" t="str">
        <x:f>IF(A122="","",S122)</x:f>
      </x:c>
      <x:c r="AE122" s="51" t="str">
        <x:f>IF(A122="","",COUNTIFS(ALTERNATIVES!$B$6:$B$205,A122,ALTERNATIVES!$C$6:$C$205,B122,ALTERNATIVES!$L$6:$L$205,"INVALID"))</x:f>
      </x:c>
      <x:c r="AF122" s="51" t="str">
        <x:f>IF(A122="","",A122&amp;"|~|"&amp;B122&amp;"|~|"&amp;X122&amp;"|~|"&amp;Y122&amp;"|~|"&amp;Z122&amp;"|~|"&amp;AA122&amp;"|~|"&amp;E122&amp;"|~|"&amp;F122&amp;"|~|"&amp;H122&amp;"|~|"&amp;I122&amp;"|~|"&amp;K122&amp;"|~|"&amp;L122)</x:f>
      </x:c>
      <x:c r="AG122" s="51"/>
      <x:c r="AH122" s="51"/>
      <x:c r="AI122" s="51"/>
      <x:c r="AJ122" s="51"/>
      <x:c r="AK122" s="51" t="str">
        <x:f>IF(A122="","",IF(AG122="","EMPTY",IF(AND(COUNTIFS(EVIDENCE_LINKS!$B$6:$B$205,A122,EVIDENCE_LINKS!$D$6:$D$205,AG122)=1,EXACT(AG122,INDEX(EVIDENCE_LINKS!$D$6:$D$205,SUMIFS(EVIDENCE_LINKS!$S$6:$S$205,EVIDENCE_LINKS!$B$6:$B$205,A122,EVIDENCE_LINKS!$D$6:$D$205,AG122))),EXACT(A122,INDEX(EVIDENCE_LINKS!$B$6:$B$205,SUMIFS(EVIDENCE_LINKS!$S$6:$S$205,EVIDENCE_LINKS!$B$6:$B$205,A122,EVIDENCE_LINKS!$D$6:$D$205,AG122))),EXACT(B122,INDEX(EVIDENCE_LINKS!$C$6:$C$205,SUMIFS(EVIDENCE_LINKS!$S$6:$S$205,EVIDENCE_LINKS!$B$6:$B$205,A122,EVIDENCE_LINKS!$D$6:$D$205,AG122))),INDEX(EVIDENCE_LINKS!$N$6:$N$205,SUMIFS(EVIDENCE_LINKS!$S$6:$S$205,EVIDENCE_LINKS!$B$6:$B$205,A122,EVIDENCE_LINKS!$D$6:$D$205,AG122))="VALID",COUNTIF($AG122:$AJ122,AG122)=1),"VALID","INVALID - EVIDENCE 1 SELECTION")))</x:f>
      </x:c>
      <x:c r="AL122" s="51" t="str">
        <x:f>IF(A122="","",IF(AH122="","EMPTY",IF(AND(COUNTIFS(EVIDENCE_LINKS!$B$6:$B$205,A122,EVIDENCE_LINKS!$D$6:$D$205,AH122)=1,EXACT(AH122,INDEX(EVIDENCE_LINKS!$D$6:$D$205,SUMIFS(EVIDENCE_LINKS!$S$6:$S$205,EVIDENCE_LINKS!$B$6:$B$205,A122,EVIDENCE_LINKS!$D$6:$D$205,AH122))),EXACT(A122,INDEX(EVIDENCE_LINKS!$B$6:$B$205,SUMIFS(EVIDENCE_LINKS!$S$6:$S$205,EVIDENCE_LINKS!$B$6:$B$205,A122,EVIDENCE_LINKS!$D$6:$D$205,AH122))),EXACT(B122,INDEX(EVIDENCE_LINKS!$C$6:$C$205,SUMIFS(EVIDENCE_LINKS!$S$6:$S$205,EVIDENCE_LINKS!$B$6:$B$205,A122,EVIDENCE_LINKS!$D$6:$D$205,AH122))),INDEX(EVIDENCE_LINKS!$N$6:$N$205,SUMIFS(EVIDENCE_LINKS!$S$6:$S$205,EVIDENCE_LINKS!$B$6:$B$205,A122,EVIDENCE_LINKS!$D$6:$D$205,AH122))="VALID",COUNTIF($AG122:$AJ122,AH122)=1),"VALID","INVALID - EVIDENCE 2 SELECTION")))</x:f>
      </x:c>
      <x:c r="AM122" s="51" t="str">
        <x:f>IF(A122="","",IF(AI122="","EMPTY",IF(AND(COUNTIFS(EVIDENCE_LINKS!$B$6:$B$205,A122,EVIDENCE_LINKS!$D$6:$D$205,AI122)=1,EXACT(AI122,INDEX(EVIDENCE_LINKS!$D$6:$D$205,SUMIFS(EVIDENCE_LINKS!$S$6:$S$205,EVIDENCE_LINKS!$B$6:$B$205,A122,EVIDENCE_LINKS!$D$6:$D$205,AI122))),EXACT(A122,INDEX(EVIDENCE_LINKS!$B$6:$B$205,SUMIFS(EVIDENCE_LINKS!$S$6:$S$205,EVIDENCE_LINKS!$B$6:$B$205,A122,EVIDENCE_LINKS!$D$6:$D$205,AI122))),EXACT(B122,INDEX(EVIDENCE_LINKS!$C$6:$C$205,SUMIFS(EVIDENCE_LINKS!$S$6:$S$205,EVIDENCE_LINKS!$B$6:$B$205,A122,EVIDENCE_LINKS!$D$6:$D$205,AI122))),INDEX(EVIDENCE_LINKS!$N$6:$N$205,SUMIFS(EVIDENCE_LINKS!$S$6:$S$205,EVIDENCE_LINKS!$B$6:$B$205,A122,EVIDENCE_LINKS!$D$6:$D$205,AI122))="VALID",COUNTIF($AG122:$AJ122,AI122)=1),"VALID","INVALID - EVIDENCE 3 SELECTION")))</x:f>
      </x:c>
      <x:c r="AN122" s="51" t="str">
        <x:f>IF(A122="","",IF(AJ122="","EMPTY",IF(AND(COUNTIFS(EVIDENCE_LINKS!$B$6:$B$205,A122,EVIDENCE_LINKS!$D$6:$D$205,AJ122)=1,EXACT(AJ122,INDEX(EVIDENCE_LINKS!$D$6:$D$205,SUMIFS(EVIDENCE_LINKS!$S$6:$S$205,EVIDENCE_LINKS!$B$6:$B$205,A122,EVIDENCE_LINKS!$D$6:$D$205,AJ122))),EXACT(A122,INDEX(EVIDENCE_LINKS!$B$6:$B$205,SUMIFS(EVIDENCE_LINKS!$S$6:$S$205,EVIDENCE_LINKS!$B$6:$B$205,A122,EVIDENCE_LINKS!$D$6:$D$205,AJ122))),EXACT(B122,INDEX(EVIDENCE_LINKS!$C$6:$C$205,SUMIFS(EVIDENCE_LINKS!$S$6:$S$205,EVIDENCE_LINKS!$B$6:$B$205,A122,EVIDENCE_LINKS!$D$6:$D$205,AJ122))),INDEX(EVIDENCE_LINKS!$N$6:$N$205,SUMIFS(EVIDENCE_LINKS!$S$6:$S$205,EVIDENCE_LINKS!$B$6:$B$205,A122,EVIDENCE_LINKS!$D$6:$D$205,AJ122))="VALID",COUNTIF($AG122:$AJ122,AJ122)=1),"VALID","INVALID - EVIDENCE 4 SELECTION")))</x:f>
      </x:c>
      <x:c r="AO122" s="51" t="str">
        <x:f>IF(A122="","",IF(AND(OR(AK122="VALID",AK122="EMPTY"),OR(AL122="VALID",AL122="EMPTY"),OR(AM122="VALID",AM122="EMPTY"),OR(AN122="VALID",AN122="EMPTY"),R122=COUNTIF($AG122:$AJ122,"&lt;&gt;")),"VALID","INVALID - EVIDENCE SELECTION PARITY"))</x:f>
      </x:c>
      <x:c r="AP122" s="51" t="str">
        <x:f>IF(A122="","",IF(R122&lt;2,"TOO FEW - RETURN TO EVIDENCE AUDIT",IF(R122&gt;4,"TOO MANY - REPAIR MEMO","VALID")))</x:f>
      </x:c>
      <x:c r="AR122" t="str">
        <x:f>IF(A122="","",IF(AQ122="","INVALID - MISSING ALTERNATIVE SELECTION",IF(AND(COUNTIFS(ALTERNATIVES!$B$6:$B$205,A122,ALTERNATIVES!$A$6:$A$205,AQ122)=1,EXACT(AQ122,INDEX(ALTERNATIVES!$A$6:$A$205,SUMIFS(ALTERNATIVES!$Q$6:$Q$205,ALTERNATIVES!$B$6:$B$205,A122,ALTERNATIVES!$A$6:$A$205,AQ122))),EXACT(A122,INDEX(ALTERNATIVES!$B$6:$B$205,SUMIFS(ALTERNATIVES!$Q$6:$Q$205,ALTERNATIVES!$B$6:$B$205,A122,ALTERNATIVES!$A$6:$A$205,AQ122))),EXACT(B122,INDEX(ALTERNATIVES!$C$6:$C$205,SUMIFS(ALTERNATIVES!$Q$6:$Q$205,ALTERNATIVES!$B$6:$B$205,A122,ALTERNATIVES!$A$6:$A$205,AQ122))),INDEX(ALTERNATIVES!$L$6:$L$205,SUMIFS(ALTERNATIVES!$Q$6:$Q$205,ALTERNATIVES!$B$6:$B$205,A122,ALTERNATIVES!$A$6:$A$205,AQ122))="VALID"),"VALID","INVALID - ALTERNATIVE SELECTION")))</x:f>
      </x:c>
    </x:row>
    <x:row r="123">
      <x:c r="A123" s="24"/>
      <x:c r="B123" s="24"/>
      <x:c r="C123" s="34"/>
      <x:c r="D123" s="24"/>
      <x:c r="E123" s="24"/>
      <x:c r="F123" s="24"/>
      <x:c r="G123" s="24"/>
      <x:c r="H123" s="24"/>
      <x:c r="I123" s="24"/>
      <x:c r="J123" s="24"/>
      <x:c r="K123" s="24"/>
      <x:c r="L123" s="24"/>
      <x:c r="M123" s="24"/>
      <x:c r="N123" s="30" t="str">
        <x:f>IF(A123="","",IF(COUNTIF($A$6:$A$205,A123)=1,"VALID","INVALID - DUPLICATE / CASE-COLLIDING MEMO ID"))</x:f>
      </x:c>
      <x:c r="O123" s="30" t="str">
        <x:f>IF(A123="","",IF(AND(COUNTIF(DECISION_CONTEXT!$A$6:$A$205,B123)=1,EXACT(B123,INDEX(DECISION_CONTEXT!$A$6:$A$205,MATCH(B123,DECISION_CONTEXT!$A$6:$A$205,0))),INDEX(DECISION_CONTEXT!$I$6:$I$205,MATCH(B123,DECISION_CONTEXT!$A$6:$A$205,0))="VALID",INDEX(DECISION_CONTEXT!$J$6:$J$205,MATCH(B123,DECISION_CONTEXT!$A$6:$A$205,0))="VALID"),"VALID","INVALID - DECISION OWNERSHIP"))</x:f>
      </x:c>
      <x:c r="P123" s="30" t="str">
        <x:f>IF(A123="","",IF(AND(B123&lt;&gt;"",C123&lt;&gt;"",D123&lt;&gt;"",E123&lt;&gt;"",F123&lt;&gt;"",G123&lt;&gt;"",H123&lt;&gt;"",I123&lt;&gt;"",J123&lt;&gt;"",K123&lt;&gt;"",L123&lt;&gt;"",M123&lt;&gt;""),"VALID","INVALID - REQUIRED FIELD"))</x:f>
      </x:c>
      <x:c r="Q123" s="30" t="str">
        <x:f>IF(A123="","",COUNTIFS(EVIDENCE_LINKS!$B$6:$B$205,A123,EVIDENCE_LINKS!$C$6:$C$205,B123))</x:f>
      </x:c>
      <x:c r="R123" s="30" t="str">
        <x:f>IF(A123="","",COUNTIFS(EVIDENCE_LINKS!$B$6:$B$205,A123,EVIDENCE_LINKS!$C$6:$C$205,B123,EVIDENCE_LINKS!$N$6:$N$205,"VALID"))</x:f>
      </x:c>
      <x:c r="S123" s="30" t="str">
        <x:f>IF(A123="","",COUNTIFS(EVIDENCE_LINKS!$B$6:$B$205,A123,EVIDENCE_LINKS!$C$6:$C$205,B123,EVIDENCE_LINKS!$N$6:$N$205,"BLOCKING"))</x:f>
      </x:c>
      <x:c r="T123" s="30" t="str">
        <x:f>IF(A123="","",COUNTIFS(ALTERNATIVES!$B$6:$B$205,A123,ALTERNATIVES!$C$6:$C$205,B123,ALTERNATIVES!$L$6:$L$205,"VALID"))</x:f>
      </x:c>
      <x:c r="U123" s="30" t="str">
        <x:f>IF(A123="","",IF(OR(N123&lt;&gt;"VALID",O123&lt;&gt;"VALID",P123&lt;&gt;"VALID",AB123&lt;&gt;"VALID",AC123&gt;0,AE123&gt;0,AO123&lt;&gt;"VALID",AR123&lt;&gt;"VALID"),"REPAIR MEMO",IF(INDEX(DECISION_CONTEXT!$D$6:$D$205,MATCH(B123,DECISION_CONTEXT!$A$6:$A$205,0))="REOPEN REQUIRED","RETURN TO DECISION DEFINITION",IF(OR(AD123&gt;0,AP123="TOO FEW - RETURN TO EVIDENCE AUDIT"),"RETURN TO EVIDENCE AUDIT",IF(AP123="TOO MANY - REPAIR MEMO","REPAIR MEMO",IF(T123&lt;1,"REPAIR MEMO","READY FOR EXECUTIVE REVIEW"))))))</x:f>
      </x:c>
      <x:c r="V123" s="30" t="str">
        <x:f>IF(A123="","",IF(U123="READY FOR EXECUTIVE REVIEW","Take the bounded memo to executive review; record the actual decision separately.",IF(U123="RETURN TO DECISION DEFINITION","Reopen the Decision Definition Canvas before rewriting the memo.",IF(U123="RETURN TO EVIDENCE AUDIT","Return to Evidence Audit until at least two and no more than four decision-bearing evidence records are valid.",IF(AP123="TOO MANY - REPAIR MEMO","Reduce the executive surface to two to four decision-bearing evidence records without changing upstream evidence.","Repair the memo record without changing upstream decision or evidence.")))))</x:f>
      </x:c>
      <x:c r="W123" s="30" t="str">
        <x:f>IF(A123="","",A123&amp;"|~|"&amp;B123&amp;"|~|"&amp;E123&amp;"|~|"&amp;F123&amp;"|~|"&amp;H123&amp;"|~|"&amp;I123&amp;"|~|"&amp;K123&amp;"|~|"&amp;L123)</x:f>
      </x:c>
      <x:c r="X123" s="51"/>
      <x:c r="Y123" s="51"/>
      <x:c r="Z123" s="51"/>
      <x:c r="AA123" s="51"/>
      <x:c r="AB123" s="51" t="str">
        <x:f>IF(A123="","",IF(AND(O123="VALID",EXACT(X123,INDEX(DECISION_CONTEXT!$B$6:$B$205,MATCH(B123,DECISION_CONTEXT!$A$6:$A$205,0))),EXACT(Y123,INDEX(DECISION_CONTEXT!$E$6:$E$205,MATCH(B123,DECISION_CONTEXT!$A$6:$A$205,0))),EXACT(Z123,INDEX(DECISION_CONTEXT!$F$6:$F$205,MATCH(B123,DECISION_CONTEXT!$A$6:$A$205,0))),EXACT(AA123,INDEX(DECISION_CONTEXT!$H$6:$H$205,MATCH(B123,DECISION_CONTEXT!$A$6:$A$205,0))),EXACT(E123,INDEX(DECISION_CONTEXT!$K$6:$K$205,MATCH(B123,DECISION_CONTEXT!$A$6:$A$205,0)))),"VALID","INVALID - DECISION CONTRACT PARITY / AUTHORITY"))</x:f>
      </x:c>
      <x:c r="AC123" s="51" t="str">
        <x:f>IF(A123="","",COUNTIFS(EVIDENCE_LINKS!$B$6:$B$205,A123,EVIDENCE_LINKS!$C$6:$C$205,B123,EVIDENCE_LINKS!$N$6:$N$205,"INVALID"))</x:f>
      </x:c>
      <x:c r="AD123" s="51" t="str">
        <x:f>IF(A123="","",S123)</x:f>
      </x:c>
      <x:c r="AE123" s="51" t="str">
        <x:f>IF(A123="","",COUNTIFS(ALTERNATIVES!$B$6:$B$205,A123,ALTERNATIVES!$C$6:$C$205,B123,ALTERNATIVES!$L$6:$L$205,"INVALID"))</x:f>
      </x:c>
      <x:c r="AF123" s="51" t="str">
        <x:f>IF(A123="","",A123&amp;"|~|"&amp;B123&amp;"|~|"&amp;X123&amp;"|~|"&amp;Y123&amp;"|~|"&amp;Z123&amp;"|~|"&amp;AA123&amp;"|~|"&amp;E123&amp;"|~|"&amp;F123&amp;"|~|"&amp;H123&amp;"|~|"&amp;I123&amp;"|~|"&amp;K123&amp;"|~|"&amp;L123)</x:f>
      </x:c>
      <x:c r="AG123" s="51"/>
      <x:c r="AH123" s="51"/>
      <x:c r="AI123" s="51"/>
      <x:c r="AJ123" s="51"/>
      <x:c r="AK123" s="51" t="str">
        <x:f>IF(A123="","",IF(AG123="","EMPTY",IF(AND(COUNTIFS(EVIDENCE_LINKS!$B$6:$B$205,A123,EVIDENCE_LINKS!$D$6:$D$205,AG123)=1,EXACT(AG123,INDEX(EVIDENCE_LINKS!$D$6:$D$205,SUMIFS(EVIDENCE_LINKS!$S$6:$S$205,EVIDENCE_LINKS!$B$6:$B$205,A123,EVIDENCE_LINKS!$D$6:$D$205,AG123))),EXACT(A123,INDEX(EVIDENCE_LINKS!$B$6:$B$205,SUMIFS(EVIDENCE_LINKS!$S$6:$S$205,EVIDENCE_LINKS!$B$6:$B$205,A123,EVIDENCE_LINKS!$D$6:$D$205,AG123))),EXACT(B123,INDEX(EVIDENCE_LINKS!$C$6:$C$205,SUMIFS(EVIDENCE_LINKS!$S$6:$S$205,EVIDENCE_LINKS!$B$6:$B$205,A123,EVIDENCE_LINKS!$D$6:$D$205,AG123))),INDEX(EVIDENCE_LINKS!$N$6:$N$205,SUMIFS(EVIDENCE_LINKS!$S$6:$S$205,EVIDENCE_LINKS!$B$6:$B$205,A123,EVIDENCE_LINKS!$D$6:$D$205,AG123))="VALID",COUNTIF($AG123:$AJ123,AG123)=1),"VALID","INVALID - EVIDENCE 1 SELECTION")))</x:f>
      </x:c>
      <x:c r="AL123" s="51" t="str">
        <x:f>IF(A123="","",IF(AH123="","EMPTY",IF(AND(COUNTIFS(EVIDENCE_LINKS!$B$6:$B$205,A123,EVIDENCE_LINKS!$D$6:$D$205,AH123)=1,EXACT(AH123,INDEX(EVIDENCE_LINKS!$D$6:$D$205,SUMIFS(EVIDENCE_LINKS!$S$6:$S$205,EVIDENCE_LINKS!$B$6:$B$205,A123,EVIDENCE_LINKS!$D$6:$D$205,AH123))),EXACT(A123,INDEX(EVIDENCE_LINKS!$B$6:$B$205,SUMIFS(EVIDENCE_LINKS!$S$6:$S$205,EVIDENCE_LINKS!$B$6:$B$205,A123,EVIDENCE_LINKS!$D$6:$D$205,AH123))),EXACT(B123,INDEX(EVIDENCE_LINKS!$C$6:$C$205,SUMIFS(EVIDENCE_LINKS!$S$6:$S$205,EVIDENCE_LINKS!$B$6:$B$205,A123,EVIDENCE_LINKS!$D$6:$D$205,AH123))),INDEX(EVIDENCE_LINKS!$N$6:$N$205,SUMIFS(EVIDENCE_LINKS!$S$6:$S$205,EVIDENCE_LINKS!$B$6:$B$205,A123,EVIDENCE_LINKS!$D$6:$D$205,AH123))="VALID",COUNTIF($AG123:$AJ123,AH123)=1),"VALID","INVALID - EVIDENCE 2 SELECTION")))</x:f>
      </x:c>
      <x:c r="AM123" s="51" t="str">
        <x:f>IF(A123="","",IF(AI123="","EMPTY",IF(AND(COUNTIFS(EVIDENCE_LINKS!$B$6:$B$205,A123,EVIDENCE_LINKS!$D$6:$D$205,AI123)=1,EXACT(AI123,INDEX(EVIDENCE_LINKS!$D$6:$D$205,SUMIFS(EVIDENCE_LINKS!$S$6:$S$205,EVIDENCE_LINKS!$B$6:$B$205,A123,EVIDENCE_LINKS!$D$6:$D$205,AI123))),EXACT(A123,INDEX(EVIDENCE_LINKS!$B$6:$B$205,SUMIFS(EVIDENCE_LINKS!$S$6:$S$205,EVIDENCE_LINKS!$B$6:$B$205,A123,EVIDENCE_LINKS!$D$6:$D$205,AI123))),EXACT(B123,INDEX(EVIDENCE_LINKS!$C$6:$C$205,SUMIFS(EVIDENCE_LINKS!$S$6:$S$205,EVIDENCE_LINKS!$B$6:$B$205,A123,EVIDENCE_LINKS!$D$6:$D$205,AI123))),INDEX(EVIDENCE_LINKS!$N$6:$N$205,SUMIFS(EVIDENCE_LINKS!$S$6:$S$205,EVIDENCE_LINKS!$B$6:$B$205,A123,EVIDENCE_LINKS!$D$6:$D$205,AI123))="VALID",COUNTIF($AG123:$AJ123,AI123)=1),"VALID","INVALID - EVIDENCE 3 SELECTION")))</x:f>
      </x:c>
      <x:c r="AN123" s="51" t="str">
        <x:f>IF(A123="","",IF(AJ123="","EMPTY",IF(AND(COUNTIFS(EVIDENCE_LINKS!$B$6:$B$205,A123,EVIDENCE_LINKS!$D$6:$D$205,AJ123)=1,EXACT(AJ123,INDEX(EVIDENCE_LINKS!$D$6:$D$205,SUMIFS(EVIDENCE_LINKS!$S$6:$S$205,EVIDENCE_LINKS!$B$6:$B$205,A123,EVIDENCE_LINKS!$D$6:$D$205,AJ123))),EXACT(A123,INDEX(EVIDENCE_LINKS!$B$6:$B$205,SUMIFS(EVIDENCE_LINKS!$S$6:$S$205,EVIDENCE_LINKS!$B$6:$B$205,A123,EVIDENCE_LINKS!$D$6:$D$205,AJ123))),EXACT(B123,INDEX(EVIDENCE_LINKS!$C$6:$C$205,SUMIFS(EVIDENCE_LINKS!$S$6:$S$205,EVIDENCE_LINKS!$B$6:$B$205,A123,EVIDENCE_LINKS!$D$6:$D$205,AJ123))),INDEX(EVIDENCE_LINKS!$N$6:$N$205,SUMIFS(EVIDENCE_LINKS!$S$6:$S$205,EVIDENCE_LINKS!$B$6:$B$205,A123,EVIDENCE_LINKS!$D$6:$D$205,AJ123))="VALID",COUNTIF($AG123:$AJ123,AJ123)=1),"VALID","INVALID - EVIDENCE 4 SELECTION")))</x:f>
      </x:c>
      <x:c r="AO123" s="51" t="str">
        <x:f>IF(A123="","",IF(AND(OR(AK123="VALID",AK123="EMPTY"),OR(AL123="VALID",AL123="EMPTY"),OR(AM123="VALID",AM123="EMPTY"),OR(AN123="VALID",AN123="EMPTY"),R123=COUNTIF($AG123:$AJ123,"&lt;&gt;")),"VALID","INVALID - EVIDENCE SELECTION PARITY"))</x:f>
      </x:c>
      <x:c r="AP123" s="51" t="str">
        <x:f>IF(A123="","",IF(R123&lt;2,"TOO FEW - RETURN TO EVIDENCE AUDIT",IF(R123&gt;4,"TOO MANY - REPAIR MEMO","VALID")))</x:f>
      </x:c>
      <x:c r="AR123" t="str">
        <x:f>IF(A123="","",IF(AQ123="","INVALID - MISSING ALTERNATIVE SELECTION",IF(AND(COUNTIFS(ALTERNATIVES!$B$6:$B$205,A123,ALTERNATIVES!$A$6:$A$205,AQ123)=1,EXACT(AQ123,INDEX(ALTERNATIVES!$A$6:$A$205,SUMIFS(ALTERNATIVES!$Q$6:$Q$205,ALTERNATIVES!$B$6:$B$205,A123,ALTERNATIVES!$A$6:$A$205,AQ123))),EXACT(A123,INDEX(ALTERNATIVES!$B$6:$B$205,SUMIFS(ALTERNATIVES!$Q$6:$Q$205,ALTERNATIVES!$B$6:$B$205,A123,ALTERNATIVES!$A$6:$A$205,AQ123))),EXACT(B123,INDEX(ALTERNATIVES!$C$6:$C$205,SUMIFS(ALTERNATIVES!$Q$6:$Q$205,ALTERNATIVES!$B$6:$B$205,A123,ALTERNATIVES!$A$6:$A$205,AQ123))),INDEX(ALTERNATIVES!$L$6:$L$205,SUMIFS(ALTERNATIVES!$Q$6:$Q$205,ALTERNATIVES!$B$6:$B$205,A123,ALTERNATIVES!$A$6:$A$205,AQ123))="VALID"),"VALID","INVALID - ALTERNATIVE SELECTION")))</x:f>
      </x:c>
    </x:row>
    <x:row r="124">
      <x:c r="A124" s="24"/>
      <x:c r="B124" s="24"/>
      <x:c r="C124" s="34"/>
      <x:c r="D124" s="24"/>
      <x:c r="E124" s="24"/>
      <x:c r="F124" s="24"/>
      <x:c r="G124" s="24"/>
      <x:c r="H124" s="24"/>
      <x:c r="I124" s="24"/>
      <x:c r="J124" s="24"/>
      <x:c r="K124" s="24"/>
      <x:c r="L124" s="24"/>
      <x:c r="M124" s="24"/>
      <x:c r="N124" s="30" t="str">
        <x:f>IF(A124="","",IF(COUNTIF($A$6:$A$205,A124)=1,"VALID","INVALID - DUPLICATE / CASE-COLLIDING MEMO ID"))</x:f>
      </x:c>
      <x:c r="O124" s="30" t="str">
        <x:f>IF(A124="","",IF(AND(COUNTIF(DECISION_CONTEXT!$A$6:$A$205,B124)=1,EXACT(B124,INDEX(DECISION_CONTEXT!$A$6:$A$205,MATCH(B124,DECISION_CONTEXT!$A$6:$A$205,0))),INDEX(DECISION_CONTEXT!$I$6:$I$205,MATCH(B124,DECISION_CONTEXT!$A$6:$A$205,0))="VALID",INDEX(DECISION_CONTEXT!$J$6:$J$205,MATCH(B124,DECISION_CONTEXT!$A$6:$A$205,0))="VALID"),"VALID","INVALID - DECISION OWNERSHIP"))</x:f>
      </x:c>
      <x:c r="P124" s="30" t="str">
        <x:f>IF(A124="","",IF(AND(B124&lt;&gt;"",C124&lt;&gt;"",D124&lt;&gt;"",E124&lt;&gt;"",F124&lt;&gt;"",G124&lt;&gt;"",H124&lt;&gt;"",I124&lt;&gt;"",J124&lt;&gt;"",K124&lt;&gt;"",L124&lt;&gt;"",M124&lt;&gt;""),"VALID","INVALID - REQUIRED FIELD"))</x:f>
      </x:c>
      <x:c r="Q124" s="30" t="str">
        <x:f>IF(A124="","",COUNTIFS(EVIDENCE_LINKS!$B$6:$B$205,A124,EVIDENCE_LINKS!$C$6:$C$205,B124))</x:f>
      </x:c>
      <x:c r="R124" s="30" t="str">
        <x:f>IF(A124="","",COUNTIFS(EVIDENCE_LINKS!$B$6:$B$205,A124,EVIDENCE_LINKS!$C$6:$C$205,B124,EVIDENCE_LINKS!$N$6:$N$205,"VALID"))</x:f>
      </x:c>
      <x:c r="S124" s="30" t="str">
        <x:f>IF(A124="","",COUNTIFS(EVIDENCE_LINKS!$B$6:$B$205,A124,EVIDENCE_LINKS!$C$6:$C$205,B124,EVIDENCE_LINKS!$N$6:$N$205,"BLOCKING"))</x:f>
      </x:c>
      <x:c r="T124" s="30" t="str">
        <x:f>IF(A124="","",COUNTIFS(ALTERNATIVES!$B$6:$B$205,A124,ALTERNATIVES!$C$6:$C$205,B124,ALTERNATIVES!$L$6:$L$205,"VALID"))</x:f>
      </x:c>
      <x:c r="U124" s="30" t="str">
        <x:f>IF(A124="","",IF(OR(N124&lt;&gt;"VALID",O124&lt;&gt;"VALID",P124&lt;&gt;"VALID",AB124&lt;&gt;"VALID",AC124&gt;0,AE124&gt;0,AO124&lt;&gt;"VALID",AR124&lt;&gt;"VALID"),"REPAIR MEMO",IF(INDEX(DECISION_CONTEXT!$D$6:$D$205,MATCH(B124,DECISION_CONTEXT!$A$6:$A$205,0))="REOPEN REQUIRED","RETURN TO DECISION DEFINITION",IF(OR(AD124&gt;0,AP124="TOO FEW - RETURN TO EVIDENCE AUDIT"),"RETURN TO EVIDENCE AUDIT",IF(AP124="TOO MANY - REPAIR MEMO","REPAIR MEMO",IF(T124&lt;1,"REPAIR MEMO","READY FOR EXECUTIVE REVIEW"))))))</x:f>
      </x:c>
      <x:c r="V124" s="30" t="str">
        <x:f>IF(A124="","",IF(U124="READY FOR EXECUTIVE REVIEW","Take the bounded memo to executive review; record the actual decision separately.",IF(U124="RETURN TO DECISION DEFINITION","Reopen the Decision Definition Canvas before rewriting the memo.",IF(U124="RETURN TO EVIDENCE AUDIT","Return to Evidence Audit until at least two and no more than four decision-bearing evidence records are valid.",IF(AP124="TOO MANY - REPAIR MEMO","Reduce the executive surface to two to four decision-bearing evidence records without changing upstream evidence.","Repair the memo record without changing upstream decision or evidence.")))))</x:f>
      </x:c>
      <x:c r="W124" s="30" t="str">
        <x:f>IF(A124="","",A124&amp;"|~|"&amp;B124&amp;"|~|"&amp;E124&amp;"|~|"&amp;F124&amp;"|~|"&amp;H124&amp;"|~|"&amp;I124&amp;"|~|"&amp;K124&amp;"|~|"&amp;L124)</x:f>
      </x:c>
      <x:c r="X124" s="51"/>
      <x:c r="Y124" s="51"/>
      <x:c r="Z124" s="51"/>
      <x:c r="AA124" s="51"/>
      <x:c r="AB124" s="51" t="str">
        <x:f>IF(A124="","",IF(AND(O124="VALID",EXACT(X124,INDEX(DECISION_CONTEXT!$B$6:$B$205,MATCH(B124,DECISION_CONTEXT!$A$6:$A$205,0))),EXACT(Y124,INDEX(DECISION_CONTEXT!$E$6:$E$205,MATCH(B124,DECISION_CONTEXT!$A$6:$A$205,0))),EXACT(Z124,INDEX(DECISION_CONTEXT!$F$6:$F$205,MATCH(B124,DECISION_CONTEXT!$A$6:$A$205,0))),EXACT(AA124,INDEX(DECISION_CONTEXT!$H$6:$H$205,MATCH(B124,DECISION_CONTEXT!$A$6:$A$205,0))),EXACT(E124,INDEX(DECISION_CONTEXT!$K$6:$K$205,MATCH(B124,DECISION_CONTEXT!$A$6:$A$205,0)))),"VALID","INVALID - DECISION CONTRACT PARITY / AUTHORITY"))</x:f>
      </x:c>
      <x:c r="AC124" s="51" t="str">
        <x:f>IF(A124="","",COUNTIFS(EVIDENCE_LINKS!$B$6:$B$205,A124,EVIDENCE_LINKS!$C$6:$C$205,B124,EVIDENCE_LINKS!$N$6:$N$205,"INVALID"))</x:f>
      </x:c>
      <x:c r="AD124" s="51" t="str">
        <x:f>IF(A124="","",S124)</x:f>
      </x:c>
      <x:c r="AE124" s="51" t="str">
        <x:f>IF(A124="","",COUNTIFS(ALTERNATIVES!$B$6:$B$205,A124,ALTERNATIVES!$C$6:$C$205,B124,ALTERNATIVES!$L$6:$L$205,"INVALID"))</x:f>
      </x:c>
      <x:c r="AF124" s="51" t="str">
        <x:f>IF(A124="","",A124&amp;"|~|"&amp;B124&amp;"|~|"&amp;X124&amp;"|~|"&amp;Y124&amp;"|~|"&amp;Z124&amp;"|~|"&amp;AA124&amp;"|~|"&amp;E124&amp;"|~|"&amp;F124&amp;"|~|"&amp;H124&amp;"|~|"&amp;I124&amp;"|~|"&amp;K124&amp;"|~|"&amp;L124)</x:f>
      </x:c>
      <x:c r="AG124" s="51"/>
      <x:c r="AH124" s="51"/>
      <x:c r="AI124" s="51"/>
      <x:c r="AJ124" s="51"/>
      <x:c r="AK124" s="51" t="str">
        <x:f>IF(A124="","",IF(AG124="","EMPTY",IF(AND(COUNTIFS(EVIDENCE_LINKS!$B$6:$B$205,A124,EVIDENCE_LINKS!$D$6:$D$205,AG124)=1,EXACT(AG124,INDEX(EVIDENCE_LINKS!$D$6:$D$205,SUMIFS(EVIDENCE_LINKS!$S$6:$S$205,EVIDENCE_LINKS!$B$6:$B$205,A124,EVIDENCE_LINKS!$D$6:$D$205,AG124))),EXACT(A124,INDEX(EVIDENCE_LINKS!$B$6:$B$205,SUMIFS(EVIDENCE_LINKS!$S$6:$S$205,EVIDENCE_LINKS!$B$6:$B$205,A124,EVIDENCE_LINKS!$D$6:$D$205,AG124))),EXACT(B124,INDEX(EVIDENCE_LINKS!$C$6:$C$205,SUMIFS(EVIDENCE_LINKS!$S$6:$S$205,EVIDENCE_LINKS!$B$6:$B$205,A124,EVIDENCE_LINKS!$D$6:$D$205,AG124))),INDEX(EVIDENCE_LINKS!$N$6:$N$205,SUMIFS(EVIDENCE_LINKS!$S$6:$S$205,EVIDENCE_LINKS!$B$6:$B$205,A124,EVIDENCE_LINKS!$D$6:$D$205,AG124))="VALID",COUNTIF($AG124:$AJ124,AG124)=1),"VALID","INVALID - EVIDENCE 1 SELECTION")))</x:f>
      </x:c>
      <x:c r="AL124" s="51" t="str">
        <x:f>IF(A124="","",IF(AH124="","EMPTY",IF(AND(COUNTIFS(EVIDENCE_LINKS!$B$6:$B$205,A124,EVIDENCE_LINKS!$D$6:$D$205,AH124)=1,EXACT(AH124,INDEX(EVIDENCE_LINKS!$D$6:$D$205,SUMIFS(EVIDENCE_LINKS!$S$6:$S$205,EVIDENCE_LINKS!$B$6:$B$205,A124,EVIDENCE_LINKS!$D$6:$D$205,AH124))),EXACT(A124,INDEX(EVIDENCE_LINKS!$B$6:$B$205,SUMIFS(EVIDENCE_LINKS!$S$6:$S$205,EVIDENCE_LINKS!$B$6:$B$205,A124,EVIDENCE_LINKS!$D$6:$D$205,AH124))),EXACT(B124,INDEX(EVIDENCE_LINKS!$C$6:$C$205,SUMIFS(EVIDENCE_LINKS!$S$6:$S$205,EVIDENCE_LINKS!$B$6:$B$205,A124,EVIDENCE_LINKS!$D$6:$D$205,AH124))),INDEX(EVIDENCE_LINKS!$N$6:$N$205,SUMIFS(EVIDENCE_LINKS!$S$6:$S$205,EVIDENCE_LINKS!$B$6:$B$205,A124,EVIDENCE_LINKS!$D$6:$D$205,AH124))="VALID",COUNTIF($AG124:$AJ124,AH124)=1),"VALID","INVALID - EVIDENCE 2 SELECTION")))</x:f>
      </x:c>
      <x:c r="AM124" s="51" t="str">
        <x:f>IF(A124="","",IF(AI124="","EMPTY",IF(AND(COUNTIFS(EVIDENCE_LINKS!$B$6:$B$205,A124,EVIDENCE_LINKS!$D$6:$D$205,AI124)=1,EXACT(AI124,INDEX(EVIDENCE_LINKS!$D$6:$D$205,SUMIFS(EVIDENCE_LINKS!$S$6:$S$205,EVIDENCE_LINKS!$B$6:$B$205,A124,EVIDENCE_LINKS!$D$6:$D$205,AI124))),EXACT(A124,INDEX(EVIDENCE_LINKS!$B$6:$B$205,SUMIFS(EVIDENCE_LINKS!$S$6:$S$205,EVIDENCE_LINKS!$B$6:$B$205,A124,EVIDENCE_LINKS!$D$6:$D$205,AI124))),EXACT(B124,INDEX(EVIDENCE_LINKS!$C$6:$C$205,SUMIFS(EVIDENCE_LINKS!$S$6:$S$205,EVIDENCE_LINKS!$B$6:$B$205,A124,EVIDENCE_LINKS!$D$6:$D$205,AI124))),INDEX(EVIDENCE_LINKS!$N$6:$N$205,SUMIFS(EVIDENCE_LINKS!$S$6:$S$205,EVIDENCE_LINKS!$B$6:$B$205,A124,EVIDENCE_LINKS!$D$6:$D$205,AI124))="VALID",COUNTIF($AG124:$AJ124,AI124)=1),"VALID","INVALID - EVIDENCE 3 SELECTION")))</x:f>
      </x:c>
      <x:c r="AN124" s="51" t="str">
        <x:f>IF(A124="","",IF(AJ124="","EMPTY",IF(AND(COUNTIFS(EVIDENCE_LINKS!$B$6:$B$205,A124,EVIDENCE_LINKS!$D$6:$D$205,AJ124)=1,EXACT(AJ124,INDEX(EVIDENCE_LINKS!$D$6:$D$205,SUMIFS(EVIDENCE_LINKS!$S$6:$S$205,EVIDENCE_LINKS!$B$6:$B$205,A124,EVIDENCE_LINKS!$D$6:$D$205,AJ124))),EXACT(A124,INDEX(EVIDENCE_LINKS!$B$6:$B$205,SUMIFS(EVIDENCE_LINKS!$S$6:$S$205,EVIDENCE_LINKS!$B$6:$B$205,A124,EVIDENCE_LINKS!$D$6:$D$205,AJ124))),EXACT(B124,INDEX(EVIDENCE_LINKS!$C$6:$C$205,SUMIFS(EVIDENCE_LINKS!$S$6:$S$205,EVIDENCE_LINKS!$B$6:$B$205,A124,EVIDENCE_LINKS!$D$6:$D$205,AJ124))),INDEX(EVIDENCE_LINKS!$N$6:$N$205,SUMIFS(EVIDENCE_LINKS!$S$6:$S$205,EVIDENCE_LINKS!$B$6:$B$205,A124,EVIDENCE_LINKS!$D$6:$D$205,AJ124))="VALID",COUNTIF($AG124:$AJ124,AJ124)=1),"VALID","INVALID - EVIDENCE 4 SELECTION")))</x:f>
      </x:c>
      <x:c r="AO124" s="51" t="str">
        <x:f>IF(A124="","",IF(AND(OR(AK124="VALID",AK124="EMPTY"),OR(AL124="VALID",AL124="EMPTY"),OR(AM124="VALID",AM124="EMPTY"),OR(AN124="VALID",AN124="EMPTY"),R124=COUNTIF($AG124:$AJ124,"&lt;&gt;")),"VALID","INVALID - EVIDENCE SELECTION PARITY"))</x:f>
      </x:c>
      <x:c r="AP124" s="51" t="str">
        <x:f>IF(A124="","",IF(R124&lt;2,"TOO FEW - RETURN TO EVIDENCE AUDIT",IF(R124&gt;4,"TOO MANY - REPAIR MEMO","VALID")))</x:f>
      </x:c>
      <x:c r="AR124" t="str">
        <x:f>IF(A124="","",IF(AQ124="","INVALID - MISSING ALTERNATIVE SELECTION",IF(AND(COUNTIFS(ALTERNATIVES!$B$6:$B$205,A124,ALTERNATIVES!$A$6:$A$205,AQ124)=1,EXACT(AQ124,INDEX(ALTERNATIVES!$A$6:$A$205,SUMIFS(ALTERNATIVES!$Q$6:$Q$205,ALTERNATIVES!$B$6:$B$205,A124,ALTERNATIVES!$A$6:$A$205,AQ124))),EXACT(A124,INDEX(ALTERNATIVES!$B$6:$B$205,SUMIFS(ALTERNATIVES!$Q$6:$Q$205,ALTERNATIVES!$B$6:$B$205,A124,ALTERNATIVES!$A$6:$A$205,AQ124))),EXACT(B124,INDEX(ALTERNATIVES!$C$6:$C$205,SUMIFS(ALTERNATIVES!$Q$6:$Q$205,ALTERNATIVES!$B$6:$B$205,A124,ALTERNATIVES!$A$6:$A$205,AQ124))),INDEX(ALTERNATIVES!$L$6:$L$205,SUMIFS(ALTERNATIVES!$Q$6:$Q$205,ALTERNATIVES!$B$6:$B$205,A124,ALTERNATIVES!$A$6:$A$205,AQ124))="VALID"),"VALID","INVALID - ALTERNATIVE SELECTION")))</x:f>
      </x:c>
    </x:row>
    <x:row r="125">
      <x:c r="A125" s="24"/>
      <x:c r="B125" s="24"/>
      <x:c r="C125" s="34"/>
      <x:c r="D125" s="24"/>
      <x:c r="E125" s="24"/>
      <x:c r="F125" s="24"/>
      <x:c r="G125" s="24"/>
      <x:c r="H125" s="24"/>
      <x:c r="I125" s="24"/>
      <x:c r="J125" s="24"/>
      <x:c r="K125" s="24"/>
      <x:c r="L125" s="24"/>
      <x:c r="M125" s="24"/>
      <x:c r="N125" s="30" t="str">
        <x:f>IF(A125="","",IF(COUNTIF($A$6:$A$205,A125)=1,"VALID","INVALID - DUPLICATE / CASE-COLLIDING MEMO ID"))</x:f>
      </x:c>
      <x:c r="O125" s="30" t="str">
        <x:f>IF(A125="","",IF(AND(COUNTIF(DECISION_CONTEXT!$A$6:$A$205,B125)=1,EXACT(B125,INDEX(DECISION_CONTEXT!$A$6:$A$205,MATCH(B125,DECISION_CONTEXT!$A$6:$A$205,0))),INDEX(DECISION_CONTEXT!$I$6:$I$205,MATCH(B125,DECISION_CONTEXT!$A$6:$A$205,0))="VALID",INDEX(DECISION_CONTEXT!$J$6:$J$205,MATCH(B125,DECISION_CONTEXT!$A$6:$A$205,0))="VALID"),"VALID","INVALID - DECISION OWNERSHIP"))</x:f>
      </x:c>
      <x:c r="P125" s="30" t="str">
        <x:f>IF(A125="","",IF(AND(B125&lt;&gt;"",C125&lt;&gt;"",D125&lt;&gt;"",E125&lt;&gt;"",F125&lt;&gt;"",G125&lt;&gt;"",H125&lt;&gt;"",I125&lt;&gt;"",J125&lt;&gt;"",K125&lt;&gt;"",L125&lt;&gt;"",M125&lt;&gt;""),"VALID","INVALID - REQUIRED FIELD"))</x:f>
      </x:c>
      <x:c r="Q125" s="30" t="str">
        <x:f>IF(A125="","",COUNTIFS(EVIDENCE_LINKS!$B$6:$B$205,A125,EVIDENCE_LINKS!$C$6:$C$205,B125))</x:f>
      </x:c>
      <x:c r="R125" s="30" t="str">
        <x:f>IF(A125="","",COUNTIFS(EVIDENCE_LINKS!$B$6:$B$205,A125,EVIDENCE_LINKS!$C$6:$C$205,B125,EVIDENCE_LINKS!$N$6:$N$205,"VALID"))</x:f>
      </x:c>
      <x:c r="S125" s="30" t="str">
        <x:f>IF(A125="","",COUNTIFS(EVIDENCE_LINKS!$B$6:$B$205,A125,EVIDENCE_LINKS!$C$6:$C$205,B125,EVIDENCE_LINKS!$N$6:$N$205,"BLOCKING"))</x:f>
      </x:c>
      <x:c r="T125" s="30" t="str">
        <x:f>IF(A125="","",COUNTIFS(ALTERNATIVES!$B$6:$B$205,A125,ALTERNATIVES!$C$6:$C$205,B125,ALTERNATIVES!$L$6:$L$205,"VALID"))</x:f>
      </x:c>
      <x:c r="U125" s="30" t="str">
        <x:f>IF(A125="","",IF(OR(N125&lt;&gt;"VALID",O125&lt;&gt;"VALID",P125&lt;&gt;"VALID",AB125&lt;&gt;"VALID",AC125&gt;0,AE125&gt;0,AO125&lt;&gt;"VALID",AR125&lt;&gt;"VALID"),"REPAIR MEMO",IF(INDEX(DECISION_CONTEXT!$D$6:$D$205,MATCH(B125,DECISION_CONTEXT!$A$6:$A$205,0))="REOPEN REQUIRED","RETURN TO DECISION DEFINITION",IF(OR(AD125&gt;0,AP125="TOO FEW - RETURN TO EVIDENCE AUDIT"),"RETURN TO EVIDENCE AUDIT",IF(AP125="TOO MANY - REPAIR MEMO","REPAIR MEMO",IF(T125&lt;1,"REPAIR MEMO","READY FOR EXECUTIVE REVIEW"))))))</x:f>
      </x:c>
      <x:c r="V125" s="30" t="str">
        <x:f>IF(A125="","",IF(U125="READY FOR EXECUTIVE REVIEW","Take the bounded memo to executive review; record the actual decision separately.",IF(U125="RETURN TO DECISION DEFINITION","Reopen the Decision Definition Canvas before rewriting the memo.",IF(U125="RETURN TO EVIDENCE AUDIT","Return to Evidence Audit until at least two and no more than four decision-bearing evidence records are valid.",IF(AP125="TOO MANY - REPAIR MEMO","Reduce the executive surface to two to four decision-bearing evidence records without changing upstream evidence.","Repair the memo record without changing upstream decision or evidence.")))))</x:f>
      </x:c>
      <x:c r="W125" s="30" t="str">
        <x:f>IF(A125="","",A125&amp;"|~|"&amp;B125&amp;"|~|"&amp;E125&amp;"|~|"&amp;F125&amp;"|~|"&amp;H125&amp;"|~|"&amp;I125&amp;"|~|"&amp;K125&amp;"|~|"&amp;L125)</x:f>
      </x:c>
      <x:c r="X125" s="51"/>
      <x:c r="Y125" s="51"/>
      <x:c r="Z125" s="51"/>
      <x:c r="AA125" s="51"/>
      <x:c r="AB125" s="51" t="str">
        <x:f>IF(A125="","",IF(AND(O125="VALID",EXACT(X125,INDEX(DECISION_CONTEXT!$B$6:$B$205,MATCH(B125,DECISION_CONTEXT!$A$6:$A$205,0))),EXACT(Y125,INDEX(DECISION_CONTEXT!$E$6:$E$205,MATCH(B125,DECISION_CONTEXT!$A$6:$A$205,0))),EXACT(Z125,INDEX(DECISION_CONTEXT!$F$6:$F$205,MATCH(B125,DECISION_CONTEXT!$A$6:$A$205,0))),EXACT(AA125,INDEX(DECISION_CONTEXT!$H$6:$H$205,MATCH(B125,DECISION_CONTEXT!$A$6:$A$205,0))),EXACT(E125,INDEX(DECISION_CONTEXT!$K$6:$K$205,MATCH(B125,DECISION_CONTEXT!$A$6:$A$205,0)))),"VALID","INVALID - DECISION CONTRACT PARITY / AUTHORITY"))</x:f>
      </x:c>
      <x:c r="AC125" s="51" t="str">
        <x:f>IF(A125="","",COUNTIFS(EVIDENCE_LINKS!$B$6:$B$205,A125,EVIDENCE_LINKS!$C$6:$C$205,B125,EVIDENCE_LINKS!$N$6:$N$205,"INVALID"))</x:f>
      </x:c>
      <x:c r="AD125" s="51" t="str">
        <x:f>IF(A125="","",S125)</x:f>
      </x:c>
      <x:c r="AE125" s="51" t="str">
        <x:f>IF(A125="","",COUNTIFS(ALTERNATIVES!$B$6:$B$205,A125,ALTERNATIVES!$C$6:$C$205,B125,ALTERNATIVES!$L$6:$L$205,"INVALID"))</x:f>
      </x:c>
      <x:c r="AF125" s="51" t="str">
        <x:f>IF(A125="","",A125&amp;"|~|"&amp;B125&amp;"|~|"&amp;X125&amp;"|~|"&amp;Y125&amp;"|~|"&amp;Z125&amp;"|~|"&amp;AA125&amp;"|~|"&amp;E125&amp;"|~|"&amp;F125&amp;"|~|"&amp;H125&amp;"|~|"&amp;I125&amp;"|~|"&amp;K125&amp;"|~|"&amp;L125)</x:f>
      </x:c>
      <x:c r="AG125" s="51"/>
      <x:c r="AH125" s="51"/>
      <x:c r="AI125" s="51"/>
      <x:c r="AJ125" s="51"/>
      <x:c r="AK125" s="51" t="str">
        <x:f>IF(A125="","",IF(AG125="","EMPTY",IF(AND(COUNTIFS(EVIDENCE_LINKS!$B$6:$B$205,A125,EVIDENCE_LINKS!$D$6:$D$205,AG125)=1,EXACT(AG125,INDEX(EVIDENCE_LINKS!$D$6:$D$205,SUMIFS(EVIDENCE_LINKS!$S$6:$S$205,EVIDENCE_LINKS!$B$6:$B$205,A125,EVIDENCE_LINKS!$D$6:$D$205,AG125))),EXACT(A125,INDEX(EVIDENCE_LINKS!$B$6:$B$205,SUMIFS(EVIDENCE_LINKS!$S$6:$S$205,EVIDENCE_LINKS!$B$6:$B$205,A125,EVIDENCE_LINKS!$D$6:$D$205,AG125))),EXACT(B125,INDEX(EVIDENCE_LINKS!$C$6:$C$205,SUMIFS(EVIDENCE_LINKS!$S$6:$S$205,EVIDENCE_LINKS!$B$6:$B$205,A125,EVIDENCE_LINKS!$D$6:$D$205,AG125))),INDEX(EVIDENCE_LINKS!$N$6:$N$205,SUMIFS(EVIDENCE_LINKS!$S$6:$S$205,EVIDENCE_LINKS!$B$6:$B$205,A125,EVIDENCE_LINKS!$D$6:$D$205,AG125))="VALID",COUNTIF($AG125:$AJ125,AG125)=1),"VALID","INVALID - EVIDENCE 1 SELECTION")))</x:f>
      </x:c>
      <x:c r="AL125" s="51" t="str">
        <x:f>IF(A125="","",IF(AH125="","EMPTY",IF(AND(COUNTIFS(EVIDENCE_LINKS!$B$6:$B$205,A125,EVIDENCE_LINKS!$D$6:$D$205,AH125)=1,EXACT(AH125,INDEX(EVIDENCE_LINKS!$D$6:$D$205,SUMIFS(EVIDENCE_LINKS!$S$6:$S$205,EVIDENCE_LINKS!$B$6:$B$205,A125,EVIDENCE_LINKS!$D$6:$D$205,AH125))),EXACT(A125,INDEX(EVIDENCE_LINKS!$B$6:$B$205,SUMIFS(EVIDENCE_LINKS!$S$6:$S$205,EVIDENCE_LINKS!$B$6:$B$205,A125,EVIDENCE_LINKS!$D$6:$D$205,AH125))),EXACT(B125,INDEX(EVIDENCE_LINKS!$C$6:$C$205,SUMIFS(EVIDENCE_LINKS!$S$6:$S$205,EVIDENCE_LINKS!$B$6:$B$205,A125,EVIDENCE_LINKS!$D$6:$D$205,AH125))),INDEX(EVIDENCE_LINKS!$N$6:$N$205,SUMIFS(EVIDENCE_LINKS!$S$6:$S$205,EVIDENCE_LINKS!$B$6:$B$205,A125,EVIDENCE_LINKS!$D$6:$D$205,AH125))="VALID",COUNTIF($AG125:$AJ125,AH125)=1),"VALID","INVALID - EVIDENCE 2 SELECTION")))</x:f>
      </x:c>
      <x:c r="AM125" s="51" t="str">
        <x:f>IF(A125="","",IF(AI125="","EMPTY",IF(AND(COUNTIFS(EVIDENCE_LINKS!$B$6:$B$205,A125,EVIDENCE_LINKS!$D$6:$D$205,AI125)=1,EXACT(AI125,INDEX(EVIDENCE_LINKS!$D$6:$D$205,SUMIFS(EVIDENCE_LINKS!$S$6:$S$205,EVIDENCE_LINKS!$B$6:$B$205,A125,EVIDENCE_LINKS!$D$6:$D$205,AI125))),EXACT(A125,INDEX(EVIDENCE_LINKS!$B$6:$B$205,SUMIFS(EVIDENCE_LINKS!$S$6:$S$205,EVIDENCE_LINKS!$B$6:$B$205,A125,EVIDENCE_LINKS!$D$6:$D$205,AI125))),EXACT(B125,INDEX(EVIDENCE_LINKS!$C$6:$C$205,SUMIFS(EVIDENCE_LINKS!$S$6:$S$205,EVIDENCE_LINKS!$B$6:$B$205,A125,EVIDENCE_LINKS!$D$6:$D$205,AI125))),INDEX(EVIDENCE_LINKS!$N$6:$N$205,SUMIFS(EVIDENCE_LINKS!$S$6:$S$205,EVIDENCE_LINKS!$B$6:$B$205,A125,EVIDENCE_LINKS!$D$6:$D$205,AI125))="VALID",COUNTIF($AG125:$AJ125,AI125)=1),"VALID","INVALID - EVIDENCE 3 SELECTION")))</x:f>
      </x:c>
      <x:c r="AN125" s="51" t="str">
        <x:f>IF(A125="","",IF(AJ125="","EMPTY",IF(AND(COUNTIFS(EVIDENCE_LINKS!$B$6:$B$205,A125,EVIDENCE_LINKS!$D$6:$D$205,AJ125)=1,EXACT(AJ125,INDEX(EVIDENCE_LINKS!$D$6:$D$205,SUMIFS(EVIDENCE_LINKS!$S$6:$S$205,EVIDENCE_LINKS!$B$6:$B$205,A125,EVIDENCE_LINKS!$D$6:$D$205,AJ125))),EXACT(A125,INDEX(EVIDENCE_LINKS!$B$6:$B$205,SUMIFS(EVIDENCE_LINKS!$S$6:$S$205,EVIDENCE_LINKS!$B$6:$B$205,A125,EVIDENCE_LINKS!$D$6:$D$205,AJ125))),EXACT(B125,INDEX(EVIDENCE_LINKS!$C$6:$C$205,SUMIFS(EVIDENCE_LINKS!$S$6:$S$205,EVIDENCE_LINKS!$B$6:$B$205,A125,EVIDENCE_LINKS!$D$6:$D$205,AJ125))),INDEX(EVIDENCE_LINKS!$N$6:$N$205,SUMIFS(EVIDENCE_LINKS!$S$6:$S$205,EVIDENCE_LINKS!$B$6:$B$205,A125,EVIDENCE_LINKS!$D$6:$D$205,AJ125))="VALID",COUNTIF($AG125:$AJ125,AJ125)=1),"VALID","INVALID - EVIDENCE 4 SELECTION")))</x:f>
      </x:c>
      <x:c r="AO125" s="51" t="str">
        <x:f>IF(A125="","",IF(AND(OR(AK125="VALID",AK125="EMPTY"),OR(AL125="VALID",AL125="EMPTY"),OR(AM125="VALID",AM125="EMPTY"),OR(AN125="VALID",AN125="EMPTY"),R125=COUNTIF($AG125:$AJ125,"&lt;&gt;")),"VALID","INVALID - EVIDENCE SELECTION PARITY"))</x:f>
      </x:c>
      <x:c r="AP125" s="51" t="str">
        <x:f>IF(A125="","",IF(R125&lt;2,"TOO FEW - RETURN TO EVIDENCE AUDIT",IF(R125&gt;4,"TOO MANY - REPAIR MEMO","VALID")))</x:f>
      </x:c>
      <x:c r="AR125" t="str">
        <x:f>IF(A125="","",IF(AQ125="","INVALID - MISSING ALTERNATIVE SELECTION",IF(AND(COUNTIFS(ALTERNATIVES!$B$6:$B$205,A125,ALTERNATIVES!$A$6:$A$205,AQ125)=1,EXACT(AQ125,INDEX(ALTERNATIVES!$A$6:$A$205,SUMIFS(ALTERNATIVES!$Q$6:$Q$205,ALTERNATIVES!$B$6:$B$205,A125,ALTERNATIVES!$A$6:$A$205,AQ125))),EXACT(A125,INDEX(ALTERNATIVES!$B$6:$B$205,SUMIFS(ALTERNATIVES!$Q$6:$Q$205,ALTERNATIVES!$B$6:$B$205,A125,ALTERNATIVES!$A$6:$A$205,AQ125))),EXACT(B125,INDEX(ALTERNATIVES!$C$6:$C$205,SUMIFS(ALTERNATIVES!$Q$6:$Q$205,ALTERNATIVES!$B$6:$B$205,A125,ALTERNATIVES!$A$6:$A$205,AQ125))),INDEX(ALTERNATIVES!$L$6:$L$205,SUMIFS(ALTERNATIVES!$Q$6:$Q$205,ALTERNATIVES!$B$6:$B$205,A125,ALTERNATIVES!$A$6:$A$205,AQ125))="VALID"),"VALID","INVALID - ALTERNATIVE SELECTION")))</x:f>
      </x:c>
    </x:row>
    <x:row r="126">
      <x:c r="A126" s="24"/>
      <x:c r="B126" s="24"/>
      <x:c r="C126" s="34"/>
      <x:c r="D126" s="24"/>
      <x:c r="E126" s="24"/>
      <x:c r="F126" s="24"/>
      <x:c r="G126" s="24"/>
      <x:c r="H126" s="24"/>
      <x:c r="I126" s="24"/>
      <x:c r="J126" s="24"/>
      <x:c r="K126" s="24"/>
      <x:c r="L126" s="24"/>
      <x:c r="M126" s="24"/>
      <x:c r="N126" s="30" t="str">
        <x:f>IF(A126="","",IF(COUNTIF($A$6:$A$205,A126)=1,"VALID","INVALID - DUPLICATE / CASE-COLLIDING MEMO ID"))</x:f>
      </x:c>
      <x:c r="O126" s="30" t="str">
        <x:f>IF(A126="","",IF(AND(COUNTIF(DECISION_CONTEXT!$A$6:$A$205,B126)=1,EXACT(B126,INDEX(DECISION_CONTEXT!$A$6:$A$205,MATCH(B126,DECISION_CONTEXT!$A$6:$A$205,0))),INDEX(DECISION_CONTEXT!$I$6:$I$205,MATCH(B126,DECISION_CONTEXT!$A$6:$A$205,0))="VALID",INDEX(DECISION_CONTEXT!$J$6:$J$205,MATCH(B126,DECISION_CONTEXT!$A$6:$A$205,0))="VALID"),"VALID","INVALID - DECISION OWNERSHIP"))</x:f>
      </x:c>
      <x:c r="P126" s="30" t="str">
        <x:f>IF(A126="","",IF(AND(B126&lt;&gt;"",C126&lt;&gt;"",D126&lt;&gt;"",E126&lt;&gt;"",F126&lt;&gt;"",G126&lt;&gt;"",H126&lt;&gt;"",I126&lt;&gt;"",J126&lt;&gt;"",K126&lt;&gt;"",L126&lt;&gt;"",M126&lt;&gt;""),"VALID","INVALID - REQUIRED FIELD"))</x:f>
      </x:c>
      <x:c r="Q126" s="30" t="str">
        <x:f>IF(A126="","",COUNTIFS(EVIDENCE_LINKS!$B$6:$B$205,A126,EVIDENCE_LINKS!$C$6:$C$205,B126))</x:f>
      </x:c>
      <x:c r="R126" s="30" t="str">
        <x:f>IF(A126="","",COUNTIFS(EVIDENCE_LINKS!$B$6:$B$205,A126,EVIDENCE_LINKS!$C$6:$C$205,B126,EVIDENCE_LINKS!$N$6:$N$205,"VALID"))</x:f>
      </x:c>
      <x:c r="S126" s="30" t="str">
        <x:f>IF(A126="","",COUNTIFS(EVIDENCE_LINKS!$B$6:$B$205,A126,EVIDENCE_LINKS!$C$6:$C$205,B126,EVIDENCE_LINKS!$N$6:$N$205,"BLOCKING"))</x:f>
      </x:c>
      <x:c r="T126" s="30" t="str">
        <x:f>IF(A126="","",COUNTIFS(ALTERNATIVES!$B$6:$B$205,A126,ALTERNATIVES!$C$6:$C$205,B126,ALTERNATIVES!$L$6:$L$205,"VALID"))</x:f>
      </x:c>
      <x:c r="U126" s="30" t="str">
        <x:f>IF(A126="","",IF(OR(N126&lt;&gt;"VALID",O126&lt;&gt;"VALID",P126&lt;&gt;"VALID",AB126&lt;&gt;"VALID",AC126&gt;0,AE126&gt;0,AO126&lt;&gt;"VALID",AR126&lt;&gt;"VALID"),"REPAIR MEMO",IF(INDEX(DECISION_CONTEXT!$D$6:$D$205,MATCH(B126,DECISION_CONTEXT!$A$6:$A$205,0))="REOPEN REQUIRED","RETURN TO DECISION DEFINITION",IF(OR(AD126&gt;0,AP126="TOO FEW - RETURN TO EVIDENCE AUDIT"),"RETURN TO EVIDENCE AUDIT",IF(AP126="TOO MANY - REPAIR MEMO","REPAIR MEMO",IF(T126&lt;1,"REPAIR MEMO","READY FOR EXECUTIVE REVIEW"))))))</x:f>
      </x:c>
      <x:c r="V126" s="30" t="str">
        <x:f>IF(A126="","",IF(U126="READY FOR EXECUTIVE REVIEW","Take the bounded memo to executive review; record the actual decision separately.",IF(U126="RETURN TO DECISION DEFINITION","Reopen the Decision Definition Canvas before rewriting the memo.",IF(U126="RETURN TO EVIDENCE AUDIT","Return to Evidence Audit until at least two and no more than four decision-bearing evidence records are valid.",IF(AP126="TOO MANY - REPAIR MEMO","Reduce the executive surface to two to four decision-bearing evidence records without changing upstream evidence.","Repair the memo record without changing upstream decision or evidence.")))))</x:f>
      </x:c>
      <x:c r="W126" s="30" t="str">
        <x:f>IF(A126="","",A126&amp;"|~|"&amp;B126&amp;"|~|"&amp;E126&amp;"|~|"&amp;F126&amp;"|~|"&amp;H126&amp;"|~|"&amp;I126&amp;"|~|"&amp;K126&amp;"|~|"&amp;L126)</x:f>
      </x:c>
      <x:c r="X126" s="51"/>
      <x:c r="Y126" s="51"/>
      <x:c r="Z126" s="51"/>
      <x:c r="AA126" s="51"/>
      <x:c r="AB126" s="51" t="str">
        <x:f>IF(A126="","",IF(AND(O126="VALID",EXACT(X126,INDEX(DECISION_CONTEXT!$B$6:$B$205,MATCH(B126,DECISION_CONTEXT!$A$6:$A$205,0))),EXACT(Y126,INDEX(DECISION_CONTEXT!$E$6:$E$205,MATCH(B126,DECISION_CONTEXT!$A$6:$A$205,0))),EXACT(Z126,INDEX(DECISION_CONTEXT!$F$6:$F$205,MATCH(B126,DECISION_CONTEXT!$A$6:$A$205,0))),EXACT(AA126,INDEX(DECISION_CONTEXT!$H$6:$H$205,MATCH(B126,DECISION_CONTEXT!$A$6:$A$205,0))),EXACT(E126,INDEX(DECISION_CONTEXT!$K$6:$K$205,MATCH(B126,DECISION_CONTEXT!$A$6:$A$205,0)))),"VALID","INVALID - DECISION CONTRACT PARITY / AUTHORITY"))</x:f>
      </x:c>
      <x:c r="AC126" s="51" t="str">
        <x:f>IF(A126="","",COUNTIFS(EVIDENCE_LINKS!$B$6:$B$205,A126,EVIDENCE_LINKS!$C$6:$C$205,B126,EVIDENCE_LINKS!$N$6:$N$205,"INVALID"))</x:f>
      </x:c>
      <x:c r="AD126" s="51" t="str">
        <x:f>IF(A126="","",S126)</x:f>
      </x:c>
      <x:c r="AE126" s="51" t="str">
        <x:f>IF(A126="","",COUNTIFS(ALTERNATIVES!$B$6:$B$205,A126,ALTERNATIVES!$C$6:$C$205,B126,ALTERNATIVES!$L$6:$L$205,"INVALID"))</x:f>
      </x:c>
      <x:c r="AF126" s="51" t="str">
        <x:f>IF(A126="","",A126&amp;"|~|"&amp;B126&amp;"|~|"&amp;X126&amp;"|~|"&amp;Y126&amp;"|~|"&amp;Z126&amp;"|~|"&amp;AA126&amp;"|~|"&amp;E126&amp;"|~|"&amp;F126&amp;"|~|"&amp;H126&amp;"|~|"&amp;I126&amp;"|~|"&amp;K126&amp;"|~|"&amp;L126)</x:f>
      </x:c>
      <x:c r="AG126" s="51"/>
      <x:c r="AH126" s="51"/>
      <x:c r="AI126" s="51"/>
      <x:c r="AJ126" s="51"/>
      <x:c r="AK126" s="51" t="str">
        <x:f>IF(A126="","",IF(AG126="","EMPTY",IF(AND(COUNTIFS(EVIDENCE_LINKS!$B$6:$B$205,A126,EVIDENCE_LINKS!$D$6:$D$205,AG126)=1,EXACT(AG126,INDEX(EVIDENCE_LINKS!$D$6:$D$205,SUMIFS(EVIDENCE_LINKS!$S$6:$S$205,EVIDENCE_LINKS!$B$6:$B$205,A126,EVIDENCE_LINKS!$D$6:$D$205,AG126))),EXACT(A126,INDEX(EVIDENCE_LINKS!$B$6:$B$205,SUMIFS(EVIDENCE_LINKS!$S$6:$S$205,EVIDENCE_LINKS!$B$6:$B$205,A126,EVIDENCE_LINKS!$D$6:$D$205,AG126))),EXACT(B126,INDEX(EVIDENCE_LINKS!$C$6:$C$205,SUMIFS(EVIDENCE_LINKS!$S$6:$S$205,EVIDENCE_LINKS!$B$6:$B$205,A126,EVIDENCE_LINKS!$D$6:$D$205,AG126))),INDEX(EVIDENCE_LINKS!$N$6:$N$205,SUMIFS(EVIDENCE_LINKS!$S$6:$S$205,EVIDENCE_LINKS!$B$6:$B$205,A126,EVIDENCE_LINKS!$D$6:$D$205,AG126))="VALID",COUNTIF($AG126:$AJ126,AG126)=1),"VALID","INVALID - EVIDENCE 1 SELECTION")))</x:f>
      </x:c>
      <x:c r="AL126" s="51" t="str">
        <x:f>IF(A126="","",IF(AH126="","EMPTY",IF(AND(COUNTIFS(EVIDENCE_LINKS!$B$6:$B$205,A126,EVIDENCE_LINKS!$D$6:$D$205,AH126)=1,EXACT(AH126,INDEX(EVIDENCE_LINKS!$D$6:$D$205,SUMIFS(EVIDENCE_LINKS!$S$6:$S$205,EVIDENCE_LINKS!$B$6:$B$205,A126,EVIDENCE_LINKS!$D$6:$D$205,AH126))),EXACT(A126,INDEX(EVIDENCE_LINKS!$B$6:$B$205,SUMIFS(EVIDENCE_LINKS!$S$6:$S$205,EVIDENCE_LINKS!$B$6:$B$205,A126,EVIDENCE_LINKS!$D$6:$D$205,AH126))),EXACT(B126,INDEX(EVIDENCE_LINKS!$C$6:$C$205,SUMIFS(EVIDENCE_LINKS!$S$6:$S$205,EVIDENCE_LINKS!$B$6:$B$205,A126,EVIDENCE_LINKS!$D$6:$D$205,AH126))),INDEX(EVIDENCE_LINKS!$N$6:$N$205,SUMIFS(EVIDENCE_LINKS!$S$6:$S$205,EVIDENCE_LINKS!$B$6:$B$205,A126,EVIDENCE_LINKS!$D$6:$D$205,AH126))="VALID",COUNTIF($AG126:$AJ126,AH126)=1),"VALID","INVALID - EVIDENCE 2 SELECTION")))</x:f>
      </x:c>
      <x:c r="AM126" s="51" t="str">
        <x:f>IF(A126="","",IF(AI126="","EMPTY",IF(AND(COUNTIFS(EVIDENCE_LINKS!$B$6:$B$205,A126,EVIDENCE_LINKS!$D$6:$D$205,AI126)=1,EXACT(AI126,INDEX(EVIDENCE_LINKS!$D$6:$D$205,SUMIFS(EVIDENCE_LINKS!$S$6:$S$205,EVIDENCE_LINKS!$B$6:$B$205,A126,EVIDENCE_LINKS!$D$6:$D$205,AI126))),EXACT(A126,INDEX(EVIDENCE_LINKS!$B$6:$B$205,SUMIFS(EVIDENCE_LINKS!$S$6:$S$205,EVIDENCE_LINKS!$B$6:$B$205,A126,EVIDENCE_LINKS!$D$6:$D$205,AI126))),EXACT(B126,INDEX(EVIDENCE_LINKS!$C$6:$C$205,SUMIFS(EVIDENCE_LINKS!$S$6:$S$205,EVIDENCE_LINKS!$B$6:$B$205,A126,EVIDENCE_LINKS!$D$6:$D$205,AI126))),INDEX(EVIDENCE_LINKS!$N$6:$N$205,SUMIFS(EVIDENCE_LINKS!$S$6:$S$205,EVIDENCE_LINKS!$B$6:$B$205,A126,EVIDENCE_LINKS!$D$6:$D$205,AI126))="VALID",COUNTIF($AG126:$AJ126,AI126)=1),"VALID","INVALID - EVIDENCE 3 SELECTION")))</x:f>
      </x:c>
      <x:c r="AN126" s="51" t="str">
        <x:f>IF(A126="","",IF(AJ126="","EMPTY",IF(AND(COUNTIFS(EVIDENCE_LINKS!$B$6:$B$205,A126,EVIDENCE_LINKS!$D$6:$D$205,AJ126)=1,EXACT(AJ126,INDEX(EVIDENCE_LINKS!$D$6:$D$205,SUMIFS(EVIDENCE_LINKS!$S$6:$S$205,EVIDENCE_LINKS!$B$6:$B$205,A126,EVIDENCE_LINKS!$D$6:$D$205,AJ126))),EXACT(A126,INDEX(EVIDENCE_LINKS!$B$6:$B$205,SUMIFS(EVIDENCE_LINKS!$S$6:$S$205,EVIDENCE_LINKS!$B$6:$B$205,A126,EVIDENCE_LINKS!$D$6:$D$205,AJ126))),EXACT(B126,INDEX(EVIDENCE_LINKS!$C$6:$C$205,SUMIFS(EVIDENCE_LINKS!$S$6:$S$205,EVIDENCE_LINKS!$B$6:$B$205,A126,EVIDENCE_LINKS!$D$6:$D$205,AJ126))),INDEX(EVIDENCE_LINKS!$N$6:$N$205,SUMIFS(EVIDENCE_LINKS!$S$6:$S$205,EVIDENCE_LINKS!$B$6:$B$205,A126,EVIDENCE_LINKS!$D$6:$D$205,AJ126))="VALID",COUNTIF($AG126:$AJ126,AJ126)=1),"VALID","INVALID - EVIDENCE 4 SELECTION")))</x:f>
      </x:c>
      <x:c r="AO126" s="51" t="str">
        <x:f>IF(A126="","",IF(AND(OR(AK126="VALID",AK126="EMPTY"),OR(AL126="VALID",AL126="EMPTY"),OR(AM126="VALID",AM126="EMPTY"),OR(AN126="VALID",AN126="EMPTY"),R126=COUNTIF($AG126:$AJ126,"&lt;&gt;")),"VALID","INVALID - EVIDENCE SELECTION PARITY"))</x:f>
      </x:c>
      <x:c r="AP126" s="51" t="str">
        <x:f>IF(A126="","",IF(R126&lt;2,"TOO FEW - RETURN TO EVIDENCE AUDIT",IF(R126&gt;4,"TOO MANY - REPAIR MEMO","VALID")))</x:f>
      </x:c>
      <x:c r="AR126" t="str">
        <x:f>IF(A126="","",IF(AQ126="","INVALID - MISSING ALTERNATIVE SELECTION",IF(AND(COUNTIFS(ALTERNATIVES!$B$6:$B$205,A126,ALTERNATIVES!$A$6:$A$205,AQ126)=1,EXACT(AQ126,INDEX(ALTERNATIVES!$A$6:$A$205,SUMIFS(ALTERNATIVES!$Q$6:$Q$205,ALTERNATIVES!$B$6:$B$205,A126,ALTERNATIVES!$A$6:$A$205,AQ126))),EXACT(A126,INDEX(ALTERNATIVES!$B$6:$B$205,SUMIFS(ALTERNATIVES!$Q$6:$Q$205,ALTERNATIVES!$B$6:$B$205,A126,ALTERNATIVES!$A$6:$A$205,AQ126))),EXACT(B126,INDEX(ALTERNATIVES!$C$6:$C$205,SUMIFS(ALTERNATIVES!$Q$6:$Q$205,ALTERNATIVES!$B$6:$B$205,A126,ALTERNATIVES!$A$6:$A$205,AQ126))),INDEX(ALTERNATIVES!$L$6:$L$205,SUMIFS(ALTERNATIVES!$Q$6:$Q$205,ALTERNATIVES!$B$6:$B$205,A126,ALTERNATIVES!$A$6:$A$205,AQ126))="VALID"),"VALID","INVALID - ALTERNATIVE SELECTION")))</x:f>
      </x:c>
    </x:row>
    <x:row r="127">
      <x:c r="A127" s="24"/>
      <x:c r="B127" s="24"/>
      <x:c r="C127" s="34"/>
      <x:c r="D127" s="24"/>
      <x:c r="E127" s="24"/>
      <x:c r="F127" s="24"/>
      <x:c r="G127" s="24"/>
      <x:c r="H127" s="24"/>
      <x:c r="I127" s="24"/>
      <x:c r="J127" s="24"/>
      <x:c r="K127" s="24"/>
      <x:c r="L127" s="24"/>
      <x:c r="M127" s="24"/>
      <x:c r="N127" s="30" t="str">
        <x:f>IF(A127="","",IF(COUNTIF($A$6:$A$205,A127)=1,"VALID","INVALID - DUPLICATE / CASE-COLLIDING MEMO ID"))</x:f>
      </x:c>
      <x:c r="O127" s="30" t="str">
        <x:f>IF(A127="","",IF(AND(COUNTIF(DECISION_CONTEXT!$A$6:$A$205,B127)=1,EXACT(B127,INDEX(DECISION_CONTEXT!$A$6:$A$205,MATCH(B127,DECISION_CONTEXT!$A$6:$A$205,0))),INDEX(DECISION_CONTEXT!$I$6:$I$205,MATCH(B127,DECISION_CONTEXT!$A$6:$A$205,0))="VALID",INDEX(DECISION_CONTEXT!$J$6:$J$205,MATCH(B127,DECISION_CONTEXT!$A$6:$A$205,0))="VALID"),"VALID","INVALID - DECISION OWNERSHIP"))</x:f>
      </x:c>
      <x:c r="P127" s="30" t="str">
        <x:f>IF(A127="","",IF(AND(B127&lt;&gt;"",C127&lt;&gt;"",D127&lt;&gt;"",E127&lt;&gt;"",F127&lt;&gt;"",G127&lt;&gt;"",H127&lt;&gt;"",I127&lt;&gt;"",J127&lt;&gt;"",K127&lt;&gt;"",L127&lt;&gt;"",M127&lt;&gt;""),"VALID","INVALID - REQUIRED FIELD"))</x:f>
      </x:c>
      <x:c r="Q127" s="30" t="str">
        <x:f>IF(A127="","",COUNTIFS(EVIDENCE_LINKS!$B$6:$B$205,A127,EVIDENCE_LINKS!$C$6:$C$205,B127))</x:f>
      </x:c>
      <x:c r="R127" s="30" t="str">
        <x:f>IF(A127="","",COUNTIFS(EVIDENCE_LINKS!$B$6:$B$205,A127,EVIDENCE_LINKS!$C$6:$C$205,B127,EVIDENCE_LINKS!$N$6:$N$205,"VALID"))</x:f>
      </x:c>
      <x:c r="S127" s="30" t="str">
        <x:f>IF(A127="","",COUNTIFS(EVIDENCE_LINKS!$B$6:$B$205,A127,EVIDENCE_LINKS!$C$6:$C$205,B127,EVIDENCE_LINKS!$N$6:$N$205,"BLOCKING"))</x:f>
      </x:c>
      <x:c r="T127" s="30" t="str">
        <x:f>IF(A127="","",COUNTIFS(ALTERNATIVES!$B$6:$B$205,A127,ALTERNATIVES!$C$6:$C$205,B127,ALTERNATIVES!$L$6:$L$205,"VALID"))</x:f>
      </x:c>
      <x:c r="U127" s="30" t="str">
        <x:f>IF(A127="","",IF(OR(N127&lt;&gt;"VALID",O127&lt;&gt;"VALID",P127&lt;&gt;"VALID",AB127&lt;&gt;"VALID",AC127&gt;0,AE127&gt;0,AO127&lt;&gt;"VALID",AR127&lt;&gt;"VALID"),"REPAIR MEMO",IF(INDEX(DECISION_CONTEXT!$D$6:$D$205,MATCH(B127,DECISION_CONTEXT!$A$6:$A$205,0))="REOPEN REQUIRED","RETURN TO DECISION DEFINITION",IF(OR(AD127&gt;0,AP127="TOO FEW - RETURN TO EVIDENCE AUDIT"),"RETURN TO EVIDENCE AUDIT",IF(AP127="TOO MANY - REPAIR MEMO","REPAIR MEMO",IF(T127&lt;1,"REPAIR MEMO","READY FOR EXECUTIVE REVIEW"))))))</x:f>
      </x:c>
      <x:c r="V127" s="30" t="str">
        <x:f>IF(A127="","",IF(U127="READY FOR EXECUTIVE REVIEW","Take the bounded memo to executive review; record the actual decision separately.",IF(U127="RETURN TO DECISION DEFINITION","Reopen the Decision Definition Canvas before rewriting the memo.",IF(U127="RETURN TO EVIDENCE AUDIT","Return to Evidence Audit until at least two and no more than four decision-bearing evidence records are valid.",IF(AP127="TOO MANY - REPAIR MEMO","Reduce the executive surface to two to four decision-bearing evidence records without changing upstream evidence.","Repair the memo record without changing upstream decision or evidence.")))))</x:f>
      </x:c>
      <x:c r="W127" s="30" t="str">
        <x:f>IF(A127="","",A127&amp;"|~|"&amp;B127&amp;"|~|"&amp;E127&amp;"|~|"&amp;F127&amp;"|~|"&amp;H127&amp;"|~|"&amp;I127&amp;"|~|"&amp;K127&amp;"|~|"&amp;L127)</x:f>
      </x:c>
      <x:c r="X127" s="51"/>
      <x:c r="Y127" s="51"/>
      <x:c r="Z127" s="51"/>
      <x:c r="AA127" s="51"/>
      <x:c r="AB127" s="51" t="str">
        <x:f>IF(A127="","",IF(AND(O127="VALID",EXACT(X127,INDEX(DECISION_CONTEXT!$B$6:$B$205,MATCH(B127,DECISION_CONTEXT!$A$6:$A$205,0))),EXACT(Y127,INDEX(DECISION_CONTEXT!$E$6:$E$205,MATCH(B127,DECISION_CONTEXT!$A$6:$A$205,0))),EXACT(Z127,INDEX(DECISION_CONTEXT!$F$6:$F$205,MATCH(B127,DECISION_CONTEXT!$A$6:$A$205,0))),EXACT(AA127,INDEX(DECISION_CONTEXT!$H$6:$H$205,MATCH(B127,DECISION_CONTEXT!$A$6:$A$205,0))),EXACT(E127,INDEX(DECISION_CONTEXT!$K$6:$K$205,MATCH(B127,DECISION_CONTEXT!$A$6:$A$205,0)))),"VALID","INVALID - DECISION CONTRACT PARITY / AUTHORITY"))</x:f>
      </x:c>
      <x:c r="AC127" s="51" t="str">
        <x:f>IF(A127="","",COUNTIFS(EVIDENCE_LINKS!$B$6:$B$205,A127,EVIDENCE_LINKS!$C$6:$C$205,B127,EVIDENCE_LINKS!$N$6:$N$205,"INVALID"))</x:f>
      </x:c>
      <x:c r="AD127" s="51" t="str">
        <x:f>IF(A127="","",S127)</x:f>
      </x:c>
      <x:c r="AE127" s="51" t="str">
        <x:f>IF(A127="","",COUNTIFS(ALTERNATIVES!$B$6:$B$205,A127,ALTERNATIVES!$C$6:$C$205,B127,ALTERNATIVES!$L$6:$L$205,"INVALID"))</x:f>
      </x:c>
      <x:c r="AF127" s="51" t="str">
        <x:f>IF(A127="","",A127&amp;"|~|"&amp;B127&amp;"|~|"&amp;X127&amp;"|~|"&amp;Y127&amp;"|~|"&amp;Z127&amp;"|~|"&amp;AA127&amp;"|~|"&amp;E127&amp;"|~|"&amp;F127&amp;"|~|"&amp;H127&amp;"|~|"&amp;I127&amp;"|~|"&amp;K127&amp;"|~|"&amp;L127)</x:f>
      </x:c>
      <x:c r="AG127" s="51"/>
      <x:c r="AH127" s="51"/>
      <x:c r="AI127" s="51"/>
      <x:c r="AJ127" s="51"/>
      <x:c r="AK127" s="51" t="str">
        <x:f>IF(A127="","",IF(AG127="","EMPTY",IF(AND(COUNTIFS(EVIDENCE_LINKS!$B$6:$B$205,A127,EVIDENCE_LINKS!$D$6:$D$205,AG127)=1,EXACT(AG127,INDEX(EVIDENCE_LINKS!$D$6:$D$205,SUMIFS(EVIDENCE_LINKS!$S$6:$S$205,EVIDENCE_LINKS!$B$6:$B$205,A127,EVIDENCE_LINKS!$D$6:$D$205,AG127))),EXACT(A127,INDEX(EVIDENCE_LINKS!$B$6:$B$205,SUMIFS(EVIDENCE_LINKS!$S$6:$S$205,EVIDENCE_LINKS!$B$6:$B$205,A127,EVIDENCE_LINKS!$D$6:$D$205,AG127))),EXACT(B127,INDEX(EVIDENCE_LINKS!$C$6:$C$205,SUMIFS(EVIDENCE_LINKS!$S$6:$S$205,EVIDENCE_LINKS!$B$6:$B$205,A127,EVIDENCE_LINKS!$D$6:$D$205,AG127))),INDEX(EVIDENCE_LINKS!$N$6:$N$205,SUMIFS(EVIDENCE_LINKS!$S$6:$S$205,EVIDENCE_LINKS!$B$6:$B$205,A127,EVIDENCE_LINKS!$D$6:$D$205,AG127))="VALID",COUNTIF($AG127:$AJ127,AG127)=1),"VALID","INVALID - EVIDENCE 1 SELECTION")))</x:f>
      </x:c>
      <x:c r="AL127" s="51" t="str">
        <x:f>IF(A127="","",IF(AH127="","EMPTY",IF(AND(COUNTIFS(EVIDENCE_LINKS!$B$6:$B$205,A127,EVIDENCE_LINKS!$D$6:$D$205,AH127)=1,EXACT(AH127,INDEX(EVIDENCE_LINKS!$D$6:$D$205,SUMIFS(EVIDENCE_LINKS!$S$6:$S$205,EVIDENCE_LINKS!$B$6:$B$205,A127,EVIDENCE_LINKS!$D$6:$D$205,AH127))),EXACT(A127,INDEX(EVIDENCE_LINKS!$B$6:$B$205,SUMIFS(EVIDENCE_LINKS!$S$6:$S$205,EVIDENCE_LINKS!$B$6:$B$205,A127,EVIDENCE_LINKS!$D$6:$D$205,AH127))),EXACT(B127,INDEX(EVIDENCE_LINKS!$C$6:$C$205,SUMIFS(EVIDENCE_LINKS!$S$6:$S$205,EVIDENCE_LINKS!$B$6:$B$205,A127,EVIDENCE_LINKS!$D$6:$D$205,AH127))),INDEX(EVIDENCE_LINKS!$N$6:$N$205,SUMIFS(EVIDENCE_LINKS!$S$6:$S$205,EVIDENCE_LINKS!$B$6:$B$205,A127,EVIDENCE_LINKS!$D$6:$D$205,AH127))="VALID",COUNTIF($AG127:$AJ127,AH127)=1),"VALID","INVALID - EVIDENCE 2 SELECTION")))</x:f>
      </x:c>
      <x:c r="AM127" s="51" t="str">
        <x:f>IF(A127="","",IF(AI127="","EMPTY",IF(AND(COUNTIFS(EVIDENCE_LINKS!$B$6:$B$205,A127,EVIDENCE_LINKS!$D$6:$D$205,AI127)=1,EXACT(AI127,INDEX(EVIDENCE_LINKS!$D$6:$D$205,SUMIFS(EVIDENCE_LINKS!$S$6:$S$205,EVIDENCE_LINKS!$B$6:$B$205,A127,EVIDENCE_LINKS!$D$6:$D$205,AI127))),EXACT(A127,INDEX(EVIDENCE_LINKS!$B$6:$B$205,SUMIFS(EVIDENCE_LINKS!$S$6:$S$205,EVIDENCE_LINKS!$B$6:$B$205,A127,EVIDENCE_LINKS!$D$6:$D$205,AI127))),EXACT(B127,INDEX(EVIDENCE_LINKS!$C$6:$C$205,SUMIFS(EVIDENCE_LINKS!$S$6:$S$205,EVIDENCE_LINKS!$B$6:$B$205,A127,EVIDENCE_LINKS!$D$6:$D$205,AI127))),INDEX(EVIDENCE_LINKS!$N$6:$N$205,SUMIFS(EVIDENCE_LINKS!$S$6:$S$205,EVIDENCE_LINKS!$B$6:$B$205,A127,EVIDENCE_LINKS!$D$6:$D$205,AI127))="VALID",COUNTIF($AG127:$AJ127,AI127)=1),"VALID","INVALID - EVIDENCE 3 SELECTION")))</x:f>
      </x:c>
      <x:c r="AN127" s="51" t="str">
        <x:f>IF(A127="","",IF(AJ127="","EMPTY",IF(AND(COUNTIFS(EVIDENCE_LINKS!$B$6:$B$205,A127,EVIDENCE_LINKS!$D$6:$D$205,AJ127)=1,EXACT(AJ127,INDEX(EVIDENCE_LINKS!$D$6:$D$205,SUMIFS(EVIDENCE_LINKS!$S$6:$S$205,EVIDENCE_LINKS!$B$6:$B$205,A127,EVIDENCE_LINKS!$D$6:$D$205,AJ127))),EXACT(A127,INDEX(EVIDENCE_LINKS!$B$6:$B$205,SUMIFS(EVIDENCE_LINKS!$S$6:$S$205,EVIDENCE_LINKS!$B$6:$B$205,A127,EVIDENCE_LINKS!$D$6:$D$205,AJ127))),EXACT(B127,INDEX(EVIDENCE_LINKS!$C$6:$C$205,SUMIFS(EVIDENCE_LINKS!$S$6:$S$205,EVIDENCE_LINKS!$B$6:$B$205,A127,EVIDENCE_LINKS!$D$6:$D$205,AJ127))),INDEX(EVIDENCE_LINKS!$N$6:$N$205,SUMIFS(EVIDENCE_LINKS!$S$6:$S$205,EVIDENCE_LINKS!$B$6:$B$205,A127,EVIDENCE_LINKS!$D$6:$D$205,AJ127))="VALID",COUNTIF($AG127:$AJ127,AJ127)=1),"VALID","INVALID - EVIDENCE 4 SELECTION")))</x:f>
      </x:c>
      <x:c r="AO127" s="51" t="str">
        <x:f>IF(A127="","",IF(AND(OR(AK127="VALID",AK127="EMPTY"),OR(AL127="VALID",AL127="EMPTY"),OR(AM127="VALID",AM127="EMPTY"),OR(AN127="VALID",AN127="EMPTY"),R127=COUNTIF($AG127:$AJ127,"&lt;&gt;")),"VALID","INVALID - EVIDENCE SELECTION PARITY"))</x:f>
      </x:c>
      <x:c r="AP127" s="51" t="str">
        <x:f>IF(A127="","",IF(R127&lt;2,"TOO FEW - RETURN TO EVIDENCE AUDIT",IF(R127&gt;4,"TOO MANY - REPAIR MEMO","VALID")))</x:f>
      </x:c>
      <x:c r="AR127" t="str">
        <x:f>IF(A127="","",IF(AQ127="","INVALID - MISSING ALTERNATIVE SELECTION",IF(AND(COUNTIFS(ALTERNATIVES!$B$6:$B$205,A127,ALTERNATIVES!$A$6:$A$205,AQ127)=1,EXACT(AQ127,INDEX(ALTERNATIVES!$A$6:$A$205,SUMIFS(ALTERNATIVES!$Q$6:$Q$205,ALTERNATIVES!$B$6:$B$205,A127,ALTERNATIVES!$A$6:$A$205,AQ127))),EXACT(A127,INDEX(ALTERNATIVES!$B$6:$B$205,SUMIFS(ALTERNATIVES!$Q$6:$Q$205,ALTERNATIVES!$B$6:$B$205,A127,ALTERNATIVES!$A$6:$A$205,AQ127))),EXACT(B127,INDEX(ALTERNATIVES!$C$6:$C$205,SUMIFS(ALTERNATIVES!$Q$6:$Q$205,ALTERNATIVES!$B$6:$B$205,A127,ALTERNATIVES!$A$6:$A$205,AQ127))),INDEX(ALTERNATIVES!$L$6:$L$205,SUMIFS(ALTERNATIVES!$Q$6:$Q$205,ALTERNATIVES!$B$6:$B$205,A127,ALTERNATIVES!$A$6:$A$205,AQ127))="VALID"),"VALID","INVALID - ALTERNATIVE SELECTION")))</x:f>
      </x:c>
    </x:row>
    <x:row r="128">
      <x:c r="A128" s="24"/>
      <x:c r="B128" s="24"/>
      <x:c r="C128" s="34"/>
      <x:c r="D128" s="24"/>
      <x:c r="E128" s="24"/>
      <x:c r="F128" s="24"/>
      <x:c r="G128" s="24"/>
      <x:c r="H128" s="24"/>
      <x:c r="I128" s="24"/>
      <x:c r="J128" s="24"/>
      <x:c r="K128" s="24"/>
      <x:c r="L128" s="24"/>
      <x:c r="M128" s="24"/>
      <x:c r="N128" s="30" t="str">
        <x:f>IF(A128="","",IF(COUNTIF($A$6:$A$205,A128)=1,"VALID","INVALID - DUPLICATE / CASE-COLLIDING MEMO ID"))</x:f>
      </x:c>
      <x:c r="O128" s="30" t="str">
        <x:f>IF(A128="","",IF(AND(COUNTIF(DECISION_CONTEXT!$A$6:$A$205,B128)=1,EXACT(B128,INDEX(DECISION_CONTEXT!$A$6:$A$205,MATCH(B128,DECISION_CONTEXT!$A$6:$A$205,0))),INDEX(DECISION_CONTEXT!$I$6:$I$205,MATCH(B128,DECISION_CONTEXT!$A$6:$A$205,0))="VALID",INDEX(DECISION_CONTEXT!$J$6:$J$205,MATCH(B128,DECISION_CONTEXT!$A$6:$A$205,0))="VALID"),"VALID","INVALID - DECISION OWNERSHIP"))</x:f>
      </x:c>
      <x:c r="P128" s="30" t="str">
        <x:f>IF(A128="","",IF(AND(B128&lt;&gt;"",C128&lt;&gt;"",D128&lt;&gt;"",E128&lt;&gt;"",F128&lt;&gt;"",G128&lt;&gt;"",H128&lt;&gt;"",I128&lt;&gt;"",J128&lt;&gt;"",K128&lt;&gt;"",L128&lt;&gt;"",M128&lt;&gt;""),"VALID","INVALID - REQUIRED FIELD"))</x:f>
      </x:c>
      <x:c r="Q128" s="30" t="str">
        <x:f>IF(A128="","",COUNTIFS(EVIDENCE_LINKS!$B$6:$B$205,A128,EVIDENCE_LINKS!$C$6:$C$205,B128))</x:f>
      </x:c>
      <x:c r="R128" s="30" t="str">
        <x:f>IF(A128="","",COUNTIFS(EVIDENCE_LINKS!$B$6:$B$205,A128,EVIDENCE_LINKS!$C$6:$C$205,B128,EVIDENCE_LINKS!$N$6:$N$205,"VALID"))</x:f>
      </x:c>
      <x:c r="S128" s="30" t="str">
        <x:f>IF(A128="","",COUNTIFS(EVIDENCE_LINKS!$B$6:$B$205,A128,EVIDENCE_LINKS!$C$6:$C$205,B128,EVIDENCE_LINKS!$N$6:$N$205,"BLOCKING"))</x:f>
      </x:c>
      <x:c r="T128" s="30" t="str">
        <x:f>IF(A128="","",COUNTIFS(ALTERNATIVES!$B$6:$B$205,A128,ALTERNATIVES!$C$6:$C$205,B128,ALTERNATIVES!$L$6:$L$205,"VALID"))</x:f>
      </x:c>
      <x:c r="U128" s="30" t="str">
        <x:f>IF(A128="","",IF(OR(N128&lt;&gt;"VALID",O128&lt;&gt;"VALID",P128&lt;&gt;"VALID",AB128&lt;&gt;"VALID",AC128&gt;0,AE128&gt;0,AO128&lt;&gt;"VALID",AR128&lt;&gt;"VALID"),"REPAIR MEMO",IF(INDEX(DECISION_CONTEXT!$D$6:$D$205,MATCH(B128,DECISION_CONTEXT!$A$6:$A$205,0))="REOPEN REQUIRED","RETURN TO DECISION DEFINITION",IF(OR(AD128&gt;0,AP128="TOO FEW - RETURN TO EVIDENCE AUDIT"),"RETURN TO EVIDENCE AUDIT",IF(AP128="TOO MANY - REPAIR MEMO","REPAIR MEMO",IF(T128&lt;1,"REPAIR MEMO","READY FOR EXECUTIVE REVIEW"))))))</x:f>
      </x:c>
      <x:c r="V128" s="30" t="str">
        <x:f>IF(A128="","",IF(U128="READY FOR EXECUTIVE REVIEW","Take the bounded memo to executive review; record the actual decision separately.",IF(U128="RETURN TO DECISION DEFINITION","Reopen the Decision Definition Canvas before rewriting the memo.",IF(U128="RETURN TO EVIDENCE AUDIT","Return to Evidence Audit until at least two and no more than four decision-bearing evidence records are valid.",IF(AP128="TOO MANY - REPAIR MEMO","Reduce the executive surface to two to four decision-bearing evidence records without changing upstream evidence.","Repair the memo record without changing upstream decision or evidence.")))))</x:f>
      </x:c>
      <x:c r="W128" s="30" t="str">
        <x:f>IF(A128="","",A128&amp;"|~|"&amp;B128&amp;"|~|"&amp;E128&amp;"|~|"&amp;F128&amp;"|~|"&amp;H128&amp;"|~|"&amp;I128&amp;"|~|"&amp;K128&amp;"|~|"&amp;L128)</x:f>
      </x:c>
      <x:c r="X128" s="51"/>
      <x:c r="Y128" s="51"/>
      <x:c r="Z128" s="51"/>
      <x:c r="AA128" s="51"/>
      <x:c r="AB128" s="51" t="str">
        <x:f>IF(A128="","",IF(AND(O128="VALID",EXACT(X128,INDEX(DECISION_CONTEXT!$B$6:$B$205,MATCH(B128,DECISION_CONTEXT!$A$6:$A$205,0))),EXACT(Y128,INDEX(DECISION_CONTEXT!$E$6:$E$205,MATCH(B128,DECISION_CONTEXT!$A$6:$A$205,0))),EXACT(Z128,INDEX(DECISION_CONTEXT!$F$6:$F$205,MATCH(B128,DECISION_CONTEXT!$A$6:$A$205,0))),EXACT(AA128,INDEX(DECISION_CONTEXT!$H$6:$H$205,MATCH(B128,DECISION_CONTEXT!$A$6:$A$205,0))),EXACT(E128,INDEX(DECISION_CONTEXT!$K$6:$K$205,MATCH(B128,DECISION_CONTEXT!$A$6:$A$205,0)))),"VALID","INVALID - DECISION CONTRACT PARITY / AUTHORITY"))</x:f>
      </x:c>
      <x:c r="AC128" s="51" t="str">
        <x:f>IF(A128="","",COUNTIFS(EVIDENCE_LINKS!$B$6:$B$205,A128,EVIDENCE_LINKS!$C$6:$C$205,B128,EVIDENCE_LINKS!$N$6:$N$205,"INVALID"))</x:f>
      </x:c>
      <x:c r="AD128" s="51" t="str">
        <x:f>IF(A128="","",S128)</x:f>
      </x:c>
      <x:c r="AE128" s="51" t="str">
        <x:f>IF(A128="","",COUNTIFS(ALTERNATIVES!$B$6:$B$205,A128,ALTERNATIVES!$C$6:$C$205,B128,ALTERNATIVES!$L$6:$L$205,"INVALID"))</x:f>
      </x:c>
      <x:c r="AF128" s="51" t="str">
        <x:f>IF(A128="","",A128&amp;"|~|"&amp;B128&amp;"|~|"&amp;X128&amp;"|~|"&amp;Y128&amp;"|~|"&amp;Z128&amp;"|~|"&amp;AA128&amp;"|~|"&amp;E128&amp;"|~|"&amp;F128&amp;"|~|"&amp;H128&amp;"|~|"&amp;I128&amp;"|~|"&amp;K128&amp;"|~|"&amp;L128)</x:f>
      </x:c>
      <x:c r="AG128" s="51"/>
      <x:c r="AH128" s="51"/>
      <x:c r="AI128" s="51"/>
      <x:c r="AJ128" s="51"/>
      <x:c r="AK128" s="51" t="str">
        <x:f>IF(A128="","",IF(AG128="","EMPTY",IF(AND(COUNTIFS(EVIDENCE_LINKS!$B$6:$B$205,A128,EVIDENCE_LINKS!$D$6:$D$205,AG128)=1,EXACT(AG128,INDEX(EVIDENCE_LINKS!$D$6:$D$205,SUMIFS(EVIDENCE_LINKS!$S$6:$S$205,EVIDENCE_LINKS!$B$6:$B$205,A128,EVIDENCE_LINKS!$D$6:$D$205,AG128))),EXACT(A128,INDEX(EVIDENCE_LINKS!$B$6:$B$205,SUMIFS(EVIDENCE_LINKS!$S$6:$S$205,EVIDENCE_LINKS!$B$6:$B$205,A128,EVIDENCE_LINKS!$D$6:$D$205,AG128))),EXACT(B128,INDEX(EVIDENCE_LINKS!$C$6:$C$205,SUMIFS(EVIDENCE_LINKS!$S$6:$S$205,EVIDENCE_LINKS!$B$6:$B$205,A128,EVIDENCE_LINKS!$D$6:$D$205,AG128))),INDEX(EVIDENCE_LINKS!$N$6:$N$205,SUMIFS(EVIDENCE_LINKS!$S$6:$S$205,EVIDENCE_LINKS!$B$6:$B$205,A128,EVIDENCE_LINKS!$D$6:$D$205,AG128))="VALID",COUNTIF($AG128:$AJ128,AG128)=1),"VALID","INVALID - EVIDENCE 1 SELECTION")))</x:f>
      </x:c>
      <x:c r="AL128" s="51" t="str">
        <x:f>IF(A128="","",IF(AH128="","EMPTY",IF(AND(COUNTIFS(EVIDENCE_LINKS!$B$6:$B$205,A128,EVIDENCE_LINKS!$D$6:$D$205,AH128)=1,EXACT(AH128,INDEX(EVIDENCE_LINKS!$D$6:$D$205,SUMIFS(EVIDENCE_LINKS!$S$6:$S$205,EVIDENCE_LINKS!$B$6:$B$205,A128,EVIDENCE_LINKS!$D$6:$D$205,AH128))),EXACT(A128,INDEX(EVIDENCE_LINKS!$B$6:$B$205,SUMIFS(EVIDENCE_LINKS!$S$6:$S$205,EVIDENCE_LINKS!$B$6:$B$205,A128,EVIDENCE_LINKS!$D$6:$D$205,AH128))),EXACT(B128,INDEX(EVIDENCE_LINKS!$C$6:$C$205,SUMIFS(EVIDENCE_LINKS!$S$6:$S$205,EVIDENCE_LINKS!$B$6:$B$205,A128,EVIDENCE_LINKS!$D$6:$D$205,AH128))),INDEX(EVIDENCE_LINKS!$N$6:$N$205,SUMIFS(EVIDENCE_LINKS!$S$6:$S$205,EVIDENCE_LINKS!$B$6:$B$205,A128,EVIDENCE_LINKS!$D$6:$D$205,AH128))="VALID",COUNTIF($AG128:$AJ128,AH128)=1),"VALID","INVALID - EVIDENCE 2 SELECTION")))</x:f>
      </x:c>
      <x:c r="AM128" s="51" t="str">
        <x:f>IF(A128="","",IF(AI128="","EMPTY",IF(AND(COUNTIFS(EVIDENCE_LINKS!$B$6:$B$205,A128,EVIDENCE_LINKS!$D$6:$D$205,AI128)=1,EXACT(AI128,INDEX(EVIDENCE_LINKS!$D$6:$D$205,SUMIFS(EVIDENCE_LINKS!$S$6:$S$205,EVIDENCE_LINKS!$B$6:$B$205,A128,EVIDENCE_LINKS!$D$6:$D$205,AI128))),EXACT(A128,INDEX(EVIDENCE_LINKS!$B$6:$B$205,SUMIFS(EVIDENCE_LINKS!$S$6:$S$205,EVIDENCE_LINKS!$B$6:$B$205,A128,EVIDENCE_LINKS!$D$6:$D$205,AI128))),EXACT(B128,INDEX(EVIDENCE_LINKS!$C$6:$C$205,SUMIFS(EVIDENCE_LINKS!$S$6:$S$205,EVIDENCE_LINKS!$B$6:$B$205,A128,EVIDENCE_LINKS!$D$6:$D$205,AI128))),INDEX(EVIDENCE_LINKS!$N$6:$N$205,SUMIFS(EVIDENCE_LINKS!$S$6:$S$205,EVIDENCE_LINKS!$B$6:$B$205,A128,EVIDENCE_LINKS!$D$6:$D$205,AI128))="VALID",COUNTIF($AG128:$AJ128,AI128)=1),"VALID","INVALID - EVIDENCE 3 SELECTION")))</x:f>
      </x:c>
      <x:c r="AN128" s="51" t="str">
        <x:f>IF(A128="","",IF(AJ128="","EMPTY",IF(AND(COUNTIFS(EVIDENCE_LINKS!$B$6:$B$205,A128,EVIDENCE_LINKS!$D$6:$D$205,AJ128)=1,EXACT(AJ128,INDEX(EVIDENCE_LINKS!$D$6:$D$205,SUMIFS(EVIDENCE_LINKS!$S$6:$S$205,EVIDENCE_LINKS!$B$6:$B$205,A128,EVIDENCE_LINKS!$D$6:$D$205,AJ128))),EXACT(A128,INDEX(EVIDENCE_LINKS!$B$6:$B$205,SUMIFS(EVIDENCE_LINKS!$S$6:$S$205,EVIDENCE_LINKS!$B$6:$B$205,A128,EVIDENCE_LINKS!$D$6:$D$205,AJ128))),EXACT(B128,INDEX(EVIDENCE_LINKS!$C$6:$C$205,SUMIFS(EVIDENCE_LINKS!$S$6:$S$205,EVIDENCE_LINKS!$B$6:$B$205,A128,EVIDENCE_LINKS!$D$6:$D$205,AJ128))),INDEX(EVIDENCE_LINKS!$N$6:$N$205,SUMIFS(EVIDENCE_LINKS!$S$6:$S$205,EVIDENCE_LINKS!$B$6:$B$205,A128,EVIDENCE_LINKS!$D$6:$D$205,AJ128))="VALID",COUNTIF($AG128:$AJ128,AJ128)=1),"VALID","INVALID - EVIDENCE 4 SELECTION")))</x:f>
      </x:c>
      <x:c r="AO128" s="51" t="str">
        <x:f>IF(A128="","",IF(AND(OR(AK128="VALID",AK128="EMPTY"),OR(AL128="VALID",AL128="EMPTY"),OR(AM128="VALID",AM128="EMPTY"),OR(AN128="VALID",AN128="EMPTY"),R128=COUNTIF($AG128:$AJ128,"&lt;&gt;")),"VALID","INVALID - EVIDENCE SELECTION PARITY"))</x:f>
      </x:c>
      <x:c r="AP128" s="51" t="str">
        <x:f>IF(A128="","",IF(R128&lt;2,"TOO FEW - RETURN TO EVIDENCE AUDIT",IF(R128&gt;4,"TOO MANY - REPAIR MEMO","VALID")))</x:f>
      </x:c>
      <x:c r="AR128" t="str">
        <x:f>IF(A128="","",IF(AQ128="","INVALID - MISSING ALTERNATIVE SELECTION",IF(AND(COUNTIFS(ALTERNATIVES!$B$6:$B$205,A128,ALTERNATIVES!$A$6:$A$205,AQ128)=1,EXACT(AQ128,INDEX(ALTERNATIVES!$A$6:$A$205,SUMIFS(ALTERNATIVES!$Q$6:$Q$205,ALTERNATIVES!$B$6:$B$205,A128,ALTERNATIVES!$A$6:$A$205,AQ128))),EXACT(A128,INDEX(ALTERNATIVES!$B$6:$B$205,SUMIFS(ALTERNATIVES!$Q$6:$Q$205,ALTERNATIVES!$B$6:$B$205,A128,ALTERNATIVES!$A$6:$A$205,AQ128))),EXACT(B128,INDEX(ALTERNATIVES!$C$6:$C$205,SUMIFS(ALTERNATIVES!$Q$6:$Q$205,ALTERNATIVES!$B$6:$B$205,A128,ALTERNATIVES!$A$6:$A$205,AQ128))),INDEX(ALTERNATIVES!$L$6:$L$205,SUMIFS(ALTERNATIVES!$Q$6:$Q$205,ALTERNATIVES!$B$6:$B$205,A128,ALTERNATIVES!$A$6:$A$205,AQ128))="VALID"),"VALID","INVALID - ALTERNATIVE SELECTION")))</x:f>
      </x:c>
    </x:row>
    <x:row r="129">
      <x:c r="A129" s="24"/>
      <x:c r="B129" s="24"/>
      <x:c r="C129" s="34"/>
      <x:c r="D129" s="24"/>
      <x:c r="E129" s="24"/>
      <x:c r="F129" s="24"/>
      <x:c r="G129" s="24"/>
      <x:c r="H129" s="24"/>
      <x:c r="I129" s="24"/>
      <x:c r="J129" s="24"/>
      <x:c r="K129" s="24"/>
      <x:c r="L129" s="24"/>
      <x:c r="M129" s="24"/>
      <x:c r="N129" s="30" t="str">
        <x:f>IF(A129="","",IF(COUNTIF($A$6:$A$205,A129)=1,"VALID","INVALID - DUPLICATE / CASE-COLLIDING MEMO ID"))</x:f>
      </x:c>
      <x:c r="O129" s="30" t="str">
        <x:f>IF(A129="","",IF(AND(COUNTIF(DECISION_CONTEXT!$A$6:$A$205,B129)=1,EXACT(B129,INDEX(DECISION_CONTEXT!$A$6:$A$205,MATCH(B129,DECISION_CONTEXT!$A$6:$A$205,0))),INDEX(DECISION_CONTEXT!$I$6:$I$205,MATCH(B129,DECISION_CONTEXT!$A$6:$A$205,0))="VALID",INDEX(DECISION_CONTEXT!$J$6:$J$205,MATCH(B129,DECISION_CONTEXT!$A$6:$A$205,0))="VALID"),"VALID","INVALID - DECISION OWNERSHIP"))</x:f>
      </x:c>
      <x:c r="P129" s="30" t="str">
        <x:f>IF(A129="","",IF(AND(B129&lt;&gt;"",C129&lt;&gt;"",D129&lt;&gt;"",E129&lt;&gt;"",F129&lt;&gt;"",G129&lt;&gt;"",H129&lt;&gt;"",I129&lt;&gt;"",J129&lt;&gt;"",K129&lt;&gt;"",L129&lt;&gt;"",M129&lt;&gt;""),"VALID","INVALID - REQUIRED FIELD"))</x:f>
      </x:c>
      <x:c r="Q129" s="30" t="str">
        <x:f>IF(A129="","",COUNTIFS(EVIDENCE_LINKS!$B$6:$B$205,A129,EVIDENCE_LINKS!$C$6:$C$205,B129))</x:f>
      </x:c>
      <x:c r="R129" s="30" t="str">
        <x:f>IF(A129="","",COUNTIFS(EVIDENCE_LINKS!$B$6:$B$205,A129,EVIDENCE_LINKS!$C$6:$C$205,B129,EVIDENCE_LINKS!$N$6:$N$205,"VALID"))</x:f>
      </x:c>
      <x:c r="S129" s="30" t="str">
        <x:f>IF(A129="","",COUNTIFS(EVIDENCE_LINKS!$B$6:$B$205,A129,EVIDENCE_LINKS!$C$6:$C$205,B129,EVIDENCE_LINKS!$N$6:$N$205,"BLOCKING"))</x:f>
      </x:c>
      <x:c r="T129" s="30" t="str">
        <x:f>IF(A129="","",COUNTIFS(ALTERNATIVES!$B$6:$B$205,A129,ALTERNATIVES!$C$6:$C$205,B129,ALTERNATIVES!$L$6:$L$205,"VALID"))</x:f>
      </x:c>
      <x:c r="U129" s="30" t="str">
        <x:f>IF(A129="","",IF(OR(N129&lt;&gt;"VALID",O129&lt;&gt;"VALID",P129&lt;&gt;"VALID",AB129&lt;&gt;"VALID",AC129&gt;0,AE129&gt;0,AO129&lt;&gt;"VALID",AR129&lt;&gt;"VALID"),"REPAIR MEMO",IF(INDEX(DECISION_CONTEXT!$D$6:$D$205,MATCH(B129,DECISION_CONTEXT!$A$6:$A$205,0))="REOPEN REQUIRED","RETURN TO DECISION DEFINITION",IF(OR(AD129&gt;0,AP129="TOO FEW - RETURN TO EVIDENCE AUDIT"),"RETURN TO EVIDENCE AUDIT",IF(AP129="TOO MANY - REPAIR MEMO","REPAIR MEMO",IF(T129&lt;1,"REPAIR MEMO","READY FOR EXECUTIVE REVIEW"))))))</x:f>
      </x:c>
      <x:c r="V129" s="30" t="str">
        <x:f>IF(A129="","",IF(U129="READY FOR EXECUTIVE REVIEW","Take the bounded memo to executive review; record the actual decision separately.",IF(U129="RETURN TO DECISION DEFINITION","Reopen the Decision Definition Canvas before rewriting the memo.",IF(U129="RETURN TO EVIDENCE AUDIT","Return to Evidence Audit until at least two and no more than four decision-bearing evidence records are valid.",IF(AP129="TOO MANY - REPAIR MEMO","Reduce the executive surface to two to four decision-bearing evidence records without changing upstream evidence.","Repair the memo record without changing upstream decision or evidence.")))))</x:f>
      </x:c>
      <x:c r="W129" s="30" t="str">
        <x:f>IF(A129="","",A129&amp;"|~|"&amp;B129&amp;"|~|"&amp;E129&amp;"|~|"&amp;F129&amp;"|~|"&amp;H129&amp;"|~|"&amp;I129&amp;"|~|"&amp;K129&amp;"|~|"&amp;L129)</x:f>
      </x:c>
      <x:c r="X129" s="51"/>
      <x:c r="Y129" s="51"/>
      <x:c r="Z129" s="51"/>
      <x:c r="AA129" s="51"/>
      <x:c r="AB129" s="51" t="str">
        <x:f>IF(A129="","",IF(AND(O129="VALID",EXACT(X129,INDEX(DECISION_CONTEXT!$B$6:$B$205,MATCH(B129,DECISION_CONTEXT!$A$6:$A$205,0))),EXACT(Y129,INDEX(DECISION_CONTEXT!$E$6:$E$205,MATCH(B129,DECISION_CONTEXT!$A$6:$A$205,0))),EXACT(Z129,INDEX(DECISION_CONTEXT!$F$6:$F$205,MATCH(B129,DECISION_CONTEXT!$A$6:$A$205,0))),EXACT(AA129,INDEX(DECISION_CONTEXT!$H$6:$H$205,MATCH(B129,DECISION_CONTEXT!$A$6:$A$205,0))),EXACT(E129,INDEX(DECISION_CONTEXT!$K$6:$K$205,MATCH(B129,DECISION_CONTEXT!$A$6:$A$205,0)))),"VALID","INVALID - DECISION CONTRACT PARITY / AUTHORITY"))</x:f>
      </x:c>
      <x:c r="AC129" s="51" t="str">
        <x:f>IF(A129="","",COUNTIFS(EVIDENCE_LINKS!$B$6:$B$205,A129,EVIDENCE_LINKS!$C$6:$C$205,B129,EVIDENCE_LINKS!$N$6:$N$205,"INVALID"))</x:f>
      </x:c>
      <x:c r="AD129" s="51" t="str">
        <x:f>IF(A129="","",S129)</x:f>
      </x:c>
      <x:c r="AE129" s="51" t="str">
        <x:f>IF(A129="","",COUNTIFS(ALTERNATIVES!$B$6:$B$205,A129,ALTERNATIVES!$C$6:$C$205,B129,ALTERNATIVES!$L$6:$L$205,"INVALID"))</x:f>
      </x:c>
      <x:c r="AF129" s="51" t="str">
        <x:f>IF(A129="","",A129&amp;"|~|"&amp;B129&amp;"|~|"&amp;X129&amp;"|~|"&amp;Y129&amp;"|~|"&amp;Z129&amp;"|~|"&amp;AA129&amp;"|~|"&amp;E129&amp;"|~|"&amp;F129&amp;"|~|"&amp;H129&amp;"|~|"&amp;I129&amp;"|~|"&amp;K129&amp;"|~|"&amp;L129)</x:f>
      </x:c>
      <x:c r="AG129" s="51"/>
      <x:c r="AH129" s="51"/>
      <x:c r="AI129" s="51"/>
      <x:c r="AJ129" s="51"/>
      <x:c r="AK129" s="51" t="str">
        <x:f>IF(A129="","",IF(AG129="","EMPTY",IF(AND(COUNTIFS(EVIDENCE_LINKS!$B$6:$B$205,A129,EVIDENCE_LINKS!$D$6:$D$205,AG129)=1,EXACT(AG129,INDEX(EVIDENCE_LINKS!$D$6:$D$205,SUMIFS(EVIDENCE_LINKS!$S$6:$S$205,EVIDENCE_LINKS!$B$6:$B$205,A129,EVIDENCE_LINKS!$D$6:$D$205,AG129))),EXACT(A129,INDEX(EVIDENCE_LINKS!$B$6:$B$205,SUMIFS(EVIDENCE_LINKS!$S$6:$S$205,EVIDENCE_LINKS!$B$6:$B$205,A129,EVIDENCE_LINKS!$D$6:$D$205,AG129))),EXACT(B129,INDEX(EVIDENCE_LINKS!$C$6:$C$205,SUMIFS(EVIDENCE_LINKS!$S$6:$S$205,EVIDENCE_LINKS!$B$6:$B$205,A129,EVIDENCE_LINKS!$D$6:$D$205,AG129))),INDEX(EVIDENCE_LINKS!$N$6:$N$205,SUMIFS(EVIDENCE_LINKS!$S$6:$S$205,EVIDENCE_LINKS!$B$6:$B$205,A129,EVIDENCE_LINKS!$D$6:$D$205,AG129))="VALID",COUNTIF($AG129:$AJ129,AG129)=1),"VALID","INVALID - EVIDENCE 1 SELECTION")))</x:f>
      </x:c>
      <x:c r="AL129" s="51" t="str">
        <x:f>IF(A129="","",IF(AH129="","EMPTY",IF(AND(COUNTIFS(EVIDENCE_LINKS!$B$6:$B$205,A129,EVIDENCE_LINKS!$D$6:$D$205,AH129)=1,EXACT(AH129,INDEX(EVIDENCE_LINKS!$D$6:$D$205,SUMIFS(EVIDENCE_LINKS!$S$6:$S$205,EVIDENCE_LINKS!$B$6:$B$205,A129,EVIDENCE_LINKS!$D$6:$D$205,AH129))),EXACT(A129,INDEX(EVIDENCE_LINKS!$B$6:$B$205,SUMIFS(EVIDENCE_LINKS!$S$6:$S$205,EVIDENCE_LINKS!$B$6:$B$205,A129,EVIDENCE_LINKS!$D$6:$D$205,AH129))),EXACT(B129,INDEX(EVIDENCE_LINKS!$C$6:$C$205,SUMIFS(EVIDENCE_LINKS!$S$6:$S$205,EVIDENCE_LINKS!$B$6:$B$205,A129,EVIDENCE_LINKS!$D$6:$D$205,AH129))),INDEX(EVIDENCE_LINKS!$N$6:$N$205,SUMIFS(EVIDENCE_LINKS!$S$6:$S$205,EVIDENCE_LINKS!$B$6:$B$205,A129,EVIDENCE_LINKS!$D$6:$D$205,AH129))="VALID",COUNTIF($AG129:$AJ129,AH129)=1),"VALID","INVALID - EVIDENCE 2 SELECTION")))</x:f>
      </x:c>
      <x:c r="AM129" s="51" t="str">
        <x:f>IF(A129="","",IF(AI129="","EMPTY",IF(AND(COUNTIFS(EVIDENCE_LINKS!$B$6:$B$205,A129,EVIDENCE_LINKS!$D$6:$D$205,AI129)=1,EXACT(AI129,INDEX(EVIDENCE_LINKS!$D$6:$D$205,SUMIFS(EVIDENCE_LINKS!$S$6:$S$205,EVIDENCE_LINKS!$B$6:$B$205,A129,EVIDENCE_LINKS!$D$6:$D$205,AI129))),EXACT(A129,INDEX(EVIDENCE_LINKS!$B$6:$B$205,SUMIFS(EVIDENCE_LINKS!$S$6:$S$205,EVIDENCE_LINKS!$B$6:$B$205,A129,EVIDENCE_LINKS!$D$6:$D$205,AI129))),EXACT(B129,INDEX(EVIDENCE_LINKS!$C$6:$C$205,SUMIFS(EVIDENCE_LINKS!$S$6:$S$205,EVIDENCE_LINKS!$B$6:$B$205,A129,EVIDENCE_LINKS!$D$6:$D$205,AI129))),INDEX(EVIDENCE_LINKS!$N$6:$N$205,SUMIFS(EVIDENCE_LINKS!$S$6:$S$205,EVIDENCE_LINKS!$B$6:$B$205,A129,EVIDENCE_LINKS!$D$6:$D$205,AI129))="VALID",COUNTIF($AG129:$AJ129,AI129)=1),"VALID","INVALID - EVIDENCE 3 SELECTION")))</x:f>
      </x:c>
      <x:c r="AN129" s="51" t="str">
        <x:f>IF(A129="","",IF(AJ129="","EMPTY",IF(AND(COUNTIFS(EVIDENCE_LINKS!$B$6:$B$205,A129,EVIDENCE_LINKS!$D$6:$D$205,AJ129)=1,EXACT(AJ129,INDEX(EVIDENCE_LINKS!$D$6:$D$205,SUMIFS(EVIDENCE_LINKS!$S$6:$S$205,EVIDENCE_LINKS!$B$6:$B$205,A129,EVIDENCE_LINKS!$D$6:$D$205,AJ129))),EXACT(A129,INDEX(EVIDENCE_LINKS!$B$6:$B$205,SUMIFS(EVIDENCE_LINKS!$S$6:$S$205,EVIDENCE_LINKS!$B$6:$B$205,A129,EVIDENCE_LINKS!$D$6:$D$205,AJ129))),EXACT(B129,INDEX(EVIDENCE_LINKS!$C$6:$C$205,SUMIFS(EVIDENCE_LINKS!$S$6:$S$205,EVIDENCE_LINKS!$B$6:$B$205,A129,EVIDENCE_LINKS!$D$6:$D$205,AJ129))),INDEX(EVIDENCE_LINKS!$N$6:$N$205,SUMIFS(EVIDENCE_LINKS!$S$6:$S$205,EVIDENCE_LINKS!$B$6:$B$205,A129,EVIDENCE_LINKS!$D$6:$D$205,AJ129))="VALID",COUNTIF($AG129:$AJ129,AJ129)=1),"VALID","INVALID - EVIDENCE 4 SELECTION")))</x:f>
      </x:c>
      <x:c r="AO129" s="51" t="str">
        <x:f>IF(A129="","",IF(AND(OR(AK129="VALID",AK129="EMPTY"),OR(AL129="VALID",AL129="EMPTY"),OR(AM129="VALID",AM129="EMPTY"),OR(AN129="VALID",AN129="EMPTY"),R129=COUNTIF($AG129:$AJ129,"&lt;&gt;")),"VALID","INVALID - EVIDENCE SELECTION PARITY"))</x:f>
      </x:c>
      <x:c r="AP129" s="51" t="str">
        <x:f>IF(A129="","",IF(R129&lt;2,"TOO FEW - RETURN TO EVIDENCE AUDIT",IF(R129&gt;4,"TOO MANY - REPAIR MEMO","VALID")))</x:f>
      </x:c>
      <x:c r="AR129" t="str">
        <x:f>IF(A129="","",IF(AQ129="","INVALID - MISSING ALTERNATIVE SELECTION",IF(AND(COUNTIFS(ALTERNATIVES!$B$6:$B$205,A129,ALTERNATIVES!$A$6:$A$205,AQ129)=1,EXACT(AQ129,INDEX(ALTERNATIVES!$A$6:$A$205,SUMIFS(ALTERNATIVES!$Q$6:$Q$205,ALTERNATIVES!$B$6:$B$205,A129,ALTERNATIVES!$A$6:$A$205,AQ129))),EXACT(A129,INDEX(ALTERNATIVES!$B$6:$B$205,SUMIFS(ALTERNATIVES!$Q$6:$Q$205,ALTERNATIVES!$B$6:$B$205,A129,ALTERNATIVES!$A$6:$A$205,AQ129))),EXACT(B129,INDEX(ALTERNATIVES!$C$6:$C$205,SUMIFS(ALTERNATIVES!$Q$6:$Q$205,ALTERNATIVES!$B$6:$B$205,A129,ALTERNATIVES!$A$6:$A$205,AQ129))),INDEX(ALTERNATIVES!$L$6:$L$205,SUMIFS(ALTERNATIVES!$Q$6:$Q$205,ALTERNATIVES!$B$6:$B$205,A129,ALTERNATIVES!$A$6:$A$205,AQ129))="VALID"),"VALID","INVALID - ALTERNATIVE SELECTION")))</x:f>
      </x:c>
    </x:row>
    <x:row r="130">
      <x:c r="A130" s="24"/>
      <x:c r="B130" s="24"/>
      <x:c r="C130" s="34"/>
      <x:c r="D130" s="24"/>
      <x:c r="E130" s="24"/>
      <x:c r="F130" s="24"/>
      <x:c r="G130" s="24"/>
      <x:c r="H130" s="24"/>
      <x:c r="I130" s="24"/>
      <x:c r="J130" s="24"/>
      <x:c r="K130" s="24"/>
      <x:c r="L130" s="24"/>
      <x:c r="M130" s="24"/>
      <x:c r="N130" s="30" t="str">
        <x:f>IF(A130="","",IF(COUNTIF($A$6:$A$205,A130)=1,"VALID","INVALID - DUPLICATE / CASE-COLLIDING MEMO ID"))</x:f>
      </x:c>
      <x:c r="O130" s="30" t="str">
        <x:f>IF(A130="","",IF(AND(COUNTIF(DECISION_CONTEXT!$A$6:$A$205,B130)=1,EXACT(B130,INDEX(DECISION_CONTEXT!$A$6:$A$205,MATCH(B130,DECISION_CONTEXT!$A$6:$A$205,0))),INDEX(DECISION_CONTEXT!$I$6:$I$205,MATCH(B130,DECISION_CONTEXT!$A$6:$A$205,0))="VALID",INDEX(DECISION_CONTEXT!$J$6:$J$205,MATCH(B130,DECISION_CONTEXT!$A$6:$A$205,0))="VALID"),"VALID","INVALID - DECISION OWNERSHIP"))</x:f>
      </x:c>
      <x:c r="P130" s="30" t="str">
        <x:f>IF(A130="","",IF(AND(B130&lt;&gt;"",C130&lt;&gt;"",D130&lt;&gt;"",E130&lt;&gt;"",F130&lt;&gt;"",G130&lt;&gt;"",H130&lt;&gt;"",I130&lt;&gt;"",J130&lt;&gt;"",K130&lt;&gt;"",L130&lt;&gt;"",M130&lt;&gt;""),"VALID","INVALID - REQUIRED FIELD"))</x:f>
      </x:c>
      <x:c r="Q130" s="30" t="str">
        <x:f>IF(A130="","",COUNTIFS(EVIDENCE_LINKS!$B$6:$B$205,A130,EVIDENCE_LINKS!$C$6:$C$205,B130))</x:f>
      </x:c>
      <x:c r="R130" s="30" t="str">
        <x:f>IF(A130="","",COUNTIFS(EVIDENCE_LINKS!$B$6:$B$205,A130,EVIDENCE_LINKS!$C$6:$C$205,B130,EVIDENCE_LINKS!$N$6:$N$205,"VALID"))</x:f>
      </x:c>
      <x:c r="S130" s="30" t="str">
        <x:f>IF(A130="","",COUNTIFS(EVIDENCE_LINKS!$B$6:$B$205,A130,EVIDENCE_LINKS!$C$6:$C$205,B130,EVIDENCE_LINKS!$N$6:$N$205,"BLOCKING"))</x:f>
      </x:c>
      <x:c r="T130" s="30" t="str">
        <x:f>IF(A130="","",COUNTIFS(ALTERNATIVES!$B$6:$B$205,A130,ALTERNATIVES!$C$6:$C$205,B130,ALTERNATIVES!$L$6:$L$205,"VALID"))</x:f>
      </x:c>
      <x:c r="U130" s="30" t="str">
        <x:f>IF(A130="","",IF(OR(N130&lt;&gt;"VALID",O130&lt;&gt;"VALID",P130&lt;&gt;"VALID",AB130&lt;&gt;"VALID",AC130&gt;0,AE130&gt;0,AO130&lt;&gt;"VALID",AR130&lt;&gt;"VALID"),"REPAIR MEMO",IF(INDEX(DECISION_CONTEXT!$D$6:$D$205,MATCH(B130,DECISION_CONTEXT!$A$6:$A$205,0))="REOPEN REQUIRED","RETURN TO DECISION DEFINITION",IF(OR(AD130&gt;0,AP130="TOO FEW - RETURN TO EVIDENCE AUDIT"),"RETURN TO EVIDENCE AUDIT",IF(AP130="TOO MANY - REPAIR MEMO","REPAIR MEMO",IF(T130&lt;1,"REPAIR MEMO","READY FOR EXECUTIVE REVIEW"))))))</x:f>
      </x:c>
      <x:c r="V130" s="30" t="str">
        <x:f>IF(A130="","",IF(U130="READY FOR EXECUTIVE REVIEW","Take the bounded memo to executive review; record the actual decision separately.",IF(U130="RETURN TO DECISION DEFINITION","Reopen the Decision Definition Canvas before rewriting the memo.",IF(U130="RETURN TO EVIDENCE AUDIT","Return to Evidence Audit until at least two and no more than four decision-bearing evidence records are valid.",IF(AP130="TOO MANY - REPAIR MEMO","Reduce the executive surface to two to four decision-bearing evidence records without changing upstream evidence.","Repair the memo record without changing upstream decision or evidence.")))))</x:f>
      </x:c>
      <x:c r="W130" s="30" t="str">
        <x:f>IF(A130="","",A130&amp;"|~|"&amp;B130&amp;"|~|"&amp;E130&amp;"|~|"&amp;F130&amp;"|~|"&amp;H130&amp;"|~|"&amp;I130&amp;"|~|"&amp;K130&amp;"|~|"&amp;L130)</x:f>
      </x:c>
      <x:c r="X130" s="51"/>
      <x:c r="Y130" s="51"/>
      <x:c r="Z130" s="51"/>
      <x:c r="AA130" s="51"/>
      <x:c r="AB130" s="51" t="str">
        <x:f>IF(A130="","",IF(AND(O130="VALID",EXACT(X130,INDEX(DECISION_CONTEXT!$B$6:$B$205,MATCH(B130,DECISION_CONTEXT!$A$6:$A$205,0))),EXACT(Y130,INDEX(DECISION_CONTEXT!$E$6:$E$205,MATCH(B130,DECISION_CONTEXT!$A$6:$A$205,0))),EXACT(Z130,INDEX(DECISION_CONTEXT!$F$6:$F$205,MATCH(B130,DECISION_CONTEXT!$A$6:$A$205,0))),EXACT(AA130,INDEX(DECISION_CONTEXT!$H$6:$H$205,MATCH(B130,DECISION_CONTEXT!$A$6:$A$205,0))),EXACT(E130,INDEX(DECISION_CONTEXT!$K$6:$K$205,MATCH(B130,DECISION_CONTEXT!$A$6:$A$205,0)))),"VALID","INVALID - DECISION CONTRACT PARITY / AUTHORITY"))</x:f>
      </x:c>
      <x:c r="AC130" s="51" t="str">
        <x:f>IF(A130="","",COUNTIFS(EVIDENCE_LINKS!$B$6:$B$205,A130,EVIDENCE_LINKS!$C$6:$C$205,B130,EVIDENCE_LINKS!$N$6:$N$205,"INVALID"))</x:f>
      </x:c>
      <x:c r="AD130" s="51" t="str">
        <x:f>IF(A130="","",S130)</x:f>
      </x:c>
      <x:c r="AE130" s="51" t="str">
        <x:f>IF(A130="","",COUNTIFS(ALTERNATIVES!$B$6:$B$205,A130,ALTERNATIVES!$C$6:$C$205,B130,ALTERNATIVES!$L$6:$L$205,"INVALID"))</x:f>
      </x:c>
      <x:c r="AF130" s="51" t="str">
        <x:f>IF(A130="","",A130&amp;"|~|"&amp;B130&amp;"|~|"&amp;X130&amp;"|~|"&amp;Y130&amp;"|~|"&amp;Z130&amp;"|~|"&amp;AA130&amp;"|~|"&amp;E130&amp;"|~|"&amp;F130&amp;"|~|"&amp;H130&amp;"|~|"&amp;I130&amp;"|~|"&amp;K130&amp;"|~|"&amp;L130)</x:f>
      </x:c>
      <x:c r="AG130" s="51"/>
      <x:c r="AH130" s="51"/>
      <x:c r="AI130" s="51"/>
      <x:c r="AJ130" s="51"/>
      <x:c r="AK130" s="51" t="str">
        <x:f>IF(A130="","",IF(AG130="","EMPTY",IF(AND(COUNTIFS(EVIDENCE_LINKS!$B$6:$B$205,A130,EVIDENCE_LINKS!$D$6:$D$205,AG130)=1,EXACT(AG130,INDEX(EVIDENCE_LINKS!$D$6:$D$205,SUMIFS(EVIDENCE_LINKS!$S$6:$S$205,EVIDENCE_LINKS!$B$6:$B$205,A130,EVIDENCE_LINKS!$D$6:$D$205,AG130))),EXACT(A130,INDEX(EVIDENCE_LINKS!$B$6:$B$205,SUMIFS(EVIDENCE_LINKS!$S$6:$S$205,EVIDENCE_LINKS!$B$6:$B$205,A130,EVIDENCE_LINKS!$D$6:$D$205,AG130))),EXACT(B130,INDEX(EVIDENCE_LINKS!$C$6:$C$205,SUMIFS(EVIDENCE_LINKS!$S$6:$S$205,EVIDENCE_LINKS!$B$6:$B$205,A130,EVIDENCE_LINKS!$D$6:$D$205,AG130))),INDEX(EVIDENCE_LINKS!$N$6:$N$205,SUMIFS(EVIDENCE_LINKS!$S$6:$S$205,EVIDENCE_LINKS!$B$6:$B$205,A130,EVIDENCE_LINKS!$D$6:$D$205,AG130))="VALID",COUNTIF($AG130:$AJ130,AG130)=1),"VALID","INVALID - EVIDENCE 1 SELECTION")))</x:f>
      </x:c>
      <x:c r="AL130" s="51" t="str">
        <x:f>IF(A130="","",IF(AH130="","EMPTY",IF(AND(COUNTIFS(EVIDENCE_LINKS!$B$6:$B$205,A130,EVIDENCE_LINKS!$D$6:$D$205,AH130)=1,EXACT(AH130,INDEX(EVIDENCE_LINKS!$D$6:$D$205,SUMIFS(EVIDENCE_LINKS!$S$6:$S$205,EVIDENCE_LINKS!$B$6:$B$205,A130,EVIDENCE_LINKS!$D$6:$D$205,AH130))),EXACT(A130,INDEX(EVIDENCE_LINKS!$B$6:$B$205,SUMIFS(EVIDENCE_LINKS!$S$6:$S$205,EVIDENCE_LINKS!$B$6:$B$205,A130,EVIDENCE_LINKS!$D$6:$D$205,AH130))),EXACT(B130,INDEX(EVIDENCE_LINKS!$C$6:$C$205,SUMIFS(EVIDENCE_LINKS!$S$6:$S$205,EVIDENCE_LINKS!$B$6:$B$205,A130,EVIDENCE_LINKS!$D$6:$D$205,AH130))),INDEX(EVIDENCE_LINKS!$N$6:$N$205,SUMIFS(EVIDENCE_LINKS!$S$6:$S$205,EVIDENCE_LINKS!$B$6:$B$205,A130,EVIDENCE_LINKS!$D$6:$D$205,AH130))="VALID",COUNTIF($AG130:$AJ130,AH130)=1),"VALID","INVALID - EVIDENCE 2 SELECTION")))</x:f>
      </x:c>
      <x:c r="AM130" s="51" t="str">
        <x:f>IF(A130="","",IF(AI130="","EMPTY",IF(AND(COUNTIFS(EVIDENCE_LINKS!$B$6:$B$205,A130,EVIDENCE_LINKS!$D$6:$D$205,AI130)=1,EXACT(AI130,INDEX(EVIDENCE_LINKS!$D$6:$D$205,SUMIFS(EVIDENCE_LINKS!$S$6:$S$205,EVIDENCE_LINKS!$B$6:$B$205,A130,EVIDENCE_LINKS!$D$6:$D$205,AI130))),EXACT(A130,INDEX(EVIDENCE_LINKS!$B$6:$B$205,SUMIFS(EVIDENCE_LINKS!$S$6:$S$205,EVIDENCE_LINKS!$B$6:$B$205,A130,EVIDENCE_LINKS!$D$6:$D$205,AI130))),EXACT(B130,INDEX(EVIDENCE_LINKS!$C$6:$C$205,SUMIFS(EVIDENCE_LINKS!$S$6:$S$205,EVIDENCE_LINKS!$B$6:$B$205,A130,EVIDENCE_LINKS!$D$6:$D$205,AI130))),INDEX(EVIDENCE_LINKS!$N$6:$N$205,SUMIFS(EVIDENCE_LINKS!$S$6:$S$205,EVIDENCE_LINKS!$B$6:$B$205,A130,EVIDENCE_LINKS!$D$6:$D$205,AI130))="VALID",COUNTIF($AG130:$AJ130,AI130)=1),"VALID","INVALID - EVIDENCE 3 SELECTION")))</x:f>
      </x:c>
      <x:c r="AN130" s="51" t="str">
        <x:f>IF(A130="","",IF(AJ130="","EMPTY",IF(AND(COUNTIFS(EVIDENCE_LINKS!$B$6:$B$205,A130,EVIDENCE_LINKS!$D$6:$D$205,AJ130)=1,EXACT(AJ130,INDEX(EVIDENCE_LINKS!$D$6:$D$205,SUMIFS(EVIDENCE_LINKS!$S$6:$S$205,EVIDENCE_LINKS!$B$6:$B$205,A130,EVIDENCE_LINKS!$D$6:$D$205,AJ130))),EXACT(A130,INDEX(EVIDENCE_LINKS!$B$6:$B$205,SUMIFS(EVIDENCE_LINKS!$S$6:$S$205,EVIDENCE_LINKS!$B$6:$B$205,A130,EVIDENCE_LINKS!$D$6:$D$205,AJ130))),EXACT(B130,INDEX(EVIDENCE_LINKS!$C$6:$C$205,SUMIFS(EVIDENCE_LINKS!$S$6:$S$205,EVIDENCE_LINKS!$B$6:$B$205,A130,EVIDENCE_LINKS!$D$6:$D$205,AJ130))),INDEX(EVIDENCE_LINKS!$N$6:$N$205,SUMIFS(EVIDENCE_LINKS!$S$6:$S$205,EVIDENCE_LINKS!$B$6:$B$205,A130,EVIDENCE_LINKS!$D$6:$D$205,AJ130))="VALID",COUNTIF($AG130:$AJ130,AJ130)=1),"VALID","INVALID - EVIDENCE 4 SELECTION")))</x:f>
      </x:c>
      <x:c r="AO130" s="51" t="str">
        <x:f>IF(A130="","",IF(AND(OR(AK130="VALID",AK130="EMPTY"),OR(AL130="VALID",AL130="EMPTY"),OR(AM130="VALID",AM130="EMPTY"),OR(AN130="VALID",AN130="EMPTY"),R130=COUNTIF($AG130:$AJ130,"&lt;&gt;")),"VALID","INVALID - EVIDENCE SELECTION PARITY"))</x:f>
      </x:c>
      <x:c r="AP130" s="51" t="str">
        <x:f>IF(A130="","",IF(R130&lt;2,"TOO FEW - RETURN TO EVIDENCE AUDIT",IF(R130&gt;4,"TOO MANY - REPAIR MEMO","VALID")))</x:f>
      </x:c>
      <x:c r="AR130" t="str">
        <x:f>IF(A130="","",IF(AQ130="","INVALID - MISSING ALTERNATIVE SELECTION",IF(AND(COUNTIFS(ALTERNATIVES!$B$6:$B$205,A130,ALTERNATIVES!$A$6:$A$205,AQ130)=1,EXACT(AQ130,INDEX(ALTERNATIVES!$A$6:$A$205,SUMIFS(ALTERNATIVES!$Q$6:$Q$205,ALTERNATIVES!$B$6:$B$205,A130,ALTERNATIVES!$A$6:$A$205,AQ130))),EXACT(A130,INDEX(ALTERNATIVES!$B$6:$B$205,SUMIFS(ALTERNATIVES!$Q$6:$Q$205,ALTERNATIVES!$B$6:$B$205,A130,ALTERNATIVES!$A$6:$A$205,AQ130))),EXACT(B130,INDEX(ALTERNATIVES!$C$6:$C$205,SUMIFS(ALTERNATIVES!$Q$6:$Q$205,ALTERNATIVES!$B$6:$B$205,A130,ALTERNATIVES!$A$6:$A$205,AQ130))),INDEX(ALTERNATIVES!$L$6:$L$205,SUMIFS(ALTERNATIVES!$Q$6:$Q$205,ALTERNATIVES!$B$6:$B$205,A130,ALTERNATIVES!$A$6:$A$205,AQ130))="VALID"),"VALID","INVALID - ALTERNATIVE SELECTION")))</x:f>
      </x:c>
    </x:row>
    <x:row r="131">
      <x:c r="A131" s="24"/>
      <x:c r="B131" s="24"/>
      <x:c r="C131" s="34"/>
      <x:c r="D131" s="24"/>
      <x:c r="E131" s="24"/>
      <x:c r="F131" s="24"/>
      <x:c r="G131" s="24"/>
      <x:c r="H131" s="24"/>
      <x:c r="I131" s="24"/>
      <x:c r="J131" s="24"/>
      <x:c r="K131" s="24"/>
      <x:c r="L131" s="24"/>
      <x:c r="M131" s="24"/>
      <x:c r="N131" s="30" t="str">
        <x:f>IF(A131="","",IF(COUNTIF($A$6:$A$205,A131)=1,"VALID","INVALID - DUPLICATE / CASE-COLLIDING MEMO ID"))</x:f>
      </x:c>
      <x:c r="O131" s="30" t="str">
        <x:f>IF(A131="","",IF(AND(COUNTIF(DECISION_CONTEXT!$A$6:$A$205,B131)=1,EXACT(B131,INDEX(DECISION_CONTEXT!$A$6:$A$205,MATCH(B131,DECISION_CONTEXT!$A$6:$A$205,0))),INDEX(DECISION_CONTEXT!$I$6:$I$205,MATCH(B131,DECISION_CONTEXT!$A$6:$A$205,0))="VALID",INDEX(DECISION_CONTEXT!$J$6:$J$205,MATCH(B131,DECISION_CONTEXT!$A$6:$A$205,0))="VALID"),"VALID","INVALID - DECISION OWNERSHIP"))</x:f>
      </x:c>
      <x:c r="P131" s="30" t="str">
        <x:f>IF(A131="","",IF(AND(B131&lt;&gt;"",C131&lt;&gt;"",D131&lt;&gt;"",E131&lt;&gt;"",F131&lt;&gt;"",G131&lt;&gt;"",H131&lt;&gt;"",I131&lt;&gt;"",J131&lt;&gt;"",K131&lt;&gt;"",L131&lt;&gt;"",M131&lt;&gt;""),"VALID","INVALID - REQUIRED FIELD"))</x:f>
      </x:c>
      <x:c r="Q131" s="30" t="str">
        <x:f>IF(A131="","",COUNTIFS(EVIDENCE_LINKS!$B$6:$B$205,A131,EVIDENCE_LINKS!$C$6:$C$205,B131))</x:f>
      </x:c>
      <x:c r="R131" s="30" t="str">
        <x:f>IF(A131="","",COUNTIFS(EVIDENCE_LINKS!$B$6:$B$205,A131,EVIDENCE_LINKS!$C$6:$C$205,B131,EVIDENCE_LINKS!$N$6:$N$205,"VALID"))</x:f>
      </x:c>
      <x:c r="S131" s="30" t="str">
        <x:f>IF(A131="","",COUNTIFS(EVIDENCE_LINKS!$B$6:$B$205,A131,EVIDENCE_LINKS!$C$6:$C$205,B131,EVIDENCE_LINKS!$N$6:$N$205,"BLOCKING"))</x:f>
      </x:c>
      <x:c r="T131" s="30" t="str">
        <x:f>IF(A131="","",COUNTIFS(ALTERNATIVES!$B$6:$B$205,A131,ALTERNATIVES!$C$6:$C$205,B131,ALTERNATIVES!$L$6:$L$205,"VALID"))</x:f>
      </x:c>
      <x:c r="U131" s="30" t="str">
        <x:f>IF(A131="","",IF(OR(N131&lt;&gt;"VALID",O131&lt;&gt;"VALID",P131&lt;&gt;"VALID",AB131&lt;&gt;"VALID",AC131&gt;0,AE131&gt;0,AO131&lt;&gt;"VALID",AR131&lt;&gt;"VALID"),"REPAIR MEMO",IF(INDEX(DECISION_CONTEXT!$D$6:$D$205,MATCH(B131,DECISION_CONTEXT!$A$6:$A$205,0))="REOPEN REQUIRED","RETURN TO DECISION DEFINITION",IF(OR(AD131&gt;0,AP131="TOO FEW - RETURN TO EVIDENCE AUDIT"),"RETURN TO EVIDENCE AUDIT",IF(AP131="TOO MANY - REPAIR MEMO","REPAIR MEMO",IF(T131&lt;1,"REPAIR MEMO","READY FOR EXECUTIVE REVIEW"))))))</x:f>
      </x:c>
      <x:c r="V131" s="30" t="str">
        <x:f>IF(A131="","",IF(U131="READY FOR EXECUTIVE REVIEW","Take the bounded memo to executive review; record the actual decision separately.",IF(U131="RETURN TO DECISION DEFINITION","Reopen the Decision Definition Canvas before rewriting the memo.",IF(U131="RETURN TO EVIDENCE AUDIT","Return to Evidence Audit until at least two and no more than four decision-bearing evidence records are valid.",IF(AP131="TOO MANY - REPAIR MEMO","Reduce the executive surface to two to four decision-bearing evidence records without changing upstream evidence.","Repair the memo record without changing upstream decision or evidence.")))))</x:f>
      </x:c>
      <x:c r="W131" s="30" t="str">
        <x:f>IF(A131="","",A131&amp;"|~|"&amp;B131&amp;"|~|"&amp;E131&amp;"|~|"&amp;F131&amp;"|~|"&amp;H131&amp;"|~|"&amp;I131&amp;"|~|"&amp;K131&amp;"|~|"&amp;L131)</x:f>
      </x:c>
      <x:c r="X131" s="51"/>
      <x:c r="Y131" s="51"/>
      <x:c r="Z131" s="51"/>
      <x:c r="AA131" s="51"/>
      <x:c r="AB131" s="51" t="str">
        <x:f>IF(A131="","",IF(AND(O131="VALID",EXACT(X131,INDEX(DECISION_CONTEXT!$B$6:$B$205,MATCH(B131,DECISION_CONTEXT!$A$6:$A$205,0))),EXACT(Y131,INDEX(DECISION_CONTEXT!$E$6:$E$205,MATCH(B131,DECISION_CONTEXT!$A$6:$A$205,0))),EXACT(Z131,INDEX(DECISION_CONTEXT!$F$6:$F$205,MATCH(B131,DECISION_CONTEXT!$A$6:$A$205,0))),EXACT(AA131,INDEX(DECISION_CONTEXT!$H$6:$H$205,MATCH(B131,DECISION_CONTEXT!$A$6:$A$205,0))),EXACT(E131,INDEX(DECISION_CONTEXT!$K$6:$K$205,MATCH(B131,DECISION_CONTEXT!$A$6:$A$205,0)))),"VALID","INVALID - DECISION CONTRACT PARITY / AUTHORITY"))</x:f>
      </x:c>
      <x:c r="AC131" s="51" t="str">
        <x:f>IF(A131="","",COUNTIFS(EVIDENCE_LINKS!$B$6:$B$205,A131,EVIDENCE_LINKS!$C$6:$C$205,B131,EVIDENCE_LINKS!$N$6:$N$205,"INVALID"))</x:f>
      </x:c>
      <x:c r="AD131" s="51" t="str">
        <x:f>IF(A131="","",S131)</x:f>
      </x:c>
      <x:c r="AE131" s="51" t="str">
        <x:f>IF(A131="","",COUNTIFS(ALTERNATIVES!$B$6:$B$205,A131,ALTERNATIVES!$C$6:$C$205,B131,ALTERNATIVES!$L$6:$L$205,"INVALID"))</x:f>
      </x:c>
      <x:c r="AF131" s="51" t="str">
        <x:f>IF(A131="","",A131&amp;"|~|"&amp;B131&amp;"|~|"&amp;X131&amp;"|~|"&amp;Y131&amp;"|~|"&amp;Z131&amp;"|~|"&amp;AA131&amp;"|~|"&amp;E131&amp;"|~|"&amp;F131&amp;"|~|"&amp;H131&amp;"|~|"&amp;I131&amp;"|~|"&amp;K131&amp;"|~|"&amp;L131)</x:f>
      </x:c>
      <x:c r="AG131" s="51"/>
      <x:c r="AH131" s="51"/>
      <x:c r="AI131" s="51"/>
      <x:c r="AJ131" s="51"/>
      <x:c r="AK131" s="51" t="str">
        <x:f>IF(A131="","",IF(AG131="","EMPTY",IF(AND(COUNTIFS(EVIDENCE_LINKS!$B$6:$B$205,A131,EVIDENCE_LINKS!$D$6:$D$205,AG131)=1,EXACT(AG131,INDEX(EVIDENCE_LINKS!$D$6:$D$205,SUMIFS(EVIDENCE_LINKS!$S$6:$S$205,EVIDENCE_LINKS!$B$6:$B$205,A131,EVIDENCE_LINKS!$D$6:$D$205,AG131))),EXACT(A131,INDEX(EVIDENCE_LINKS!$B$6:$B$205,SUMIFS(EVIDENCE_LINKS!$S$6:$S$205,EVIDENCE_LINKS!$B$6:$B$205,A131,EVIDENCE_LINKS!$D$6:$D$205,AG131))),EXACT(B131,INDEX(EVIDENCE_LINKS!$C$6:$C$205,SUMIFS(EVIDENCE_LINKS!$S$6:$S$205,EVIDENCE_LINKS!$B$6:$B$205,A131,EVIDENCE_LINKS!$D$6:$D$205,AG131))),INDEX(EVIDENCE_LINKS!$N$6:$N$205,SUMIFS(EVIDENCE_LINKS!$S$6:$S$205,EVIDENCE_LINKS!$B$6:$B$205,A131,EVIDENCE_LINKS!$D$6:$D$205,AG131))="VALID",COUNTIF($AG131:$AJ131,AG131)=1),"VALID","INVALID - EVIDENCE 1 SELECTION")))</x:f>
      </x:c>
      <x:c r="AL131" s="51" t="str">
        <x:f>IF(A131="","",IF(AH131="","EMPTY",IF(AND(COUNTIFS(EVIDENCE_LINKS!$B$6:$B$205,A131,EVIDENCE_LINKS!$D$6:$D$205,AH131)=1,EXACT(AH131,INDEX(EVIDENCE_LINKS!$D$6:$D$205,SUMIFS(EVIDENCE_LINKS!$S$6:$S$205,EVIDENCE_LINKS!$B$6:$B$205,A131,EVIDENCE_LINKS!$D$6:$D$205,AH131))),EXACT(A131,INDEX(EVIDENCE_LINKS!$B$6:$B$205,SUMIFS(EVIDENCE_LINKS!$S$6:$S$205,EVIDENCE_LINKS!$B$6:$B$205,A131,EVIDENCE_LINKS!$D$6:$D$205,AH131))),EXACT(B131,INDEX(EVIDENCE_LINKS!$C$6:$C$205,SUMIFS(EVIDENCE_LINKS!$S$6:$S$205,EVIDENCE_LINKS!$B$6:$B$205,A131,EVIDENCE_LINKS!$D$6:$D$205,AH131))),INDEX(EVIDENCE_LINKS!$N$6:$N$205,SUMIFS(EVIDENCE_LINKS!$S$6:$S$205,EVIDENCE_LINKS!$B$6:$B$205,A131,EVIDENCE_LINKS!$D$6:$D$205,AH131))="VALID",COUNTIF($AG131:$AJ131,AH131)=1),"VALID","INVALID - EVIDENCE 2 SELECTION")))</x:f>
      </x:c>
      <x:c r="AM131" s="51" t="str">
        <x:f>IF(A131="","",IF(AI131="","EMPTY",IF(AND(COUNTIFS(EVIDENCE_LINKS!$B$6:$B$205,A131,EVIDENCE_LINKS!$D$6:$D$205,AI131)=1,EXACT(AI131,INDEX(EVIDENCE_LINKS!$D$6:$D$205,SUMIFS(EVIDENCE_LINKS!$S$6:$S$205,EVIDENCE_LINKS!$B$6:$B$205,A131,EVIDENCE_LINKS!$D$6:$D$205,AI131))),EXACT(A131,INDEX(EVIDENCE_LINKS!$B$6:$B$205,SUMIFS(EVIDENCE_LINKS!$S$6:$S$205,EVIDENCE_LINKS!$B$6:$B$205,A131,EVIDENCE_LINKS!$D$6:$D$205,AI131))),EXACT(B131,INDEX(EVIDENCE_LINKS!$C$6:$C$205,SUMIFS(EVIDENCE_LINKS!$S$6:$S$205,EVIDENCE_LINKS!$B$6:$B$205,A131,EVIDENCE_LINKS!$D$6:$D$205,AI131))),INDEX(EVIDENCE_LINKS!$N$6:$N$205,SUMIFS(EVIDENCE_LINKS!$S$6:$S$205,EVIDENCE_LINKS!$B$6:$B$205,A131,EVIDENCE_LINKS!$D$6:$D$205,AI131))="VALID",COUNTIF($AG131:$AJ131,AI131)=1),"VALID","INVALID - EVIDENCE 3 SELECTION")))</x:f>
      </x:c>
      <x:c r="AN131" s="51" t="str">
        <x:f>IF(A131="","",IF(AJ131="","EMPTY",IF(AND(COUNTIFS(EVIDENCE_LINKS!$B$6:$B$205,A131,EVIDENCE_LINKS!$D$6:$D$205,AJ131)=1,EXACT(AJ131,INDEX(EVIDENCE_LINKS!$D$6:$D$205,SUMIFS(EVIDENCE_LINKS!$S$6:$S$205,EVIDENCE_LINKS!$B$6:$B$205,A131,EVIDENCE_LINKS!$D$6:$D$205,AJ131))),EXACT(A131,INDEX(EVIDENCE_LINKS!$B$6:$B$205,SUMIFS(EVIDENCE_LINKS!$S$6:$S$205,EVIDENCE_LINKS!$B$6:$B$205,A131,EVIDENCE_LINKS!$D$6:$D$205,AJ131))),EXACT(B131,INDEX(EVIDENCE_LINKS!$C$6:$C$205,SUMIFS(EVIDENCE_LINKS!$S$6:$S$205,EVIDENCE_LINKS!$B$6:$B$205,A131,EVIDENCE_LINKS!$D$6:$D$205,AJ131))),INDEX(EVIDENCE_LINKS!$N$6:$N$205,SUMIFS(EVIDENCE_LINKS!$S$6:$S$205,EVIDENCE_LINKS!$B$6:$B$205,A131,EVIDENCE_LINKS!$D$6:$D$205,AJ131))="VALID",COUNTIF($AG131:$AJ131,AJ131)=1),"VALID","INVALID - EVIDENCE 4 SELECTION")))</x:f>
      </x:c>
      <x:c r="AO131" s="51" t="str">
        <x:f>IF(A131="","",IF(AND(OR(AK131="VALID",AK131="EMPTY"),OR(AL131="VALID",AL131="EMPTY"),OR(AM131="VALID",AM131="EMPTY"),OR(AN131="VALID",AN131="EMPTY"),R131=COUNTIF($AG131:$AJ131,"&lt;&gt;")),"VALID","INVALID - EVIDENCE SELECTION PARITY"))</x:f>
      </x:c>
      <x:c r="AP131" s="51" t="str">
        <x:f>IF(A131="","",IF(R131&lt;2,"TOO FEW - RETURN TO EVIDENCE AUDIT",IF(R131&gt;4,"TOO MANY - REPAIR MEMO","VALID")))</x:f>
      </x:c>
      <x:c r="AR131" t="str">
        <x:f>IF(A131="","",IF(AQ131="","INVALID - MISSING ALTERNATIVE SELECTION",IF(AND(COUNTIFS(ALTERNATIVES!$B$6:$B$205,A131,ALTERNATIVES!$A$6:$A$205,AQ131)=1,EXACT(AQ131,INDEX(ALTERNATIVES!$A$6:$A$205,SUMIFS(ALTERNATIVES!$Q$6:$Q$205,ALTERNATIVES!$B$6:$B$205,A131,ALTERNATIVES!$A$6:$A$205,AQ131))),EXACT(A131,INDEX(ALTERNATIVES!$B$6:$B$205,SUMIFS(ALTERNATIVES!$Q$6:$Q$205,ALTERNATIVES!$B$6:$B$205,A131,ALTERNATIVES!$A$6:$A$205,AQ131))),EXACT(B131,INDEX(ALTERNATIVES!$C$6:$C$205,SUMIFS(ALTERNATIVES!$Q$6:$Q$205,ALTERNATIVES!$B$6:$B$205,A131,ALTERNATIVES!$A$6:$A$205,AQ131))),INDEX(ALTERNATIVES!$L$6:$L$205,SUMIFS(ALTERNATIVES!$Q$6:$Q$205,ALTERNATIVES!$B$6:$B$205,A131,ALTERNATIVES!$A$6:$A$205,AQ131))="VALID"),"VALID","INVALID - ALTERNATIVE SELECTION")))</x:f>
      </x:c>
    </x:row>
    <x:row r="132">
      <x:c r="A132" s="24"/>
      <x:c r="B132" s="24"/>
      <x:c r="C132" s="34"/>
      <x:c r="D132" s="24"/>
      <x:c r="E132" s="24"/>
      <x:c r="F132" s="24"/>
      <x:c r="G132" s="24"/>
      <x:c r="H132" s="24"/>
      <x:c r="I132" s="24"/>
      <x:c r="J132" s="24"/>
      <x:c r="K132" s="24"/>
      <x:c r="L132" s="24"/>
      <x:c r="M132" s="24"/>
      <x:c r="N132" s="30" t="str">
        <x:f>IF(A132="","",IF(COUNTIF($A$6:$A$205,A132)=1,"VALID","INVALID - DUPLICATE / CASE-COLLIDING MEMO ID"))</x:f>
      </x:c>
      <x:c r="O132" s="30" t="str">
        <x:f>IF(A132="","",IF(AND(COUNTIF(DECISION_CONTEXT!$A$6:$A$205,B132)=1,EXACT(B132,INDEX(DECISION_CONTEXT!$A$6:$A$205,MATCH(B132,DECISION_CONTEXT!$A$6:$A$205,0))),INDEX(DECISION_CONTEXT!$I$6:$I$205,MATCH(B132,DECISION_CONTEXT!$A$6:$A$205,0))="VALID",INDEX(DECISION_CONTEXT!$J$6:$J$205,MATCH(B132,DECISION_CONTEXT!$A$6:$A$205,0))="VALID"),"VALID","INVALID - DECISION OWNERSHIP"))</x:f>
      </x:c>
      <x:c r="P132" s="30" t="str">
        <x:f>IF(A132="","",IF(AND(B132&lt;&gt;"",C132&lt;&gt;"",D132&lt;&gt;"",E132&lt;&gt;"",F132&lt;&gt;"",G132&lt;&gt;"",H132&lt;&gt;"",I132&lt;&gt;"",J132&lt;&gt;"",K132&lt;&gt;"",L132&lt;&gt;"",M132&lt;&gt;""),"VALID","INVALID - REQUIRED FIELD"))</x:f>
      </x:c>
      <x:c r="Q132" s="30" t="str">
        <x:f>IF(A132="","",COUNTIFS(EVIDENCE_LINKS!$B$6:$B$205,A132,EVIDENCE_LINKS!$C$6:$C$205,B132))</x:f>
      </x:c>
      <x:c r="R132" s="30" t="str">
        <x:f>IF(A132="","",COUNTIFS(EVIDENCE_LINKS!$B$6:$B$205,A132,EVIDENCE_LINKS!$C$6:$C$205,B132,EVIDENCE_LINKS!$N$6:$N$205,"VALID"))</x:f>
      </x:c>
      <x:c r="S132" s="30" t="str">
        <x:f>IF(A132="","",COUNTIFS(EVIDENCE_LINKS!$B$6:$B$205,A132,EVIDENCE_LINKS!$C$6:$C$205,B132,EVIDENCE_LINKS!$N$6:$N$205,"BLOCKING"))</x:f>
      </x:c>
      <x:c r="T132" s="30" t="str">
        <x:f>IF(A132="","",COUNTIFS(ALTERNATIVES!$B$6:$B$205,A132,ALTERNATIVES!$C$6:$C$205,B132,ALTERNATIVES!$L$6:$L$205,"VALID"))</x:f>
      </x:c>
      <x:c r="U132" s="30" t="str">
        <x:f>IF(A132="","",IF(OR(N132&lt;&gt;"VALID",O132&lt;&gt;"VALID",P132&lt;&gt;"VALID",AB132&lt;&gt;"VALID",AC132&gt;0,AE132&gt;0,AO132&lt;&gt;"VALID",AR132&lt;&gt;"VALID"),"REPAIR MEMO",IF(INDEX(DECISION_CONTEXT!$D$6:$D$205,MATCH(B132,DECISION_CONTEXT!$A$6:$A$205,0))="REOPEN REQUIRED","RETURN TO DECISION DEFINITION",IF(OR(AD132&gt;0,AP132="TOO FEW - RETURN TO EVIDENCE AUDIT"),"RETURN TO EVIDENCE AUDIT",IF(AP132="TOO MANY - REPAIR MEMO","REPAIR MEMO",IF(T132&lt;1,"REPAIR MEMO","READY FOR EXECUTIVE REVIEW"))))))</x:f>
      </x:c>
      <x:c r="V132" s="30" t="str">
        <x:f>IF(A132="","",IF(U132="READY FOR EXECUTIVE REVIEW","Take the bounded memo to executive review; record the actual decision separately.",IF(U132="RETURN TO DECISION DEFINITION","Reopen the Decision Definition Canvas before rewriting the memo.",IF(U132="RETURN TO EVIDENCE AUDIT","Return to Evidence Audit until at least two and no more than four decision-bearing evidence records are valid.",IF(AP132="TOO MANY - REPAIR MEMO","Reduce the executive surface to two to four decision-bearing evidence records without changing upstream evidence.","Repair the memo record without changing upstream decision or evidence.")))))</x:f>
      </x:c>
      <x:c r="W132" s="30" t="str">
        <x:f>IF(A132="","",A132&amp;"|~|"&amp;B132&amp;"|~|"&amp;E132&amp;"|~|"&amp;F132&amp;"|~|"&amp;H132&amp;"|~|"&amp;I132&amp;"|~|"&amp;K132&amp;"|~|"&amp;L132)</x:f>
      </x:c>
      <x:c r="X132" s="51"/>
      <x:c r="Y132" s="51"/>
      <x:c r="Z132" s="51"/>
      <x:c r="AA132" s="51"/>
      <x:c r="AB132" s="51" t="str">
        <x:f>IF(A132="","",IF(AND(O132="VALID",EXACT(X132,INDEX(DECISION_CONTEXT!$B$6:$B$205,MATCH(B132,DECISION_CONTEXT!$A$6:$A$205,0))),EXACT(Y132,INDEX(DECISION_CONTEXT!$E$6:$E$205,MATCH(B132,DECISION_CONTEXT!$A$6:$A$205,0))),EXACT(Z132,INDEX(DECISION_CONTEXT!$F$6:$F$205,MATCH(B132,DECISION_CONTEXT!$A$6:$A$205,0))),EXACT(AA132,INDEX(DECISION_CONTEXT!$H$6:$H$205,MATCH(B132,DECISION_CONTEXT!$A$6:$A$205,0))),EXACT(E132,INDEX(DECISION_CONTEXT!$K$6:$K$205,MATCH(B132,DECISION_CONTEXT!$A$6:$A$205,0)))),"VALID","INVALID - DECISION CONTRACT PARITY / AUTHORITY"))</x:f>
      </x:c>
      <x:c r="AC132" s="51" t="str">
        <x:f>IF(A132="","",COUNTIFS(EVIDENCE_LINKS!$B$6:$B$205,A132,EVIDENCE_LINKS!$C$6:$C$205,B132,EVIDENCE_LINKS!$N$6:$N$205,"INVALID"))</x:f>
      </x:c>
      <x:c r="AD132" s="51" t="str">
        <x:f>IF(A132="","",S132)</x:f>
      </x:c>
      <x:c r="AE132" s="51" t="str">
        <x:f>IF(A132="","",COUNTIFS(ALTERNATIVES!$B$6:$B$205,A132,ALTERNATIVES!$C$6:$C$205,B132,ALTERNATIVES!$L$6:$L$205,"INVALID"))</x:f>
      </x:c>
      <x:c r="AF132" s="51" t="str">
        <x:f>IF(A132="","",A132&amp;"|~|"&amp;B132&amp;"|~|"&amp;X132&amp;"|~|"&amp;Y132&amp;"|~|"&amp;Z132&amp;"|~|"&amp;AA132&amp;"|~|"&amp;E132&amp;"|~|"&amp;F132&amp;"|~|"&amp;H132&amp;"|~|"&amp;I132&amp;"|~|"&amp;K132&amp;"|~|"&amp;L132)</x:f>
      </x:c>
      <x:c r="AG132" s="51"/>
      <x:c r="AH132" s="51"/>
      <x:c r="AI132" s="51"/>
      <x:c r="AJ132" s="51"/>
      <x:c r="AK132" s="51" t="str">
        <x:f>IF(A132="","",IF(AG132="","EMPTY",IF(AND(COUNTIFS(EVIDENCE_LINKS!$B$6:$B$205,A132,EVIDENCE_LINKS!$D$6:$D$205,AG132)=1,EXACT(AG132,INDEX(EVIDENCE_LINKS!$D$6:$D$205,SUMIFS(EVIDENCE_LINKS!$S$6:$S$205,EVIDENCE_LINKS!$B$6:$B$205,A132,EVIDENCE_LINKS!$D$6:$D$205,AG132))),EXACT(A132,INDEX(EVIDENCE_LINKS!$B$6:$B$205,SUMIFS(EVIDENCE_LINKS!$S$6:$S$205,EVIDENCE_LINKS!$B$6:$B$205,A132,EVIDENCE_LINKS!$D$6:$D$205,AG132))),EXACT(B132,INDEX(EVIDENCE_LINKS!$C$6:$C$205,SUMIFS(EVIDENCE_LINKS!$S$6:$S$205,EVIDENCE_LINKS!$B$6:$B$205,A132,EVIDENCE_LINKS!$D$6:$D$205,AG132))),INDEX(EVIDENCE_LINKS!$N$6:$N$205,SUMIFS(EVIDENCE_LINKS!$S$6:$S$205,EVIDENCE_LINKS!$B$6:$B$205,A132,EVIDENCE_LINKS!$D$6:$D$205,AG132))="VALID",COUNTIF($AG132:$AJ132,AG132)=1),"VALID","INVALID - EVIDENCE 1 SELECTION")))</x:f>
      </x:c>
      <x:c r="AL132" s="51" t="str">
        <x:f>IF(A132="","",IF(AH132="","EMPTY",IF(AND(COUNTIFS(EVIDENCE_LINKS!$B$6:$B$205,A132,EVIDENCE_LINKS!$D$6:$D$205,AH132)=1,EXACT(AH132,INDEX(EVIDENCE_LINKS!$D$6:$D$205,SUMIFS(EVIDENCE_LINKS!$S$6:$S$205,EVIDENCE_LINKS!$B$6:$B$205,A132,EVIDENCE_LINKS!$D$6:$D$205,AH132))),EXACT(A132,INDEX(EVIDENCE_LINKS!$B$6:$B$205,SUMIFS(EVIDENCE_LINKS!$S$6:$S$205,EVIDENCE_LINKS!$B$6:$B$205,A132,EVIDENCE_LINKS!$D$6:$D$205,AH132))),EXACT(B132,INDEX(EVIDENCE_LINKS!$C$6:$C$205,SUMIFS(EVIDENCE_LINKS!$S$6:$S$205,EVIDENCE_LINKS!$B$6:$B$205,A132,EVIDENCE_LINKS!$D$6:$D$205,AH132))),INDEX(EVIDENCE_LINKS!$N$6:$N$205,SUMIFS(EVIDENCE_LINKS!$S$6:$S$205,EVIDENCE_LINKS!$B$6:$B$205,A132,EVIDENCE_LINKS!$D$6:$D$205,AH132))="VALID",COUNTIF($AG132:$AJ132,AH132)=1),"VALID","INVALID - EVIDENCE 2 SELECTION")))</x:f>
      </x:c>
      <x:c r="AM132" s="51" t="str">
        <x:f>IF(A132="","",IF(AI132="","EMPTY",IF(AND(COUNTIFS(EVIDENCE_LINKS!$B$6:$B$205,A132,EVIDENCE_LINKS!$D$6:$D$205,AI132)=1,EXACT(AI132,INDEX(EVIDENCE_LINKS!$D$6:$D$205,SUMIFS(EVIDENCE_LINKS!$S$6:$S$205,EVIDENCE_LINKS!$B$6:$B$205,A132,EVIDENCE_LINKS!$D$6:$D$205,AI132))),EXACT(A132,INDEX(EVIDENCE_LINKS!$B$6:$B$205,SUMIFS(EVIDENCE_LINKS!$S$6:$S$205,EVIDENCE_LINKS!$B$6:$B$205,A132,EVIDENCE_LINKS!$D$6:$D$205,AI132))),EXACT(B132,INDEX(EVIDENCE_LINKS!$C$6:$C$205,SUMIFS(EVIDENCE_LINKS!$S$6:$S$205,EVIDENCE_LINKS!$B$6:$B$205,A132,EVIDENCE_LINKS!$D$6:$D$205,AI132))),INDEX(EVIDENCE_LINKS!$N$6:$N$205,SUMIFS(EVIDENCE_LINKS!$S$6:$S$205,EVIDENCE_LINKS!$B$6:$B$205,A132,EVIDENCE_LINKS!$D$6:$D$205,AI132))="VALID",COUNTIF($AG132:$AJ132,AI132)=1),"VALID","INVALID - EVIDENCE 3 SELECTION")))</x:f>
      </x:c>
      <x:c r="AN132" s="51" t="str">
        <x:f>IF(A132="","",IF(AJ132="","EMPTY",IF(AND(COUNTIFS(EVIDENCE_LINKS!$B$6:$B$205,A132,EVIDENCE_LINKS!$D$6:$D$205,AJ132)=1,EXACT(AJ132,INDEX(EVIDENCE_LINKS!$D$6:$D$205,SUMIFS(EVIDENCE_LINKS!$S$6:$S$205,EVIDENCE_LINKS!$B$6:$B$205,A132,EVIDENCE_LINKS!$D$6:$D$205,AJ132))),EXACT(A132,INDEX(EVIDENCE_LINKS!$B$6:$B$205,SUMIFS(EVIDENCE_LINKS!$S$6:$S$205,EVIDENCE_LINKS!$B$6:$B$205,A132,EVIDENCE_LINKS!$D$6:$D$205,AJ132))),EXACT(B132,INDEX(EVIDENCE_LINKS!$C$6:$C$205,SUMIFS(EVIDENCE_LINKS!$S$6:$S$205,EVIDENCE_LINKS!$B$6:$B$205,A132,EVIDENCE_LINKS!$D$6:$D$205,AJ132))),INDEX(EVIDENCE_LINKS!$N$6:$N$205,SUMIFS(EVIDENCE_LINKS!$S$6:$S$205,EVIDENCE_LINKS!$B$6:$B$205,A132,EVIDENCE_LINKS!$D$6:$D$205,AJ132))="VALID",COUNTIF($AG132:$AJ132,AJ132)=1),"VALID","INVALID - EVIDENCE 4 SELECTION")))</x:f>
      </x:c>
      <x:c r="AO132" s="51" t="str">
        <x:f>IF(A132="","",IF(AND(OR(AK132="VALID",AK132="EMPTY"),OR(AL132="VALID",AL132="EMPTY"),OR(AM132="VALID",AM132="EMPTY"),OR(AN132="VALID",AN132="EMPTY"),R132=COUNTIF($AG132:$AJ132,"&lt;&gt;")),"VALID","INVALID - EVIDENCE SELECTION PARITY"))</x:f>
      </x:c>
      <x:c r="AP132" s="51" t="str">
        <x:f>IF(A132="","",IF(R132&lt;2,"TOO FEW - RETURN TO EVIDENCE AUDIT",IF(R132&gt;4,"TOO MANY - REPAIR MEMO","VALID")))</x:f>
      </x:c>
      <x:c r="AR132" t="str">
        <x:f>IF(A132="","",IF(AQ132="","INVALID - MISSING ALTERNATIVE SELECTION",IF(AND(COUNTIFS(ALTERNATIVES!$B$6:$B$205,A132,ALTERNATIVES!$A$6:$A$205,AQ132)=1,EXACT(AQ132,INDEX(ALTERNATIVES!$A$6:$A$205,SUMIFS(ALTERNATIVES!$Q$6:$Q$205,ALTERNATIVES!$B$6:$B$205,A132,ALTERNATIVES!$A$6:$A$205,AQ132))),EXACT(A132,INDEX(ALTERNATIVES!$B$6:$B$205,SUMIFS(ALTERNATIVES!$Q$6:$Q$205,ALTERNATIVES!$B$6:$B$205,A132,ALTERNATIVES!$A$6:$A$205,AQ132))),EXACT(B132,INDEX(ALTERNATIVES!$C$6:$C$205,SUMIFS(ALTERNATIVES!$Q$6:$Q$205,ALTERNATIVES!$B$6:$B$205,A132,ALTERNATIVES!$A$6:$A$205,AQ132))),INDEX(ALTERNATIVES!$L$6:$L$205,SUMIFS(ALTERNATIVES!$Q$6:$Q$205,ALTERNATIVES!$B$6:$B$205,A132,ALTERNATIVES!$A$6:$A$205,AQ132))="VALID"),"VALID","INVALID - ALTERNATIVE SELECTION")))</x:f>
      </x:c>
    </x:row>
    <x:row r="133">
      <x:c r="A133" s="24"/>
      <x:c r="B133" s="24"/>
      <x:c r="C133" s="34"/>
      <x:c r="D133" s="24"/>
      <x:c r="E133" s="24"/>
      <x:c r="F133" s="24"/>
      <x:c r="G133" s="24"/>
      <x:c r="H133" s="24"/>
      <x:c r="I133" s="24"/>
      <x:c r="J133" s="24"/>
      <x:c r="K133" s="24"/>
      <x:c r="L133" s="24"/>
      <x:c r="M133" s="24"/>
      <x:c r="N133" s="30" t="str">
        <x:f>IF(A133="","",IF(COUNTIF($A$6:$A$205,A133)=1,"VALID","INVALID - DUPLICATE / CASE-COLLIDING MEMO ID"))</x:f>
      </x:c>
      <x:c r="O133" s="30" t="str">
        <x:f>IF(A133="","",IF(AND(COUNTIF(DECISION_CONTEXT!$A$6:$A$205,B133)=1,EXACT(B133,INDEX(DECISION_CONTEXT!$A$6:$A$205,MATCH(B133,DECISION_CONTEXT!$A$6:$A$205,0))),INDEX(DECISION_CONTEXT!$I$6:$I$205,MATCH(B133,DECISION_CONTEXT!$A$6:$A$205,0))="VALID",INDEX(DECISION_CONTEXT!$J$6:$J$205,MATCH(B133,DECISION_CONTEXT!$A$6:$A$205,0))="VALID"),"VALID","INVALID - DECISION OWNERSHIP"))</x:f>
      </x:c>
      <x:c r="P133" s="30" t="str">
        <x:f>IF(A133="","",IF(AND(B133&lt;&gt;"",C133&lt;&gt;"",D133&lt;&gt;"",E133&lt;&gt;"",F133&lt;&gt;"",G133&lt;&gt;"",H133&lt;&gt;"",I133&lt;&gt;"",J133&lt;&gt;"",K133&lt;&gt;"",L133&lt;&gt;"",M133&lt;&gt;""),"VALID","INVALID - REQUIRED FIELD"))</x:f>
      </x:c>
      <x:c r="Q133" s="30" t="str">
        <x:f>IF(A133="","",COUNTIFS(EVIDENCE_LINKS!$B$6:$B$205,A133,EVIDENCE_LINKS!$C$6:$C$205,B133))</x:f>
      </x:c>
      <x:c r="R133" s="30" t="str">
        <x:f>IF(A133="","",COUNTIFS(EVIDENCE_LINKS!$B$6:$B$205,A133,EVIDENCE_LINKS!$C$6:$C$205,B133,EVIDENCE_LINKS!$N$6:$N$205,"VALID"))</x:f>
      </x:c>
      <x:c r="S133" s="30" t="str">
        <x:f>IF(A133="","",COUNTIFS(EVIDENCE_LINKS!$B$6:$B$205,A133,EVIDENCE_LINKS!$C$6:$C$205,B133,EVIDENCE_LINKS!$N$6:$N$205,"BLOCKING"))</x:f>
      </x:c>
      <x:c r="T133" s="30" t="str">
        <x:f>IF(A133="","",COUNTIFS(ALTERNATIVES!$B$6:$B$205,A133,ALTERNATIVES!$C$6:$C$205,B133,ALTERNATIVES!$L$6:$L$205,"VALID"))</x:f>
      </x:c>
      <x:c r="U133" s="30" t="str">
        <x:f>IF(A133="","",IF(OR(N133&lt;&gt;"VALID",O133&lt;&gt;"VALID",P133&lt;&gt;"VALID",AB133&lt;&gt;"VALID",AC133&gt;0,AE133&gt;0,AO133&lt;&gt;"VALID",AR133&lt;&gt;"VALID"),"REPAIR MEMO",IF(INDEX(DECISION_CONTEXT!$D$6:$D$205,MATCH(B133,DECISION_CONTEXT!$A$6:$A$205,0))="REOPEN REQUIRED","RETURN TO DECISION DEFINITION",IF(OR(AD133&gt;0,AP133="TOO FEW - RETURN TO EVIDENCE AUDIT"),"RETURN TO EVIDENCE AUDIT",IF(AP133="TOO MANY - REPAIR MEMO","REPAIR MEMO",IF(T133&lt;1,"REPAIR MEMO","READY FOR EXECUTIVE REVIEW"))))))</x:f>
      </x:c>
      <x:c r="V133" s="30" t="str">
        <x:f>IF(A133="","",IF(U133="READY FOR EXECUTIVE REVIEW","Take the bounded memo to executive review; record the actual decision separately.",IF(U133="RETURN TO DECISION DEFINITION","Reopen the Decision Definition Canvas before rewriting the memo.",IF(U133="RETURN TO EVIDENCE AUDIT","Return to Evidence Audit until at least two and no more than four decision-bearing evidence records are valid.",IF(AP133="TOO MANY - REPAIR MEMO","Reduce the executive surface to two to four decision-bearing evidence records without changing upstream evidence.","Repair the memo record without changing upstream decision or evidence.")))))</x:f>
      </x:c>
      <x:c r="W133" s="30" t="str">
        <x:f>IF(A133="","",A133&amp;"|~|"&amp;B133&amp;"|~|"&amp;E133&amp;"|~|"&amp;F133&amp;"|~|"&amp;H133&amp;"|~|"&amp;I133&amp;"|~|"&amp;K133&amp;"|~|"&amp;L133)</x:f>
      </x:c>
      <x:c r="X133" s="51"/>
      <x:c r="Y133" s="51"/>
      <x:c r="Z133" s="51"/>
      <x:c r="AA133" s="51"/>
      <x:c r="AB133" s="51" t="str">
        <x:f>IF(A133="","",IF(AND(O133="VALID",EXACT(X133,INDEX(DECISION_CONTEXT!$B$6:$B$205,MATCH(B133,DECISION_CONTEXT!$A$6:$A$205,0))),EXACT(Y133,INDEX(DECISION_CONTEXT!$E$6:$E$205,MATCH(B133,DECISION_CONTEXT!$A$6:$A$205,0))),EXACT(Z133,INDEX(DECISION_CONTEXT!$F$6:$F$205,MATCH(B133,DECISION_CONTEXT!$A$6:$A$205,0))),EXACT(AA133,INDEX(DECISION_CONTEXT!$H$6:$H$205,MATCH(B133,DECISION_CONTEXT!$A$6:$A$205,0))),EXACT(E133,INDEX(DECISION_CONTEXT!$K$6:$K$205,MATCH(B133,DECISION_CONTEXT!$A$6:$A$205,0)))),"VALID","INVALID - DECISION CONTRACT PARITY / AUTHORITY"))</x:f>
      </x:c>
      <x:c r="AC133" s="51" t="str">
        <x:f>IF(A133="","",COUNTIFS(EVIDENCE_LINKS!$B$6:$B$205,A133,EVIDENCE_LINKS!$C$6:$C$205,B133,EVIDENCE_LINKS!$N$6:$N$205,"INVALID"))</x:f>
      </x:c>
      <x:c r="AD133" s="51" t="str">
        <x:f>IF(A133="","",S133)</x:f>
      </x:c>
      <x:c r="AE133" s="51" t="str">
        <x:f>IF(A133="","",COUNTIFS(ALTERNATIVES!$B$6:$B$205,A133,ALTERNATIVES!$C$6:$C$205,B133,ALTERNATIVES!$L$6:$L$205,"INVALID"))</x:f>
      </x:c>
      <x:c r="AF133" s="51" t="str">
        <x:f>IF(A133="","",A133&amp;"|~|"&amp;B133&amp;"|~|"&amp;X133&amp;"|~|"&amp;Y133&amp;"|~|"&amp;Z133&amp;"|~|"&amp;AA133&amp;"|~|"&amp;E133&amp;"|~|"&amp;F133&amp;"|~|"&amp;H133&amp;"|~|"&amp;I133&amp;"|~|"&amp;K133&amp;"|~|"&amp;L133)</x:f>
      </x:c>
      <x:c r="AG133" s="51"/>
      <x:c r="AH133" s="51"/>
      <x:c r="AI133" s="51"/>
      <x:c r="AJ133" s="51"/>
      <x:c r="AK133" s="51" t="str">
        <x:f>IF(A133="","",IF(AG133="","EMPTY",IF(AND(COUNTIFS(EVIDENCE_LINKS!$B$6:$B$205,A133,EVIDENCE_LINKS!$D$6:$D$205,AG133)=1,EXACT(AG133,INDEX(EVIDENCE_LINKS!$D$6:$D$205,SUMIFS(EVIDENCE_LINKS!$S$6:$S$205,EVIDENCE_LINKS!$B$6:$B$205,A133,EVIDENCE_LINKS!$D$6:$D$205,AG133))),EXACT(A133,INDEX(EVIDENCE_LINKS!$B$6:$B$205,SUMIFS(EVIDENCE_LINKS!$S$6:$S$205,EVIDENCE_LINKS!$B$6:$B$205,A133,EVIDENCE_LINKS!$D$6:$D$205,AG133))),EXACT(B133,INDEX(EVIDENCE_LINKS!$C$6:$C$205,SUMIFS(EVIDENCE_LINKS!$S$6:$S$205,EVIDENCE_LINKS!$B$6:$B$205,A133,EVIDENCE_LINKS!$D$6:$D$205,AG133))),INDEX(EVIDENCE_LINKS!$N$6:$N$205,SUMIFS(EVIDENCE_LINKS!$S$6:$S$205,EVIDENCE_LINKS!$B$6:$B$205,A133,EVIDENCE_LINKS!$D$6:$D$205,AG133))="VALID",COUNTIF($AG133:$AJ133,AG133)=1),"VALID","INVALID - EVIDENCE 1 SELECTION")))</x:f>
      </x:c>
      <x:c r="AL133" s="51" t="str">
        <x:f>IF(A133="","",IF(AH133="","EMPTY",IF(AND(COUNTIFS(EVIDENCE_LINKS!$B$6:$B$205,A133,EVIDENCE_LINKS!$D$6:$D$205,AH133)=1,EXACT(AH133,INDEX(EVIDENCE_LINKS!$D$6:$D$205,SUMIFS(EVIDENCE_LINKS!$S$6:$S$205,EVIDENCE_LINKS!$B$6:$B$205,A133,EVIDENCE_LINKS!$D$6:$D$205,AH133))),EXACT(A133,INDEX(EVIDENCE_LINKS!$B$6:$B$205,SUMIFS(EVIDENCE_LINKS!$S$6:$S$205,EVIDENCE_LINKS!$B$6:$B$205,A133,EVIDENCE_LINKS!$D$6:$D$205,AH133))),EXACT(B133,INDEX(EVIDENCE_LINKS!$C$6:$C$205,SUMIFS(EVIDENCE_LINKS!$S$6:$S$205,EVIDENCE_LINKS!$B$6:$B$205,A133,EVIDENCE_LINKS!$D$6:$D$205,AH133))),INDEX(EVIDENCE_LINKS!$N$6:$N$205,SUMIFS(EVIDENCE_LINKS!$S$6:$S$205,EVIDENCE_LINKS!$B$6:$B$205,A133,EVIDENCE_LINKS!$D$6:$D$205,AH133))="VALID",COUNTIF($AG133:$AJ133,AH133)=1),"VALID","INVALID - EVIDENCE 2 SELECTION")))</x:f>
      </x:c>
      <x:c r="AM133" s="51" t="str">
        <x:f>IF(A133="","",IF(AI133="","EMPTY",IF(AND(COUNTIFS(EVIDENCE_LINKS!$B$6:$B$205,A133,EVIDENCE_LINKS!$D$6:$D$205,AI133)=1,EXACT(AI133,INDEX(EVIDENCE_LINKS!$D$6:$D$205,SUMIFS(EVIDENCE_LINKS!$S$6:$S$205,EVIDENCE_LINKS!$B$6:$B$205,A133,EVIDENCE_LINKS!$D$6:$D$205,AI133))),EXACT(A133,INDEX(EVIDENCE_LINKS!$B$6:$B$205,SUMIFS(EVIDENCE_LINKS!$S$6:$S$205,EVIDENCE_LINKS!$B$6:$B$205,A133,EVIDENCE_LINKS!$D$6:$D$205,AI133))),EXACT(B133,INDEX(EVIDENCE_LINKS!$C$6:$C$205,SUMIFS(EVIDENCE_LINKS!$S$6:$S$205,EVIDENCE_LINKS!$B$6:$B$205,A133,EVIDENCE_LINKS!$D$6:$D$205,AI133))),INDEX(EVIDENCE_LINKS!$N$6:$N$205,SUMIFS(EVIDENCE_LINKS!$S$6:$S$205,EVIDENCE_LINKS!$B$6:$B$205,A133,EVIDENCE_LINKS!$D$6:$D$205,AI133))="VALID",COUNTIF($AG133:$AJ133,AI133)=1),"VALID","INVALID - EVIDENCE 3 SELECTION")))</x:f>
      </x:c>
      <x:c r="AN133" s="51" t="str">
        <x:f>IF(A133="","",IF(AJ133="","EMPTY",IF(AND(COUNTIFS(EVIDENCE_LINKS!$B$6:$B$205,A133,EVIDENCE_LINKS!$D$6:$D$205,AJ133)=1,EXACT(AJ133,INDEX(EVIDENCE_LINKS!$D$6:$D$205,SUMIFS(EVIDENCE_LINKS!$S$6:$S$205,EVIDENCE_LINKS!$B$6:$B$205,A133,EVIDENCE_LINKS!$D$6:$D$205,AJ133))),EXACT(A133,INDEX(EVIDENCE_LINKS!$B$6:$B$205,SUMIFS(EVIDENCE_LINKS!$S$6:$S$205,EVIDENCE_LINKS!$B$6:$B$205,A133,EVIDENCE_LINKS!$D$6:$D$205,AJ133))),EXACT(B133,INDEX(EVIDENCE_LINKS!$C$6:$C$205,SUMIFS(EVIDENCE_LINKS!$S$6:$S$205,EVIDENCE_LINKS!$B$6:$B$205,A133,EVIDENCE_LINKS!$D$6:$D$205,AJ133))),INDEX(EVIDENCE_LINKS!$N$6:$N$205,SUMIFS(EVIDENCE_LINKS!$S$6:$S$205,EVIDENCE_LINKS!$B$6:$B$205,A133,EVIDENCE_LINKS!$D$6:$D$205,AJ133))="VALID",COUNTIF($AG133:$AJ133,AJ133)=1),"VALID","INVALID - EVIDENCE 4 SELECTION")))</x:f>
      </x:c>
      <x:c r="AO133" s="51" t="str">
        <x:f>IF(A133="","",IF(AND(OR(AK133="VALID",AK133="EMPTY"),OR(AL133="VALID",AL133="EMPTY"),OR(AM133="VALID",AM133="EMPTY"),OR(AN133="VALID",AN133="EMPTY"),R133=COUNTIF($AG133:$AJ133,"&lt;&gt;")),"VALID","INVALID - EVIDENCE SELECTION PARITY"))</x:f>
      </x:c>
      <x:c r="AP133" s="51" t="str">
        <x:f>IF(A133="","",IF(R133&lt;2,"TOO FEW - RETURN TO EVIDENCE AUDIT",IF(R133&gt;4,"TOO MANY - REPAIR MEMO","VALID")))</x:f>
      </x:c>
      <x:c r="AR133" t="str">
        <x:f>IF(A133="","",IF(AQ133="","INVALID - MISSING ALTERNATIVE SELECTION",IF(AND(COUNTIFS(ALTERNATIVES!$B$6:$B$205,A133,ALTERNATIVES!$A$6:$A$205,AQ133)=1,EXACT(AQ133,INDEX(ALTERNATIVES!$A$6:$A$205,SUMIFS(ALTERNATIVES!$Q$6:$Q$205,ALTERNATIVES!$B$6:$B$205,A133,ALTERNATIVES!$A$6:$A$205,AQ133))),EXACT(A133,INDEX(ALTERNATIVES!$B$6:$B$205,SUMIFS(ALTERNATIVES!$Q$6:$Q$205,ALTERNATIVES!$B$6:$B$205,A133,ALTERNATIVES!$A$6:$A$205,AQ133))),EXACT(B133,INDEX(ALTERNATIVES!$C$6:$C$205,SUMIFS(ALTERNATIVES!$Q$6:$Q$205,ALTERNATIVES!$B$6:$B$205,A133,ALTERNATIVES!$A$6:$A$205,AQ133))),INDEX(ALTERNATIVES!$L$6:$L$205,SUMIFS(ALTERNATIVES!$Q$6:$Q$205,ALTERNATIVES!$B$6:$B$205,A133,ALTERNATIVES!$A$6:$A$205,AQ133))="VALID"),"VALID","INVALID - ALTERNATIVE SELECTION")))</x:f>
      </x:c>
    </x:row>
    <x:row r="134">
      <x:c r="A134" s="24"/>
      <x:c r="B134" s="24"/>
      <x:c r="C134" s="34"/>
      <x:c r="D134" s="24"/>
      <x:c r="E134" s="24"/>
      <x:c r="F134" s="24"/>
      <x:c r="G134" s="24"/>
      <x:c r="H134" s="24"/>
      <x:c r="I134" s="24"/>
      <x:c r="J134" s="24"/>
      <x:c r="K134" s="24"/>
      <x:c r="L134" s="24"/>
      <x:c r="M134" s="24"/>
      <x:c r="N134" s="30" t="str">
        <x:f>IF(A134="","",IF(COUNTIF($A$6:$A$205,A134)=1,"VALID","INVALID - DUPLICATE / CASE-COLLIDING MEMO ID"))</x:f>
      </x:c>
      <x:c r="O134" s="30" t="str">
        <x:f>IF(A134="","",IF(AND(COUNTIF(DECISION_CONTEXT!$A$6:$A$205,B134)=1,EXACT(B134,INDEX(DECISION_CONTEXT!$A$6:$A$205,MATCH(B134,DECISION_CONTEXT!$A$6:$A$205,0))),INDEX(DECISION_CONTEXT!$I$6:$I$205,MATCH(B134,DECISION_CONTEXT!$A$6:$A$205,0))="VALID",INDEX(DECISION_CONTEXT!$J$6:$J$205,MATCH(B134,DECISION_CONTEXT!$A$6:$A$205,0))="VALID"),"VALID","INVALID - DECISION OWNERSHIP"))</x:f>
      </x:c>
      <x:c r="P134" s="30" t="str">
        <x:f>IF(A134="","",IF(AND(B134&lt;&gt;"",C134&lt;&gt;"",D134&lt;&gt;"",E134&lt;&gt;"",F134&lt;&gt;"",G134&lt;&gt;"",H134&lt;&gt;"",I134&lt;&gt;"",J134&lt;&gt;"",K134&lt;&gt;"",L134&lt;&gt;"",M134&lt;&gt;""),"VALID","INVALID - REQUIRED FIELD"))</x:f>
      </x:c>
      <x:c r="Q134" s="30" t="str">
        <x:f>IF(A134="","",COUNTIFS(EVIDENCE_LINKS!$B$6:$B$205,A134,EVIDENCE_LINKS!$C$6:$C$205,B134))</x:f>
      </x:c>
      <x:c r="R134" s="30" t="str">
        <x:f>IF(A134="","",COUNTIFS(EVIDENCE_LINKS!$B$6:$B$205,A134,EVIDENCE_LINKS!$C$6:$C$205,B134,EVIDENCE_LINKS!$N$6:$N$205,"VALID"))</x:f>
      </x:c>
      <x:c r="S134" s="30" t="str">
        <x:f>IF(A134="","",COUNTIFS(EVIDENCE_LINKS!$B$6:$B$205,A134,EVIDENCE_LINKS!$C$6:$C$205,B134,EVIDENCE_LINKS!$N$6:$N$205,"BLOCKING"))</x:f>
      </x:c>
      <x:c r="T134" s="30" t="str">
        <x:f>IF(A134="","",COUNTIFS(ALTERNATIVES!$B$6:$B$205,A134,ALTERNATIVES!$C$6:$C$205,B134,ALTERNATIVES!$L$6:$L$205,"VALID"))</x:f>
      </x:c>
      <x:c r="U134" s="30" t="str">
        <x:f>IF(A134="","",IF(OR(N134&lt;&gt;"VALID",O134&lt;&gt;"VALID",P134&lt;&gt;"VALID",AB134&lt;&gt;"VALID",AC134&gt;0,AE134&gt;0,AO134&lt;&gt;"VALID",AR134&lt;&gt;"VALID"),"REPAIR MEMO",IF(INDEX(DECISION_CONTEXT!$D$6:$D$205,MATCH(B134,DECISION_CONTEXT!$A$6:$A$205,0))="REOPEN REQUIRED","RETURN TO DECISION DEFINITION",IF(OR(AD134&gt;0,AP134="TOO FEW - RETURN TO EVIDENCE AUDIT"),"RETURN TO EVIDENCE AUDIT",IF(AP134="TOO MANY - REPAIR MEMO","REPAIR MEMO",IF(T134&lt;1,"REPAIR MEMO","READY FOR EXECUTIVE REVIEW"))))))</x:f>
      </x:c>
      <x:c r="V134" s="30" t="str">
        <x:f>IF(A134="","",IF(U134="READY FOR EXECUTIVE REVIEW","Take the bounded memo to executive review; record the actual decision separately.",IF(U134="RETURN TO DECISION DEFINITION","Reopen the Decision Definition Canvas before rewriting the memo.",IF(U134="RETURN TO EVIDENCE AUDIT","Return to Evidence Audit until at least two and no more than four decision-bearing evidence records are valid.",IF(AP134="TOO MANY - REPAIR MEMO","Reduce the executive surface to two to four decision-bearing evidence records without changing upstream evidence.","Repair the memo record without changing upstream decision or evidence.")))))</x:f>
      </x:c>
      <x:c r="W134" s="30" t="str">
        <x:f>IF(A134="","",A134&amp;"|~|"&amp;B134&amp;"|~|"&amp;E134&amp;"|~|"&amp;F134&amp;"|~|"&amp;H134&amp;"|~|"&amp;I134&amp;"|~|"&amp;K134&amp;"|~|"&amp;L134)</x:f>
      </x:c>
      <x:c r="X134" s="51"/>
      <x:c r="Y134" s="51"/>
      <x:c r="Z134" s="51"/>
      <x:c r="AA134" s="51"/>
      <x:c r="AB134" s="51" t="str">
        <x:f>IF(A134="","",IF(AND(O134="VALID",EXACT(X134,INDEX(DECISION_CONTEXT!$B$6:$B$205,MATCH(B134,DECISION_CONTEXT!$A$6:$A$205,0))),EXACT(Y134,INDEX(DECISION_CONTEXT!$E$6:$E$205,MATCH(B134,DECISION_CONTEXT!$A$6:$A$205,0))),EXACT(Z134,INDEX(DECISION_CONTEXT!$F$6:$F$205,MATCH(B134,DECISION_CONTEXT!$A$6:$A$205,0))),EXACT(AA134,INDEX(DECISION_CONTEXT!$H$6:$H$205,MATCH(B134,DECISION_CONTEXT!$A$6:$A$205,0))),EXACT(E134,INDEX(DECISION_CONTEXT!$K$6:$K$205,MATCH(B134,DECISION_CONTEXT!$A$6:$A$205,0)))),"VALID","INVALID - DECISION CONTRACT PARITY / AUTHORITY"))</x:f>
      </x:c>
      <x:c r="AC134" s="51" t="str">
        <x:f>IF(A134="","",COUNTIFS(EVIDENCE_LINKS!$B$6:$B$205,A134,EVIDENCE_LINKS!$C$6:$C$205,B134,EVIDENCE_LINKS!$N$6:$N$205,"INVALID"))</x:f>
      </x:c>
      <x:c r="AD134" s="51" t="str">
        <x:f>IF(A134="","",S134)</x:f>
      </x:c>
      <x:c r="AE134" s="51" t="str">
        <x:f>IF(A134="","",COUNTIFS(ALTERNATIVES!$B$6:$B$205,A134,ALTERNATIVES!$C$6:$C$205,B134,ALTERNATIVES!$L$6:$L$205,"INVALID"))</x:f>
      </x:c>
      <x:c r="AF134" s="51" t="str">
        <x:f>IF(A134="","",A134&amp;"|~|"&amp;B134&amp;"|~|"&amp;X134&amp;"|~|"&amp;Y134&amp;"|~|"&amp;Z134&amp;"|~|"&amp;AA134&amp;"|~|"&amp;E134&amp;"|~|"&amp;F134&amp;"|~|"&amp;H134&amp;"|~|"&amp;I134&amp;"|~|"&amp;K134&amp;"|~|"&amp;L134)</x:f>
      </x:c>
      <x:c r="AG134" s="51"/>
      <x:c r="AH134" s="51"/>
      <x:c r="AI134" s="51"/>
      <x:c r="AJ134" s="51"/>
      <x:c r="AK134" s="51" t="str">
        <x:f>IF(A134="","",IF(AG134="","EMPTY",IF(AND(COUNTIFS(EVIDENCE_LINKS!$B$6:$B$205,A134,EVIDENCE_LINKS!$D$6:$D$205,AG134)=1,EXACT(AG134,INDEX(EVIDENCE_LINKS!$D$6:$D$205,SUMIFS(EVIDENCE_LINKS!$S$6:$S$205,EVIDENCE_LINKS!$B$6:$B$205,A134,EVIDENCE_LINKS!$D$6:$D$205,AG134))),EXACT(A134,INDEX(EVIDENCE_LINKS!$B$6:$B$205,SUMIFS(EVIDENCE_LINKS!$S$6:$S$205,EVIDENCE_LINKS!$B$6:$B$205,A134,EVIDENCE_LINKS!$D$6:$D$205,AG134))),EXACT(B134,INDEX(EVIDENCE_LINKS!$C$6:$C$205,SUMIFS(EVIDENCE_LINKS!$S$6:$S$205,EVIDENCE_LINKS!$B$6:$B$205,A134,EVIDENCE_LINKS!$D$6:$D$205,AG134))),INDEX(EVIDENCE_LINKS!$N$6:$N$205,SUMIFS(EVIDENCE_LINKS!$S$6:$S$205,EVIDENCE_LINKS!$B$6:$B$205,A134,EVIDENCE_LINKS!$D$6:$D$205,AG134))="VALID",COUNTIF($AG134:$AJ134,AG134)=1),"VALID","INVALID - EVIDENCE 1 SELECTION")))</x:f>
      </x:c>
      <x:c r="AL134" s="51" t="str">
        <x:f>IF(A134="","",IF(AH134="","EMPTY",IF(AND(COUNTIFS(EVIDENCE_LINKS!$B$6:$B$205,A134,EVIDENCE_LINKS!$D$6:$D$205,AH134)=1,EXACT(AH134,INDEX(EVIDENCE_LINKS!$D$6:$D$205,SUMIFS(EVIDENCE_LINKS!$S$6:$S$205,EVIDENCE_LINKS!$B$6:$B$205,A134,EVIDENCE_LINKS!$D$6:$D$205,AH134))),EXACT(A134,INDEX(EVIDENCE_LINKS!$B$6:$B$205,SUMIFS(EVIDENCE_LINKS!$S$6:$S$205,EVIDENCE_LINKS!$B$6:$B$205,A134,EVIDENCE_LINKS!$D$6:$D$205,AH134))),EXACT(B134,INDEX(EVIDENCE_LINKS!$C$6:$C$205,SUMIFS(EVIDENCE_LINKS!$S$6:$S$205,EVIDENCE_LINKS!$B$6:$B$205,A134,EVIDENCE_LINKS!$D$6:$D$205,AH134))),INDEX(EVIDENCE_LINKS!$N$6:$N$205,SUMIFS(EVIDENCE_LINKS!$S$6:$S$205,EVIDENCE_LINKS!$B$6:$B$205,A134,EVIDENCE_LINKS!$D$6:$D$205,AH134))="VALID",COUNTIF($AG134:$AJ134,AH134)=1),"VALID","INVALID - EVIDENCE 2 SELECTION")))</x:f>
      </x:c>
      <x:c r="AM134" s="51" t="str">
        <x:f>IF(A134="","",IF(AI134="","EMPTY",IF(AND(COUNTIFS(EVIDENCE_LINKS!$B$6:$B$205,A134,EVIDENCE_LINKS!$D$6:$D$205,AI134)=1,EXACT(AI134,INDEX(EVIDENCE_LINKS!$D$6:$D$205,SUMIFS(EVIDENCE_LINKS!$S$6:$S$205,EVIDENCE_LINKS!$B$6:$B$205,A134,EVIDENCE_LINKS!$D$6:$D$205,AI134))),EXACT(A134,INDEX(EVIDENCE_LINKS!$B$6:$B$205,SUMIFS(EVIDENCE_LINKS!$S$6:$S$205,EVIDENCE_LINKS!$B$6:$B$205,A134,EVIDENCE_LINKS!$D$6:$D$205,AI134))),EXACT(B134,INDEX(EVIDENCE_LINKS!$C$6:$C$205,SUMIFS(EVIDENCE_LINKS!$S$6:$S$205,EVIDENCE_LINKS!$B$6:$B$205,A134,EVIDENCE_LINKS!$D$6:$D$205,AI134))),INDEX(EVIDENCE_LINKS!$N$6:$N$205,SUMIFS(EVIDENCE_LINKS!$S$6:$S$205,EVIDENCE_LINKS!$B$6:$B$205,A134,EVIDENCE_LINKS!$D$6:$D$205,AI134))="VALID",COUNTIF($AG134:$AJ134,AI134)=1),"VALID","INVALID - EVIDENCE 3 SELECTION")))</x:f>
      </x:c>
      <x:c r="AN134" s="51" t="str">
        <x:f>IF(A134="","",IF(AJ134="","EMPTY",IF(AND(COUNTIFS(EVIDENCE_LINKS!$B$6:$B$205,A134,EVIDENCE_LINKS!$D$6:$D$205,AJ134)=1,EXACT(AJ134,INDEX(EVIDENCE_LINKS!$D$6:$D$205,SUMIFS(EVIDENCE_LINKS!$S$6:$S$205,EVIDENCE_LINKS!$B$6:$B$205,A134,EVIDENCE_LINKS!$D$6:$D$205,AJ134))),EXACT(A134,INDEX(EVIDENCE_LINKS!$B$6:$B$205,SUMIFS(EVIDENCE_LINKS!$S$6:$S$205,EVIDENCE_LINKS!$B$6:$B$205,A134,EVIDENCE_LINKS!$D$6:$D$205,AJ134))),EXACT(B134,INDEX(EVIDENCE_LINKS!$C$6:$C$205,SUMIFS(EVIDENCE_LINKS!$S$6:$S$205,EVIDENCE_LINKS!$B$6:$B$205,A134,EVIDENCE_LINKS!$D$6:$D$205,AJ134))),INDEX(EVIDENCE_LINKS!$N$6:$N$205,SUMIFS(EVIDENCE_LINKS!$S$6:$S$205,EVIDENCE_LINKS!$B$6:$B$205,A134,EVIDENCE_LINKS!$D$6:$D$205,AJ134))="VALID",COUNTIF($AG134:$AJ134,AJ134)=1),"VALID","INVALID - EVIDENCE 4 SELECTION")))</x:f>
      </x:c>
      <x:c r="AO134" s="51" t="str">
        <x:f>IF(A134="","",IF(AND(OR(AK134="VALID",AK134="EMPTY"),OR(AL134="VALID",AL134="EMPTY"),OR(AM134="VALID",AM134="EMPTY"),OR(AN134="VALID",AN134="EMPTY"),R134=COUNTIF($AG134:$AJ134,"&lt;&gt;")),"VALID","INVALID - EVIDENCE SELECTION PARITY"))</x:f>
      </x:c>
      <x:c r="AP134" s="51" t="str">
        <x:f>IF(A134="","",IF(R134&lt;2,"TOO FEW - RETURN TO EVIDENCE AUDIT",IF(R134&gt;4,"TOO MANY - REPAIR MEMO","VALID")))</x:f>
      </x:c>
      <x:c r="AR134" t="str">
        <x:f>IF(A134="","",IF(AQ134="","INVALID - MISSING ALTERNATIVE SELECTION",IF(AND(COUNTIFS(ALTERNATIVES!$B$6:$B$205,A134,ALTERNATIVES!$A$6:$A$205,AQ134)=1,EXACT(AQ134,INDEX(ALTERNATIVES!$A$6:$A$205,SUMIFS(ALTERNATIVES!$Q$6:$Q$205,ALTERNATIVES!$B$6:$B$205,A134,ALTERNATIVES!$A$6:$A$205,AQ134))),EXACT(A134,INDEX(ALTERNATIVES!$B$6:$B$205,SUMIFS(ALTERNATIVES!$Q$6:$Q$205,ALTERNATIVES!$B$6:$B$205,A134,ALTERNATIVES!$A$6:$A$205,AQ134))),EXACT(B134,INDEX(ALTERNATIVES!$C$6:$C$205,SUMIFS(ALTERNATIVES!$Q$6:$Q$205,ALTERNATIVES!$B$6:$B$205,A134,ALTERNATIVES!$A$6:$A$205,AQ134))),INDEX(ALTERNATIVES!$L$6:$L$205,SUMIFS(ALTERNATIVES!$Q$6:$Q$205,ALTERNATIVES!$B$6:$B$205,A134,ALTERNATIVES!$A$6:$A$205,AQ134))="VALID"),"VALID","INVALID - ALTERNATIVE SELECTION")))</x:f>
      </x:c>
    </x:row>
    <x:row r="135">
      <x:c r="A135" s="24"/>
      <x:c r="B135" s="24"/>
      <x:c r="C135" s="34"/>
      <x:c r="D135" s="24"/>
      <x:c r="E135" s="24"/>
      <x:c r="F135" s="24"/>
      <x:c r="G135" s="24"/>
      <x:c r="H135" s="24"/>
      <x:c r="I135" s="24"/>
      <x:c r="J135" s="24"/>
      <x:c r="K135" s="24"/>
      <x:c r="L135" s="24"/>
      <x:c r="M135" s="24"/>
      <x:c r="N135" s="30" t="str">
        <x:f>IF(A135="","",IF(COUNTIF($A$6:$A$205,A135)=1,"VALID","INVALID - DUPLICATE / CASE-COLLIDING MEMO ID"))</x:f>
      </x:c>
      <x:c r="O135" s="30" t="str">
        <x:f>IF(A135="","",IF(AND(COUNTIF(DECISION_CONTEXT!$A$6:$A$205,B135)=1,EXACT(B135,INDEX(DECISION_CONTEXT!$A$6:$A$205,MATCH(B135,DECISION_CONTEXT!$A$6:$A$205,0))),INDEX(DECISION_CONTEXT!$I$6:$I$205,MATCH(B135,DECISION_CONTEXT!$A$6:$A$205,0))="VALID",INDEX(DECISION_CONTEXT!$J$6:$J$205,MATCH(B135,DECISION_CONTEXT!$A$6:$A$205,0))="VALID"),"VALID","INVALID - DECISION OWNERSHIP"))</x:f>
      </x:c>
      <x:c r="P135" s="30" t="str">
        <x:f>IF(A135="","",IF(AND(B135&lt;&gt;"",C135&lt;&gt;"",D135&lt;&gt;"",E135&lt;&gt;"",F135&lt;&gt;"",G135&lt;&gt;"",H135&lt;&gt;"",I135&lt;&gt;"",J135&lt;&gt;"",K135&lt;&gt;"",L135&lt;&gt;"",M135&lt;&gt;""),"VALID","INVALID - REQUIRED FIELD"))</x:f>
      </x:c>
      <x:c r="Q135" s="30" t="str">
        <x:f>IF(A135="","",COUNTIFS(EVIDENCE_LINKS!$B$6:$B$205,A135,EVIDENCE_LINKS!$C$6:$C$205,B135))</x:f>
      </x:c>
      <x:c r="R135" s="30" t="str">
        <x:f>IF(A135="","",COUNTIFS(EVIDENCE_LINKS!$B$6:$B$205,A135,EVIDENCE_LINKS!$C$6:$C$205,B135,EVIDENCE_LINKS!$N$6:$N$205,"VALID"))</x:f>
      </x:c>
      <x:c r="S135" s="30" t="str">
        <x:f>IF(A135="","",COUNTIFS(EVIDENCE_LINKS!$B$6:$B$205,A135,EVIDENCE_LINKS!$C$6:$C$205,B135,EVIDENCE_LINKS!$N$6:$N$205,"BLOCKING"))</x:f>
      </x:c>
      <x:c r="T135" s="30" t="str">
        <x:f>IF(A135="","",COUNTIFS(ALTERNATIVES!$B$6:$B$205,A135,ALTERNATIVES!$C$6:$C$205,B135,ALTERNATIVES!$L$6:$L$205,"VALID"))</x:f>
      </x:c>
      <x:c r="U135" s="30" t="str">
        <x:f>IF(A135="","",IF(OR(N135&lt;&gt;"VALID",O135&lt;&gt;"VALID",P135&lt;&gt;"VALID",AB135&lt;&gt;"VALID",AC135&gt;0,AE135&gt;0,AO135&lt;&gt;"VALID",AR135&lt;&gt;"VALID"),"REPAIR MEMO",IF(INDEX(DECISION_CONTEXT!$D$6:$D$205,MATCH(B135,DECISION_CONTEXT!$A$6:$A$205,0))="REOPEN REQUIRED","RETURN TO DECISION DEFINITION",IF(OR(AD135&gt;0,AP135="TOO FEW - RETURN TO EVIDENCE AUDIT"),"RETURN TO EVIDENCE AUDIT",IF(AP135="TOO MANY - REPAIR MEMO","REPAIR MEMO",IF(T135&lt;1,"REPAIR MEMO","READY FOR EXECUTIVE REVIEW"))))))</x:f>
      </x:c>
      <x:c r="V135" s="30" t="str">
        <x:f>IF(A135="","",IF(U135="READY FOR EXECUTIVE REVIEW","Take the bounded memo to executive review; record the actual decision separately.",IF(U135="RETURN TO DECISION DEFINITION","Reopen the Decision Definition Canvas before rewriting the memo.",IF(U135="RETURN TO EVIDENCE AUDIT","Return to Evidence Audit until at least two and no more than four decision-bearing evidence records are valid.",IF(AP135="TOO MANY - REPAIR MEMO","Reduce the executive surface to two to four decision-bearing evidence records without changing upstream evidence.","Repair the memo record without changing upstream decision or evidence.")))))</x:f>
      </x:c>
      <x:c r="W135" s="30" t="str">
        <x:f>IF(A135="","",A135&amp;"|~|"&amp;B135&amp;"|~|"&amp;E135&amp;"|~|"&amp;F135&amp;"|~|"&amp;H135&amp;"|~|"&amp;I135&amp;"|~|"&amp;K135&amp;"|~|"&amp;L135)</x:f>
      </x:c>
      <x:c r="X135" s="51"/>
      <x:c r="Y135" s="51"/>
      <x:c r="Z135" s="51"/>
      <x:c r="AA135" s="51"/>
      <x:c r="AB135" s="51" t="str">
        <x:f>IF(A135="","",IF(AND(O135="VALID",EXACT(X135,INDEX(DECISION_CONTEXT!$B$6:$B$205,MATCH(B135,DECISION_CONTEXT!$A$6:$A$205,0))),EXACT(Y135,INDEX(DECISION_CONTEXT!$E$6:$E$205,MATCH(B135,DECISION_CONTEXT!$A$6:$A$205,0))),EXACT(Z135,INDEX(DECISION_CONTEXT!$F$6:$F$205,MATCH(B135,DECISION_CONTEXT!$A$6:$A$205,0))),EXACT(AA135,INDEX(DECISION_CONTEXT!$H$6:$H$205,MATCH(B135,DECISION_CONTEXT!$A$6:$A$205,0))),EXACT(E135,INDEX(DECISION_CONTEXT!$K$6:$K$205,MATCH(B135,DECISION_CONTEXT!$A$6:$A$205,0)))),"VALID","INVALID - DECISION CONTRACT PARITY / AUTHORITY"))</x:f>
      </x:c>
      <x:c r="AC135" s="51" t="str">
        <x:f>IF(A135="","",COUNTIFS(EVIDENCE_LINKS!$B$6:$B$205,A135,EVIDENCE_LINKS!$C$6:$C$205,B135,EVIDENCE_LINKS!$N$6:$N$205,"INVALID"))</x:f>
      </x:c>
      <x:c r="AD135" s="51" t="str">
        <x:f>IF(A135="","",S135)</x:f>
      </x:c>
      <x:c r="AE135" s="51" t="str">
        <x:f>IF(A135="","",COUNTIFS(ALTERNATIVES!$B$6:$B$205,A135,ALTERNATIVES!$C$6:$C$205,B135,ALTERNATIVES!$L$6:$L$205,"INVALID"))</x:f>
      </x:c>
      <x:c r="AF135" s="51" t="str">
        <x:f>IF(A135="","",A135&amp;"|~|"&amp;B135&amp;"|~|"&amp;X135&amp;"|~|"&amp;Y135&amp;"|~|"&amp;Z135&amp;"|~|"&amp;AA135&amp;"|~|"&amp;E135&amp;"|~|"&amp;F135&amp;"|~|"&amp;H135&amp;"|~|"&amp;I135&amp;"|~|"&amp;K135&amp;"|~|"&amp;L135)</x:f>
      </x:c>
      <x:c r="AG135" s="51"/>
      <x:c r="AH135" s="51"/>
      <x:c r="AI135" s="51"/>
      <x:c r="AJ135" s="51"/>
      <x:c r="AK135" s="51" t="str">
        <x:f>IF(A135="","",IF(AG135="","EMPTY",IF(AND(COUNTIFS(EVIDENCE_LINKS!$B$6:$B$205,A135,EVIDENCE_LINKS!$D$6:$D$205,AG135)=1,EXACT(AG135,INDEX(EVIDENCE_LINKS!$D$6:$D$205,SUMIFS(EVIDENCE_LINKS!$S$6:$S$205,EVIDENCE_LINKS!$B$6:$B$205,A135,EVIDENCE_LINKS!$D$6:$D$205,AG135))),EXACT(A135,INDEX(EVIDENCE_LINKS!$B$6:$B$205,SUMIFS(EVIDENCE_LINKS!$S$6:$S$205,EVIDENCE_LINKS!$B$6:$B$205,A135,EVIDENCE_LINKS!$D$6:$D$205,AG135))),EXACT(B135,INDEX(EVIDENCE_LINKS!$C$6:$C$205,SUMIFS(EVIDENCE_LINKS!$S$6:$S$205,EVIDENCE_LINKS!$B$6:$B$205,A135,EVIDENCE_LINKS!$D$6:$D$205,AG135))),INDEX(EVIDENCE_LINKS!$N$6:$N$205,SUMIFS(EVIDENCE_LINKS!$S$6:$S$205,EVIDENCE_LINKS!$B$6:$B$205,A135,EVIDENCE_LINKS!$D$6:$D$205,AG135))="VALID",COUNTIF($AG135:$AJ135,AG135)=1),"VALID","INVALID - EVIDENCE 1 SELECTION")))</x:f>
      </x:c>
      <x:c r="AL135" s="51" t="str">
        <x:f>IF(A135="","",IF(AH135="","EMPTY",IF(AND(COUNTIFS(EVIDENCE_LINKS!$B$6:$B$205,A135,EVIDENCE_LINKS!$D$6:$D$205,AH135)=1,EXACT(AH135,INDEX(EVIDENCE_LINKS!$D$6:$D$205,SUMIFS(EVIDENCE_LINKS!$S$6:$S$205,EVIDENCE_LINKS!$B$6:$B$205,A135,EVIDENCE_LINKS!$D$6:$D$205,AH135))),EXACT(A135,INDEX(EVIDENCE_LINKS!$B$6:$B$205,SUMIFS(EVIDENCE_LINKS!$S$6:$S$205,EVIDENCE_LINKS!$B$6:$B$205,A135,EVIDENCE_LINKS!$D$6:$D$205,AH135))),EXACT(B135,INDEX(EVIDENCE_LINKS!$C$6:$C$205,SUMIFS(EVIDENCE_LINKS!$S$6:$S$205,EVIDENCE_LINKS!$B$6:$B$205,A135,EVIDENCE_LINKS!$D$6:$D$205,AH135))),INDEX(EVIDENCE_LINKS!$N$6:$N$205,SUMIFS(EVIDENCE_LINKS!$S$6:$S$205,EVIDENCE_LINKS!$B$6:$B$205,A135,EVIDENCE_LINKS!$D$6:$D$205,AH135))="VALID",COUNTIF($AG135:$AJ135,AH135)=1),"VALID","INVALID - EVIDENCE 2 SELECTION")))</x:f>
      </x:c>
      <x:c r="AM135" s="51" t="str">
        <x:f>IF(A135="","",IF(AI135="","EMPTY",IF(AND(COUNTIFS(EVIDENCE_LINKS!$B$6:$B$205,A135,EVIDENCE_LINKS!$D$6:$D$205,AI135)=1,EXACT(AI135,INDEX(EVIDENCE_LINKS!$D$6:$D$205,SUMIFS(EVIDENCE_LINKS!$S$6:$S$205,EVIDENCE_LINKS!$B$6:$B$205,A135,EVIDENCE_LINKS!$D$6:$D$205,AI135))),EXACT(A135,INDEX(EVIDENCE_LINKS!$B$6:$B$205,SUMIFS(EVIDENCE_LINKS!$S$6:$S$205,EVIDENCE_LINKS!$B$6:$B$205,A135,EVIDENCE_LINKS!$D$6:$D$205,AI135))),EXACT(B135,INDEX(EVIDENCE_LINKS!$C$6:$C$205,SUMIFS(EVIDENCE_LINKS!$S$6:$S$205,EVIDENCE_LINKS!$B$6:$B$205,A135,EVIDENCE_LINKS!$D$6:$D$205,AI135))),INDEX(EVIDENCE_LINKS!$N$6:$N$205,SUMIFS(EVIDENCE_LINKS!$S$6:$S$205,EVIDENCE_LINKS!$B$6:$B$205,A135,EVIDENCE_LINKS!$D$6:$D$205,AI135))="VALID",COUNTIF($AG135:$AJ135,AI135)=1),"VALID","INVALID - EVIDENCE 3 SELECTION")))</x:f>
      </x:c>
      <x:c r="AN135" s="51" t="str">
        <x:f>IF(A135="","",IF(AJ135="","EMPTY",IF(AND(COUNTIFS(EVIDENCE_LINKS!$B$6:$B$205,A135,EVIDENCE_LINKS!$D$6:$D$205,AJ135)=1,EXACT(AJ135,INDEX(EVIDENCE_LINKS!$D$6:$D$205,SUMIFS(EVIDENCE_LINKS!$S$6:$S$205,EVIDENCE_LINKS!$B$6:$B$205,A135,EVIDENCE_LINKS!$D$6:$D$205,AJ135))),EXACT(A135,INDEX(EVIDENCE_LINKS!$B$6:$B$205,SUMIFS(EVIDENCE_LINKS!$S$6:$S$205,EVIDENCE_LINKS!$B$6:$B$205,A135,EVIDENCE_LINKS!$D$6:$D$205,AJ135))),EXACT(B135,INDEX(EVIDENCE_LINKS!$C$6:$C$205,SUMIFS(EVIDENCE_LINKS!$S$6:$S$205,EVIDENCE_LINKS!$B$6:$B$205,A135,EVIDENCE_LINKS!$D$6:$D$205,AJ135))),INDEX(EVIDENCE_LINKS!$N$6:$N$205,SUMIFS(EVIDENCE_LINKS!$S$6:$S$205,EVIDENCE_LINKS!$B$6:$B$205,A135,EVIDENCE_LINKS!$D$6:$D$205,AJ135))="VALID",COUNTIF($AG135:$AJ135,AJ135)=1),"VALID","INVALID - EVIDENCE 4 SELECTION")))</x:f>
      </x:c>
      <x:c r="AO135" s="51" t="str">
        <x:f>IF(A135="","",IF(AND(OR(AK135="VALID",AK135="EMPTY"),OR(AL135="VALID",AL135="EMPTY"),OR(AM135="VALID",AM135="EMPTY"),OR(AN135="VALID",AN135="EMPTY"),R135=COUNTIF($AG135:$AJ135,"&lt;&gt;")),"VALID","INVALID - EVIDENCE SELECTION PARITY"))</x:f>
      </x:c>
      <x:c r="AP135" s="51" t="str">
        <x:f>IF(A135="","",IF(R135&lt;2,"TOO FEW - RETURN TO EVIDENCE AUDIT",IF(R135&gt;4,"TOO MANY - REPAIR MEMO","VALID")))</x:f>
      </x:c>
      <x:c r="AR135" t="str">
        <x:f>IF(A135="","",IF(AQ135="","INVALID - MISSING ALTERNATIVE SELECTION",IF(AND(COUNTIFS(ALTERNATIVES!$B$6:$B$205,A135,ALTERNATIVES!$A$6:$A$205,AQ135)=1,EXACT(AQ135,INDEX(ALTERNATIVES!$A$6:$A$205,SUMIFS(ALTERNATIVES!$Q$6:$Q$205,ALTERNATIVES!$B$6:$B$205,A135,ALTERNATIVES!$A$6:$A$205,AQ135))),EXACT(A135,INDEX(ALTERNATIVES!$B$6:$B$205,SUMIFS(ALTERNATIVES!$Q$6:$Q$205,ALTERNATIVES!$B$6:$B$205,A135,ALTERNATIVES!$A$6:$A$205,AQ135))),EXACT(B135,INDEX(ALTERNATIVES!$C$6:$C$205,SUMIFS(ALTERNATIVES!$Q$6:$Q$205,ALTERNATIVES!$B$6:$B$205,A135,ALTERNATIVES!$A$6:$A$205,AQ135))),INDEX(ALTERNATIVES!$L$6:$L$205,SUMIFS(ALTERNATIVES!$Q$6:$Q$205,ALTERNATIVES!$B$6:$B$205,A135,ALTERNATIVES!$A$6:$A$205,AQ135))="VALID"),"VALID","INVALID - ALTERNATIVE SELECTION")))</x:f>
      </x:c>
    </x:row>
    <x:row r="136">
      <x:c r="A136" s="24"/>
      <x:c r="B136" s="24"/>
      <x:c r="C136" s="34"/>
      <x:c r="D136" s="24"/>
      <x:c r="E136" s="24"/>
      <x:c r="F136" s="24"/>
      <x:c r="G136" s="24"/>
      <x:c r="H136" s="24"/>
      <x:c r="I136" s="24"/>
      <x:c r="J136" s="24"/>
      <x:c r="K136" s="24"/>
      <x:c r="L136" s="24"/>
      <x:c r="M136" s="24"/>
      <x:c r="N136" s="30" t="str">
        <x:f>IF(A136="","",IF(COUNTIF($A$6:$A$205,A136)=1,"VALID","INVALID - DUPLICATE / CASE-COLLIDING MEMO ID"))</x:f>
      </x:c>
      <x:c r="O136" s="30" t="str">
        <x:f>IF(A136="","",IF(AND(COUNTIF(DECISION_CONTEXT!$A$6:$A$205,B136)=1,EXACT(B136,INDEX(DECISION_CONTEXT!$A$6:$A$205,MATCH(B136,DECISION_CONTEXT!$A$6:$A$205,0))),INDEX(DECISION_CONTEXT!$I$6:$I$205,MATCH(B136,DECISION_CONTEXT!$A$6:$A$205,0))="VALID",INDEX(DECISION_CONTEXT!$J$6:$J$205,MATCH(B136,DECISION_CONTEXT!$A$6:$A$205,0))="VALID"),"VALID","INVALID - DECISION OWNERSHIP"))</x:f>
      </x:c>
      <x:c r="P136" s="30" t="str">
        <x:f>IF(A136="","",IF(AND(B136&lt;&gt;"",C136&lt;&gt;"",D136&lt;&gt;"",E136&lt;&gt;"",F136&lt;&gt;"",G136&lt;&gt;"",H136&lt;&gt;"",I136&lt;&gt;"",J136&lt;&gt;"",K136&lt;&gt;"",L136&lt;&gt;"",M136&lt;&gt;""),"VALID","INVALID - REQUIRED FIELD"))</x:f>
      </x:c>
      <x:c r="Q136" s="30" t="str">
        <x:f>IF(A136="","",COUNTIFS(EVIDENCE_LINKS!$B$6:$B$205,A136,EVIDENCE_LINKS!$C$6:$C$205,B136))</x:f>
      </x:c>
      <x:c r="R136" s="30" t="str">
        <x:f>IF(A136="","",COUNTIFS(EVIDENCE_LINKS!$B$6:$B$205,A136,EVIDENCE_LINKS!$C$6:$C$205,B136,EVIDENCE_LINKS!$N$6:$N$205,"VALID"))</x:f>
      </x:c>
      <x:c r="S136" s="30" t="str">
        <x:f>IF(A136="","",COUNTIFS(EVIDENCE_LINKS!$B$6:$B$205,A136,EVIDENCE_LINKS!$C$6:$C$205,B136,EVIDENCE_LINKS!$N$6:$N$205,"BLOCKING"))</x:f>
      </x:c>
      <x:c r="T136" s="30" t="str">
        <x:f>IF(A136="","",COUNTIFS(ALTERNATIVES!$B$6:$B$205,A136,ALTERNATIVES!$C$6:$C$205,B136,ALTERNATIVES!$L$6:$L$205,"VALID"))</x:f>
      </x:c>
      <x:c r="U136" s="30" t="str">
        <x:f>IF(A136="","",IF(OR(N136&lt;&gt;"VALID",O136&lt;&gt;"VALID",P136&lt;&gt;"VALID",AB136&lt;&gt;"VALID",AC136&gt;0,AE136&gt;0,AO136&lt;&gt;"VALID",AR136&lt;&gt;"VALID"),"REPAIR MEMO",IF(INDEX(DECISION_CONTEXT!$D$6:$D$205,MATCH(B136,DECISION_CONTEXT!$A$6:$A$205,0))="REOPEN REQUIRED","RETURN TO DECISION DEFINITION",IF(OR(AD136&gt;0,AP136="TOO FEW - RETURN TO EVIDENCE AUDIT"),"RETURN TO EVIDENCE AUDIT",IF(AP136="TOO MANY - REPAIR MEMO","REPAIR MEMO",IF(T136&lt;1,"REPAIR MEMO","READY FOR EXECUTIVE REVIEW"))))))</x:f>
      </x:c>
      <x:c r="V136" s="30" t="str">
        <x:f>IF(A136="","",IF(U136="READY FOR EXECUTIVE REVIEW","Take the bounded memo to executive review; record the actual decision separately.",IF(U136="RETURN TO DECISION DEFINITION","Reopen the Decision Definition Canvas before rewriting the memo.",IF(U136="RETURN TO EVIDENCE AUDIT","Return to Evidence Audit until at least two and no more than four decision-bearing evidence records are valid.",IF(AP136="TOO MANY - REPAIR MEMO","Reduce the executive surface to two to four decision-bearing evidence records without changing upstream evidence.","Repair the memo record without changing upstream decision or evidence.")))))</x:f>
      </x:c>
      <x:c r="W136" s="30" t="str">
        <x:f>IF(A136="","",A136&amp;"|~|"&amp;B136&amp;"|~|"&amp;E136&amp;"|~|"&amp;F136&amp;"|~|"&amp;H136&amp;"|~|"&amp;I136&amp;"|~|"&amp;K136&amp;"|~|"&amp;L136)</x:f>
      </x:c>
      <x:c r="X136" s="51"/>
      <x:c r="Y136" s="51"/>
      <x:c r="Z136" s="51"/>
      <x:c r="AA136" s="51"/>
      <x:c r="AB136" s="51" t="str">
        <x:f>IF(A136="","",IF(AND(O136="VALID",EXACT(X136,INDEX(DECISION_CONTEXT!$B$6:$B$205,MATCH(B136,DECISION_CONTEXT!$A$6:$A$205,0))),EXACT(Y136,INDEX(DECISION_CONTEXT!$E$6:$E$205,MATCH(B136,DECISION_CONTEXT!$A$6:$A$205,0))),EXACT(Z136,INDEX(DECISION_CONTEXT!$F$6:$F$205,MATCH(B136,DECISION_CONTEXT!$A$6:$A$205,0))),EXACT(AA136,INDEX(DECISION_CONTEXT!$H$6:$H$205,MATCH(B136,DECISION_CONTEXT!$A$6:$A$205,0))),EXACT(E136,INDEX(DECISION_CONTEXT!$K$6:$K$205,MATCH(B136,DECISION_CONTEXT!$A$6:$A$205,0)))),"VALID","INVALID - DECISION CONTRACT PARITY / AUTHORITY"))</x:f>
      </x:c>
      <x:c r="AC136" s="51" t="str">
        <x:f>IF(A136="","",COUNTIFS(EVIDENCE_LINKS!$B$6:$B$205,A136,EVIDENCE_LINKS!$C$6:$C$205,B136,EVIDENCE_LINKS!$N$6:$N$205,"INVALID"))</x:f>
      </x:c>
      <x:c r="AD136" s="51" t="str">
        <x:f>IF(A136="","",S136)</x:f>
      </x:c>
      <x:c r="AE136" s="51" t="str">
        <x:f>IF(A136="","",COUNTIFS(ALTERNATIVES!$B$6:$B$205,A136,ALTERNATIVES!$C$6:$C$205,B136,ALTERNATIVES!$L$6:$L$205,"INVALID"))</x:f>
      </x:c>
      <x:c r="AF136" s="51" t="str">
        <x:f>IF(A136="","",A136&amp;"|~|"&amp;B136&amp;"|~|"&amp;X136&amp;"|~|"&amp;Y136&amp;"|~|"&amp;Z136&amp;"|~|"&amp;AA136&amp;"|~|"&amp;E136&amp;"|~|"&amp;F136&amp;"|~|"&amp;H136&amp;"|~|"&amp;I136&amp;"|~|"&amp;K136&amp;"|~|"&amp;L136)</x:f>
      </x:c>
      <x:c r="AG136" s="51"/>
      <x:c r="AH136" s="51"/>
      <x:c r="AI136" s="51"/>
      <x:c r="AJ136" s="51"/>
      <x:c r="AK136" s="51" t="str">
        <x:f>IF(A136="","",IF(AG136="","EMPTY",IF(AND(COUNTIFS(EVIDENCE_LINKS!$B$6:$B$205,A136,EVIDENCE_LINKS!$D$6:$D$205,AG136)=1,EXACT(AG136,INDEX(EVIDENCE_LINKS!$D$6:$D$205,SUMIFS(EVIDENCE_LINKS!$S$6:$S$205,EVIDENCE_LINKS!$B$6:$B$205,A136,EVIDENCE_LINKS!$D$6:$D$205,AG136))),EXACT(A136,INDEX(EVIDENCE_LINKS!$B$6:$B$205,SUMIFS(EVIDENCE_LINKS!$S$6:$S$205,EVIDENCE_LINKS!$B$6:$B$205,A136,EVIDENCE_LINKS!$D$6:$D$205,AG136))),EXACT(B136,INDEX(EVIDENCE_LINKS!$C$6:$C$205,SUMIFS(EVIDENCE_LINKS!$S$6:$S$205,EVIDENCE_LINKS!$B$6:$B$205,A136,EVIDENCE_LINKS!$D$6:$D$205,AG136))),INDEX(EVIDENCE_LINKS!$N$6:$N$205,SUMIFS(EVIDENCE_LINKS!$S$6:$S$205,EVIDENCE_LINKS!$B$6:$B$205,A136,EVIDENCE_LINKS!$D$6:$D$205,AG136))="VALID",COUNTIF($AG136:$AJ136,AG136)=1),"VALID","INVALID - EVIDENCE 1 SELECTION")))</x:f>
      </x:c>
      <x:c r="AL136" s="51" t="str">
        <x:f>IF(A136="","",IF(AH136="","EMPTY",IF(AND(COUNTIFS(EVIDENCE_LINKS!$B$6:$B$205,A136,EVIDENCE_LINKS!$D$6:$D$205,AH136)=1,EXACT(AH136,INDEX(EVIDENCE_LINKS!$D$6:$D$205,SUMIFS(EVIDENCE_LINKS!$S$6:$S$205,EVIDENCE_LINKS!$B$6:$B$205,A136,EVIDENCE_LINKS!$D$6:$D$205,AH136))),EXACT(A136,INDEX(EVIDENCE_LINKS!$B$6:$B$205,SUMIFS(EVIDENCE_LINKS!$S$6:$S$205,EVIDENCE_LINKS!$B$6:$B$205,A136,EVIDENCE_LINKS!$D$6:$D$205,AH136))),EXACT(B136,INDEX(EVIDENCE_LINKS!$C$6:$C$205,SUMIFS(EVIDENCE_LINKS!$S$6:$S$205,EVIDENCE_LINKS!$B$6:$B$205,A136,EVIDENCE_LINKS!$D$6:$D$205,AH136))),INDEX(EVIDENCE_LINKS!$N$6:$N$205,SUMIFS(EVIDENCE_LINKS!$S$6:$S$205,EVIDENCE_LINKS!$B$6:$B$205,A136,EVIDENCE_LINKS!$D$6:$D$205,AH136))="VALID",COUNTIF($AG136:$AJ136,AH136)=1),"VALID","INVALID - EVIDENCE 2 SELECTION")))</x:f>
      </x:c>
      <x:c r="AM136" s="51" t="str">
        <x:f>IF(A136="","",IF(AI136="","EMPTY",IF(AND(COUNTIFS(EVIDENCE_LINKS!$B$6:$B$205,A136,EVIDENCE_LINKS!$D$6:$D$205,AI136)=1,EXACT(AI136,INDEX(EVIDENCE_LINKS!$D$6:$D$205,SUMIFS(EVIDENCE_LINKS!$S$6:$S$205,EVIDENCE_LINKS!$B$6:$B$205,A136,EVIDENCE_LINKS!$D$6:$D$205,AI136))),EXACT(A136,INDEX(EVIDENCE_LINKS!$B$6:$B$205,SUMIFS(EVIDENCE_LINKS!$S$6:$S$205,EVIDENCE_LINKS!$B$6:$B$205,A136,EVIDENCE_LINKS!$D$6:$D$205,AI136))),EXACT(B136,INDEX(EVIDENCE_LINKS!$C$6:$C$205,SUMIFS(EVIDENCE_LINKS!$S$6:$S$205,EVIDENCE_LINKS!$B$6:$B$205,A136,EVIDENCE_LINKS!$D$6:$D$205,AI136))),INDEX(EVIDENCE_LINKS!$N$6:$N$205,SUMIFS(EVIDENCE_LINKS!$S$6:$S$205,EVIDENCE_LINKS!$B$6:$B$205,A136,EVIDENCE_LINKS!$D$6:$D$205,AI136))="VALID",COUNTIF($AG136:$AJ136,AI136)=1),"VALID","INVALID - EVIDENCE 3 SELECTION")))</x:f>
      </x:c>
      <x:c r="AN136" s="51" t="str">
        <x:f>IF(A136="","",IF(AJ136="","EMPTY",IF(AND(COUNTIFS(EVIDENCE_LINKS!$B$6:$B$205,A136,EVIDENCE_LINKS!$D$6:$D$205,AJ136)=1,EXACT(AJ136,INDEX(EVIDENCE_LINKS!$D$6:$D$205,SUMIFS(EVIDENCE_LINKS!$S$6:$S$205,EVIDENCE_LINKS!$B$6:$B$205,A136,EVIDENCE_LINKS!$D$6:$D$205,AJ136))),EXACT(A136,INDEX(EVIDENCE_LINKS!$B$6:$B$205,SUMIFS(EVIDENCE_LINKS!$S$6:$S$205,EVIDENCE_LINKS!$B$6:$B$205,A136,EVIDENCE_LINKS!$D$6:$D$205,AJ136))),EXACT(B136,INDEX(EVIDENCE_LINKS!$C$6:$C$205,SUMIFS(EVIDENCE_LINKS!$S$6:$S$205,EVIDENCE_LINKS!$B$6:$B$205,A136,EVIDENCE_LINKS!$D$6:$D$205,AJ136))),INDEX(EVIDENCE_LINKS!$N$6:$N$205,SUMIFS(EVIDENCE_LINKS!$S$6:$S$205,EVIDENCE_LINKS!$B$6:$B$205,A136,EVIDENCE_LINKS!$D$6:$D$205,AJ136))="VALID",COUNTIF($AG136:$AJ136,AJ136)=1),"VALID","INVALID - EVIDENCE 4 SELECTION")))</x:f>
      </x:c>
      <x:c r="AO136" s="51" t="str">
        <x:f>IF(A136="","",IF(AND(OR(AK136="VALID",AK136="EMPTY"),OR(AL136="VALID",AL136="EMPTY"),OR(AM136="VALID",AM136="EMPTY"),OR(AN136="VALID",AN136="EMPTY"),R136=COUNTIF($AG136:$AJ136,"&lt;&gt;")),"VALID","INVALID - EVIDENCE SELECTION PARITY"))</x:f>
      </x:c>
      <x:c r="AP136" s="51" t="str">
        <x:f>IF(A136="","",IF(R136&lt;2,"TOO FEW - RETURN TO EVIDENCE AUDIT",IF(R136&gt;4,"TOO MANY - REPAIR MEMO","VALID")))</x:f>
      </x:c>
      <x:c r="AR136" t="str">
        <x:f>IF(A136="","",IF(AQ136="","INVALID - MISSING ALTERNATIVE SELECTION",IF(AND(COUNTIFS(ALTERNATIVES!$B$6:$B$205,A136,ALTERNATIVES!$A$6:$A$205,AQ136)=1,EXACT(AQ136,INDEX(ALTERNATIVES!$A$6:$A$205,SUMIFS(ALTERNATIVES!$Q$6:$Q$205,ALTERNATIVES!$B$6:$B$205,A136,ALTERNATIVES!$A$6:$A$205,AQ136))),EXACT(A136,INDEX(ALTERNATIVES!$B$6:$B$205,SUMIFS(ALTERNATIVES!$Q$6:$Q$205,ALTERNATIVES!$B$6:$B$205,A136,ALTERNATIVES!$A$6:$A$205,AQ136))),EXACT(B136,INDEX(ALTERNATIVES!$C$6:$C$205,SUMIFS(ALTERNATIVES!$Q$6:$Q$205,ALTERNATIVES!$B$6:$B$205,A136,ALTERNATIVES!$A$6:$A$205,AQ136))),INDEX(ALTERNATIVES!$L$6:$L$205,SUMIFS(ALTERNATIVES!$Q$6:$Q$205,ALTERNATIVES!$B$6:$B$205,A136,ALTERNATIVES!$A$6:$A$205,AQ136))="VALID"),"VALID","INVALID - ALTERNATIVE SELECTION")))</x:f>
      </x:c>
    </x:row>
    <x:row r="137">
      <x:c r="A137" s="24"/>
      <x:c r="B137" s="24"/>
      <x:c r="C137" s="34"/>
      <x:c r="D137" s="24"/>
      <x:c r="E137" s="24"/>
      <x:c r="F137" s="24"/>
      <x:c r="G137" s="24"/>
      <x:c r="H137" s="24"/>
      <x:c r="I137" s="24"/>
      <x:c r="J137" s="24"/>
      <x:c r="K137" s="24"/>
      <x:c r="L137" s="24"/>
      <x:c r="M137" s="24"/>
      <x:c r="N137" s="30" t="str">
        <x:f>IF(A137="","",IF(COUNTIF($A$6:$A$205,A137)=1,"VALID","INVALID - DUPLICATE / CASE-COLLIDING MEMO ID"))</x:f>
      </x:c>
      <x:c r="O137" s="30" t="str">
        <x:f>IF(A137="","",IF(AND(COUNTIF(DECISION_CONTEXT!$A$6:$A$205,B137)=1,EXACT(B137,INDEX(DECISION_CONTEXT!$A$6:$A$205,MATCH(B137,DECISION_CONTEXT!$A$6:$A$205,0))),INDEX(DECISION_CONTEXT!$I$6:$I$205,MATCH(B137,DECISION_CONTEXT!$A$6:$A$205,0))="VALID",INDEX(DECISION_CONTEXT!$J$6:$J$205,MATCH(B137,DECISION_CONTEXT!$A$6:$A$205,0))="VALID"),"VALID","INVALID - DECISION OWNERSHIP"))</x:f>
      </x:c>
      <x:c r="P137" s="30" t="str">
        <x:f>IF(A137="","",IF(AND(B137&lt;&gt;"",C137&lt;&gt;"",D137&lt;&gt;"",E137&lt;&gt;"",F137&lt;&gt;"",G137&lt;&gt;"",H137&lt;&gt;"",I137&lt;&gt;"",J137&lt;&gt;"",K137&lt;&gt;"",L137&lt;&gt;"",M137&lt;&gt;""),"VALID","INVALID - REQUIRED FIELD"))</x:f>
      </x:c>
      <x:c r="Q137" s="30" t="str">
        <x:f>IF(A137="","",COUNTIFS(EVIDENCE_LINKS!$B$6:$B$205,A137,EVIDENCE_LINKS!$C$6:$C$205,B137))</x:f>
      </x:c>
      <x:c r="R137" s="30" t="str">
        <x:f>IF(A137="","",COUNTIFS(EVIDENCE_LINKS!$B$6:$B$205,A137,EVIDENCE_LINKS!$C$6:$C$205,B137,EVIDENCE_LINKS!$N$6:$N$205,"VALID"))</x:f>
      </x:c>
      <x:c r="S137" s="30" t="str">
        <x:f>IF(A137="","",COUNTIFS(EVIDENCE_LINKS!$B$6:$B$205,A137,EVIDENCE_LINKS!$C$6:$C$205,B137,EVIDENCE_LINKS!$N$6:$N$205,"BLOCKING"))</x:f>
      </x:c>
      <x:c r="T137" s="30" t="str">
        <x:f>IF(A137="","",COUNTIFS(ALTERNATIVES!$B$6:$B$205,A137,ALTERNATIVES!$C$6:$C$205,B137,ALTERNATIVES!$L$6:$L$205,"VALID"))</x:f>
      </x:c>
      <x:c r="U137" s="30" t="str">
        <x:f>IF(A137="","",IF(OR(N137&lt;&gt;"VALID",O137&lt;&gt;"VALID",P137&lt;&gt;"VALID",AB137&lt;&gt;"VALID",AC137&gt;0,AE137&gt;0,AO137&lt;&gt;"VALID",AR137&lt;&gt;"VALID"),"REPAIR MEMO",IF(INDEX(DECISION_CONTEXT!$D$6:$D$205,MATCH(B137,DECISION_CONTEXT!$A$6:$A$205,0))="REOPEN REQUIRED","RETURN TO DECISION DEFINITION",IF(OR(AD137&gt;0,AP137="TOO FEW - RETURN TO EVIDENCE AUDIT"),"RETURN TO EVIDENCE AUDIT",IF(AP137="TOO MANY - REPAIR MEMO","REPAIR MEMO",IF(T137&lt;1,"REPAIR MEMO","READY FOR EXECUTIVE REVIEW"))))))</x:f>
      </x:c>
      <x:c r="V137" s="30" t="str">
        <x:f>IF(A137="","",IF(U137="READY FOR EXECUTIVE REVIEW","Take the bounded memo to executive review; record the actual decision separately.",IF(U137="RETURN TO DECISION DEFINITION","Reopen the Decision Definition Canvas before rewriting the memo.",IF(U137="RETURN TO EVIDENCE AUDIT","Return to Evidence Audit until at least two and no more than four decision-bearing evidence records are valid.",IF(AP137="TOO MANY - REPAIR MEMO","Reduce the executive surface to two to four decision-bearing evidence records without changing upstream evidence.","Repair the memo record without changing upstream decision or evidence.")))))</x:f>
      </x:c>
      <x:c r="W137" s="30" t="str">
        <x:f>IF(A137="","",A137&amp;"|~|"&amp;B137&amp;"|~|"&amp;E137&amp;"|~|"&amp;F137&amp;"|~|"&amp;H137&amp;"|~|"&amp;I137&amp;"|~|"&amp;K137&amp;"|~|"&amp;L137)</x:f>
      </x:c>
      <x:c r="X137" s="51"/>
      <x:c r="Y137" s="51"/>
      <x:c r="Z137" s="51"/>
      <x:c r="AA137" s="51"/>
      <x:c r="AB137" s="51" t="str">
        <x:f>IF(A137="","",IF(AND(O137="VALID",EXACT(X137,INDEX(DECISION_CONTEXT!$B$6:$B$205,MATCH(B137,DECISION_CONTEXT!$A$6:$A$205,0))),EXACT(Y137,INDEX(DECISION_CONTEXT!$E$6:$E$205,MATCH(B137,DECISION_CONTEXT!$A$6:$A$205,0))),EXACT(Z137,INDEX(DECISION_CONTEXT!$F$6:$F$205,MATCH(B137,DECISION_CONTEXT!$A$6:$A$205,0))),EXACT(AA137,INDEX(DECISION_CONTEXT!$H$6:$H$205,MATCH(B137,DECISION_CONTEXT!$A$6:$A$205,0))),EXACT(E137,INDEX(DECISION_CONTEXT!$K$6:$K$205,MATCH(B137,DECISION_CONTEXT!$A$6:$A$205,0)))),"VALID","INVALID - DECISION CONTRACT PARITY / AUTHORITY"))</x:f>
      </x:c>
      <x:c r="AC137" s="51" t="str">
        <x:f>IF(A137="","",COUNTIFS(EVIDENCE_LINKS!$B$6:$B$205,A137,EVIDENCE_LINKS!$C$6:$C$205,B137,EVIDENCE_LINKS!$N$6:$N$205,"INVALID"))</x:f>
      </x:c>
      <x:c r="AD137" s="51" t="str">
        <x:f>IF(A137="","",S137)</x:f>
      </x:c>
      <x:c r="AE137" s="51" t="str">
        <x:f>IF(A137="","",COUNTIFS(ALTERNATIVES!$B$6:$B$205,A137,ALTERNATIVES!$C$6:$C$205,B137,ALTERNATIVES!$L$6:$L$205,"INVALID"))</x:f>
      </x:c>
      <x:c r="AF137" s="51" t="str">
        <x:f>IF(A137="","",A137&amp;"|~|"&amp;B137&amp;"|~|"&amp;X137&amp;"|~|"&amp;Y137&amp;"|~|"&amp;Z137&amp;"|~|"&amp;AA137&amp;"|~|"&amp;E137&amp;"|~|"&amp;F137&amp;"|~|"&amp;H137&amp;"|~|"&amp;I137&amp;"|~|"&amp;K137&amp;"|~|"&amp;L137)</x:f>
      </x:c>
      <x:c r="AG137" s="51"/>
      <x:c r="AH137" s="51"/>
      <x:c r="AI137" s="51"/>
      <x:c r="AJ137" s="51"/>
      <x:c r="AK137" s="51" t="str">
        <x:f>IF(A137="","",IF(AG137="","EMPTY",IF(AND(COUNTIFS(EVIDENCE_LINKS!$B$6:$B$205,A137,EVIDENCE_LINKS!$D$6:$D$205,AG137)=1,EXACT(AG137,INDEX(EVIDENCE_LINKS!$D$6:$D$205,SUMIFS(EVIDENCE_LINKS!$S$6:$S$205,EVIDENCE_LINKS!$B$6:$B$205,A137,EVIDENCE_LINKS!$D$6:$D$205,AG137))),EXACT(A137,INDEX(EVIDENCE_LINKS!$B$6:$B$205,SUMIFS(EVIDENCE_LINKS!$S$6:$S$205,EVIDENCE_LINKS!$B$6:$B$205,A137,EVIDENCE_LINKS!$D$6:$D$205,AG137))),EXACT(B137,INDEX(EVIDENCE_LINKS!$C$6:$C$205,SUMIFS(EVIDENCE_LINKS!$S$6:$S$205,EVIDENCE_LINKS!$B$6:$B$205,A137,EVIDENCE_LINKS!$D$6:$D$205,AG137))),INDEX(EVIDENCE_LINKS!$N$6:$N$205,SUMIFS(EVIDENCE_LINKS!$S$6:$S$205,EVIDENCE_LINKS!$B$6:$B$205,A137,EVIDENCE_LINKS!$D$6:$D$205,AG137))="VALID",COUNTIF($AG137:$AJ137,AG137)=1),"VALID","INVALID - EVIDENCE 1 SELECTION")))</x:f>
      </x:c>
      <x:c r="AL137" s="51" t="str">
        <x:f>IF(A137="","",IF(AH137="","EMPTY",IF(AND(COUNTIFS(EVIDENCE_LINKS!$B$6:$B$205,A137,EVIDENCE_LINKS!$D$6:$D$205,AH137)=1,EXACT(AH137,INDEX(EVIDENCE_LINKS!$D$6:$D$205,SUMIFS(EVIDENCE_LINKS!$S$6:$S$205,EVIDENCE_LINKS!$B$6:$B$205,A137,EVIDENCE_LINKS!$D$6:$D$205,AH137))),EXACT(A137,INDEX(EVIDENCE_LINKS!$B$6:$B$205,SUMIFS(EVIDENCE_LINKS!$S$6:$S$205,EVIDENCE_LINKS!$B$6:$B$205,A137,EVIDENCE_LINKS!$D$6:$D$205,AH137))),EXACT(B137,INDEX(EVIDENCE_LINKS!$C$6:$C$205,SUMIFS(EVIDENCE_LINKS!$S$6:$S$205,EVIDENCE_LINKS!$B$6:$B$205,A137,EVIDENCE_LINKS!$D$6:$D$205,AH137))),INDEX(EVIDENCE_LINKS!$N$6:$N$205,SUMIFS(EVIDENCE_LINKS!$S$6:$S$205,EVIDENCE_LINKS!$B$6:$B$205,A137,EVIDENCE_LINKS!$D$6:$D$205,AH137))="VALID",COUNTIF($AG137:$AJ137,AH137)=1),"VALID","INVALID - EVIDENCE 2 SELECTION")))</x:f>
      </x:c>
      <x:c r="AM137" s="51" t="str">
        <x:f>IF(A137="","",IF(AI137="","EMPTY",IF(AND(COUNTIFS(EVIDENCE_LINKS!$B$6:$B$205,A137,EVIDENCE_LINKS!$D$6:$D$205,AI137)=1,EXACT(AI137,INDEX(EVIDENCE_LINKS!$D$6:$D$205,SUMIFS(EVIDENCE_LINKS!$S$6:$S$205,EVIDENCE_LINKS!$B$6:$B$205,A137,EVIDENCE_LINKS!$D$6:$D$205,AI137))),EXACT(A137,INDEX(EVIDENCE_LINKS!$B$6:$B$205,SUMIFS(EVIDENCE_LINKS!$S$6:$S$205,EVIDENCE_LINKS!$B$6:$B$205,A137,EVIDENCE_LINKS!$D$6:$D$205,AI137))),EXACT(B137,INDEX(EVIDENCE_LINKS!$C$6:$C$205,SUMIFS(EVIDENCE_LINKS!$S$6:$S$205,EVIDENCE_LINKS!$B$6:$B$205,A137,EVIDENCE_LINKS!$D$6:$D$205,AI137))),INDEX(EVIDENCE_LINKS!$N$6:$N$205,SUMIFS(EVIDENCE_LINKS!$S$6:$S$205,EVIDENCE_LINKS!$B$6:$B$205,A137,EVIDENCE_LINKS!$D$6:$D$205,AI137))="VALID",COUNTIF($AG137:$AJ137,AI137)=1),"VALID","INVALID - EVIDENCE 3 SELECTION")))</x:f>
      </x:c>
      <x:c r="AN137" s="51" t="str">
        <x:f>IF(A137="","",IF(AJ137="","EMPTY",IF(AND(COUNTIFS(EVIDENCE_LINKS!$B$6:$B$205,A137,EVIDENCE_LINKS!$D$6:$D$205,AJ137)=1,EXACT(AJ137,INDEX(EVIDENCE_LINKS!$D$6:$D$205,SUMIFS(EVIDENCE_LINKS!$S$6:$S$205,EVIDENCE_LINKS!$B$6:$B$205,A137,EVIDENCE_LINKS!$D$6:$D$205,AJ137))),EXACT(A137,INDEX(EVIDENCE_LINKS!$B$6:$B$205,SUMIFS(EVIDENCE_LINKS!$S$6:$S$205,EVIDENCE_LINKS!$B$6:$B$205,A137,EVIDENCE_LINKS!$D$6:$D$205,AJ137))),EXACT(B137,INDEX(EVIDENCE_LINKS!$C$6:$C$205,SUMIFS(EVIDENCE_LINKS!$S$6:$S$205,EVIDENCE_LINKS!$B$6:$B$205,A137,EVIDENCE_LINKS!$D$6:$D$205,AJ137))),INDEX(EVIDENCE_LINKS!$N$6:$N$205,SUMIFS(EVIDENCE_LINKS!$S$6:$S$205,EVIDENCE_LINKS!$B$6:$B$205,A137,EVIDENCE_LINKS!$D$6:$D$205,AJ137))="VALID",COUNTIF($AG137:$AJ137,AJ137)=1),"VALID","INVALID - EVIDENCE 4 SELECTION")))</x:f>
      </x:c>
      <x:c r="AO137" s="51" t="str">
        <x:f>IF(A137="","",IF(AND(OR(AK137="VALID",AK137="EMPTY"),OR(AL137="VALID",AL137="EMPTY"),OR(AM137="VALID",AM137="EMPTY"),OR(AN137="VALID",AN137="EMPTY"),R137=COUNTIF($AG137:$AJ137,"&lt;&gt;")),"VALID","INVALID - EVIDENCE SELECTION PARITY"))</x:f>
      </x:c>
      <x:c r="AP137" s="51" t="str">
        <x:f>IF(A137="","",IF(R137&lt;2,"TOO FEW - RETURN TO EVIDENCE AUDIT",IF(R137&gt;4,"TOO MANY - REPAIR MEMO","VALID")))</x:f>
      </x:c>
      <x:c r="AR137" t="str">
        <x:f>IF(A137="","",IF(AQ137="","INVALID - MISSING ALTERNATIVE SELECTION",IF(AND(COUNTIFS(ALTERNATIVES!$B$6:$B$205,A137,ALTERNATIVES!$A$6:$A$205,AQ137)=1,EXACT(AQ137,INDEX(ALTERNATIVES!$A$6:$A$205,SUMIFS(ALTERNATIVES!$Q$6:$Q$205,ALTERNATIVES!$B$6:$B$205,A137,ALTERNATIVES!$A$6:$A$205,AQ137))),EXACT(A137,INDEX(ALTERNATIVES!$B$6:$B$205,SUMIFS(ALTERNATIVES!$Q$6:$Q$205,ALTERNATIVES!$B$6:$B$205,A137,ALTERNATIVES!$A$6:$A$205,AQ137))),EXACT(B137,INDEX(ALTERNATIVES!$C$6:$C$205,SUMIFS(ALTERNATIVES!$Q$6:$Q$205,ALTERNATIVES!$B$6:$B$205,A137,ALTERNATIVES!$A$6:$A$205,AQ137))),INDEX(ALTERNATIVES!$L$6:$L$205,SUMIFS(ALTERNATIVES!$Q$6:$Q$205,ALTERNATIVES!$B$6:$B$205,A137,ALTERNATIVES!$A$6:$A$205,AQ137))="VALID"),"VALID","INVALID - ALTERNATIVE SELECTION")))</x:f>
      </x:c>
    </x:row>
    <x:row r="138">
      <x:c r="A138" s="24"/>
      <x:c r="B138" s="24"/>
      <x:c r="C138" s="34"/>
      <x:c r="D138" s="24"/>
      <x:c r="E138" s="24"/>
      <x:c r="F138" s="24"/>
      <x:c r="G138" s="24"/>
      <x:c r="H138" s="24"/>
      <x:c r="I138" s="24"/>
      <x:c r="J138" s="24"/>
      <x:c r="K138" s="24"/>
      <x:c r="L138" s="24"/>
      <x:c r="M138" s="24"/>
      <x:c r="N138" s="30" t="str">
        <x:f>IF(A138="","",IF(COUNTIF($A$6:$A$205,A138)=1,"VALID","INVALID - DUPLICATE / CASE-COLLIDING MEMO ID"))</x:f>
      </x:c>
      <x:c r="O138" s="30" t="str">
        <x:f>IF(A138="","",IF(AND(COUNTIF(DECISION_CONTEXT!$A$6:$A$205,B138)=1,EXACT(B138,INDEX(DECISION_CONTEXT!$A$6:$A$205,MATCH(B138,DECISION_CONTEXT!$A$6:$A$205,0))),INDEX(DECISION_CONTEXT!$I$6:$I$205,MATCH(B138,DECISION_CONTEXT!$A$6:$A$205,0))="VALID",INDEX(DECISION_CONTEXT!$J$6:$J$205,MATCH(B138,DECISION_CONTEXT!$A$6:$A$205,0))="VALID"),"VALID","INVALID - DECISION OWNERSHIP"))</x:f>
      </x:c>
      <x:c r="P138" s="30" t="str">
        <x:f>IF(A138="","",IF(AND(B138&lt;&gt;"",C138&lt;&gt;"",D138&lt;&gt;"",E138&lt;&gt;"",F138&lt;&gt;"",G138&lt;&gt;"",H138&lt;&gt;"",I138&lt;&gt;"",J138&lt;&gt;"",K138&lt;&gt;"",L138&lt;&gt;"",M138&lt;&gt;""),"VALID","INVALID - REQUIRED FIELD"))</x:f>
      </x:c>
      <x:c r="Q138" s="30" t="str">
        <x:f>IF(A138="","",COUNTIFS(EVIDENCE_LINKS!$B$6:$B$205,A138,EVIDENCE_LINKS!$C$6:$C$205,B138))</x:f>
      </x:c>
      <x:c r="R138" s="30" t="str">
        <x:f>IF(A138="","",COUNTIFS(EVIDENCE_LINKS!$B$6:$B$205,A138,EVIDENCE_LINKS!$C$6:$C$205,B138,EVIDENCE_LINKS!$N$6:$N$205,"VALID"))</x:f>
      </x:c>
      <x:c r="S138" s="30" t="str">
        <x:f>IF(A138="","",COUNTIFS(EVIDENCE_LINKS!$B$6:$B$205,A138,EVIDENCE_LINKS!$C$6:$C$205,B138,EVIDENCE_LINKS!$N$6:$N$205,"BLOCKING"))</x:f>
      </x:c>
      <x:c r="T138" s="30" t="str">
        <x:f>IF(A138="","",COUNTIFS(ALTERNATIVES!$B$6:$B$205,A138,ALTERNATIVES!$C$6:$C$205,B138,ALTERNATIVES!$L$6:$L$205,"VALID"))</x:f>
      </x:c>
      <x:c r="U138" s="30" t="str">
        <x:f>IF(A138="","",IF(OR(N138&lt;&gt;"VALID",O138&lt;&gt;"VALID",P138&lt;&gt;"VALID",AB138&lt;&gt;"VALID",AC138&gt;0,AE138&gt;0,AO138&lt;&gt;"VALID",AR138&lt;&gt;"VALID"),"REPAIR MEMO",IF(INDEX(DECISION_CONTEXT!$D$6:$D$205,MATCH(B138,DECISION_CONTEXT!$A$6:$A$205,0))="REOPEN REQUIRED","RETURN TO DECISION DEFINITION",IF(OR(AD138&gt;0,AP138="TOO FEW - RETURN TO EVIDENCE AUDIT"),"RETURN TO EVIDENCE AUDIT",IF(AP138="TOO MANY - REPAIR MEMO","REPAIR MEMO",IF(T138&lt;1,"REPAIR MEMO","READY FOR EXECUTIVE REVIEW"))))))</x:f>
      </x:c>
      <x:c r="V138" s="30" t="str">
        <x:f>IF(A138="","",IF(U138="READY FOR EXECUTIVE REVIEW","Take the bounded memo to executive review; record the actual decision separately.",IF(U138="RETURN TO DECISION DEFINITION","Reopen the Decision Definition Canvas before rewriting the memo.",IF(U138="RETURN TO EVIDENCE AUDIT","Return to Evidence Audit until at least two and no more than four decision-bearing evidence records are valid.",IF(AP138="TOO MANY - REPAIR MEMO","Reduce the executive surface to two to four decision-bearing evidence records without changing upstream evidence.","Repair the memo record without changing upstream decision or evidence.")))))</x:f>
      </x:c>
      <x:c r="W138" s="30" t="str">
        <x:f>IF(A138="","",A138&amp;"|~|"&amp;B138&amp;"|~|"&amp;E138&amp;"|~|"&amp;F138&amp;"|~|"&amp;H138&amp;"|~|"&amp;I138&amp;"|~|"&amp;K138&amp;"|~|"&amp;L138)</x:f>
      </x:c>
      <x:c r="X138" s="51"/>
      <x:c r="Y138" s="51"/>
      <x:c r="Z138" s="51"/>
      <x:c r="AA138" s="51"/>
      <x:c r="AB138" s="51" t="str">
        <x:f>IF(A138="","",IF(AND(O138="VALID",EXACT(X138,INDEX(DECISION_CONTEXT!$B$6:$B$205,MATCH(B138,DECISION_CONTEXT!$A$6:$A$205,0))),EXACT(Y138,INDEX(DECISION_CONTEXT!$E$6:$E$205,MATCH(B138,DECISION_CONTEXT!$A$6:$A$205,0))),EXACT(Z138,INDEX(DECISION_CONTEXT!$F$6:$F$205,MATCH(B138,DECISION_CONTEXT!$A$6:$A$205,0))),EXACT(AA138,INDEX(DECISION_CONTEXT!$H$6:$H$205,MATCH(B138,DECISION_CONTEXT!$A$6:$A$205,0))),EXACT(E138,INDEX(DECISION_CONTEXT!$K$6:$K$205,MATCH(B138,DECISION_CONTEXT!$A$6:$A$205,0)))),"VALID","INVALID - DECISION CONTRACT PARITY / AUTHORITY"))</x:f>
      </x:c>
      <x:c r="AC138" s="51" t="str">
        <x:f>IF(A138="","",COUNTIFS(EVIDENCE_LINKS!$B$6:$B$205,A138,EVIDENCE_LINKS!$C$6:$C$205,B138,EVIDENCE_LINKS!$N$6:$N$205,"INVALID"))</x:f>
      </x:c>
      <x:c r="AD138" s="51" t="str">
        <x:f>IF(A138="","",S138)</x:f>
      </x:c>
      <x:c r="AE138" s="51" t="str">
        <x:f>IF(A138="","",COUNTIFS(ALTERNATIVES!$B$6:$B$205,A138,ALTERNATIVES!$C$6:$C$205,B138,ALTERNATIVES!$L$6:$L$205,"INVALID"))</x:f>
      </x:c>
      <x:c r="AF138" s="51" t="str">
        <x:f>IF(A138="","",A138&amp;"|~|"&amp;B138&amp;"|~|"&amp;X138&amp;"|~|"&amp;Y138&amp;"|~|"&amp;Z138&amp;"|~|"&amp;AA138&amp;"|~|"&amp;E138&amp;"|~|"&amp;F138&amp;"|~|"&amp;H138&amp;"|~|"&amp;I138&amp;"|~|"&amp;K138&amp;"|~|"&amp;L138)</x:f>
      </x:c>
      <x:c r="AG138" s="51"/>
      <x:c r="AH138" s="51"/>
      <x:c r="AI138" s="51"/>
      <x:c r="AJ138" s="51"/>
      <x:c r="AK138" s="51" t="str">
        <x:f>IF(A138="","",IF(AG138="","EMPTY",IF(AND(COUNTIFS(EVIDENCE_LINKS!$B$6:$B$205,A138,EVIDENCE_LINKS!$D$6:$D$205,AG138)=1,EXACT(AG138,INDEX(EVIDENCE_LINKS!$D$6:$D$205,SUMIFS(EVIDENCE_LINKS!$S$6:$S$205,EVIDENCE_LINKS!$B$6:$B$205,A138,EVIDENCE_LINKS!$D$6:$D$205,AG138))),EXACT(A138,INDEX(EVIDENCE_LINKS!$B$6:$B$205,SUMIFS(EVIDENCE_LINKS!$S$6:$S$205,EVIDENCE_LINKS!$B$6:$B$205,A138,EVIDENCE_LINKS!$D$6:$D$205,AG138))),EXACT(B138,INDEX(EVIDENCE_LINKS!$C$6:$C$205,SUMIFS(EVIDENCE_LINKS!$S$6:$S$205,EVIDENCE_LINKS!$B$6:$B$205,A138,EVIDENCE_LINKS!$D$6:$D$205,AG138))),INDEX(EVIDENCE_LINKS!$N$6:$N$205,SUMIFS(EVIDENCE_LINKS!$S$6:$S$205,EVIDENCE_LINKS!$B$6:$B$205,A138,EVIDENCE_LINKS!$D$6:$D$205,AG138))="VALID",COUNTIF($AG138:$AJ138,AG138)=1),"VALID","INVALID - EVIDENCE 1 SELECTION")))</x:f>
      </x:c>
      <x:c r="AL138" s="51" t="str">
        <x:f>IF(A138="","",IF(AH138="","EMPTY",IF(AND(COUNTIFS(EVIDENCE_LINKS!$B$6:$B$205,A138,EVIDENCE_LINKS!$D$6:$D$205,AH138)=1,EXACT(AH138,INDEX(EVIDENCE_LINKS!$D$6:$D$205,SUMIFS(EVIDENCE_LINKS!$S$6:$S$205,EVIDENCE_LINKS!$B$6:$B$205,A138,EVIDENCE_LINKS!$D$6:$D$205,AH138))),EXACT(A138,INDEX(EVIDENCE_LINKS!$B$6:$B$205,SUMIFS(EVIDENCE_LINKS!$S$6:$S$205,EVIDENCE_LINKS!$B$6:$B$205,A138,EVIDENCE_LINKS!$D$6:$D$205,AH138))),EXACT(B138,INDEX(EVIDENCE_LINKS!$C$6:$C$205,SUMIFS(EVIDENCE_LINKS!$S$6:$S$205,EVIDENCE_LINKS!$B$6:$B$205,A138,EVIDENCE_LINKS!$D$6:$D$205,AH138))),INDEX(EVIDENCE_LINKS!$N$6:$N$205,SUMIFS(EVIDENCE_LINKS!$S$6:$S$205,EVIDENCE_LINKS!$B$6:$B$205,A138,EVIDENCE_LINKS!$D$6:$D$205,AH138))="VALID",COUNTIF($AG138:$AJ138,AH138)=1),"VALID","INVALID - EVIDENCE 2 SELECTION")))</x:f>
      </x:c>
      <x:c r="AM138" s="51" t="str">
        <x:f>IF(A138="","",IF(AI138="","EMPTY",IF(AND(COUNTIFS(EVIDENCE_LINKS!$B$6:$B$205,A138,EVIDENCE_LINKS!$D$6:$D$205,AI138)=1,EXACT(AI138,INDEX(EVIDENCE_LINKS!$D$6:$D$205,SUMIFS(EVIDENCE_LINKS!$S$6:$S$205,EVIDENCE_LINKS!$B$6:$B$205,A138,EVIDENCE_LINKS!$D$6:$D$205,AI138))),EXACT(A138,INDEX(EVIDENCE_LINKS!$B$6:$B$205,SUMIFS(EVIDENCE_LINKS!$S$6:$S$205,EVIDENCE_LINKS!$B$6:$B$205,A138,EVIDENCE_LINKS!$D$6:$D$205,AI138))),EXACT(B138,INDEX(EVIDENCE_LINKS!$C$6:$C$205,SUMIFS(EVIDENCE_LINKS!$S$6:$S$205,EVIDENCE_LINKS!$B$6:$B$205,A138,EVIDENCE_LINKS!$D$6:$D$205,AI138))),INDEX(EVIDENCE_LINKS!$N$6:$N$205,SUMIFS(EVIDENCE_LINKS!$S$6:$S$205,EVIDENCE_LINKS!$B$6:$B$205,A138,EVIDENCE_LINKS!$D$6:$D$205,AI138))="VALID",COUNTIF($AG138:$AJ138,AI138)=1),"VALID","INVALID - EVIDENCE 3 SELECTION")))</x:f>
      </x:c>
      <x:c r="AN138" s="51" t="str">
        <x:f>IF(A138="","",IF(AJ138="","EMPTY",IF(AND(COUNTIFS(EVIDENCE_LINKS!$B$6:$B$205,A138,EVIDENCE_LINKS!$D$6:$D$205,AJ138)=1,EXACT(AJ138,INDEX(EVIDENCE_LINKS!$D$6:$D$205,SUMIFS(EVIDENCE_LINKS!$S$6:$S$205,EVIDENCE_LINKS!$B$6:$B$205,A138,EVIDENCE_LINKS!$D$6:$D$205,AJ138))),EXACT(A138,INDEX(EVIDENCE_LINKS!$B$6:$B$205,SUMIFS(EVIDENCE_LINKS!$S$6:$S$205,EVIDENCE_LINKS!$B$6:$B$205,A138,EVIDENCE_LINKS!$D$6:$D$205,AJ138))),EXACT(B138,INDEX(EVIDENCE_LINKS!$C$6:$C$205,SUMIFS(EVIDENCE_LINKS!$S$6:$S$205,EVIDENCE_LINKS!$B$6:$B$205,A138,EVIDENCE_LINKS!$D$6:$D$205,AJ138))),INDEX(EVIDENCE_LINKS!$N$6:$N$205,SUMIFS(EVIDENCE_LINKS!$S$6:$S$205,EVIDENCE_LINKS!$B$6:$B$205,A138,EVIDENCE_LINKS!$D$6:$D$205,AJ138))="VALID",COUNTIF($AG138:$AJ138,AJ138)=1),"VALID","INVALID - EVIDENCE 4 SELECTION")))</x:f>
      </x:c>
      <x:c r="AO138" s="51" t="str">
        <x:f>IF(A138="","",IF(AND(OR(AK138="VALID",AK138="EMPTY"),OR(AL138="VALID",AL138="EMPTY"),OR(AM138="VALID",AM138="EMPTY"),OR(AN138="VALID",AN138="EMPTY"),R138=COUNTIF($AG138:$AJ138,"&lt;&gt;")),"VALID","INVALID - EVIDENCE SELECTION PARITY"))</x:f>
      </x:c>
      <x:c r="AP138" s="51" t="str">
        <x:f>IF(A138="","",IF(R138&lt;2,"TOO FEW - RETURN TO EVIDENCE AUDIT",IF(R138&gt;4,"TOO MANY - REPAIR MEMO","VALID")))</x:f>
      </x:c>
      <x:c r="AR138" t="str">
        <x:f>IF(A138="","",IF(AQ138="","INVALID - MISSING ALTERNATIVE SELECTION",IF(AND(COUNTIFS(ALTERNATIVES!$B$6:$B$205,A138,ALTERNATIVES!$A$6:$A$205,AQ138)=1,EXACT(AQ138,INDEX(ALTERNATIVES!$A$6:$A$205,SUMIFS(ALTERNATIVES!$Q$6:$Q$205,ALTERNATIVES!$B$6:$B$205,A138,ALTERNATIVES!$A$6:$A$205,AQ138))),EXACT(A138,INDEX(ALTERNATIVES!$B$6:$B$205,SUMIFS(ALTERNATIVES!$Q$6:$Q$205,ALTERNATIVES!$B$6:$B$205,A138,ALTERNATIVES!$A$6:$A$205,AQ138))),EXACT(B138,INDEX(ALTERNATIVES!$C$6:$C$205,SUMIFS(ALTERNATIVES!$Q$6:$Q$205,ALTERNATIVES!$B$6:$B$205,A138,ALTERNATIVES!$A$6:$A$205,AQ138))),INDEX(ALTERNATIVES!$L$6:$L$205,SUMIFS(ALTERNATIVES!$Q$6:$Q$205,ALTERNATIVES!$B$6:$B$205,A138,ALTERNATIVES!$A$6:$A$205,AQ138))="VALID"),"VALID","INVALID - ALTERNATIVE SELECTION")))</x:f>
      </x:c>
    </x:row>
    <x:row r="139">
      <x:c r="A139" s="24"/>
      <x:c r="B139" s="24"/>
      <x:c r="C139" s="34"/>
      <x:c r="D139" s="24"/>
      <x:c r="E139" s="24"/>
      <x:c r="F139" s="24"/>
      <x:c r="G139" s="24"/>
      <x:c r="H139" s="24"/>
      <x:c r="I139" s="24"/>
      <x:c r="J139" s="24"/>
      <x:c r="K139" s="24"/>
      <x:c r="L139" s="24"/>
      <x:c r="M139" s="24"/>
      <x:c r="N139" s="30" t="str">
        <x:f>IF(A139="","",IF(COUNTIF($A$6:$A$205,A139)=1,"VALID","INVALID - DUPLICATE / CASE-COLLIDING MEMO ID"))</x:f>
      </x:c>
      <x:c r="O139" s="30" t="str">
        <x:f>IF(A139="","",IF(AND(COUNTIF(DECISION_CONTEXT!$A$6:$A$205,B139)=1,EXACT(B139,INDEX(DECISION_CONTEXT!$A$6:$A$205,MATCH(B139,DECISION_CONTEXT!$A$6:$A$205,0))),INDEX(DECISION_CONTEXT!$I$6:$I$205,MATCH(B139,DECISION_CONTEXT!$A$6:$A$205,0))="VALID",INDEX(DECISION_CONTEXT!$J$6:$J$205,MATCH(B139,DECISION_CONTEXT!$A$6:$A$205,0))="VALID"),"VALID","INVALID - DECISION OWNERSHIP"))</x:f>
      </x:c>
      <x:c r="P139" s="30" t="str">
        <x:f>IF(A139="","",IF(AND(B139&lt;&gt;"",C139&lt;&gt;"",D139&lt;&gt;"",E139&lt;&gt;"",F139&lt;&gt;"",G139&lt;&gt;"",H139&lt;&gt;"",I139&lt;&gt;"",J139&lt;&gt;"",K139&lt;&gt;"",L139&lt;&gt;"",M139&lt;&gt;""),"VALID","INVALID - REQUIRED FIELD"))</x:f>
      </x:c>
      <x:c r="Q139" s="30" t="str">
        <x:f>IF(A139="","",COUNTIFS(EVIDENCE_LINKS!$B$6:$B$205,A139,EVIDENCE_LINKS!$C$6:$C$205,B139))</x:f>
      </x:c>
      <x:c r="R139" s="30" t="str">
        <x:f>IF(A139="","",COUNTIFS(EVIDENCE_LINKS!$B$6:$B$205,A139,EVIDENCE_LINKS!$C$6:$C$205,B139,EVIDENCE_LINKS!$N$6:$N$205,"VALID"))</x:f>
      </x:c>
      <x:c r="S139" s="30" t="str">
        <x:f>IF(A139="","",COUNTIFS(EVIDENCE_LINKS!$B$6:$B$205,A139,EVIDENCE_LINKS!$C$6:$C$205,B139,EVIDENCE_LINKS!$N$6:$N$205,"BLOCKING"))</x:f>
      </x:c>
      <x:c r="T139" s="30" t="str">
        <x:f>IF(A139="","",COUNTIFS(ALTERNATIVES!$B$6:$B$205,A139,ALTERNATIVES!$C$6:$C$205,B139,ALTERNATIVES!$L$6:$L$205,"VALID"))</x:f>
      </x:c>
      <x:c r="U139" s="30" t="str">
        <x:f>IF(A139="","",IF(OR(N139&lt;&gt;"VALID",O139&lt;&gt;"VALID",P139&lt;&gt;"VALID",AB139&lt;&gt;"VALID",AC139&gt;0,AE139&gt;0,AO139&lt;&gt;"VALID",AR139&lt;&gt;"VALID"),"REPAIR MEMO",IF(INDEX(DECISION_CONTEXT!$D$6:$D$205,MATCH(B139,DECISION_CONTEXT!$A$6:$A$205,0))="REOPEN REQUIRED","RETURN TO DECISION DEFINITION",IF(OR(AD139&gt;0,AP139="TOO FEW - RETURN TO EVIDENCE AUDIT"),"RETURN TO EVIDENCE AUDIT",IF(AP139="TOO MANY - REPAIR MEMO","REPAIR MEMO",IF(T139&lt;1,"REPAIR MEMO","READY FOR EXECUTIVE REVIEW"))))))</x:f>
      </x:c>
      <x:c r="V139" s="30" t="str">
        <x:f>IF(A139="","",IF(U139="READY FOR EXECUTIVE REVIEW","Take the bounded memo to executive review; record the actual decision separately.",IF(U139="RETURN TO DECISION DEFINITION","Reopen the Decision Definition Canvas before rewriting the memo.",IF(U139="RETURN TO EVIDENCE AUDIT","Return to Evidence Audit until at least two and no more than four decision-bearing evidence records are valid.",IF(AP139="TOO MANY - REPAIR MEMO","Reduce the executive surface to two to four decision-bearing evidence records without changing upstream evidence.","Repair the memo record without changing upstream decision or evidence.")))))</x:f>
      </x:c>
      <x:c r="W139" s="30" t="str">
        <x:f>IF(A139="","",A139&amp;"|~|"&amp;B139&amp;"|~|"&amp;E139&amp;"|~|"&amp;F139&amp;"|~|"&amp;H139&amp;"|~|"&amp;I139&amp;"|~|"&amp;K139&amp;"|~|"&amp;L139)</x:f>
      </x:c>
      <x:c r="X139" s="51"/>
      <x:c r="Y139" s="51"/>
      <x:c r="Z139" s="51"/>
      <x:c r="AA139" s="51"/>
      <x:c r="AB139" s="51" t="str">
        <x:f>IF(A139="","",IF(AND(O139="VALID",EXACT(X139,INDEX(DECISION_CONTEXT!$B$6:$B$205,MATCH(B139,DECISION_CONTEXT!$A$6:$A$205,0))),EXACT(Y139,INDEX(DECISION_CONTEXT!$E$6:$E$205,MATCH(B139,DECISION_CONTEXT!$A$6:$A$205,0))),EXACT(Z139,INDEX(DECISION_CONTEXT!$F$6:$F$205,MATCH(B139,DECISION_CONTEXT!$A$6:$A$205,0))),EXACT(AA139,INDEX(DECISION_CONTEXT!$H$6:$H$205,MATCH(B139,DECISION_CONTEXT!$A$6:$A$205,0))),EXACT(E139,INDEX(DECISION_CONTEXT!$K$6:$K$205,MATCH(B139,DECISION_CONTEXT!$A$6:$A$205,0)))),"VALID","INVALID - DECISION CONTRACT PARITY / AUTHORITY"))</x:f>
      </x:c>
      <x:c r="AC139" s="51" t="str">
        <x:f>IF(A139="","",COUNTIFS(EVIDENCE_LINKS!$B$6:$B$205,A139,EVIDENCE_LINKS!$C$6:$C$205,B139,EVIDENCE_LINKS!$N$6:$N$205,"INVALID"))</x:f>
      </x:c>
      <x:c r="AD139" s="51" t="str">
        <x:f>IF(A139="","",S139)</x:f>
      </x:c>
      <x:c r="AE139" s="51" t="str">
        <x:f>IF(A139="","",COUNTIFS(ALTERNATIVES!$B$6:$B$205,A139,ALTERNATIVES!$C$6:$C$205,B139,ALTERNATIVES!$L$6:$L$205,"INVALID"))</x:f>
      </x:c>
      <x:c r="AF139" s="51" t="str">
        <x:f>IF(A139="","",A139&amp;"|~|"&amp;B139&amp;"|~|"&amp;X139&amp;"|~|"&amp;Y139&amp;"|~|"&amp;Z139&amp;"|~|"&amp;AA139&amp;"|~|"&amp;E139&amp;"|~|"&amp;F139&amp;"|~|"&amp;H139&amp;"|~|"&amp;I139&amp;"|~|"&amp;K139&amp;"|~|"&amp;L139)</x:f>
      </x:c>
      <x:c r="AG139" s="51"/>
      <x:c r="AH139" s="51"/>
      <x:c r="AI139" s="51"/>
      <x:c r="AJ139" s="51"/>
      <x:c r="AK139" s="51" t="str">
        <x:f>IF(A139="","",IF(AG139="","EMPTY",IF(AND(COUNTIFS(EVIDENCE_LINKS!$B$6:$B$205,A139,EVIDENCE_LINKS!$D$6:$D$205,AG139)=1,EXACT(AG139,INDEX(EVIDENCE_LINKS!$D$6:$D$205,SUMIFS(EVIDENCE_LINKS!$S$6:$S$205,EVIDENCE_LINKS!$B$6:$B$205,A139,EVIDENCE_LINKS!$D$6:$D$205,AG139))),EXACT(A139,INDEX(EVIDENCE_LINKS!$B$6:$B$205,SUMIFS(EVIDENCE_LINKS!$S$6:$S$205,EVIDENCE_LINKS!$B$6:$B$205,A139,EVIDENCE_LINKS!$D$6:$D$205,AG139))),EXACT(B139,INDEX(EVIDENCE_LINKS!$C$6:$C$205,SUMIFS(EVIDENCE_LINKS!$S$6:$S$205,EVIDENCE_LINKS!$B$6:$B$205,A139,EVIDENCE_LINKS!$D$6:$D$205,AG139))),INDEX(EVIDENCE_LINKS!$N$6:$N$205,SUMIFS(EVIDENCE_LINKS!$S$6:$S$205,EVIDENCE_LINKS!$B$6:$B$205,A139,EVIDENCE_LINKS!$D$6:$D$205,AG139))="VALID",COUNTIF($AG139:$AJ139,AG139)=1),"VALID","INVALID - EVIDENCE 1 SELECTION")))</x:f>
      </x:c>
      <x:c r="AL139" s="51" t="str">
        <x:f>IF(A139="","",IF(AH139="","EMPTY",IF(AND(COUNTIFS(EVIDENCE_LINKS!$B$6:$B$205,A139,EVIDENCE_LINKS!$D$6:$D$205,AH139)=1,EXACT(AH139,INDEX(EVIDENCE_LINKS!$D$6:$D$205,SUMIFS(EVIDENCE_LINKS!$S$6:$S$205,EVIDENCE_LINKS!$B$6:$B$205,A139,EVIDENCE_LINKS!$D$6:$D$205,AH139))),EXACT(A139,INDEX(EVIDENCE_LINKS!$B$6:$B$205,SUMIFS(EVIDENCE_LINKS!$S$6:$S$205,EVIDENCE_LINKS!$B$6:$B$205,A139,EVIDENCE_LINKS!$D$6:$D$205,AH139))),EXACT(B139,INDEX(EVIDENCE_LINKS!$C$6:$C$205,SUMIFS(EVIDENCE_LINKS!$S$6:$S$205,EVIDENCE_LINKS!$B$6:$B$205,A139,EVIDENCE_LINKS!$D$6:$D$205,AH139))),INDEX(EVIDENCE_LINKS!$N$6:$N$205,SUMIFS(EVIDENCE_LINKS!$S$6:$S$205,EVIDENCE_LINKS!$B$6:$B$205,A139,EVIDENCE_LINKS!$D$6:$D$205,AH139))="VALID",COUNTIF($AG139:$AJ139,AH139)=1),"VALID","INVALID - EVIDENCE 2 SELECTION")))</x:f>
      </x:c>
      <x:c r="AM139" s="51" t="str">
        <x:f>IF(A139="","",IF(AI139="","EMPTY",IF(AND(COUNTIFS(EVIDENCE_LINKS!$B$6:$B$205,A139,EVIDENCE_LINKS!$D$6:$D$205,AI139)=1,EXACT(AI139,INDEX(EVIDENCE_LINKS!$D$6:$D$205,SUMIFS(EVIDENCE_LINKS!$S$6:$S$205,EVIDENCE_LINKS!$B$6:$B$205,A139,EVIDENCE_LINKS!$D$6:$D$205,AI139))),EXACT(A139,INDEX(EVIDENCE_LINKS!$B$6:$B$205,SUMIFS(EVIDENCE_LINKS!$S$6:$S$205,EVIDENCE_LINKS!$B$6:$B$205,A139,EVIDENCE_LINKS!$D$6:$D$205,AI139))),EXACT(B139,INDEX(EVIDENCE_LINKS!$C$6:$C$205,SUMIFS(EVIDENCE_LINKS!$S$6:$S$205,EVIDENCE_LINKS!$B$6:$B$205,A139,EVIDENCE_LINKS!$D$6:$D$205,AI139))),INDEX(EVIDENCE_LINKS!$N$6:$N$205,SUMIFS(EVIDENCE_LINKS!$S$6:$S$205,EVIDENCE_LINKS!$B$6:$B$205,A139,EVIDENCE_LINKS!$D$6:$D$205,AI139))="VALID",COUNTIF($AG139:$AJ139,AI139)=1),"VALID","INVALID - EVIDENCE 3 SELECTION")))</x:f>
      </x:c>
      <x:c r="AN139" s="51" t="str">
        <x:f>IF(A139="","",IF(AJ139="","EMPTY",IF(AND(COUNTIFS(EVIDENCE_LINKS!$B$6:$B$205,A139,EVIDENCE_LINKS!$D$6:$D$205,AJ139)=1,EXACT(AJ139,INDEX(EVIDENCE_LINKS!$D$6:$D$205,SUMIFS(EVIDENCE_LINKS!$S$6:$S$205,EVIDENCE_LINKS!$B$6:$B$205,A139,EVIDENCE_LINKS!$D$6:$D$205,AJ139))),EXACT(A139,INDEX(EVIDENCE_LINKS!$B$6:$B$205,SUMIFS(EVIDENCE_LINKS!$S$6:$S$205,EVIDENCE_LINKS!$B$6:$B$205,A139,EVIDENCE_LINKS!$D$6:$D$205,AJ139))),EXACT(B139,INDEX(EVIDENCE_LINKS!$C$6:$C$205,SUMIFS(EVIDENCE_LINKS!$S$6:$S$205,EVIDENCE_LINKS!$B$6:$B$205,A139,EVIDENCE_LINKS!$D$6:$D$205,AJ139))),INDEX(EVIDENCE_LINKS!$N$6:$N$205,SUMIFS(EVIDENCE_LINKS!$S$6:$S$205,EVIDENCE_LINKS!$B$6:$B$205,A139,EVIDENCE_LINKS!$D$6:$D$205,AJ139))="VALID",COUNTIF($AG139:$AJ139,AJ139)=1),"VALID","INVALID - EVIDENCE 4 SELECTION")))</x:f>
      </x:c>
      <x:c r="AO139" s="51" t="str">
        <x:f>IF(A139="","",IF(AND(OR(AK139="VALID",AK139="EMPTY"),OR(AL139="VALID",AL139="EMPTY"),OR(AM139="VALID",AM139="EMPTY"),OR(AN139="VALID",AN139="EMPTY"),R139=COUNTIF($AG139:$AJ139,"&lt;&gt;")),"VALID","INVALID - EVIDENCE SELECTION PARITY"))</x:f>
      </x:c>
      <x:c r="AP139" s="51" t="str">
        <x:f>IF(A139="","",IF(R139&lt;2,"TOO FEW - RETURN TO EVIDENCE AUDIT",IF(R139&gt;4,"TOO MANY - REPAIR MEMO","VALID")))</x:f>
      </x:c>
      <x:c r="AR139" t="str">
        <x:f>IF(A139="","",IF(AQ139="","INVALID - MISSING ALTERNATIVE SELECTION",IF(AND(COUNTIFS(ALTERNATIVES!$B$6:$B$205,A139,ALTERNATIVES!$A$6:$A$205,AQ139)=1,EXACT(AQ139,INDEX(ALTERNATIVES!$A$6:$A$205,SUMIFS(ALTERNATIVES!$Q$6:$Q$205,ALTERNATIVES!$B$6:$B$205,A139,ALTERNATIVES!$A$6:$A$205,AQ139))),EXACT(A139,INDEX(ALTERNATIVES!$B$6:$B$205,SUMIFS(ALTERNATIVES!$Q$6:$Q$205,ALTERNATIVES!$B$6:$B$205,A139,ALTERNATIVES!$A$6:$A$205,AQ139))),EXACT(B139,INDEX(ALTERNATIVES!$C$6:$C$205,SUMIFS(ALTERNATIVES!$Q$6:$Q$205,ALTERNATIVES!$B$6:$B$205,A139,ALTERNATIVES!$A$6:$A$205,AQ139))),INDEX(ALTERNATIVES!$L$6:$L$205,SUMIFS(ALTERNATIVES!$Q$6:$Q$205,ALTERNATIVES!$B$6:$B$205,A139,ALTERNATIVES!$A$6:$A$205,AQ139))="VALID"),"VALID","INVALID - ALTERNATIVE SELECTION")))</x:f>
      </x:c>
    </x:row>
    <x:row r="140">
      <x:c r="A140" s="24"/>
      <x:c r="B140" s="24"/>
      <x:c r="C140" s="34"/>
      <x:c r="D140" s="24"/>
      <x:c r="E140" s="24"/>
      <x:c r="F140" s="24"/>
      <x:c r="G140" s="24"/>
      <x:c r="H140" s="24"/>
      <x:c r="I140" s="24"/>
      <x:c r="J140" s="24"/>
      <x:c r="K140" s="24"/>
      <x:c r="L140" s="24"/>
      <x:c r="M140" s="24"/>
      <x:c r="N140" s="30" t="str">
        <x:f>IF(A140="","",IF(COUNTIF($A$6:$A$205,A140)=1,"VALID","INVALID - DUPLICATE / CASE-COLLIDING MEMO ID"))</x:f>
      </x:c>
      <x:c r="O140" s="30" t="str">
        <x:f>IF(A140="","",IF(AND(COUNTIF(DECISION_CONTEXT!$A$6:$A$205,B140)=1,EXACT(B140,INDEX(DECISION_CONTEXT!$A$6:$A$205,MATCH(B140,DECISION_CONTEXT!$A$6:$A$205,0))),INDEX(DECISION_CONTEXT!$I$6:$I$205,MATCH(B140,DECISION_CONTEXT!$A$6:$A$205,0))="VALID",INDEX(DECISION_CONTEXT!$J$6:$J$205,MATCH(B140,DECISION_CONTEXT!$A$6:$A$205,0))="VALID"),"VALID","INVALID - DECISION OWNERSHIP"))</x:f>
      </x:c>
      <x:c r="P140" s="30" t="str">
        <x:f>IF(A140="","",IF(AND(B140&lt;&gt;"",C140&lt;&gt;"",D140&lt;&gt;"",E140&lt;&gt;"",F140&lt;&gt;"",G140&lt;&gt;"",H140&lt;&gt;"",I140&lt;&gt;"",J140&lt;&gt;"",K140&lt;&gt;"",L140&lt;&gt;"",M140&lt;&gt;""),"VALID","INVALID - REQUIRED FIELD"))</x:f>
      </x:c>
      <x:c r="Q140" s="30" t="str">
        <x:f>IF(A140="","",COUNTIFS(EVIDENCE_LINKS!$B$6:$B$205,A140,EVIDENCE_LINKS!$C$6:$C$205,B140))</x:f>
      </x:c>
      <x:c r="R140" s="30" t="str">
        <x:f>IF(A140="","",COUNTIFS(EVIDENCE_LINKS!$B$6:$B$205,A140,EVIDENCE_LINKS!$C$6:$C$205,B140,EVIDENCE_LINKS!$N$6:$N$205,"VALID"))</x:f>
      </x:c>
      <x:c r="S140" s="30" t="str">
        <x:f>IF(A140="","",COUNTIFS(EVIDENCE_LINKS!$B$6:$B$205,A140,EVIDENCE_LINKS!$C$6:$C$205,B140,EVIDENCE_LINKS!$N$6:$N$205,"BLOCKING"))</x:f>
      </x:c>
      <x:c r="T140" s="30" t="str">
        <x:f>IF(A140="","",COUNTIFS(ALTERNATIVES!$B$6:$B$205,A140,ALTERNATIVES!$C$6:$C$205,B140,ALTERNATIVES!$L$6:$L$205,"VALID"))</x:f>
      </x:c>
      <x:c r="U140" s="30" t="str">
        <x:f>IF(A140="","",IF(OR(N140&lt;&gt;"VALID",O140&lt;&gt;"VALID",P140&lt;&gt;"VALID",AB140&lt;&gt;"VALID",AC140&gt;0,AE140&gt;0,AO140&lt;&gt;"VALID",AR140&lt;&gt;"VALID"),"REPAIR MEMO",IF(INDEX(DECISION_CONTEXT!$D$6:$D$205,MATCH(B140,DECISION_CONTEXT!$A$6:$A$205,0))="REOPEN REQUIRED","RETURN TO DECISION DEFINITION",IF(OR(AD140&gt;0,AP140="TOO FEW - RETURN TO EVIDENCE AUDIT"),"RETURN TO EVIDENCE AUDIT",IF(AP140="TOO MANY - REPAIR MEMO","REPAIR MEMO",IF(T140&lt;1,"REPAIR MEMO","READY FOR EXECUTIVE REVIEW"))))))</x:f>
      </x:c>
      <x:c r="V140" s="30" t="str">
        <x:f>IF(A140="","",IF(U140="READY FOR EXECUTIVE REVIEW","Take the bounded memo to executive review; record the actual decision separately.",IF(U140="RETURN TO DECISION DEFINITION","Reopen the Decision Definition Canvas before rewriting the memo.",IF(U140="RETURN TO EVIDENCE AUDIT","Return to Evidence Audit until at least two and no more than four decision-bearing evidence records are valid.",IF(AP140="TOO MANY - REPAIR MEMO","Reduce the executive surface to two to four decision-bearing evidence records without changing upstream evidence.","Repair the memo record without changing upstream decision or evidence.")))))</x:f>
      </x:c>
      <x:c r="W140" s="30" t="str">
        <x:f>IF(A140="","",A140&amp;"|~|"&amp;B140&amp;"|~|"&amp;E140&amp;"|~|"&amp;F140&amp;"|~|"&amp;H140&amp;"|~|"&amp;I140&amp;"|~|"&amp;K140&amp;"|~|"&amp;L140)</x:f>
      </x:c>
      <x:c r="X140" s="51"/>
      <x:c r="Y140" s="51"/>
      <x:c r="Z140" s="51"/>
      <x:c r="AA140" s="51"/>
      <x:c r="AB140" s="51" t="str">
        <x:f>IF(A140="","",IF(AND(O140="VALID",EXACT(X140,INDEX(DECISION_CONTEXT!$B$6:$B$205,MATCH(B140,DECISION_CONTEXT!$A$6:$A$205,0))),EXACT(Y140,INDEX(DECISION_CONTEXT!$E$6:$E$205,MATCH(B140,DECISION_CONTEXT!$A$6:$A$205,0))),EXACT(Z140,INDEX(DECISION_CONTEXT!$F$6:$F$205,MATCH(B140,DECISION_CONTEXT!$A$6:$A$205,0))),EXACT(AA140,INDEX(DECISION_CONTEXT!$H$6:$H$205,MATCH(B140,DECISION_CONTEXT!$A$6:$A$205,0))),EXACT(E140,INDEX(DECISION_CONTEXT!$K$6:$K$205,MATCH(B140,DECISION_CONTEXT!$A$6:$A$205,0)))),"VALID","INVALID - DECISION CONTRACT PARITY / AUTHORITY"))</x:f>
      </x:c>
      <x:c r="AC140" s="51" t="str">
        <x:f>IF(A140="","",COUNTIFS(EVIDENCE_LINKS!$B$6:$B$205,A140,EVIDENCE_LINKS!$C$6:$C$205,B140,EVIDENCE_LINKS!$N$6:$N$205,"INVALID"))</x:f>
      </x:c>
      <x:c r="AD140" s="51" t="str">
        <x:f>IF(A140="","",S140)</x:f>
      </x:c>
      <x:c r="AE140" s="51" t="str">
        <x:f>IF(A140="","",COUNTIFS(ALTERNATIVES!$B$6:$B$205,A140,ALTERNATIVES!$C$6:$C$205,B140,ALTERNATIVES!$L$6:$L$205,"INVALID"))</x:f>
      </x:c>
      <x:c r="AF140" s="51" t="str">
        <x:f>IF(A140="","",A140&amp;"|~|"&amp;B140&amp;"|~|"&amp;X140&amp;"|~|"&amp;Y140&amp;"|~|"&amp;Z140&amp;"|~|"&amp;AA140&amp;"|~|"&amp;E140&amp;"|~|"&amp;F140&amp;"|~|"&amp;H140&amp;"|~|"&amp;I140&amp;"|~|"&amp;K140&amp;"|~|"&amp;L140)</x:f>
      </x:c>
      <x:c r="AG140" s="51"/>
      <x:c r="AH140" s="51"/>
      <x:c r="AI140" s="51"/>
      <x:c r="AJ140" s="51"/>
      <x:c r="AK140" s="51" t="str">
        <x:f>IF(A140="","",IF(AG140="","EMPTY",IF(AND(COUNTIFS(EVIDENCE_LINKS!$B$6:$B$205,A140,EVIDENCE_LINKS!$D$6:$D$205,AG140)=1,EXACT(AG140,INDEX(EVIDENCE_LINKS!$D$6:$D$205,SUMIFS(EVIDENCE_LINKS!$S$6:$S$205,EVIDENCE_LINKS!$B$6:$B$205,A140,EVIDENCE_LINKS!$D$6:$D$205,AG140))),EXACT(A140,INDEX(EVIDENCE_LINKS!$B$6:$B$205,SUMIFS(EVIDENCE_LINKS!$S$6:$S$205,EVIDENCE_LINKS!$B$6:$B$205,A140,EVIDENCE_LINKS!$D$6:$D$205,AG140))),EXACT(B140,INDEX(EVIDENCE_LINKS!$C$6:$C$205,SUMIFS(EVIDENCE_LINKS!$S$6:$S$205,EVIDENCE_LINKS!$B$6:$B$205,A140,EVIDENCE_LINKS!$D$6:$D$205,AG140))),INDEX(EVIDENCE_LINKS!$N$6:$N$205,SUMIFS(EVIDENCE_LINKS!$S$6:$S$205,EVIDENCE_LINKS!$B$6:$B$205,A140,EVIDENCE_LINKS!$D$6:$D$205,AG140))="VALID",COUNTIF($AG140:$AJ140,AG140)=1),"VALID","INVALID - EVIDENCE 1 SELECTION")))</x:f>
      </x:c>
      <x:c r="AL140" s="51" t="str">
        <x:f>IF(A140="","",IF(AH140="","EMPTY",IF(AND(COUNTIFS(EVIDENCE_LINKS!$B$6:$B$205,A140,EVIDENCE_LINKS!$D$6:$D$205,AH140)=1,EXACT(AH140,INDEX(EVIDENCE_LINKS!$D$6:$D$205,SUMIFS(EVIDENCE_LINKS!$S$6:$S$205,EVIDENCE_LINKS!$B$6:$B$205,A140,EVIDENCE_LINKS!$D$6:$D$205,AH140))),EXACT(A140,INDEX(EVIDENCE_LINKS!$B$6:$B$205,SUMIFS(EVIDENCE_LINKS!$S$6:$S$205,EVIDENCE_LINKS!$B$6:$B$205,A140,EVIDENCE_LINKS!$D$6:$D$205,AH140))),EXACT(B140,INDEX(EVIDENCE_LINKS!$C$6:$C$205,SUMIFS(EVIDENCE_LINKS!$S$6:$S$205,EVIDENCE_LINKS!$B$6:$B$205,A140,EVIDENCE_LINKS!$D$6:$D$205,AH140))),INDEX(EVIDENCE_LINKS!$N$6:$N$205,SUMIFS(EVIDENCE_LINKS!$S$6:$S$205,EVIDENCE_LINKS!$B$6:$B$205,A140,EVIDENCE_LINKS!$D$6:$D$205,AH140))="VALID",COUNTIF($AG140:$AJ140,AH140)=1),"VALID","INVALID - EVIDENCE 2 SELECTION")))</x:f>
      </x:c>
      <x:c r="AM140" s="51" t="str">
        <x:f>IF(A140="","",IF(AI140="","EMPTY",IF(AND(COUNTIFS(EVIDENCE_LINKS!$B$6:$B$205,A140,EVIDENCE_LINKS!$D$6:$D$205,AI140)=1,EXACT(AI140,INDEX(EVIDENCE_LINKS!$D$6:$D$205,SUMIFS(EVIDENCE_LINKS!$S$6:$S$205,EVIDENCE_LINKS!$B$6:$B$205,A140,EVIDENCE_LINKS!$D$6:$D$205,AI140))),EXACT(A140,INDEX(EVIDENCE_LINKS!$B$6:$B$205,SUMIFS(EVIDENCE_LINKS!$S$6:$S$205,EVIDENCE_LINKS!$B$6:$B$205,A140,EVIDENCE_LINKS!$D$6:$D$205,AI140))),EXACT(B140,INDEX(EVIDENCE_LINKS!$C$6:$C$205,SUMIFS(EVIDENCE_LINKS!$S$6:$S$205,EVIDENCE_LINKS!$B$6:$B$205,A140,EVIDENCE_LINKS!$D$6:$D$205,AI140))),INDEX(EVIDENCE_LINKS!$N$6:$N$205,SUMIFS(EVIDENCE_LINKS!$S$6:$S$205,EVIDENCE_LINKS!$B$6:$B$205,A140,EVIDENCE_LINKS!$D$6:$D$205,AI140))="VALID",COUNTIF($AG140:$AJ140,AI140)=1),"VALID","INVALID - EVIDENCE 3 SELECTION")))</x:f>
      </x:c>
      <x:c r="AN140" s="51" t="str">
        <x:f>IF(A140="","",IF(AJ140="","EMPTY",IF(AND(COUNTIFS(EVIDENCE_LINKS!$B$6:$B$205,A140,EVIDENCE_LINKS!$D$6:$D$205,AJ140)=1,EXACT(AJ140,INDEX(EVIDENCE_LINKS!$D$6:$D$205,SUMIFS(EVIDENCE_LINKS!$S$6:$S$205,EVIDENCE_LINKS!$B$6:$B$205,A140,EVIDENCE_LINKS!$D$6:$D$205,AJ140))),EXACT(A140,INDEX(EVIDENCE_LINKS!$B$6:$B$205,SUMIFS(EVIDENCE_LINKS!$S$6:$S$205,EVIDENCE_LINKS!$B$6:$B$205,A140,EVIDENCE_LINKS!$D$6:$D$205,AJ140))),EXACT(B140,INDEX(EVIDENCE_LINKS!$C$6:$C$205,SUMIFS(EVIDENCE_LINKS!$S$6:$S$205,EVIDENCE_LINKS!$B$6:$B$205,A140,EVIDENCE_LINKS!$D$6:$D$205,AJ140))),INDEX(EVIDENCE_LINKS!$N$6:$N$205,SUMIFS(EVIDENCE_LINKS!$S$6:$S$205,EVIDENCE_LINKS!$B$6:$B$205,A140,EVIDENCE_LINKS!$D$6:$D$205,AJ140))="VALID",COUNTIF($AG140:$AJ140,AJ140)=1),"VALID","INVALID - EVIDENCE 4 SELECTION")))</x:f>
      </x:c>
      <x:c r="AO140" s="51" t="str">
        <x:f>IF(A140="","",IF(AND(OR(AK140="VALID",AK140="EMPTY"),OR(AL140="VALID",AL140="EMPTY"),OR(AM140="VALID",AM140="EMPTY"),OR(AN140="VALID",AN140="EMPTY"),R140=COUNTIF($AG140:$AJ140,"&lt;&gt;")),"VALID","INVALID - EVIDENCE SELECTION PARITY"))</x:f>
      </x:c>
      <x:c r="AP140" s="51" t="str">
        <x:f>IF(A140="","",IF(R140&lt;2,"TOO FEW - RETURN TO EVIDENCE AUDIT",IF(R140&gt;4,"TOO MANY - REPAIR MEMO","VALID")))</x:f>
      </x:c>
      <x:c r="AR140" t="str">
        <x:f>IF(A140="","",IF(AQ140="","INVALID - MISSING ALTERNATIVE SELECTION",IF(AND(COUNTIFS(ALTERNATIVES!$B$6:$B$205,A140,ALTERNATIVES!$A$6:$A$205,AQ140)=1,EXACT(AQ140,INDEX(ALTERNATIVES!$A$6:$A$205,SUMIFS(ALTERNATIVES!$Q$6:$Q$205,ALTERNATIVES!$B$6:$B$205,A140,ALTERNATIVES!$A$6:$A$205,AQ140))),EXACT(A140,INDEX(ALTERNATIVES!$B$6:$B$205,SUMIFS(ALTERNATIVES!$Q$6:$Q$205,ALTERNATIVES!$B$6:$B$205,A140,ALTERNATIVES!$A$6:$A$205,AQ140))),EXACT(B140,INDEX(ALTERNATIVES!$C$6:$C$205,SUMIFS(ALTERNATIVES!$Q$6:$Q$205,ALTERNATIVES!$B$6:$B$205,A140,ALTERNATIVES!$A$6:$A$205,AQ140))),INDEX(ALTERNATIVES!$L$6:$L$205,SUMIFS(ALTERNATIVES!$Q$6:$Q$205,ALTERNATIVES!$B$6:$B$205,A140,ALTERNATIVES!$A$6:$A$205,AQ140))="VALID"),"VALID","INVALID - ALTERNATIVE SELECTION")))</x:f>
      </x:c>
    </x:row>
    <x:row r="141">
      <x:c r="A141" s="24"/>
      <x:c r="B141" s="24"/>
      <x:c r="C141" s="34"/>
      <x:c r="D141" s="24"/>
      <x:c r="E141" s="24"/>
      <x:c r="F141" s="24"/>
      <x:c r="G141" s="24"/>
      <x:c r="H141" s="24"/>
      <x:c r="I141" s="24"/>
      <x:c r="J141" s="24"/>
      <x:c r="K141" s="24"/>
      <x:c r="L141" s="24"/>
      <x:c r="M141" s="24"/>
      <x:c r="N141" s="30" t="str">
        <x:f>IF(A141="","",IF(COUNTIF($A$6:$A$205,A141)=1,"VALID","INVALID - DUPLICATE / CASE-COLLIDING MEMO ID"))</x:f>
      </x:c>
      <x:c r="O141" s="30" t="str">
        <x:f>IF(A141="","",IF(AND(COUNTIF(DECISION_CONTEXT!$A$6:$A$205,B141)=1,EXACT(B141,INDEX(DECISION_CONTEXT!$A$6:$A$205,MATCH(B141,DECISION_CONTEXT!$A$6:$A$205,0))),INDEX(DECISION_CONTEXT!$I$6:$I$205,MATCH(B141,DECISION_CONTEXT!$A$6:$A$205,0))="VALID",INDEX(DECISION_CONTEXT!$J$6:$J$205,MATCH(B141,DECISION_CONTEXT!$A$6:$A$205,0))="VALID"),"VALID","INVALID - DECISION OWNERSHIP"))</x:f>
      </x:c>
      <x:c r="P141" s="30" t="str">
        <x:f>IF(A141="","",IF(AND(B141&lt;&gt;"",C141&lt;&gt;"",D141&lt;&gt;"",E141&lt;&gt;"",F141&lt;&gt;"",G141&lt;&gt;"",H141&lt;&gt;"",I141&lt;&gt;"",J141&lt;&gt;"",K141&lt;&gt;"",L141&lt;&gt;"",M141&lt;&gt;""),"VALID","INVALID - REQUIRED FIELD"))</x:f>
      </x:c>
      <x:c r="Q141" s="30" t="str">
        <x:f>IF(A141="","",COUNTIFS(EVIDENCE_LINKS!$B$6:$B$205,A141,EVIDENCE_LINKS!$C$6:$C$205,B141))</x:f>
      </x:c>
      <x:c r="R141" s="30" t="str">
        <x:f>IF(A141="","",COUNTIFS(EVIDENCE_LINKS!$B$6:$B$205,A141,EVIDENCE_LINKS!$C$6:$C$205,B141,EVIDENCE_LINKS!$N$6:$N$205,"VALID"))</x:f>
      </x:c>
      <x:c r="S141" s="30" t="str">
        <x:f>IF(A141="","",COUNTIFS(EVIDENCE_LINKS!$B$6:$B$205,A141,EVIDENCE_LINKS!$C$6:$C$205,B141,EVIDENCE_LINKS!$N$6:$N$205,"BLOCKING"))</x:f>
      </x:c>
      <x:c r="T141" s="30" t="str">
        <x:f>IF(A141="","",COUNTIFS(ALTERNATIVES!$B$6:$B$205,A141,ALTERNATIVES!$C$6:$C$205,B141,ALTERNATIVES!$L$6:$L$205,"VALID"))</x:f>
      </x:c>
      <x:c r="U141" s="30" t="str">
        <x:f>IF(A141="","",IF(OR(N141&lt;&gt;"VALID",O141&lt;&gt;"VALID",P141&lt;&gt;"VALID",AB141&lt;&gt;"VALID",AC141&gt;0,AE141&gt;0,AO141&lt;&gt;"VALID",AR141&lt;&gt;"VALID"),"REPAIR MEMO",IF(INDEX(DECISION_CONTEXT!$D$6:$D$205,MATCH(B141,DECISION_CONTEXT!$A$6:$A$205,0))="REOPEN REQUIRED","RETURN TO DECISION DEFINITION",IF(OR(AD141&gt;0,AP141="TOO FEW - RETURN TO EVIDENCE AUDIT"),"RETURN TO EVIDENCE AUDIT",IF(AP141="TOO MANY - REPAIR MEMO","REPAIR MEMO",IF(T141&lt;1,"REPAIR MEMO","READY FOR EXECUTIVE REVIEW"))))))</x:f>
      </x:c>
      <x:c r="V141" s="30" t="str">
        <x:f>IF(A141="","",IF(U141="READY FOR EXECUTIVE REVIEW","Take the bounded memo to executive review; record the actual decision separately.",IF(U141="RETURN TO DECISION DEFINITION","Reopen the Decision Definition Canvas before rewriting the memo.",IF(U141="RETURN TO EVIDENCE AUDIT","Return to Evidence Audit until at least two and no more than four decision-bearing evidence records are valid.",IF(AP141="TOO MANY - REPAIR MEMO","Reduce the executive surface to two to four decision-bearing evidence records without changing upstream evidence.","Repair the memo record without changing upstream decision or evidence.")))))</x:f>
      </x:c>
      <x:c r="W141" s="30" t="str">
        <x:f>IF(A141="","",A141&amp;"|~|"&amp;B141&amp;"|~|"&amp;E141&amp;"|~|"&amp;F141&amp;"|~|"&amp;H141&amp;"|~|"&amp;I141&amp;"|~|"&amp;K141&amp;"|~|"&amp;L141)</x:f>
      </x:c>
      <x:c r="X141" s="51"/>
      <x:c r="Y141" s="51"/>
      <x:c r="Z141" s="51"/>
      <x:c r="AA141" s="51"/>
      <x:c r="AB141" s="51" t="str">
        <x:f>IF(A141="","",IF(AND(O141="VALID",EXACT(X141,INDEX(DECISION_CONTEXT!$B$6:$B$205,MATCH(B141,DECISION_CONTEXT!$A$6:$A$205,0))),EXACT(Y141,INDEX(DECISION_CONTEXT!$E$6:$E$205,MATCH(B141,DECISION_CONTEXT!$A$6:$A$205,0))),EXACT(Z141,INDEX(DECISION_CONTEXT!$F$6:$F$205,MATCH(B141,DECISION_CONTEXT!$A$6:$A$205,0))),EXACT(AA141,INDEX(DECISION_CONTEXT!$H$6:$H$205,MATCH(B141,DECISION_CONTEXT!$A$6:$A$205,0))),EXACT(E141,INDEX(DECISION_CONTEXT!$K$6:$K$205,MATCH(B141,DECISION_CONTEXT!$A$6:$A$205,0)))),"VALID","INVALID - DECISION CONTRACT PARITY / AUTHORITY"))</x:f>
      </x:c>
      <x:c r="AC141" s="51" t="str">
        <x:f>IF(A141="","",COUNTIFS(EVIDENCE_LINKS!$B$6:$B$205,A141,EVIDENCE_LINKS!$C$6:$C$205,B141,EVIDENCE_LINKS!$N$6:$N$205,"INVALID"))</x:f>
      </x:c>
      <x:c r="AD141" s="51" t="str">
        <x:f>IF(A141="","",S141)</x:f>
      </x:c>
      <x:c r="AE141" s="51" t="str">
        <x:f>IF(A141="","",COUNTIFS(ALTERNATIVES!$B$6:$B$205,A141,ALTERNATIVES!$C$6:$C$205,B141,ALTERNATIVES!$L$6:$L$205,"INVALID"))</x:f>
      </x:c>
      <x:c r="AF141" s="51" t="str">
        <x:f>IF(A141="","",A141&amp;"|~|"&amp;B141&amp;"|~|"&amp;X141&amp;"|~|"&amp;Y141&amp;"|~|"&amp;Z141&amp;"|~|"&amp;AA141&amp;"|~|"&amp;E141&amp;"|~|"&amp;F141&amp;"|~|"&amp;H141&amp;"|~|"&amp;I141&amp;"|~|"&amp;K141&amp;"|~|"&amp;L141)</x:f>
      </x:c>
      <x:c r="AG141" s="51"/>
      <x:c r="AH141" s="51"/>
      <x:c r="AI141" s="51"/>
      <x:c r="AJ141" s="51"/>
      <x:c r="AK141" s="51" t="str">
        <x:f>IF(A141="","",IF(AG141="","EMPTY",IF(AND(COUNTIFS(EVIDENCE_LINKS!$B$6:$B$205,A141,EVIDENCE_LINKS!$D$6:$D$205,AG141)=1,EXACT(AG141,INDEX(EVIDENCE_LINKS!$D$6:$D$205,SUMIFS(EVIDENCE_LINKS!$S$6:$S$205,EVIDENCE_LINKS!$B$6:$B$205,A141,EVIDENCE_LINKS!$D$6:$D$205,AG141))),EXACT(A141,INDEX(EVIDENCE_LINKS!$B$6:$B$205,SUMIFS(EVIDENCE_LINKS!$S$6:$S$205,EVIDENCE_LINKS!$B$6:$B$205,A141,EVIDENCE_LINKS!$D$6:$D$205,AG141))),EXACT(B141,INDEX(EVIDENCE_LINKS!$C$6:$C$205,SUMIFS(EVIDENCE_LINKS!$S$6:$S$205,EVIDENCE_LINKS!$B$6:$B$205,A141,EVIDENCE_LINKS!$D$6:$D$205,AG141))),INDEX(EVIDENCE_LINKS!$N$6:$N$205,SUMIFS(EVIDENCE_LINKS!$S$6:$S$205,EVIDENCE_LINKS!$B$6:$B$205,A141,EVIDENCE_LINKS!$D$6:$D$205,AG141))="VALID",COUNTIF($AG141:$AJ141,AG141)=1),"VALID","INVALID - EVIDENCE 1 SELECTION")))</x:f>
      </x:c>
      <x:c r="AL141" s="51" t="str">
        <x:f>IF(A141="","",IF(AH141="","EMPTY",IF(AND(COUNTIFS(EVIDENCE_LINKS!$B$6:$B$205,A141,EVIDENCE_LINKS!$D$6:$D$205,AH141)=1,EXACT(AH141,INDEX(EVIDENCE_LINKS!$D$6:$D$205,SUMIFS(EVIDENCE_LINKS!$S$6:$S$205,EVIDENCE_LINKS!$B$6:$B$205,A141,EVIDENCE_LINKS!$D$6:$D$205,AH141))),EXACT(A141,INDEX(EVIDENCE_LINKS!$B$6:$B$205,SUMIFS(EVIDENCE_LINKS!$S$6:$S$205,EVIDENCE_LINKS!$B$6:$B$205,A141,EVIDENCE_LINKS!$D$6:$D$205,AH141))),EXACT(B141,INDEX(EVIDENCE_LINKS!$C$6:$C$205,SUMIFS(EVIDENCE_LINKS!$S$6:$S$205,EVIDENCE_LINKS!$B$6:$B$205,A141,EVIDENCE_LINKS!$D$6:$D$205,AH141))),INDEX(EVIDENCE_LINKS!$N$6:$N$205,SUMIFS(EVIDENCE_LINKS!$S$6:$S$205,EVIDENCE_LINKS!$B$6:$B$205,A141,EVIDENCE_LINKS!$D$6:$D$205,AH141))="VALID",COUNTIF($AG141:$AJ141,AH141)=1),"VALID","INVALID - EVIDENCE 2 SELECTION")))</x:f>
      </x:c>
      <x:c r="AM141" s="51" t="str">
        <x:f>IF(A141="","",IF(AI141="","EMPTY",IF(AND(COUNTIFS(EVIDENCE_LINKS!$B$6:$B$205,A141,EVIDENCE_LINKS!$D$6:$D$205,AI141)=1,EXACT(AI141,INDEX(EVIDENCE_LINKS!$D$6:$D$205,SUMIFS(EVIDENCE_LINKS!$S$6:$S$205,EVIDENCE_LINKS!$B$6:$B$205,A141,EVIDENCE_LINKS!$D$6:$D$205,AI141))),EXACT(A141,INDEX(EVIDENCE_LINKS!$B$6:$B$205,SUMIFS(EVIDENCE_LINKS!$S$6:$S$205,EVIDENCE_LINKS!$B$6:$B$205,A141,EVIDENCE_LINKS!$D$6:$D$205,AI141))),EXACT(B141,INDEX(EVIDENCE_LINKS!$C$6:$C$205,SUMIFS(EVIDENCE_LINKS!$S$6:$S$205,EVIDENCE_LINKS!$B$6:$B$205,A141,EVIDENCE_LINKS!$D$6:$D$205,AI141))),INDEX(EVIDENCE_LINKS!$N$6:$N$205,SUMIFS(EVIDENCE_LINKS!$S$6:$S$205,EVIDENCE_LINKS!$B$6:$B$205,A141,EVIDENCE_LINKS!$D$6:$D$205,AI141))="VALID",COUNTIF($AG141:$AJ141,AI141)=1),"VALID","INVALID - EVIDENCE 3 SELECTION")))</x:f>
      </x:c>
      <x:c r="AN141" s="51" t="str">
        <x:f>IF(A141="","",IF(AJ141="","EMPTY",IF(AND(COUNTIFS(EVIDENCE_LINKS!$B$6:$B$205,A141,EVIDENCE_LINKS!$D$6:$D$205,AJ141)=1,EXACT(AJ141,INDEX(EVIDENCE_LINKS!$D$6:$D$205,SUMIFS(EVIDENCE_LINKS!$S$6:$S$205,EVIDENCE_LINKS!$B$6:$B$205,A141,EVIDENCE_LINKS!$D$6:$D$205,AJ141))),EXACT(A141,INDEX(EVIDENCE_LINKS!$B$6:$B$205,SUMIFS(EVIDENCE_LINKS!$S$6:$S$205,EVIDENCE_LINKS!$B$6:$B$205,A141,EVIDENCE_LINKS!$D$6:$D$205,AJ141))),EXACT(B141,INDEX(EVIDENCE_LINKS!$C$6:$C$205,SUMIFS(EVIDENCE_LINKS!$S$6:$S$205,EVIDENCE_LINKS!$B$6:$B$205,A141,EVIDENCE_LINKS!$D$6:$D$205,AJ141))),INDEX(EVIDENCE_LINKS!$N$6:$N$205,SUMIFS(EVIDENCE_LINKS!$S$6:$S$205,EVIDENCE_LINKS!$B$6:$B$205,A141,EVIDENCE_LINKS!$D$6:$D$205,AJ141))="VALID",COUNTIF($AG141:$AJ141,AJ141)=1),"VALID","INVALID - EVIDENCE 4 SELECTION")))</x:f>
      </x:c>
      <x:c r="AO141" s="51" t="str">
        <x:f>IF(A141="","",IF(AND(OR(AK141="VALID",AK141="EMPTY"),OR(AL141="VALID",AL141="EMPTY"),OR(AM141="VALID",AM141="EMPTY"),OR(AN141="VALID",AN141="EMPTY"),R141=COUNTIF($AG141:$AJ141,"&lt;&gt;")),"VALID","INVALID - EVIDENCE SELECTION PARITY"))</x:f>
      </x:c>
      <x:c r="AP141" s="51" t="str">
        <x:f>IF(A141="","",IF(R141&lt;2,"TOO FEW - RETURN TO EVIDENCE AUDIT",IF(R141&gt;4,"TOO MANY - REPAIR MEMO","VALID")))</x:f>
      </x:c>
      <x:c r="AR141" t="str">
        <x:f>IF(A141="","",IF(AQ141="","INVALID - MISSING ALTERNATIVE SELECTION",IF(AND(COUNTIFS(ALTERNATIVES!$B$6:$B$205,A141,ALTERNATIVES!$A$6:$A$205,AQ141)=1,EXACT(AQ141,INDEX(ALTERNATIVES!$A$6:$A$205,SUMIFS(ALTERNATIVES!$Q$6:$Q$205,ALTERNATIVES!$B$6:$B$205,A141,ALTERNATIVES!$A$6:$A$205,AQ141))),EXACT(A141,INDEX(ALTERNATIVES!$B$6:$B$205,SUMIFS(ALTERNATIVES!$Q$6:$Q$205,ALTERNATIVES!$B$6:$B$205,A141,ALTERNATIVES!$A$6:$A$205,AQ141))),EXACT(B141,INDEX(ALTERNATIVES!$C$6:$C$205,SUMIFS(ALTERNATIVES!$Q$6:$Q$205,ALTERNATIVES!$B$6:$B$205,A141,ALTERNATIVES!$A$6:$A$205,AQ141))),INDEX(ALTERNATIVES!$L$6:$L$205,SUMIFS(ALTERNATIVES!$Q$6:$Q$205,ALTERNATIVES!$B$6:$B$205,A141,ALTERNATIVES!$A$6:$A$205,AQ141))="VALID"),"VALID","INVALID - ALTERNATIVE SELECTION")))</x:f>
      </x:c>
    </x:row>
    <x:row r="142">
      <x:c r="A142" s="24"/>
      <x:c r="B142" s="24"/>
      <x:c r="C142" s="34"/>
      <x:c r="D142" s="24"/>
      <x:c r="E142" s="24"/>
      <x:c r="F142" s="24"/>
      <x:c r="G142" s="24"/>
      <x:c r="H142" s="24"/>
      <x:c r="I142" s="24"/>
      <x:c r="J142" s="24"/>
      <x:c r="K142" s="24"/>
      <x:c r="L142" s="24"/>
      <x:c r="M142" s="24"/>
      <x:c r="N142" s="30" t="str">
        <x:f>IF(A142="","",IF(COUNTIF($A$6:$A$205,A142)=1,"VALID","INVALID - DUPLICATE / CASE-COLLIDING MEMO ID"))</x:f>
      </x:c>
      <x:c r="O142" s="30" t="str">
        <x:f>IF(A142="","",IF(AND(COUNTIF(DECISION_CONTEXT!$A$6:$A$205,B142)=1,EXACT(B142,INDEX(DECISION_CONTEXT!$A$6:$A$205,MATCH(B142,DECISION_CONTEXT!$A$6:$A$205,0))),INDEX(DECISION_CONTEXT!$I$6:$I$205,MATCH(B142,DECISION_CONTEXT!$A$6:$A$205,0))="VALID",INDEX(DECISION_CONTEXT!$J$6:$J$205,MATCH(B142,DECISION_CONTEXT!$A$6:$A$205,0))="VALID"),"VALID","INVALID - DECISION OWNERSHIP"))</x:f>
      </x:c>
      <x:c r="P142" s="30" t="str">
        <x:f>IF(A142="","",IF(AND(B142&lt;&gt;"",C142&lt;&gt;"",D142&lt;&gt;"",E142&lt;&gt;"",F142&lt;&gt;"",G142&lt;&gt;"",H142&lt;&gt;"",I142&lt;&gt;"",J142&lt;&gt;"",K142&lt;&gt;"",L142&lt;&gt;"",M142&lt;&gt;""),"VALID","INVALID - REQUIRED FIELD"))</x:f>
      </x:c>
      <x:c r="Q142" s="30" t="str">
        <x:f>IF(A142="","",COUNTIFS(EVIDENCE_LINKS!$B$6:$B$205,A142,EVIDENCE_LINKS!$C$6:$C$205,B142))</x:f>
      </x:c>
      <x:c r="R142" s="30" t="str">
        <x:f>IF(A142="","",COUNTIFS(EVIDENCE_LINKS!$B$6:$B$205,A142,EVIDENCE_LINKS!$C$6:$C$205,B142,EVIDENCE_LINKS!$N$6:$N$205,"VALID"))</x:f>
      </x:c>
      <x:c r="S142" s="30" t="str">
        <x:f>IF(A142="","",COUNTIFS(EVIDENCE_LINKS!$B$6:$B$205,A142,EVIDENCE_LINKS!$C$6:$C$205,B142,EVIDENCE_LINKS!$N$6:$N$205,"BLOCKING"))</x:f>
      </x:c>
      <x:c r="T142" s="30" t="str">
        <x:f>IF(A142="","",COUNTIFS(ALTERNATIVES!$B$6:$B$205,A142,ALTERNATIVES!$C$6:$C$205,B142,ALTERNATIVES!$L$6:$L$205,"VALID"))</x:f>
      </x:c>
      <x:c r="U142" s="30" t="str">
        <x:f>IF(A142="","",IF(OR(N142&lt;&gt;"VALID",O142&lt;&gt;"VALID",P142&lt;&gt;"VALID",AB142&lt;&gt;"VALID",AC142&gt;0,AE142&gt;0,AO142&lt;&gt;"VALID",AR142&lt;&gt;"VALID"),"REPAIR MEMO",IF(INDEX(DECISION_CONTEXT!$D$6:$D$205,MATCH(B142,DECISION_CONTEXT!$A$6:$A$205,0))="REOPEN REQUIRED","RETURN TO DECISION DEFINITION",IF(OR(AD142&gt;0,AP142="TOO FEW - RETURN TO EVIDENCE AUDIT"),"RETURN TO EVIDENCE AUDIT",IF(AP142="TOO MANY - REPAIR MEMO","REPAIR MEMO",IF(T142&lt;1,"REPAIR MEMO","READY FOR EXECUTIVE REVIEW"))))))</x:f>
      </x:c>
      <x:c r="V142" s="30" t="str">
        <x:f>IF(A142="","",IF(U142="READY FOR EXECUTIVE REVIEW","Take the bounded memo to executive review; record the actual decision separately.",IF(U142="RETURN TO DECISION DEFINITION","Reopen the Decision Definition Canvas before rewriting the memo.",IF(U142="RETURN TO EVIDENCE AUDIT","Return to Evidence Audit until at least two and no more than four decision-bearing evidence records are valid.",IF(AP142="TOO MANY - REPAIR MEMO","Reduce the executive surface to two to four decision-bearing evidence records without changing upstream evidence.","Repair the memo record without changing upstream decision or evidence.")))))</x:f>
      </x:c>
      <x:c r="W142" s="30" t="str">
        <x:f>IF(A142="","",A142&amp;"|~|"&amp;B142&amp;"|~|"&amp;E142&amp;"|~|"&amp;F142&amp;"|~|"&amp;H142&amp;"|~|"&amp;I142&amp;"|~|"&amp;K142&amp;"|~|"&amp;L142)</x:f>
      </x:c>
      <x:c r="X142" s="51"/>
      <x:c r="Y142" s="51"/>
      <x:c r="Z142" s="51"/>
      <x:c r="AA142" s="51"/>
      <x:c r="AB142" s="51" t="str">
        <x:f>IF(A142="","",IF(AND(O142="VALID",EXACT(X142,INDEX(DECISION_CONTEXT!$B$6:$B$205,MATCH(B142,DECISION_CONTEXT!$A$6:$A$205,0))),EXACT(Y142,INDEX(DECISION_CONTEXT!$E$6:$E$205,MATCH(B142,DECISION_CONTEXT!$A$6:$A$205,0))),EXACT(Z142,INDEX(DECISION_CONTEXT!$F$6:$F$205,MATCH(B142,DECISION_CONTEXT!$A$6:$A$205,0))),EXACT(AA142,INDEX(DECISION_CONTEXT!$H$6:$H$205,MATCH(B142,DECISION_CONTEXT!$A$6:$A$205,0))),EXACT(E142,INDEX(DECISION_CONTEXT!$K$6:$K$205,MATCH(B142,DECISION_CONTEXT!$A$6:$A$205,0)))),"VALID","INVALID - DECISION CONTRACT PARITY / AUTHORITY"))</x:f>
      </x:c>
      <x:c r="AC142" s="51" t="str">
        <x:f>IF(A142="","",COUNTIFS(EVIDENCE_LINKS!$B$6:$B$205,A142,EVIDENCE_LINKS!$C$6:$C$205,B142,EVIDENCE_LINKS!$N$6:$N$205,"INVALID"))</x:f>
      </x:c>
      <x:c r="AD142" s="51" t="str">
        <x:f>IF(A142="","",S142)</x:f>
      </x:c>
      <x:c r="AE142" s="51" t="str">
        <x:f>IF(A142="","",COUNTIFS(ALTERNATIVES!$B$6:$B$205,A142,ALTERNATIVES!$C$6:$C$205,B142,ALTERNATIVES!$L$6:$L$205,"INVALID"))</x:f>
      </x:c>
      <x:c r="AF142" s="51" t="str">
        <x:f>IF(A142="","",A142&amp;"|~|"&amp;B142&amp;"|~|"&amp;X142&amp;"|~|"&amp;Y142&amp;"|~|"&amp;Z142&amp;"|~|"&amp;AA142&amp;"|~|"&amp;E142&amp;"|~|"&amp;F142&amp;"|~|"&amp;H142&amp;"|~|"&amp;I142&amp;"|~|"&amp;K142&amp;"|~|"&amp;L142)</x:f>
      </x:c>
      <x:c r="AG142" s="51"/>
      <x:c r="AH142" s="51"/>
      <x:c r="AI142" s="51"/>
      <x:c r="AJ142" s="51"/>
      <x:c r="AK142" s="51" t="str">
        <x:f>IF(A142="","",IF(AG142="","EMPTY",IF(AND(COUNTIFS(EVIDENCE_LINKS!$B$6:$B$205,A142,EVIDENCE_LINKS!$D$6:$D$205,AG142)=1,EXACT(AG142,INDEX(EVIDENCE_LINKS!$D$6:$D$205,SUMIFS(EVIDENCE_LINKS!$S$6:$S$205,EVIDENCE_LINKS!$B$6:$B$205,A142,EVIDENCE_LINKS!$D$6:$D$205,AG142))),EXACT(A142,INDEX(EVIDENCE_LINKS!$B$6:$B$205,SUMIFS(EVIDENCE_LINKS!$S$6:$S$205,EVIDENCE_LINKS!$B$6:$B$205,A142,EVIDENCE_LINKS!$D$6:$D$205,AG142))),EXACT(B142,INDEX(EVIDENCE_LINKS!$C$6:$C$205,SUMIFS(EVIDENCE_LINKS!$S$6:$S$205,EVIDENCE_LINKS!$B$6:$B$205,A142,EVIDENCE_LINKS!$D$6:$D$205,AG142))),INDEX(EVIDENCE_LINKS!$N$6:$N$205,SUMIFS(EVIDENCE_LINKS!$S$6:$S$205,EVIDENCE_LINKS!$B$6:$B$205,A142,EVIDENCE_LINKS!$D$6:$D$205,AG142))="VALID",COUNTIF($AG142:$AJ142,AG142)=1),"VALID","INVALID - EVIDENCE 1 SELECTION")))</x:f>
      </x:c>
      <x:c r="AL142" s="51" t="str">
        <x:f>IF(A142="","",IF(AH142="","EMPTY",IF(AND(COUNTIFS(EVIDENCE_LINKS!$B$6:$B$205,A142,EVIDENCE_LINKS!$D$6:$D$205,AH142)=1,EXACT(AH142,INDEX(EVIDENCE_LINKS!$D$6:$D$205,SUMIFS(EVIDENCE_LINKS!$S$6:$S$205,EVIDENCE_LINKS!$B$6:$B$205,A142,EVIDENCE_LINKS!$D$6:$D$205,AH142))),EXACT(A142,INDEX(EVIDENCE_LINKS!$B$6:$B$205,SUMIFS(EVIDENCE_LINKS!$S$6:$S$205,EVIDENCE_LINKS!$B$6:$B$205,A142,EVIDENCE_LINKS!$D$6:$D$205,AH142))),EXACT(B142,INDEX(EVIDENCE_LINKS!$C$6:$C$205,SUMIFS(EVIDENCE_LINKS!$S$6:$S$205,EVIDENCE_LINKS!$B$6:$B$205,A142,EVIDENCE_LINKS!$D$6:$D$205,AH142))),INDEX(EVIDENCE_LINKS!$N$6:$N$205,SUMIFS(EVIDENCE_LINKS!$S$6:$S$205,EVIDENCE_LINKS!$B$6:$B$205,A142,EVIDENCE_LINKS!$D$6:$D$205,AH142))="VALID",COUNTIF($AG142:$AJ142,AH142)=1),"VALID","INVALID - EVIDENCE 2 SELECTION")))</x:f>
      </x:c>
      <x:c r="AM142" s="51" t="str">
        <x:f>IF(A142="","",IF(AI142="","EMPTY",IF(AND(COUNTIFS(EVIDENCE_LINKS!$B$6:$B$205,A142,EVIDENCE_LINKS!$D$6:$D$205,AI142)=1,EXACT(AI142,INDEX(EVIDENCE_LINKS!$D$6:$D$205,SUMIFS(EVIDENCE_LINKS!$S$6:$S$205,EVIDENCE_LINKS!$B$6:$B$205,A142,EVIDENCE_LINKS!$D$6:$D$205,AI142))),EXACT(A142,INDEX(EVIDENCE_LINKS!$B$6:$B$205,SUMIFS(EVIDENCE_LINKS!$S$6:$S$205,EVIDENCE_LINKS!$B$6:$B$205,A142,EVIDENCE_LINKS!$D$6:$D$205,AI142))),EXACT(B142,INDEX(EVIDENCE_LINKS!$C$6:$C$205,SUMIFS(EVIDENCE_LINKS!$S$6:$S$205,EVIDENCE_LINKS!$B$6:$B$205,A142,EVIDENCE_LINKS!$D$6:$D$205,AI142))),INDEX(EVIDENCE_LINKS!$N$6:$N$205,SUMIFS(EVIDENCE_LINKS!$S$6:$S$205,EVIDENCE_LINKS!$B$6:$B$205,A142,EVIDENCE_LINKS!$D$6:$D$205,AI142))="VALID",COUNTIF($AG142:$AJ142,AI142)=1),"VALID","INVALID - EVIDENCE 3 SELECTION")))</x:f>
      </x:c>
      <x:c r="AN142" s="51" t="str">
        <x:f>IF(A142="","",IF(AJ142="","EMPTY",IF(AND(COUNTIFS(EVIDENCE_LINKS!$B$6:$B$205,A142,EVIDENCE_LINKS!$D$6:$D$205,AJ142)=1,EXACT(AJ142,INDEX(EVIDENCE_LINKS!$D$6:$D$205,SUMIFS(EVIDENCE_LINKS!$S$6:$S$205,EVIDENCE_LINKS!$B$6:$B$205,A142,EVIDENCE_LINKS!$D$6:$D$205,AJ142))),EXACT(A142,INDEX(EVIDENCE_LINKS!$B$6:$B$205,SUMIFS(EVIDENCE_LINKS!$S$6:$S$205,EVIDENCE_LINKS!$B$6:$B$205,A142,EVIDENCE_LINKS!$D$6:$D$205,AJ142))),EXACT(B142,INDEX(EVIDENCE_LINKS!$C$6:$C$205,SUMIFS(EVIDENCE_LINKS!$S$6:$S$205,EVIDENCE_LINKS!$B$6:$B$205,A142,EVIDENCE_LINKS!$D$6:$D$205,AJ142))),INDEX(EVIDENCE_LINKS!$N$6:$N$205,SUMIFS(EVIDENCE_LINKS!$S$6:$S$205,EVIDENCE_LINKS!$B$6:$B$205,A142,EVIDENCE_LINKS!$D$6:$D$205,AJ142))="VALID",COUNTIF($AG142:$AJ142,AJ142)=1),"VALID","INVALID - EVIDENCE 4 SELECTION")))</x:f>
      </x:c>
      <x:c r="AO142" s="51" t="str">
        <x:f>IF(A142="","",IF(AND(OR(AK142="VALID",AK142="EMPTY"),OR(AL142="VALID",AL142="EMPTY"),OR(AM142="VALID",AM142="EMPTY"),OR(AN142="VALID",AN142="EMPTY"),R142=COUNTIF($AG142:$AJ142,"&lt;&gt;")),"VALID","INVALID - EVIDENCE SELECTION PARITY"))</x:f>
      </x:c>
      <x:c r="AP142" s="51" t="str">
        <x:f>IF(A142="","",IF(R142&lt;2,"TOO FEW - RETURN TO EVIDENCE AUDIT",IF(R142&gt;4,"TOO MANY - REPAIR MEMO","VALID")))</x:f>
      </x:c>
      <x:c r="AR142" t="str">
        <x:f>IF(A142="","",IF(AQ142="","INVALID - MISSING ALTERNATIVE SELECTION",IF(AND(COUNTIFS(ALTERNATIVES!$B$6:$B$205,A142,ALTERNATIVES!$A$6:$A$205,AQ142)=1,EXACT(AQ142,INDEX(ALTERNATIVES!$A$6:$A$205,SUMIFS(ALTERNATIVES!$Q$6:$Q$205,ALTERNATIVES!$B$6:$B$205,A142,ALTERNATIVES!$A$6:$A$205,AQ142))),EXACT(A142,INDEX(ALTERNATIVES!$B$6:$B$205,SUMIFS(ALTERNATIVES!$Q$6:$Q$205,ALTERNATIVES!$B$6:$B$205,A142,ALTERNATIVES!$A$6:$A$205,AQ142))),EXACT(B142,INDEX(ALTERNATIVES!$C$6:$C$205,SUMIFS(ALTERNATIVES!$Q$6:$Q$205,ALTERNATIVES!$B$6:$B$205,A142,ALTERNATIVES!$A$6:$A$205,AQ142))),INDEX(ALTERNATIVES!$L$6:$L$205,SUMIFS(ALTERNATIVES!$Q$6:$Q$205,ALTERNATIVES!$B$6:$B$205,A142,ALTERNATIVES!$A$6:$A$205,AQ142))="VALID"),"VALID","INVALID - ALTERNATIVE SELECTION")))</x:f>
      </x:c>
    </x:row>
    <x:row r="143">
      <x:c r="A143" s="24"/>
      <x:c r="B143" s="24"/>
      <x:c r="C143" s="34"/>
      <x:c r="D143" s="24"/>
      <x:c r="E143" s="24"/>
      <x:c r="F143" s="24"/>
      <x:c r="G143" s="24"/>
      <x:c r="H143" s="24"/>
      <x:c r="I143" s="24"/>
      <x:c r="J143" s="24"/>
      <x:c r="K143" s="24"/>
      <x:c r="L143" s="24"/>
      <x:c r="M143" s="24"/>
      <x:c r="N143" s="30" t="str">
        <x:f>IF(A143="","",IF(COUNTIF($A$6:$A$205,A143)=1,"VALID","INVALID - DUPLICATE / CASE-COLLIDING MEMO ID"))</x:f>
      </x:c>
      <x:c r="O143" s="30" t="str">
        <x:f>IF(A143="","",IF(AND(COUNTIF(DECISION_CONTEXT!$A$6:$A$205,B143)=1,EXACT(B143,INDEX(DECISION_CONTEXT!$A$6:$A$205,MATCH(B143,DECISION_CONTEXT!$A$6:$A$205,0))),INDEX(DECISION_CONTEXT!$I$6:$I$205,MATCH(B143,DECISION_CONTEXT!$A$6:$A$205,0))="VALID",INDEX(DECISION_CONTEXT!$J$6:$J$205,MATCH(B143,DECISION_CONTEXT!$A$6:$A$205,0))="VALID"),"VALID","INVALID - DECISION OWNERSHIP"))</x:f>
      </x:c>
      <x:c r="P143" s="30" t="str">
        <x:f>IF(A143="","",IF(AND(B143&lt;&gt;"",C143&lt;&gt;"",D143&lt;&gt;"",E143&lt;&gt;"",F143&lt;&gt;"",G143&lt;&gt;"",H143&lt;&gt;"",I143&lt;&gt;"",J143&lt;&gt;"",K143&lt;&gt;"",L143&lt;&gt;"",M143&lt;&gt;""),"VALID","INVALID - REQUIRED FIELD"))</x:f>
      </x:c>
      <x:c r="Q143" s="30" t="str">
        <x:f>IF(A143="","",COUNTIFS(EVIDENCE_LINKS!$B$6:$B$205,A143,EVIDENCE_LINKS!$C$6:$C$205,B143))</x:f>
      </x:c>
      <x:c r="R143" s="30" t="str">
        <x:f>IF(A143="","",COUNTIFS(EVIDENCE_LINKS!$B$6:$B$205,A143,EVIDENCE_LINKS!$C$6:$C$205,B143,EVIDENCE_LINKS!$N$6:$N$205,"VALID"))</x:f>
      </x:c>
      <x:c r="S143" s="30" t="str">
        <x:f>IF(A143="","",COUNTIFS(EVIDENCE_LINKS!$B$6:$B$205,A143,EVIDENCE_LINKS!$C$6:$C$205,B143,EVIDENCE_LINKS!$N$6:$N$205,"BLOCKING"))</x:f>
      </x:c>
      <x:c r="T143" s="30" t="str">
        <x:f>IF(A143="","",COUNTIFS(ALTERNATIVES!$B$6:$B$205,A143,ALTERNATIVES!$C$6:$C$205,B143,ALTERNATIVES!$L$6:$L$205,"VALID"))</x:f>
      </x:c>
      <x:c r="U143" s="30" t="str">
        <x:f>IF(A143="","",IF(OR(N143&lt;&gt;"VALID",O143&lt;&gt;"VALID",P143&lt;&gt;"VALID",AB143&lt;&gt;"VALID",AC143&gt;0,AE143&gt;0,AO143&lt;&gt;"VALID",AR143&lt;&gt;"VALID"),"REPAIR MEMO",IF(INDEX(DECISION_CONTEXT!$D$6:$D$205,MATCH(B143,DECISION_CONTEXT!$A$6:$A$205,0))="REOPEN REQUIRED","RETURN TO DECISION DEFINITION",IF(OR(AD143&gt;0,AP143="TOO FEW - RETURN TO EVIDENCE AUDIT"),"RETURN TO EVIDENCE AUDIT",IF(AP143="TOO MANY - REPAIR MEMO","REPAIR MEMO",IF(T143&lt;1,"REPAIR MEMO","READY FOR EXECUTIVE REVIEW"))))))</x:f>
      </x:c>
      <x:c r="V143" s="30" t="str">
        <x:f>IF(A143="","",IF(U143="READY FOR EXECUTIVE REVIEW","Take the bounded memo to executive review; record the actual decision separately.",IF(U143="RETURN TO DECISION DEFINITION","Reopen the Decision Definition Canvas before rewriting the memo.",IF(U143="RETURN TO EVIDENCE AUDIT","Return to Evidence Audit until at least two and no more than four decision-bearing evidence records are valid.",IF(AP143="TOO MANY - REPAIR MEMO","Reduce the executive surface to two to four decision-bearing evidence records without changing upstream evidence.","Repair the memo record without changing upstream decision or evidence.")))))</x:f>
      </x:c>
      <x:c r="W143" s="30" t="str">
        <x:f>IF(A143="","",A143&amp;"|~|"&amp;B143&amp;"|~|"&amp;E143&amp;"|~|"&amp;F143&amp;"|~|"&amp;H143&amp;"|~|"&amp;I143&amp;"|~|"&amp;K143&amp;"|~|"&amp;L143)</x:f>
      </x:c>
      <x:c r="X143" s="51"/>
      <x:c r="Y143" s="51"/>
      <x:c r="Z143" s="51"/>
      <x:c r="AA143" s="51"/>
      <x:c r="AB143" s="51" t="str">
        <x:f>IF(A143="","",IF(AND(O143="VALID",EXACT(X143,INDEX(DECISION_CONTEXT!$B$6:$B$205,MATCH(B143,DECISION_CONTEXT!$A$6:$A$205,0))),EXACT(Y143,INDEX(DECISION_CONTEXT!$E$6:$E$205,MATCH(B143,DECISION_CONTEXT!$A$6:$A$205,0))),EXACT(Z143,INDEX(DECISION_CONTEXT!$F$6:$F$205,MATCH(B143,DECISION_CONTEXT!$A$6:$A$205,0))),EXACT(AA143,INDEX(DECISION_CONTEXT!$H$6:$H$205,MATCH(B143,DECISION_CONTEXT!$A$6:$A$205,0))),EXACT(E143,INDEX(DECISION_CONTEXT!$K$6:$K$205,MATCH(B143,DECISION_CONTEXT!$A$6:$A$205,0)))),"VALID","INVALID - DECISION CONTRACT PARITY / AUTHORITY"))</x:f>
      </x:c>
      <x:c r="AC143" s="51" t="str">
        <x:f>IF(A143="","",COUNTIFS(EVIDENCE_LINKS!$B$6:$B$205,A143,EVIDENCE_LINKS!$C$6:$C$205,B143,EVIDENCE_LINKS!$N$6:$N$205,"INVALID"))</x:f>
      </x:c>
      <x:c r="AD143" s="51" t="str">
        <x:f>IF(A143="","",S143)</x:f>
      </x:c>
      <x:c r="AE143" s="51" t="str">
        <x:f>IF(A143="","",COUNTIFS(ALTERNATIVES!$B$6:$B$205,A143,ALTERNATIVES!$C$6:$C$205,B143,ALTERNATIVES!$L$6:$L$205,"INVALID"))</x:f>
      </x:c>
      <x:c r="AF143" s="51" t="str">
        <x:f>IF(A143="","",A143&amp;"|~|"&amp;B143&amp;"|~|"&amp;X143&amp;"|~|"&amp;Y143&amp;"|~|"&amp;Z143&amp;"|~|"&amp;AA143&amp;"|~|"&amp;E143&amp;"|~|"&amp;F143&amp;"|~|"&amp;H143&amp;"|~|"&amp;I143&amp;"|~|"&amp;K143&amp;"|~|"&amp;L143)</x:f>
      </x:c>
      <x:c r="AG143" s="51"/>
      <x:c r="AH143" s="51"/>
      <x:c r="AI143" s="51"/>
      <x:c r="AJ143" s="51"/>
      <x:c r="AK143" s="51" t="str">
        <x:f>IF(A143="","",IF(AG143="","EMPTY",IF(AND(COUNTIFS(EVIDENCE_LINKS!$B$6:$B$205,A143,EVIDENCE_LINKS!$D$6:$D$205,AG143)=1,EXACT(AG143,INDEX(EVIDENCE_LINKS!$D$6:$D$205,SUMIFS(EVIDENCE_LINKS!$S$6:$S$205,EVIDENCE_LINKS!$B$6:$B$205,A143,EVIDENCE_LINKS!$D$6:$D$205,AG143))),EXACT(A143,INDEX(EVIDENCE_LINKS!$B$6:$B$205,SUMIFS(EVIDENCE_LINKS!$S$6:$S$205,EVIDENCE_LINKS!$B$6:$B$205,A143,EVIDENCE_LINKS!$D$6:$D$205,AG143))),EXACT(B143,INDEX(EVIDENCE_LINKS!$C$6:$C$205,SUMIFS(EVIDENCE_LINKS!$S$6:$S$205,EVIDENCE_LINKS!$B$6:$B$205,A143,EVIDENCE_LINKS!$D$6:$D$205,AG143))),INDEX(EVIDENCE_LINKS!$N$6:$N$205,SUMIFS(EVIDENCE_LINKS!$S$6:$S$205,EVIDENCE_LINKS!$B$6:$B$205,A143,EVIDENCE_LINKS!$D$6:$D$205,AG143))="VALID",COUNTIF($AG143:$AJ143,AG143)=1),"VALID","INVALID - EVIDENCE 1 SELECTION")))</x:f>
      </x:c>
      <x:c r="AL143" s="51" t="str">
        <x:f>IF(A143="","",IF(AH143="","EMPTY",IF(AND(COUNTIFS(EVIDENCE_LINKS!$B$6:$B$205,A143,EVIDENCE_LINKS!$D$6:$D$205,AH143)=1,EXACT(AH143,INDEX(EVIDENCE_LINKS!$D$6:$D$205,SUMIFS(EVIDENCE_LINKS!$S$6:$S$205,EVIDENCE_LINKS!$B$6:$B$205,A143,EVIDENCE_LINKS!$D$6:$D$205,AH143))),EXACT(A143,INDEX(EVIDENCE_LINKS!$B$6:$B$205,SUMIFS(EVIDENCE_LINKS!$S$6:$S$205,EVIDENCE_LINKS!$B$6:$B$205,A143,EVIDENCE_LINKS!$D$6:$D$205,AH143))),EXACT(B143,INDEX(EVIDENCE_LINKS!$C$6:$C$205,SUMIFS(EVIDENCE_LINKS!$S$6:$S$205,EVIDENCE_LINKS!$B$6:$B$205,A143,EVIDENCE_LINKS!$D$6:$D$205,AH143))),INDEX(EVIDENCE_LINKS!$N$6:$N$205,SUMIFS(EVIDENCE_LINKS!$S$6:$S$205,EVIDENCE_LINKS!$B$6:$B$205,A143,EVIDENCE_LINKS!$D$6:$D$205,AH143))="VALID",COUNTIF($AG143:$AJ143,AH143)=1),"VALID","INVALID - EVIDENCE 2 SELECTION")))</x:f>
      </x:c>
      <x:c r="AM143" s="51" t="str">
        <x:f>IF(A143="","",IF(AI143="","EMPTY",IF(AND(COUNTIFS(EVIDENCE_LINKS!$B$6:$B$205,A143,EVIDENCE_LINKS!$D$6:$D$205,AI143)=1,EXACT(AI143,INDEX(EVIDENCE_LINKS!$D$6:$D$205,SUMIFS(EVIDENCE_LINKS!$S$6:$S$205,EVIDENCE_LINKS!$B$6:$B$205,A143,EVIDENCE_LINKS!$D$6:$D$205,AI143))),EXACT(A143,INDEX(EVIDENCE_LINKS!$B$6:$B$205,SUMIFS(EVIDENCE_LINKS!$S$6:$S$205,EVIDENCE_LINKS!$B$6:$B$205,A143,EVIDENCE_LINKS!$D$6:$D$205,AI143))),EXACT(B143,INDEX(EVIDENCE_LINKS!$C$6:$C$205,SUMIFS(EVIDENCE_LINKS!$S$6:$S$205,EVIDENCE_LINKS!$B$6:$B$205,A143,EVIDENCE_LINKS!$D$6:$D$205,AI143))),INDEX(EVIDENCE_LINKS!$N$6:$N$205,SUMIFS(EVIDENCE_LINKS!$S$6:$S$205,EVIDENCE_LINKS!$B$6:$B$205,A143,EVIDENCE_LINKS!$D$6:$D$205,AI143))="VALID",COUNTIF($AG143:$AJ143,AI143)=1),"VALID","INVALID - EVIDENCE 3 SELECTION")))</x:f>
      </x:c>
      <x:c r="AN143" s="51" t="str">
        <x:f>IF(A143="","",IF(AJ143="","EMPTY",IF(AND(COUNTIFS(EVIDENCE_LINKS!$B$6:$B$205,A143,EVIDENCE_LINKS!$D$6:$D$205,AJ143)=1,EXACT(AJ143,INDEX(EVIDENCE_LINKS!$D$6:$D$205,SUMIFS(EVIDENCE_LINKS!$S$6:$S$205,EVIDENCE_LINKS!$B$6:$B$205,A143,EVIDENCE_LINKS!$D$6:$D$205,AJ143))),EXACT(A143,INDEX(EVIDENCE_LINKS!$B$6:$B$205,SUMIFS(EVIDENCE_LINKS!$S$6:$S$205,EVIDENCE_LINKS!$B$6:$B$205,A143,EVIDENCE_LINKS!$D$6:$D$205,AJ143))),EXACT(B143,INDEX(EVIDENCE_LINKS!$C$6:$C$205,SUMIFS(EVIDENCE_LINKS!$S$6:$S$205,EVIDENCE_LINKS!$B$6:$B$205,A143,EVIDENCE_LINKS!$D$6:$D$205,AJ143))),INDEX(EVIDENCE_LINKS!$N$6:$N$205,SUMIFS(EVIDENCE_LINKS!$S$6:$S$205,EVIDENCE_LINKS!$B$6:$B$205,A143,EVIDENCE_LINKS!$D$6:$D$205,AJ143))="VALID",COUNTIF($AG143:$AJ143,AJ143)=1),"VALID","INVALID - EVIDENCE 4 SELECTION")))</x:f>
      </x:c>
      <x:c r="AO143" s="51" t="str">
        <x:f>IF(A143="","",IF(AND(OR(AK143="VALID",AK143="EMPTY"),OR(AL143="VALID",AL143="EMPTY"),OR(AM143="VALID",AM143="EMPTY"),OR(AN143="VALID",AN143="EMPTY"),R143=COUNTIF($AG143:$AJ143,"&lt;&gt;")),"VALID","INVALID - EVIDENCE SELECTION PARITY"))</x:f>
      </x:c>
      <x:c r="AP143" s="51" t="str">
        <x:f>IF(A143="","",IF(R143&lt;2,"TOO FEW - RETURN TO EVIDENCE AUDIT",IF(R143&gt;4,"TOO MANY - REPAIR MEMO","VALID")))</x:f>
      </x:c>
      <x:c r="AR143" t="str">
        <x:f>IF(A143="","",IF(AQ143="","INVALID - MISSING ALTERNATIVE SELECTION",IF(AND(COUNTIFS(ALTERNATIVES!$B$6:$B$205,A143,ALTERNATIVES!$A$6:$A$205,AQ143)=1,EXACT(AQ143,INDEX(ALTERNATIVES!$A$6:$A$205,SUMIFS(ALTERNATIVES!$Q$6:$Q$205,ALTERNATIVES!$B$6:$B$205,A143,ALTERNATIVES!$A$6:$A$205,AQ143))),EXACT(A143,INDEX(ALTERNATIVES!$B$6:$B$205,SUMIFS(ALTERNATIVES!$Q$6:$Q$205,ALTERNATIVES!$B$6:$B$205,A143,ALTERNATIVES!$A$6:$A$205,AQ143))),EXACT(B143,INDEX(ALTERNATIVES!$C$6:$C$205,SUMIFS(ALTERNATIVES!$Q$6:$Q$205,ALTERNATIVES!$B$6:$B$205,A143,ALTERNATIVES!$A$6:$A$205,AQ143))),INDEX(ALTERNATIVES!$L$6:$L$205,SUMIFS(ALTERNATIVES!$Q$6:$Q$205,ALTERNATIVES!$B$6:$B$205,A143,ALTERNATIVES!$A$6:$A$205,AQ143))="VALID"),"VALID","INVALID - ALTERNATIVE SELECTION")))</x:f>
      </x:c>
    </x:row>
    <x:row r="144">
      <x:c r="A144" s="24"/>
      <x:c r="B144" s="24"/>
      <x:c r="C144" s="34"/>
      <x:c r="D144" s="24"/>
      <x:c r="E144" s="24"/>
      <x:c r="F144" s="24"/>
      <x:c r="G144" s="24"/>
      <x:c r="H144" s="24"/>
      <x:c r="I144" s="24"/>
      <x:c r="J144" s="24"/>
      <x:c r="K144" s="24"/>
      <x:c r="L144" s="24"/>
      <x:c r="M144" s="24"/>
      <x:c r="N144" s="30" t="str">
        <x:f>IF(A144="","",IF(COUNTIF($A$6:$A$205,A144)=1,"VALID","INVALID - DUPLICATE / CASE-COLLIDING MEMO ID"))</x:f>
      </x:c>
      <x:c r="O144" s="30" t="str">
        <x:f>IF(A144="","",IF(AND(COUNTIF(DECISION_CONTEXT!$A$6:$A$205,B144)=1,EXACT(B144,INDEX(DECISION_CONTEXT!$A$6:$A$205,MATCH(B144,DECISION_CONTEXT!$A$6:$A$205,0))),INDEX(DECISION_CONTEXT!$I$6:$I$205,MATCH(B144,DECISION_CONTEXT!$A$6:$A$205,0))="VALID",INDEX(DECISION_CONTEXT!$J$6:$J$205,MATCH(B144,DECISION_CONTEXT!$A$6:$A$205,0))="VALID"),"VALID","INVALID - DECISION OWNERSHIP"))</x:f>
      </x:c>
      <x:c r="P144" s="30" t="str">
        <x:f>IF(A144="","",IF(AND(B144&lt;&gt;"",C144&lt;&gt;"",D144&lt;&gt;"",E144&lt;&gt;"",F144&lt;&gt;"",G144&lt;&gt;"",H144&lt;&gt;"",I144&lt;&gt;"",J144&lt;&gt;"",K144&lt;&gt;"",L144&lt;&gt;"",M144&lt;&gt;""),"VALID","INVALID - REQUIRED FIELD"))</x:f>
      </x:c>
      <x:c r="Q144" s="30" t="str">
        <x:f>IF(A144="","",COUNTIFS(EVIDENCE_LINKS!$B$6:$B$205,A144,EVIDENCE_LINKS!$C$6:$C$205,B144))</x:f>
      </x:c>
      <x:c r="R144" s="30" t="str">
        <x:f>IF(A144="","",COUNTIFS(EVIDENCE_LINKS!$B$6:$B$205,A144,EVIDENCE_LINKS!$C$6:$C$205,B144,EVIDENCE_LINKS!$N$6:$N$205,"VALID"))</x:f>
      </x:c>
      <x:c r="S144" s="30" t="str">
        <x:f>IF(A144="","",COUNTIFS(EVIDENCE_LINKS!$B$6:$B$205,A144,EVIDENCE_LINKS!$C$6:$C$205,B144,EVIDENCE_LINKS!$N$6:$N$205,"BLOCKING"))</x:f>
      </x:c>
      <x:c r="T144" s="30" t="str">
        <x:f>IF(A144="","",COUNTIFS(ALTERNATIVES!$B$6:$B$205,A144,ALTERNATIVES!$C$6:$C$205,B144,ALTERNATIVES!$L$6:$L$205,"VALID"))</x:f>
      </x:c>
      <x:c r="U144" s="30" t="str">
        <x:f>IF(A144="","",IF(OR(N144&lt;&gt;"VALID",O144&lt;&gt;"VALID",P144&lt;&gt;"VALID",AB144&lt;&gt;"VALID",AC144&gt;0,AE144&gt;0,AO144&lt;&gt;"VALID",AR144&lt;&gt;"VALID"),"REPAIR MEMO",IF(INDEX(DECISION_CONTEXT!$D$6:$D$205,MATCH(B144,DECISION_CONTEXT!$A$6:$A$205,0))="REOPEN REQUIRED","RETURN TO DECISION DEFINITION",IF(OR(AD144&gt;0,AP144="TOO FEW - RETURN TO EVIDENCE AUDIT"),"RETURN TO EVIDENCE AUDIT",IF(AP144="TOO MANY - REPAIR MEMO","REPAIR MEMO",IF(T144&lt;1,"REPAIR MEMO","READY FOR EXECUTIVE REVIEW"))))))</x:f>
      </x:c>
      <x:c r="V144" s="30" t="str">
        <x:f>IF(A144="","",IF(U144="READY FOR EXECUTIVE REVIEW","Take the bounded memo to executive review; record the actual decision separately.",IF(U144="RETURN TO DECISION DEFINITION","Reopen the Decision Definition Canvas before rewriting the memo.",IF(U144="RETURN TO EVIDENCE AUDIT","Return to Evidence Audit until at least two and no more than four decision-bearing evidence records are valid.",IF(AP144="TOO MANY - REPAIR MEMO","Reduce the executive surface to two to four decision-bearing evidence records without changing upstream evidence.","Repair the memo record without changing upstream decision or evidence.")))))</x:f>
      </x:c>
      <x:c r="W144" s="30" t="str">
        <x:f>IF(A144="","",A144&amp;"|~|"&amp;B144&amp;"|~|"&amp;E144&amp;"|~|"&amp;F144&amp;"|~|"&amp;H144&amp;"|~|"&amp;I144&amp;"|~|"&amp;K144&amp;"|~|"&amp;L144)</x:f>
      </x:c>
      <x:c r="X144" s="51"/>
      <x:c r="Y144" s="51"/>
      <x:c r="Z144" s="51"/>
      <x:c r="AA144" s="51"/>
      <x:c r="AB144" s="51" t="str">
        <x:f>IF(A144="","",IF(AND(O144="VALID",EXACT(X144,INDEX(DECISION_CONTEXT!$B$6:$B$205,MATCH(B144,DECISION_CONTEXT!$A$6:$A$205,0))),EXACT(Y144,INDEX(DECISION_CONTEXT!$E$6:$E$205,MATCH(B144,DECISION_CONTEXT!$A$6:$A$205,0))),EXACT(Z144,INDEX(DECISION_CONTEXT!$F$6:$F$205,MATCH(B144,DECISION_CONTEXT!$A$6:$A$205,0))),EXACT(AA144,INDEX(DECISION_CONTEXT!$H$6:$H$205,MATCH(B144,DECISION_CONTEXT!$A$6:$A$205,0))),EXACT(E144,INDEX(DECISION_CONTEXT!$K$6:$K$205,MATCH(B144,DECISION_CONTEXT!$A$6:$A$205,0)))),"VALID","INVALID - DECISION CONTRACT PARITY / AUTHORITY"))</x:f>
      </x:c>
      <x:c r="AC144" s="51" t="str">
        <x:f>IF(A144="","",COUNTIFS(EVIDENCE_LINKS!$B$6:$B$205,A144,EVIDENCE_LINKS!$C$6:$C$205,B144,EVIDENCE_LINKS!$N$6:$N$205,"INVALID"))</x:f>
      </x:c>
      <x:c r="AD144" s="51" t="str">
        <x:f>IF(A144="","",S144)</x:f>
      </x:c>
      <x:c r="AE144" s="51" t="str">
        <x:f>IF(A144="","",COUNTIFS(ALTERNATIVES!$B$6:$B$205,A144,ALTERNATIVES!$C$6:$C$205,B144,ALTERNATIVES!$L$6:$L$205,"INVALID"))</x:f>
      </x:c>
      <x:c r="AF144" s="51" t="str">
        <x:f>IF(A144="","",A144&amp;"|~|"&amp;B144&amp;"|~|"&amp;X144&amp;"|~|"&amp;Y144&amp;"|~|"&amp;Z144&amp;"|~|"&amp;AA144&amp;"|~|"&amp;E144&amp;"|~|"&amp;F144&amp;"|~|"&amp;H144&amp;"|~|"&amp;I144&amp;"|~|"&amp;K144&amp;"|~|"&amp;L144)</x:f>
      </x:c>
      <x:c r="AG144" s="51"/>
      <x:c r="AH144" s="51"/>
      <x:c r="AI144" s="51"/>
      <x:c r="AJ144" s="51"/>
      <x:c r="AK144" s="51" t="str">
        <x:f>IF(A144="","",IF(AG144="","EMPTY",IF(AND(COUNTIFS(EVIDENCE_LINKS!$B$6:$B$205,A144,EVIDENCE_LINKS!$D$6:$D$205,AG144)=1,EXACT(AG144,INDEX(EVIDENCE_LINKS!$D$6:$D$205,SUMIFS(EVIDENCE_LINKS!$S$6:$S$205,EVIDENCE_LINKS!$B$6:$B$205,A144,EVIDENCE_LINKS!$D$6:$D$205,AG144))),EXACT(A144,INDEX(EVIDENCE_LINKS!$B$6:$B$205,SUMIFS(EVIDENCE_LINKS!$S$6:$S$205,EVIDENCE_LINKS!$B$6:$B$205,A144,EVIDENCE_LINKS!$D$6:$D$205,AG144))),EXACT(B144,INDEX(EVIDENCE_LINKS!$C$6:$C$205,SUMIFS(EVIDENCE_LINKS!$S$6:$S$205,EVIDENCE_LINKS!$B$6:$B$205,A144,EVIDENCE_LINKS!$D$6:$D$205,AG144))),INDEX(EVIDENCE_LINKS!$N$6:$N$205,SUMIFS(EVIDENCE_LINKS!$S$6:$S$205,EVIDENCE_LINKS!$B$6:$B$205,A144,EVIDENCE_LINKS!$D$6:$D$205,AG144))="VALID",COUNTIF($AG144:$AJ144,AG144)=1),"VALID","INVALID - EVIDENCE 1 SELECTION")))</x:f>
      </x:c>
      <x:c r="AL144" s="51" t="str">
        <x:f>IF(A144="","",IF(AH144="","EMPTY",IF(AND(COUNTIFS(EVIDENCE_LINKS!$B$6:$B$205,A144,EVIDENCE_LINKS!$D$6:$D$205,AH144)=1,EXACT(AH144,INDEX(EVIDENCE_LINKS!$D$6:$D$205,SUMIFS(EVIDENCE_LINKS!$S$6:$S$205,EVIDENCE_LINKS!$B$6:$B$205,A144,EVIDENCE_LINKS!$D$6:$D$205,AH144))),EXACT(A144,INDEX(EVIDENCE_LINKS!$B$6:$B$205,SUMIFS(EVIDENCE_LINKS!$S$6:$S$205,EVIDENCE_LINKS!$B$6:$B$205,A144,EVIDENCE_LINKS!$D$6:$D$205,AH144))),EXACT(B144,INDEX(EVIDENCE_LINKS!$C$6:$C$205,SUMIFS(EVIDENCE_LINKS!$S$6:$S$205,EVIDENCE_LINKS!$B$6:$B$205,A144,EVIDENCE_LINKS!$D$6:$D$205,AH144))),INDEX(EVIDENCE_LINKS!$N$6:$N$205,SUMIFS(EVIDENCE_LINKS!$S$6:$S$205,EVIDENCE_LINKS!$B$6:$B$205,A144,EVIDENCE_LINKS!$D$6:$D$205,AH144))="VALID",COUNTIF($AG144:$AJ144,AH144)=1),"VALID","INVALID - EVIDENCE 2 SELECTION")))</x:f>
      </x:c>
      <x:c r="AM144" s="51" t="str">
        <x:f>IF(A144="","",IF(AI144="","EMPTY",IF(AND(COUNTIFS(EVIDENCE_LINKS!$B$6:$B$205,A144,EVIDENCE_LINKS!$D$6:$D$205,AI144)=1,EXACT(AI144,INDEX(EVIDENCE_LINKS!$D$6:$D$205,SUMIFS(EVIDENCE_LINKS!$S$6:$S$205,EVIDENCE_LINKS!$B$6:$B$205,A144,EVIDENCE_LINKS!$D$6:$D$205,AI144))),EXACT(A144,INDEX(EVIDENCE_LINKS!$B$6:$B$205,SUMIFS(EVIDENCE_LINKS!$S$6:$S$205,EVIDENCE_LINKS!$B$6:$B$205,A144,EVIDENCE_LINKS!$D$6:$D$205,AI144))),EXACT(B144,INDEX(EVIDENCE_LINKS!$C$6:$C$205,SUMIFS(EVIDENCE_LINKS!$S$6:$S$205,EVIDENCE_LINKS!$B$6:$B$205,A144,EVIDENCE_LINKS!$D$6:$D$205,AI144))),INDEX(EVIDENCE_LINKS!$N$6:$N$205,SUMIFS(EVIDENCE_LINKS!$S$6:$S$205,EVIDENCE_LINKS!$B$6:$B$205,A144,EVIDENCE_LINKS!$D$6:$D$205,AI144))="VALID",COUNTIF($AG144:$AJ144,AI144)=1),"VALID","INVALID - EVIDENCE 3 SELECTION")))</x:f>
      </x:c>
      <x:c r="AN144" s="51" t="str">
        <x:f>IF(A144="","",IF(AJ144="","EMPTY",IF(AND(COUNTIFS(EVIDENCE_LINKS!$B$6:$B$205,A144,EVIDENCE_LINKS!$D$6:$D$205,AJ144)=1,EXACT(AJ144,INDEX(EVIDENCE_LINKS!$D$6:$D$205,SUMIFS(EVIDENCE_LINKS!$S$6:$S$205,EVIDENCE_LINKS!$B$6:$B$205,A144,EVIDENCE_LINKS!$D$6:$D$205,AJ144))),EXACT(A144,INDEX(EVIDENCE_LINKS!$B$6:$B$205,SUMIFS(EVIDENCE_LINKS!$S$6:$S$205,EVIDENCE_LINKS!$B$6:$B$205,A144,EVIDENCE_LINKS!$D$6:$D$205,AJ144))),EXACT(B144,INDEX(EVIDENCE_LINKS!$C$6:$C$205,SUMIFS(EVIDENCE_LINKS!$S$6:$S$205,EVIDENCE_LINKS!$B$6:$B$205,A144,EVIDENCE_LINKS!$D$6:$D$205,AJ144))),INDEX(EVIDENCE_LINKS!$N$6:$N$205,SUMIFS(EVIDENCE_LINKS!$S$6:$S$205,EVIDENCE_LINKS!$B$6:$B$205,A144,EVIDENCE_LINKS!$D$6:$D$205,AJ144))="VALID",COUNTIF($AG144:$AJ144,AJ144)=1),"VALID","INVALID - EVIDENCE 4 SELECTION")))</x:f>
      </x:c>
      <x:c r="AO144" s="51" t="str">
        <x:f>IF(A144="","",IF(AND(OR(AK144="VALID",AK144="EMPTY"),OR(AL144="VALID",AL144="EMPTY"),OR(AM144="VALID",AM144="EMPTY"),OR(AN144="VALID",AN144="EMPTY"),R144=COUNTIF($AG144:$AJ144,"&lt;&gt;")),"VALID","INVALID - EVIDENCE SELECTION PARITY"))</x:f>
      </x:c>
      <x:c r="AP144" s="51" t="str">
        <x:f>IF(A144="","",IF(R144&lt;2,"TOO FEW - RETURN TO EVIDENCE AUDIT",IF(R144&gt;4,"TOO MANY - REPAIR MEMO","VALID")))</x:f>
      </x:c>
      <x:c r="AR144" t="str">
        <x:f>IF(A144="","",IF(AQ144="","INVALID - MISSING ALTERNATIVE SELECTION",IF(AND(COUNTIFS(ALTERNATIVES!$B$6:$B$205,A144,ALTERNATIVES!$A$6:$A$205,AQ144)=1,EXACT(AQ144,INDEX(ALTERNATIVES!$A$6:$A$205,SUMIFS(ALTERNATIVES!$Q$6:$Q$205,ALTERNATIVES!$B$6:$B$205,A144,ALTERNATIVES!$A$6:$A$205,AQ144))),EXACT(A144,INDEX(ALTERNATIVES!$B$6:$B$205,SUMIFS(ALTERNATIVES!$Q$6:$Q$205,ALTERNATIVES!$B$6:$B$205,A144,ALTERNATIVES!$A$6:$A$205,AQ144))),EXACT(B144,INDEX(ALTERNATIVES!$C$6:$C$205,SUMIFS(ALTERNATIVES!$Q$6:$Q$205,ALTERNATIVES!$B$6:$B$205,A144,ALTERNATIVES!$A$6:$A$205,AQ144))),INDEX(ALTERNATIVES!$L$6:$L$205,SUMIFS(ALTERNATIVES!$Q$6:$Q$205,ALTERNATIVES!$B$6:$B$205,A144,ALTERNATIVES!$A$6:$A$205,AQ144))="VALID"),"VALID","INVALID - ALTERNATIVE SELECTION")))</x:f>
      </x:c>
    </x:row>
    <x:row r="145">
      <x:c r="A145" s="24"/>
      <x:c r="B145" s="24"/>
      <x:c r="C145" s="34"/>
      <x:c r="D145" s="24"/>
      <x:c r="E145" s="24"/>
      <x:c r="F145" s="24"/>
      <x:c r="G145" s="24"/>
      <x:c r="H145" s="24"/>
      <x:c r="I145" s="24"/>
      <x:c r="J145" s="24"/>
      <x:c r="K145" s="24"/>
      <x:c r="L145" s="24"/>
      <x:c r="M145" s="24"/>
      <x:c r="N145" s="30" t="str">
        <x:f>IF(A145="","",IF(COUNTIF($A$6:$A$205,A145)=1,"VALID","INVALID - DUPLICATE / CASE-COLLIDING MEMO ID"))</x:f>
      </x:c>
      <x:c r="O145" s="30" t="str">
        <x:f>IF(A145="","",IF(AND(COUNTIF(DECISION_CONTEXT!$A$6:$A$205,B145)=1,EXACT(B145,INDEX(DECISION_CONTEXT!$A$6:$A$205,MATCH(B145,DECISION_CONTEXT!$A$6:$A$205,0))),INDEX(DECISION_CONTEXT!$I$6:$I$205,MATCH(B145,DECISION_CONTEXT!$A$6:$A$205,0))="VALID",INDEX(DECISION_CONTEXT!$J$6:$J$205,MATCH(B145,DECISION_CONTEXT!$A$6:$A$205,0))="VALID"),"VALID","INVALID - DECISION OWNERSHIP"))</x:f>
      </x:c>
      <x:c r="P145" s="30" t="str">
        <x:f>IF(A145="","",IF(AND(B145&lt;&gt;"",C145&lt;&gt;"",D145&lt;&gt;"",E145&lt;&gt;"",F145&lt;&gt;"",G145&lt;&gt;"",H145&lt;&gt;"",I145&lt;&gt;"",J145&lt;&gt;"",K145&lt;&gt;"",L145&lt;&gt;"",M145&lt;&gt;""),"VALID","INVALID - REQUIRED FIELD"))</x:f>
      </x:c>
      <x:c r="Q145" s="30" t="str">
        <x:f>IF(A145="","",COUNTIFS(EVIDENCE_LINKS!$B$6:$B$205,A145,EVIDENCE_LINKS!$C$6:$C$205,B145))</x:f>
      </x:c>
      <x:c r="R145" s="30" t="str">
        <x:f>IF(A145="","",COUNTIFS(EVIDENCE_LINKS!$B$6:$B$205,A145,EVIDENCE_LINKS!$C$6:$C$205,B145,EVIDENCE_LINKS!$N$6:$N$205,"VALID"))</x:f>
      </x:c>
      <x:c r="S145" s="30" t="str">
        <x:f>IF(A145="","",COUNTIFS(EVIDENCE_LINKS!$B$6:$B$205,A145,EVIDENCE_LINKS!$C$6:$C$205,B145,EVIDENCE_LINKS!$N$6:$N$205,"BLOCKING"))</x:f>
      </x:c>
      <x:c r="T145" s="30" t="str">
        <x:f>IF(A145="","",COUNTIFS(ALTERNATIVES!$B$6:$B$205,A145,ALTERNATIVES!$C$6:$C$205,B145,ALTERNATIVES!$L$6:$L$205,"VALID"))</x:f>
      </x:c>
      <x:c r="U145" s="30" t="str">
        <x:f>IF(A145="","",IF(OR(N145&lt;&gt;"VALID",O145&lt;&gt;"VALID",P145&lt;&gt;"VALID",AB145&lt;&gt;"VALID",AC145&gt;0,AE145&gt;0,AO145&lt;&gt;"VALID",AR145&lt;&gt;"VALID"),"REPAIR MEMO",IF(INDEX(DECISION_CONTEXT!$D$6:$D$205,MATCH(B145,DECISION_CONTEXT!$A$6:$A$205,0))="REOPEN REQUIRED","RETURN TO DECISION DEFINITION",IF(OR(AD145&gt;0,AP145="TOO FEW - RETURN TO EVIDENCE AUDIT"),"RETURN TO EVIDENCE AUDIT",IF(AP145="TOO MANY - REPAIR MEMO","REPAIR MEMO",IF(T145&lt;1,"REPAIR MEMO","READY FOR EXECUTIVE REVIEW"))))))</x:f>
      </x:c>
      <x:c r="V145" s="30" t="str">
        <x:f>IF(A145="","",IF(U145="READY FOR EXECUTIVE REVIEW","Take the bounded memo to executive review; record the actual decision separately.",IF(U145="RETURN TO DECISION DEFINITION","Reopen the Decision Definition Canvas before rewriting the memo.",IF(U145="RETURN TO EVIDENCE AUDIT","Return to Evidence Audit until at least two and no more than four decision-bearing evidence records are valid.",IF(AP145="TOO MANY - REPAIR MEMO","Reduce the executive surface to two to four decision-bearing evidence records without changing upstream evidence.","Repair the memo record without changing upstream decision or evidence.")))))</x:f>
      </x:c>
      <x:c r="W145" s="30" t="str">
        <x:f>IF(A145="","",A145&amp;"|~|"&amp;B145&amp;"|~|"&amp;E145&amp;"|~|"&amp;F145&amp;"|~|"&amp;H145&amp;"|~|"&amp;I145&amp;"|~|"&amp;K145&amp;"|~|"&amp;L145)</x:f>
      </x:c>
      <x:c r="X145" s="51"/>
      <x:c r="Y145" s="51"/>
      <x:c r="Z145" s="51"/>
      <x:c r="AA145" s="51"/>
      <x:c r="AB145" s="51" t="str">
        <x:f>IF(A145="","",IF(AND(O145="VALID",EXACT(X145,INDEX(DECISION_CONTEXT!$B$6:$B$205,MATCH(B145,DECISION_CONTEXT!$A$6:$A$205,0))),EXACT(Y145,INDEX(DECISION_CONTEXT!$E$6:$E$205,MATCH(B145,DECISION_CONTEXT!$A$6:$A$205,0))),EXACT(Z145,INDEX(DECISION_CONTEXT!$F$6:$F$205,MATCH(B145,DECISION_CONTEXT!$A$6:$A$205,0))),EXACT(AA145,INDEX(DECISION_CONTEXT!$H$6:$H$205,MATCH(B145,DECISION_CONTEXT!$A$6:$A$205,0))),EXACT(E145,INDEX(DECISION_CONTEXT!$K$6:$K$205,MATCH(B145,DECISION_CONTEXT!$A$6:$A$205,0)))),"VALID","INVALID - DECISION CONTRACT PARITY / AUTHORITY"))</x:f>
      </x:c>
      <x:c r="AC145" s="51" t="str">
        <x:f>IF(A145="","",COUNTIFS(EVIDENCE_LINKS!$B$6:$B$205,A145,EVIDENCE_LINKS!$C$6:$C$205,B145,EVIDENCE_LINKS!$N$6:$N$205,"INVALID"))</x:f>
      </x:c>
      <x:c r="AD145" s="51" t="str">
        <x:f>IF(A145="","",S145)</x:f>
      </x:c>
      <x:c r="AE145" s="51" t="str">
        <x:f>IF(A145="","",COUNTIFS(ALTERNATIVES!$B$6:$B$205,A145,ALTERNATIVES!$C$6:$C$205,B145,ALTERNATIVES!$L$6:$L$205,"INVALID"))</x:f>
      </x:c>
      <x:c r="AF145" s="51" t="str">
        <x:f>IF(A145="","",A145&amp;"|~|"&amp;B145&amp;"|~|"&amp;X145&amp;"|~|"&amp;Y145&amp;"|~|"&amp;Z145&amp;"|~|"&amp;AA145&amp;"|~|"&amp;E145&amp;"|~|"&amp;F145&amp;"|~|"&amp;H145&amp;"|~|"&amp;I145&amp;"|~|"&amp;K145&amp;"|~|"&amp;L145)</x:f>
      </x:c>
      <x:c r="AG145" s="51"/>
      <x:c r="AH145" s="51"/>
      <x:c r="AI145" s="51"/>
      <x:c r="AJ145" s="51"/>
      <x:c r="AK145" s="51" t="str">
        <x:f>IF(A145="","",IF(AG145="","EMPTY",IF(AND(COUNTIFS(EVIDENCE_LINKS!$B$6:$B$205,A145,EVIDENCE_LINKS!$D$6:$D$205,AG145)=1,EXACT(AG145,INDEX(EVIDENCE_LINKS!$D$6:$D$205,SUMIFS(EVIDENCE_LINKS!$S$6:$S$205,EVIDENCE_LINKS!$B$6:$B$205,A145,EVIDENCE_LINKS!$D$6:$D$205,AG145))),EXACT(A145,INDEX(EVIDENCE_LINKS!$B$6:$B$205,SUMIFS(EVIDENCE_LINKS!$S$6:$S$205,EVIDENCE_LINKS!$B$6:$B$205,A145,EVIDENCE_LINKS!$D$6:$D$205,AG145))),EXACT(B145,INDEX(EVIDENCE_LINKS!$C$6:$C$205,SUMIFS(EVIDENCE_LINKS!$S$6:$S$205,EVIDENCE_LINKS!$B$6:$B$205,A145,EVIDENCE_LINKS!$D$6:$D$205,AG145))),INDEX(EVIDENCE_LINKS!$N$6:$N$205,SUMIFS(EVIDENCE_LINKS!$S$6:$S$205,EVIDENCE_LINKS!$B$6:$B$205,A145,EVIDENCE_LINKS!$D$6:$D$205,AG145))="VALID",COUNTIF($AG145:$AJ145,AG145)=1),"VALID","INVALID - EVIDENCE 1 SELECTION")))</x:f>
      </x:c>
      <x:c r="AL145" s="51" t="str">
        <x:f>IF(A145="","",IF(AH145="","EMPTY",IF(AND(COUNTIFS(EVIDENCE_LINKS!$B$6:$B$205,A145,EVIDENCE_LINKS!$D$6:$D$205,AH145)=1,EXACT(AH145,INDEX(EVIDENCE_LINKS!$D$6:$D$205,SUMIFS(EVIDENCE_LINKS!$S$6:$S$205,EVIDENCE_LINKS!$B$6:$B$205,A145,EVIDENCE_LINKS!$D$6:$D$205,AH145))),EXACT(A145,INDEX(EVIDENCE_LINKS!$B$6:$B$205,SUMIFS(EVIDENCE_LINKS!$S$6:$S$205,EVIDENCE_LINKS!$B$6:$B$205,A145,EVIDENCE_LINKS!$D$6:$D$205,AH145))),EXACT(B145,INDEX(EVIDENCE_LINKS!$C$6:$C$205,SUMIFS(EVIDENCE_LINKS!$S$6:$S$205,EVIDENCE_LINKS!$B$6:$B$205,A145,EVIDENCE_LINKS!$D$6:$D$205,AH145))),INDEX(EVIDENCE_LINKS!$N$6:$N$205,SUMIFS(EVIDENCE_LINKS!$S$6:$S$205,EVIDENCE_LINKS!$B$6:$B$205,A145,EVIDENCE_LINKS!$D$6:$D$205,AH145))="VALID",COUNTIF($AG145:$AJ145,AH145)=1),"VALID","INVALID - EVIDENCE 2 SELECTION")))</x:f>
      </x:c>
      <x:c r="AM145" s="51" t="str">
        <x:f>IF(A145="","",IF(AI145="","EMPTY",IF(AND(COUNTIFS(EVIDENCE_LINKS!$B$6:$B$205,A145,EVIDENCE_LINKS!$D$6:$D$205,AI145)=1,EXACT(AI145,INDEX(EVIDENCE_LINKS!$D$6:$D$205,SUMIFS(EVIDENCE_LINKS!$S$6:$S$205,EVIDENCE_LINKS!$B$6:$B$205,A145,EVIDENCE_LINKS!$D$6:$D$205,AI145))),EXACT(A145,INDEX(EVIDENCE_LINKS!$B$6:$B$205,SUMIFS(EVIDENCE_LINKS!$S$6:$S$205,EVIDENCE_LINKS!$B$6:$B$205,A145,EVIDENCE_LINKS!$D$6:$D$205,AI145))),EXACT(B145,INDEX(EVIDENCE_LINKS!$C$6:$C$205,SUMIFS(EVIDENCE_LINKS!$S$6:$S$205,EVIDENCE_LINKS!$B$6:$B$205,A145,EVIDENCE_LINKS!$D$6:$D$205,AI145))),INDEX(EVIDENCE_LINKS!$N$6:$N$205,SUMIFS(EVIDENCE_LINKS!$S$6:$S$205,EVIDENCE_LINKS!$B$6:$B$205,A145,EVIDENCE_LINKS!$D$6:$D$205,AI145))="VALID",COUNTIF($AG145:$AJ145,AI145)=1),"VALID","INVALID - EVIDENCE 3 SELECTION")))</x:f>
      </x:c>
      <x:c r="AN145" s="51" t="str">
        <x:f>IF(A145="","",IF(AJ145="","EMPTY",IF(AND(COUNTIFS(EVIDENCE_LINKS!$B$6:$B$205,A145,EVIDENCE_LINKS!$D$6:$D$205,AJ145)=1,EXACT(AJ145,INDEX(EVIDENCE_LINKS!$D$6:$D$205,SUMIFS(EVIDENCE_LINKS!$S$6:$S$205,EVIDENCE_LINKS!$B$6:$B$205,A145,EVIDENCE_LINKS!$D$6:$D$205,AJ145))),EXACT(A145,INDEX(EVIDENCE_LINKS!$B$6:$B$205,SUMIFS(EVIDENCE_LINKS!$S$6:$S$205,EVIDENCE_LINKS!$B$6:$B$205,A145,EVIDENCE_LINKS!$D$6:$D$205,AJ145))),EXACT(B145,INDEX(EVIDENCE_LINKS!$C$6:$C$205,SUMIFS(EVIDENCE_LINKS!$S$6:$S$205,EVIDENCE_LINKS!$B$6:$B$205,A145,EVIDENCE_LINKS!$D$6:$D$205,AJ145))),INDEX(EVIDENCE_LINKS!$N$6:$N$205,SUMIFS(EVIDENCE_LINKS!$S$6:$S$205,EVIDENCE_LINKS!$B$6:$B$205,A145,EVIDENCE_LINKS!$D$6:$D$205,AJ145))="VALID",COUNTIF($AG145:$AJ145,AJ145)=1),"VALID","INVALID - EVIDENCE 4 SELECTION")))</x:f>
      </x:c>
      <x:c r="AO145" s="51" t="str">
        <x:f>IF(A145="","",IF(AND(OR(AK145="VALID",AK145="EMPTY"),OR(AL145="VALID",AL145="EMPTY"),OR(AM145="VALID",AM145="EMPTY"),OR(AN145="VALID",AN145="EMPTY"),R145=COUNTIF($AG145:$AJ145,"&lt;&gt;")),"VALID","INVALID - EVIDENCE SELECTION PARITY"))</x:f>
      </x:c>
      <x:c r="AP145" s="51" t="str">
        <x:f>IF(A145="","",IF(R145&lt;2,"TOO FEW - RETURN TO EVIDENCE AUDIT",IF(R145&gt;4,"TOO MANY - REPAIR MEMO","VALID")))</x:f>
      </x:c>
      <x:c r="AR145" t="str">
        <x:f>IF(A145="","",IF(AQ145="","INVALID - MISSING ALTERNATIVE SELECTION",IF(AND(COUNTIFS(ALTERNATIVES!$B$6:$B$205,A145,ALTERNATIVES!$A$6:$A$205,AQ145)=1,EXACT(AQ145,INDEX(ALTERNATIVES!$A$6:$A$205,SUMIFS(ALTERNATIVES!$Q$6:$Q$205,ALTERNATIVES!$B$6:$B$205,A145,ALTERNATIVES!$A$6:$A$205,AQ145))),EXACT(A145,INDEX(ALTERNATIVES!$B$6:$B$205,SUMIFS(ALTERNATIVES!$Q$6:$Q$205,ALTERNATIVES!$B$6:$B$205,A145,ALTERNATIVES!$A$6:$A$205,AQ145))),EXACT(B145,INDEX(ALTERNATIVES!$C$6:$C$205,SUMIFS(ALTERNATIVES!$Q$6:$Q$205,ALTERNATIVES!$B$6:$B$205,A145,ALTERNATIVES!$A$6:$A$205,AQ145))),INDEX(ALTERNATIVES!$L$6:$L$205,SUMIFS(ALTERNATIVES!$Q$6:$Q$205,ALTERNATIVES!$B$6:$B$205,A145,ALTERNATIVES!$A$6:$A$205,AQ145))="VALID"),"VALID","INVALID - ALTERNATIVE SELECTION")))</x:f>
      </x:c>
    </x:row>
    <x:row r="146">
      <x:c r="A146" s="24"/>
      <x:c r="B146" s="24"/>
      <x:c r="C146" s="34"/>
      <x:c r="D146" s="24"/>
      <x:c r="E146" s="24"/>
      <x:c r="F146" s="24"/>
      <x:c r="G146" s="24"/>
      <x:c r="H146" s="24"/>
      <x:c r="I146" s="24"/>
      <x:c r="J146" s="24"/>
      <x:c r="K146" s="24"/>
      <x:c r="L146" s="24"/>
      <x:c r="M146" s="24"/>
      <x:c r="N146" s="30" t="str">
        <x:f>IF(A146="","",IF(COUNTIF($A$6:$A$205,A146)=1,"VALID","INVALID - DUPLICATE / CASE-COLLIDING MEMO ID"))</x:f>
      </x:c>
      <x:c r="O146" s="30" t="str">
        <x:f>IF(A146="","",IF(AND(COUNTIF(DECISION_CONTEXT!$A$6:$A$205,B146)=1,EXACT(B146,INDEX(DECISION_CONTEXT!$A$6:$A$205,MATCH(B146,DECISION_CONTEXT!$A$6:$A$205,0))),INDEX(DECISION_CONTEXT!$I$6:$I$205,MATCH(B146,DECISION_CONTEXT!$A$6:$A$205,0))="VALID",INDEX(DECISION_CONTEXT!$J$6:$J$205,MATCH(B146,DECISION_CONTEXT!$A$6:$A$205,0))="VALID"),"VALID","INVALID - DECISION OWNERSHIP"))</x:f>
      </x:c>
      <x:c r="P146" s="30" t="str">
        <x:f>IF(A146="","",IF(AND(B146&lt;&gt;"",C146&lt;&gt;"",D146&lt;&gt;"",E146&lt;&gt;"",F146&lt;&gt;"",G146&lt;&gt;"",H146&lt;&gt;"",I146&lt;&gt;"",J146&lt;&gt;"",K146&lt;&gt;"",L146&lt;&gt;"",M146&lt;&gt;""),"VALID","INVALID - REQUIRED FIELD"))</x:f>
      </x:c>
      <x:c r="Q146" s="30" t="str">
        <x:f>IF(A146="","",COUNTIFS(EVIDENCE_LINKS!$B$6:$B$205,A146,EVIDENCE_LINKS!$C$6:$C$205,B146))</x:f>
      </x:c>
      <x:c r="R146" s="30" t="str">
        <x:f>IF(A146="","",COUNTIFS(EVIDENCE_LINKS!$B$6:$B$205,A146,EVIDENCE_LINKS!$C$6:$C$205,B146,EVIDENCE_LINKS!$N$6:$N$205,"VALID"))</x:f>
      </x:c>
      <x:c r="S146" s="30" t="str">
        <x:f>IF(A146="","",COUNTIFS(EVIDENCE_LINKS!$B$6:$B$205,A146,EVIDENCE_LINKS!$C$6:$C$205,B146,EVIDENCE_LINKS!$N$6:$N$205,"BLOCKING"))</x:f>
      </x:c>
      <x:c r="T146" s="30" t="str">
        <x:f>IF(A146="","",COUNTIFS(ALTERNATIVES!$B$6:$B$205,A146,ALTERNATIVES!$C$6:$C$205,B146,ALTERNATIVES!$L$6:$L$205,"VALID"))</x:f>
      </x:c>
      <x:c r="U146" s="30" t="str">
        <x:f>IF(A146="","",IF(OR(N146&lt;&gt;"VALID",O146&lt;&gt;"VALID",P146&lt;&gt;"VALID",AB146&lt;&gt;"VALID",AC146&gt;0,AE146&gt;0,AO146&lt;&gt;"VALID",AR146&lt;&gt;"VALID"),"REPAIR MEMO",IF(INDEX(DECISION_CONTEXT!$D$6:$D$205,MATCH(B146,DECISION_CONTEXT!$A$6:$A$205,0))="REOPEN REQUIRED","RETURN TO DECISION DEFINITION",IF(OR(AD146&gt;0,AP146="TOO FEW - RETURN TO EVIDENCE AUDIT"),"RETURN TO EVIDENCE AUDIT",IF(AP146="TOO MANY - REPAIR MEMO","REPAIR MEMO",IF(T146&lt;1,"REPAIR MEMO","READY FOR EXECUTIVE REVIEW"))))))</x:f>
      </x:c>
      <x:c r="V146" s="30" t="str">
        <x:f>IF(A146="","",IF(U146="READY FOR EXECUTIVE REVIEW","Take the bounded memo to executive review; record the actual decision separately.",IF(U146="RETURN TO DECISION DEFINITION","Reopen the Decision Definition Canvas before rewriting the memo.",IF(U146="RETURN TO EVIDENCE AUDIT","Return to Evidence Audit until at least two and no more than four decision-bearing evidence records are valid.",IF(AP146="TOO MANY - REPAIR MEMO","Reduce the executive surface to two to four decision-bearing evidence records without changing upstream evidence.","Repair the memo record without changing upstream decision or evidence.")))))</x:f>
      </x:c>
      <x:c r="W146" s="30" t="str">
        <x:f>IF(A146="","",A146&amp;"|~|"&amp;B146&amp;"|~|"&amp;E146&amp;"|~|"&amp;F146&amp;"|~|"&amp;H146&amp;"|~|"&amp;I146&amp;"|~|"&amp;K146&amp;"|~|"&amp;L146)</x:f>
      </x:c>
      <x:c r="X146" s="51"/>
      <x:c r="Y146" s="51"/>
      <x:c r="Z146" s="51"/>
      <x:c r="AA146" s="51"/>
      <x:c r="AB146" s="51" t="str">
        <x:f>IF(A146="","",IF(AND(O146="VALID",EXACT(X146,INDEX(DECISION_CONTEXT!$B$6:$B$205,MATCH(B146,DECISION_CONTEXT!$A$6:$A$205,0))),EXACT(Y146,INDEX(DECISION_CONTEXT!$E$6:$E$205,MATCH(B146,DECISION_CONTEXT!$A$6:$A$205,0))),EXACT(Z146,INDEX(DECISION_CONTEXT!$F$6:$F$205,MATCH(B146,DECISION_CONTEXT!$A$6:$A$205,0))),EXACT(AA146,INDEX(DECISION_CONTEXT!$H$6:$H$205,MATCH(B146,DECISION_CONTEXT!$A$6:$A$205,0))),EXACT(E146,INDEX(DECISION_CONTEXT!$K$6:$K$205,MATCH(B146,DECISION_CONTEXT!$A$6:$A$205,0)))),"VALID","INVALID - DECISION CONTRACT PARITY / AUTHORITY"))</x:f>
      </x:c>
      <x:c r="AC146" s="51" t="str">
        <x:f>IF(A146="","",COUNTIFS(EVIDENCE_LINKS!$B$6:$B$205,A146,EVIDENCE_LINKS!$C$6:$C$205,B146,EVIDENCE_LINKS!$N$6:$N$205,"INVALID"))</x:f>
      </x:c>
      <x:c r="AD146" s="51" t="str">
        <x:f>IF(A146="","",S146)</x:f>
      </x:c>
      <x:c r="AE146" s="51" t="str">
        <x:f>IF(A146="","",COUNTIFS(ALTERNATIVES!$B$6:$B$205,A146,ALTERNATIVES!$C$6:$C$205,B146,ALTERNATIVES!$L$6:$L$205,"INVALID"))</x:f>
      </x:c>
      <x:c r="AF146" s="51" t="str">
        <x:f>IF(A146="","",A146&amp;"|~|"&amp;B146&amp;"|~|"&amp;X146&amp;"|~|"&amp;Y146&amp;"|~|"&amp;Z146&amp;"|~|"&amp;AA146&amp;"|~|"&amp;E146&amp;"|~|"&amp;F146&amp;"|~|"&amp;H146&amp;"|~|"&amp;I146&amp;"|~|"&amp;K146&amp;"|~|"&amp;L146)</x:f>
      </x:c>
      <x:c r="AG146" s="51"/>
      <x:c r="AH146" s="51"/>
      <x:c r="AI146" s="51"/>
      <x:c r="AJ146" s="51"/>
      <x:c r="AK146" s="51" t="str">
        <x:f>IF(A146="","",IF(AG146="","EMPTY",IF(AND(COUNTIFS(EVIDENCE_LINKS!$B$6:$B$205,A146,EVIDENCE_LINKS!$D$6:$D$205,AG146)=1,EXACT(AG146,INDEX(EVIDENCE_LINKS!$D$6:$D$205,SUMIFS(EVIDENCE_LINKS!$S$6:$S$205,EVIDENCE_LINKS!$B$6:$B$205,A146,EVIDENCE_LINKS!$D$6:$D$205,AG146))),EXACT(A146,INDEX(EVIDENCE_LINKS!$B$6:$B$205,SUMIFS(EVIDENCE_LINKS!$S$6:$S$205,EVIDENCE_LINKS!$B$6:$B$205,A146,EVIDENCE_LINKS!$D$6:$D$205,AG146))),EXACT(B146,INDEX(EVIDENCE_LINKS!$C$6:$C$205,SUMIFS(EVIDENCE_LINKS!$S$6:$S$205,EVIDENCE_LINKS!$B$6:$B$205,A146,EVIDENCE_LINKS!$D$6:$D$205,AG146))),INDEX(EVIDENCE_LINKS!$N$6:$N$205,SUMIFS(EVIDENCE_LINKS!$S$6:$S$205,EVIDENCE_LINKS!$B$6:$B$205,A146,EVIDENCE_LINKS!$D$6:$D$205,AG146))="VALID",COUNTIF($AG146:$AJ146,AG146)=1),"VALID","INVALID - EVIDENCE 1 SELECTION")))</x:f>
      </x:c>
      <x:c r="AL146" s="51" t="str">
        <x:f>IF(A146="","",IF(AH146="","EMPTY",IF(AND(COUNTIFS(EVIDENCE_LINKS!$B$6:$B$205,A146,EVIDENCE_LINKS!$D$6:$D$205,AH146)=1,EXACT(AH146,INDEX(EVIDENCE_LINKS!$D$6:$D$205,SUMIFS(EVIDENCE_LINKS!$S$6:$S$205,EVIDENCE_LINKS!$B$6:$B$205,A146,EVIDENCE_LINKS!$D$6:$D$205,AH146))),EXACT(A146,INDEX(EVIDENCE_LINKS!$B$6:$B$205,SUMIFS(EVIDENCE_LINKS!$S$6:$S$205,EVIDENCE_LINKS!$B$6:$B$205,A146,EVIDENCE_LINKS!$D$6:$D$205,AH146))),EXACT(B146,INDEX(EVIDENCE_LINKS!$C$6:$C$205,SUMIFS(EVIDENCE_LINKS!$S$6:$S$205,EVIDENCE_LINKS!$B$6:$B$205,A146,EVIDENCE_LINKS!$D$6:$D$205,AH146))),INDEX(EVIDENCE_LINKS!$N$6:$N$205,SUMIFS(EVIDENCE_LINKS!$S$6:$S$205,EVIDENCE_LINKS!$B$6:$B$205,A146,EVIDENCE_LINKS!$D$6:$D$205,AH146))="VALID",COUNTIF($AG146:$AJ146,AH146)=1),"VALID","INVALID - EVIDENCE 2 SELECTION")))</x:f>
      </x:c>
      <x:c r="AM146" s="51" t="str">
        <x:f>IF(A146="","",IF(AI146="","EMPTY",IF(AND(COUNTIFS(EVIDENCE_LINKS!$B$6:$B$205,A146,EVIDENCE_LINKS!$D$6:$D$205,AI146)=1,EXACT(AI146,INDEX(EVIDENCE_LINKS!$D$6:$D$205,SUMIFS(EVIDENCE_LINKS!$S$6:$S$205,EVIDENCE_LINKS!$B$6:$B$205,A146,EVIDENCE_LINKS!$D$6:$D$205,AI146))),EXACT(A146,INDEX(EVIDENCE_LINKS!$B$6:$B$205,SUMIFS(EVIDENCE_LINKS!$S$6:$S$205,EVIDENCE_LINKS!$B$6:$B$205,A146,EVIDENCE_LINKS!$D$6:$D$205,AI146))),EXACT(B146,INDEX(EVIDENCE_LINKS!$C$6:$C$205,SUMIFS(EVIDENCE_LINKS!$S$6:$S$205,EVIDENCE_LINKS!$B$6:$B$205,A146,EVIDENCE_LINKS!$D$6:$D$205,AI146))),INDEX(EVIDENCE_LINKS!$N$6:$N$205,SUMIFS(EVIDENCE_LINKS!$S$6:$S$205,EVIDENCE_LINKS!$B$6:$B$205,A146,EVIDENCE_LINKS!$D$6:$D$205,AI146))="VALID",COUNTIF($AG146:$AJ146,AI146)=1),"VALID","INVALID - EVIDENCE 3 SELECTION")))</x:f>
      </x:c>
      <x:c r="AN146" s="51" t="str">
        <x:f>IF(A146="","",IF(AJ146="","EMPTY",IF(AND(COUNTIFS(EVIDENCE_LINKS!$B$6:$B$205,A146,EVIDENCE_LINKS!$D$6:$D$205,AJ146)=1,EXACT(AJ146,INDEX(EVIDENCE_LINKS!$D$6:$D$205,SUMIFS(EVIDENCE_LINKS!$S$6:$S$205,EVIDENCE_LINKS!$B$6:$B$205,A146,EVIDENCE_LINKS!$D$6:$D$205,AJ146))),EXACT(A146,INDEX(EVIDENCE_LINKS!$B$6:$B$205,SUMIFS(EVIDENCE_LINKS!$S$6:$S$205,EVIDENCE_LINKS!$B$6:$B$205,A146,EVIDENCE_LINKS!$D$6:$D$205,AJ146))),EXACT(B146,INDEX(EVIDENCE_LINKS!$C$6:$C$205,SUMIFS(EVIDENCE_LINKS!$S$6:$S$205,EVIDENCE_LINKS!$B$6:$B$205,A146,EVIDENCE_LINKS!$D$6:$D$205,AJ146))),INDEX(EVIDENCE_LINKS!$N$6:$N$205,SUMIFS(EVIDENCE_LINKS!$S$6:$S$205,EVIDENCE_LINKS!$B$6:$B$205,A146,EVIDENCE_LINKS!$D$6:$D$205,AJ146))="VALID",COUNTIF($AG146:$AJ146,AJ146)=1),"VALID","INVALID - EVIDENCE 4 SELECTION")))</x:f>
      </x:c>
      <x:c r="AO146" s="51" t="str">
        <x:f>IF(A146="","",IF(AND(OR(AK146="VALID",AK146="EMPTY"),OR(AL146="VALID",AL146="EMPTY"),OR(AM146="VALID",AM146="EMPTY"),OR(AN146="VALID",AN146="EMPTY"),R146=COUNTIF($AG146:$AJ146,"&lt;&gt;")),"VALID","INVALID - EVIDENCE SELECTION PARITY"))</x:f>
      </x:c>
      <x:c r="AP146" s="51" t="str">
        <x:f>IF(A146="","",IF(R146&lt;2,"TOO FEW - RETURN TO EVIDENCE AUDIT",IF(R146&gt;4,"TOO MANY - REPAIR MEMO","VALID")))</x:f>
      </x:c>
      <x:c r="AR146" t="str">
        <x:f>IF(A146="","",IF(AQ146="","INVALID - MISSING ALTERNATIVE SELECTION",IF(AND(COUNTIFS(ALTERNATIVES!$B$6:$B$205,A146,ALTERNATIVES!$A$6:$A$205,AQ146)=1,EXACT(AQ146,INDEX(ALTERNATIVES!$A$6:$A$205,SUMIFS(ALTERNATIVES!$Q$6:$Q$205,ALTERNATIVES!$B$6:$B$205,A146,ALTERNATIVES!$A$6:$A$205,AQ146))),EXACT(A146,INDEX(ALTERNATIVES!$B$6:$B$205,SUMIFS(ALTERNATIVES!$Q$6:$Q$205,ALTERNATIVES!$B$6:$B$205,A146,ALTERNATIVES!$A$6:$A$205,AQ146))),EXACT(B146,INDEX(ALTERNATIVES!$C$6:$C$205,SUMIFS(ALTERNATIVES!$Q$6:$Q$205,ALTERNATIVES!$B$6:$B$205,A146,ALTERNATIVES!$A$6:$A$205,AQ146))),INDEX(ALTERNATIVES!$L$6:$L$205,SUMIFS(ALTERNATIVES!$Q$6:$Q$205,ALTERNATIVES!$B$6:$B$205,A146,ALTERNATIVES!$A$6:$A$205,AQ146))="VALID"),"VALID","INVALID - ALTERNATIVE SELECTION")))</x:f>
      </x:c>
    </x:row>
    <x:row r="147">
      <x:c r="A147" s="24"/>
      <x:c r="B147" s="24"/>
      <x:c r="C147" s="34"/>
      <x:c r="D147" s="24"/>
      <x:c r="E147" s="24"/>
      <x:c r="F147" s="24"/>
      <x:c r="G147" s="24"/>
      <x:c r="H147" s="24"/>
      <x:c r="I147" s="24"/>
      <x:c r="J147" s="24"/>
      <x:c r="K147" s="24"/>
      <x:c r="L147" s="24"/>
      <x:c r="M147" s="24"/>
      <x:c r="N147" s="30" t="str">
        <x:f>IF(A147="","",IF(COUNTIF($A$6:$A$205,A147)=1,"VALID","INVALID - DUPLICATE / CASE-COLLIDING MEMO ID"))</x:f>
      </x:c>
      <x:c r="O147" s="30" t="str">
        <x:f>IF(A147="","",IF(AND(COUNTIF(DECISION_CONTEXT!$A$6:$A$205,B147)=1,EXACT(B147,INDEX(DECISION_CONTEXT!$A$6:$A$205,MATCH(B147,DECISION_CONTEXT!$A$6:$A$205,0))),INDEX(DECISION_CONTEXT!$I$6:$I$205,MATCH(B147,DECISION_CONTEXT!$A$6:$A$205,0))="VALID",INDEX(DECISION_CONTEXT!$J$6:$J$205,MATCH(B147,DECISION_CONTEXT!$A$6:$A$205,0))="VALID"),"VALID","INVALID - DECISION OWNERSHIP"))</x:f>
      </x:c>
      <x:c r="P147" s="30" t="str">
        <x:f>IF(A147="","",IF(AND(B147&lt;&gt;"",C147&lt;&gt;"",D147&lt;&gt;"",E147&lt;&gt;"",F147&lt;&gt;"",G147&lt;&gt;"",H147&lt;&gt;"",I147&lt;&gt;"",J147&lt;&gt;"",K147&lt;&gt;"",L147&lt;&gt;"",M147&lt;&gt;""),"VALID","INVALID - REQUIRED FIELD"))</x:f>
      </x:c>
      <x:c r="Q147" s="30" t="str">
        <x:f>IF(A147="","",COUNTIFS(EVIDENCE_LINKS!$B$6:$B$205,A147,EVIDENCE_LINKS!$C$6:$C$205,B147))</x:f>
      </x:c>
      <x:c r="R147" s="30" t="str">
        <x:f>IF(A147="","",COUNTIFS(EVIDENCE_LINKS!$B$6:$B$205,A147,EVIDENCE_LINKS!$C$6:$C$205,B147,EVIDENCE_LINKS!$N$6:$N$205,"VALID"))</x:f>
      </x:c>
      <x:c r="S147" s="30" t="str">
        <x:f>IF(A147="","",COUNTIFS(EVIDENCE_LINKS!$B$6:$B$205,A147,EVIDENCE_LINKS!$C$6:$C$205,B147,EVIDENCE_LINKS!$N$6:$N$205,"BLOCKING"))</x:f>
      </x:c>
      <x:c r="T147" s="30" t="str">
        <x:f>IF(A147="","",COUNTIFS(ALTERNATIVES!$B$6:$B$205,A147,ALTERNATIVES!$C$6:$C$205,B147,ALTERNATIVES!$L$6:$L$205,"VALID"))</x:f>
      </x:c>
      <x:c r="U147" s="30" t="str">
        <x:f>IF(A147="","",IF(OR(N147&lt;&gt;"VALID",O147&lt;&gt;"VALID",P147&lt;&gt;"VALID",AB147&lt;&gt;"VALID",AC147&gt;0,AE147&gt;0,AO147&lt;&gt;"VALID",AR147&lt;&gt;"VALID"),"REPAIR MEMO",IF(INDEX(DECISION_CONTEXT!$D$6:$D$205,MATCH(B147,DECISION_CONTEXT!$A$6:$A$205,0))="REOPEN REQUIRED","RETURN TO DECISION DEFINITION",IF(OR(AD147&gt;0,AP147="TOO FEW - RETURN TO EVIDENCE AUDIT"),"RETURN TO EVIDENCE AUDIT",IF(AP147="TOO MANY - REPAIR MEMO","REPAIR MEMO",IF(T147&lt;1,"REPAIR MEMO","READY FOR EXECUTIVE REVIEW"))))))</x:f>
      </x:c>
      <x:c r="V147" s="30" t="str">
        <x:f>IF(A147="","",IF(U147="READY FOR EXECUTIVE REVIEW","Take the bounded memo to executive review; record the actual decision separately.",IF(U147="RETURN TO DECISION DEFINITION","Reopen the Decision Definition Canvas before rewriting the memo.",IF(U147="RETURN TO EVIDENCE AUDIT","Return to Evidence Audit until at least two and no more than four decision-bearing evidence records are valid.",IF(AP147="TOO MANY - REPAIR MEMO","Reduce the executive surface to two to four decision-bearing evidence records without changing upstream evidence.","Repair the memo record without changing upstream decision or evidence.")))))</x:f>
      </x:c>
      <x:c r="W147" s="30" t="str">
        <x:f>IF(A147="","",A147&amp;"|~|"&amp;B147&amp;"|~|"&amp;E147&amp;"|~|"&amp;F147&amp;"|~|"&amp;H147&amp;"|~|"&amp;I147&amp;"|~|"&amp;K147&amp;"|~|"&amp;L147)</x:f>
      </x:c>
      <x:c r="X147" s="51"/>
      <x:c r="Y147" s="51"/>
      <x:c r="Z147" s="51"/>
      <x:c r="AA147" s="51"/>
      <x:c r="AB147" s="51" t="str">
        <x:f>IF(A147="","",IF(AND(O147="VALID",EXACT(X147,INDEX(DECISION_CONTEXT!$B$6:$B$205,MATCH(B147,DECISION_CONTEXT!$A$6:$A$205,0))),EXACT(Y147,INDEX(DECISION_CONTEXT!$E$6:$E$205,MATCH(B147,DECISION_CONTEXT!$A$6:$A$205,0))),EXACT(Z147,INDEX(DECISION_CONTEXT!$F$6:$F$205,MATCH(B147,DECISION_CONTEXT!$A$6:$A$205,0))),EXACT(AA147,INDEX(DECISION_CONTEXT!$H$6:$H$205,MATCH(B147,DECISION_CONTEXT!$A$6:$A$205,0))),EXACT(E147,INDEX(DECISION_CONTEXT!$K$6:$K$205,MATCH(B147,DECISION_CONTEXT!$A$6:$A$205,0)))),"VALID","INVALID - DECISION CONTRACT PARITY / AUTHORITY"))</x:f>
      </x:c>
      <x:c r="AC147" s="51" t="str">
        <x:f>IF(A147="","",COUNTIFS(EVIDENCE_LINKS!$B$6:$B$205,A147,EVIDENCE_LINKS!$C$6:$C$205,B147,EVIDENCE_LINKS!$N$6:$N$205,"INVALID"))</x:f>
      </x:c>
      <x:c r="AD147" s="51" t="str">
        <x:f>IF(A147="","",S147)</x:f>
      </x:c>
      <x:c r="AE147" s="51" t="str">
        <x:f>IF(A147="","",COUNTIFS(ALTERNATIVES!$B$6:$B$205,A147,ALTERNATIVES!$C$6:$C$205,B147,ALTERNATIVES!$L$6:$L$205,"INVALID"))</x:f>
      </x:c>
      <x:c r="AF147" s="51" t="str">
        <x:f>IF(A147="","",A147&amp;"|~|"&amp;B147&amp;"|~|"&amp;X147&amp;"|~|"&amp;Y147&amp;"|~|"&amp;Z147&amp;"|~|"&amp;AA147&amp;"|~|"&amp;E147&amp;"|~|"&amp;F147&amp;"|~|"&amp;H147&amp;"|~|"&amp;I147&amp;"|~|"&amp;K147&amp;"|~|"&amp;L147)</x:f>
      </x:c>
      <x:c r="AG147" s="51"/>
      <x:c r="AH147" s="51"/>
      <x:c r="AI147" s="51"/>
      <x:c r="AJ147" s="51"/>
      <x:c r="AK147" s="51" t="str">
        <x:f>IF(A147="","",IF(AG147="","EMPTY",IF(AND(COUNTIFS(EVIDENCE_LINKS!$B$6:$B$205,A147,EVIDENCE_LINKS!$D$6:$D$205,AG147)=1,EXACT(AG147,INDEX(EVIDENCE_LINKS!$D$6:$D$205,SUMIFS(EVIDENCE_LINKS!$S$6:$S$205,EVIDENCE_LINKS!$B$6:$B$205,A147,EVIDENCE_LINKS!$D$6:$D$205,AG147))),EXACT(A147,INDEX(EVIDENCE_LINKS!$B$6:$B$205,SUMIFS(EVIDENCE_LINKS!$S$6:$S$205,EVIDENCE_LINKS!$B$6:$B$205,A147,EVIDENCE_LINKS!$D$6:$D$205,AG147))),EXACT(B147,INDEX(EVIDENCE_LINKS!$C$6:$C$205,SUMIFS(EVIDENCE_LINKS!$S$6:$S$205,EVIDENCE_LINKS!$B$6:$B$205,A147,EVIDENCE_LINKS!$D$6:$D$205,AG147))),INDEX(EVIDENCE_LINKS!$N$6:$N$205,SUMIFS(EVIDENCE_LINKS!$S$6:$S$205,EVIDENCE_LINKS!$B$6:$B$205,A147,EVIDENCE_LINKS!$D$6:$D$205,AG147))="VALID",COUNTIF($AG147:$AJ147,AG147)=1),"VALID","INVALID - EVIDENCE 1 SELECTION")))</x:f>
      </x:c>
      <x:c r="AL147" s="51" t="str">
        <x:f>IF(A147="","",IF(AH147="","EMPTY",IF(AND(COUNTIFS(EVIDENCE_LINKS!$B$6:$B$205,A147,EVIDENCE_LINKS!$D$6:$D$205,AH147)=1,EXACT(AH147,INDEX(EVIDENCE_LINKS!$D$6:$D$205,SUMIFS(EVIDENCE_LINKS!$S$6:$S$205,EVIDENCE_LINKS!$B$6:$B$205,A147,EVIDENCE_LINKS!$D$6:$D$205,AH147))),EXACT(A147,INDEX(EVIDENCE_LINKS!$B$6:$B$205,SUMIFS(EVIDENCE_LINKS!$S$6:$S$205,EVIDENCE_LINKS!$B$6:$B$205,A147,EVIDENCE_LINKS!$D$6:$D$205,AH147))),EXACT(B147,INDEX(EVIDENCE_LINKS!$C$6:$C$205,SUMIFS(EVIDENCE_LINKS!$S$6:$S$205,EVIDENCE_LINKS!$B$6:$B$205,A147,EVIDENCE_LINKS!$D$6:$D$205,AH147))),INDEX(EVIDENCE_LINKS!$N$6:$N$205,SUMIFS(EVIDENCE_LINKS!$S$6:$S$205,EVIDENCE_LINKS!$B$6:$B$205,A147,EVIDENCE_LINKS!$D$6:$D$205,AH147))="VALID",COUNTIF($AG147:$AJ147,AH147)=1),"VALID","INVALID - EVIDENCE 2 SELECTION")))</x:f>
      </x:c>
      <x:c r="AM147" s="51" t="str">
        <x:f>IF(A147="","",IF(AI147="","EMPTY",IF(AND(COUNTIFS(EVIDENCE_LINKS!$B$6:$B$205,A147,EVIDENCE_LINKS!$D$6:$D$205,AI147)=1,EXACT(AI147,INDEX(EVIDENCE_LINKS!$D$6:$D$205,SUMIFS(EVIDENCE_LINKS!$S$6:$S$205,EVIDENCE_LINKS!$B$6:$B$205,A147,EVIDENCE_LINKS!$D$6:$D$205,AI147))),EXACT(A147,INDEX(EVIDENCE_LINKS!$B$6:$B$205,SUMIFS(EVIDENCE_LINKS!$S$6:$S$205,EVIDENCE_LINKS!$B$6:$B$205,A147,EVIDENCE_LINKS!$D$6:$D$205,AI147))),EXACT(B147,INDEX(EVIDENCE_LINKS!$C$6:$C$205,SUMIFS(EVIDENCE_LINKS!$S$6:$S$205,EVIDENCE_LINKS!$B$6:$B$205,A147,EVIDENCE_LINKS!$D$6:$D$205,AI147))),INDEX(EVIDENCE_LINKS!$N$6:$N$205,SUMIFS(EVIDENCE_LINKS!$S$6:$S$205,EVIDENCE_LINKS!$B$6:$B$205,A147,EVIDENCE_LINKS!$D$6:$D$205,AI147))="VALID",COUNTIF($AG147:$AJ147,AI147)=1),"VALID","INVALID - EVIDENCE 3 SELECTION")))</x:f>
      </x:c>
      <x:c r="AN147" s="51" t="str">
        <x:f>IF(A147="","",IF(AJ147="","EMPTY",IF(AND(COUNTIFS(EVIDENCE_LINKS!$B$6:$B$205,A147,EVIDENCE_LINKS!$D$6:$D$205,AJ147)=1,EXACT(AJ147,INDEX(EVIDENCE_LINKS!$D$6:$D$205,SUMIFS(EVIDENCE_LINKS!$S$6:$S$205,EVIDENCE_LINKS!$B$6:$B$205,A147,EVIDENCE_LINKS!$D$6:$D$205,AJ147))),EXACT(A147,INDEX(EVIDENCE_LINKS!$B$6:$B$205,SUMIFS(EVIDENCE_LINKS!$S$6:$S$205,EVIDENCE_LINKS!$B$6:$B$205,A147,EVIDENCE_LINKS!$D$6:$D$205,AJ147))),EXACT(B147,INDEX(EVIDENCE_LINKS!$C$6:$C$205,SUMIFS(EVIDENCE_LINKS!$S$6:$S$205,EVIDENCE_LINKS!$B$6:$B$205,A147,EVIDENCE_LINKS!$D$6:$D$205,AJ147))),INDEX(EVIDENCE_LINKS!$N$6:$N$205,SUMIFS(EVIDENCE_LINKS!$S$6:$S$205,EVIDENCE_LINKS!$B$6:$B$205,A147,EVIDENCE_LINKS!$D$6:$D$205,AJ147))="VALID",COUNTIF($AG147:$AJ147,AJ147)=1),"VALID","INVALID - EVIDENCE 4 SELECTION")))</x:f>
      </x:c>
      <x:c r="AO147" s="51" t="str">
        <x:f>IF(A147="","",IF(AND(OR(AK147="VALID",AK147="EMPTY"),OR(AL147="VALID",AL147="EMPTY"),OR(AM147="VALID",AM147="EMPTY"),OR(AN147="VALID",AN147="EMPTY"),R147=COUNTIF($AG147:$AJ147,"&lt;&gt;")),"VALID","INVALID - EVIDENCE SELECTION PARITY"))</x:f>
      </x:c>
      <x:c r="AP147" s="51" t="str">
        <x:f>IF(A147="","",IF(R147&lt;2,"TOO FEW - RETURN TO EVIDENCE AUDIT",IF(R147&gt;4,"TOO MANY - REPAIR MEMO","VALID")))</x:f>
      </x:c>
      <x:c r="AR147" t="str">
        <x:f>IF(A147="","",IF(AQ147="","INVALID - MISSING ALTERNATIVE SELECTION",IF(AND(COUNTIFS(ALTERNATIVES!$B$6:$B$205,A147,ALTERNATIVES!$A$6:$A$205,AQ147)=1,EXACT(AQ147,INDEX(ALTERNATIVES!$A$6:$A$205,SUMIFS(ALTERNATIVES!$Q$6:$Q$205,ALTERNATIVES!$B$6:$B$205,A147,ALTERNATIVES!$A$6:$A$205,AQ147))),EXACT(A147,INDEX(ALTERNATIVES!$B$6:$B$205,SUMIFS(ALTERNATIVES!$Q$6:$Q$205,ALTERNATIVES!$B$6:$B$205,A147,ALTERNATIVES!$A$6:$A$205,AQ147))),EXACT(B147,INDEX(ALTERNATIVES!$C$6:$C$205,SUMIFS(ALTERNATIVES!$Q$6:$Q$205,ALTERNATIVES!$B$6:$B$205,A147,ALTERNATIVES!$A$6:$A$205,AQ147))),INDEX(ALTERNATIVES!$L$6:$L$205,SUMIFS(ALTERNATIVES!$Q$6:$Q$205,ALTERNATIVES!$B$6:$B$205,A147,ALTERNATIVES!$A$6:$A$205,AQ147))="VALID"),"VALID","INVALID - ALTERNATIVE SELECTION")))</x:f>
      </x:c>
    </x:row>
    <x:row r="148">
      <x:c r="A148" s="24"/>
      <x:c r="B148" s="24"/>
      <x:c r="C148" s="34"/>
      <x:c r="D148" s="24"/>
      <x:c r="E148" s="24"/>
      <x:c r="F148" s="24"/>
      <x:c r="G148" s="24"/>
      <x:c r="H148" s="24"/>
      <x:c r="I148" s="24"/>
      <x:c r="J148" s="24"/>
      <x:c r="K148" s="24"/>
      <x:c r="L148" s="24"/>
      <x:c r="M148" s="24"/>
      <x:c r="N148" s="30" t="str">
        <x:f>IF(A148="","",IF(COUNTIF($A$6:$A$205,A148)=1,"VALID","INVALID - DUPLICATE / CASE-COLLIDING MEMO ID"))</x:f>
      </x:c>
      <x:c r="O148" s="30" t="str">
        <x:f>IF(A148="","",IF(AND(COUNTIF(DECISION_CONTEXT!$A$6:$A$205,B148)=1,EXACT(B148,INDEX(DECISION_CONTEXT!$A$6:$A$205,MATCH(B148,DECISION_CONTEXT!$A$6:$A$205,0))),INDEX(DECISION_CONTEXT!$I$6:$I$205,MATCH(B148,DECISION_CONTEXT!$A$6:$A$205,0))="VALID",INDEX(DECISION_CONTEXT!$J$6:$J$205,MATCH(B148,DECISION_CONTEXT!$A$6:$A$205,0))="VALID"),"VALID","INVALID - DECISION OWNERSHIP"))</x:f>
      </x:c>
      <x:c r="P148" s="30" t="str">
        <x:f>IF(A148="","",IF(AND(B148&lt;&gt;"",C148&lt;&gt;"",D148&lt;&gt;"",E148&lt;&gt;"",F148&lt;&gt;"",G148&lt;&gt;"",H148&lt;&gt;"",I148&lt;&gt;"",J148&lt;&gt;"",K148&lt;&gt;"",L148&lt;&gt;"",M148&lt;&gt;""),"VALID","INVALID - REQUIRED FIELD"))</x:f>
      </x:c>
      <x:c r="Q148" s="30" t="str">
        <x:f>IF(A148="","",COUNTIFS(EVIDENCE_LINKS!$B$6:$B$205,A148,EVIDENCE_LINKS!$C$6:$C$205,B148))</x:f>
      </x:c>
      <x:c r="R148" s="30" t="str">
        <x:f>IF(A148="","",COUNTIFS(EVIDENCE_LINKS!$B$6:$B$205,A148,EVIDENCE_LINKS!$C$6:$C$205,B148,EVIDENCE_LINKS!$N$6:$N$205,"VALID"))</x:f>
      </x:c>
      <x:c r="S148" s="30" t="str">
        <x:f>IF(A148="","",COUNTIFS(EVIDENCE_LINKS!$B$6:$B$205,A148,EVIDENCE_LINKS!$C$6:$C$205,B148,EVIDENCE_LINKS!$N$6:$N$205,"BLOCKING"))</x:f>
      </x:c>
      <x:c r="T148" s="30" t="str">
        <x:f>IF(A148="","",COUNTIFS(ALTERNATIVES!$B$6:$B$205,A148,ALTERNATIVES!$C$6:$C$205,B148,ALTERNATIVES!$L$6:$L$205,"VALID"))</x:f>
      </x:c>
      <x:c r="U148" s="30" t="str">
        <x:f>IF(A148="","",IF(OR(N148&lt;&gt;"VALID",O148&lt;&gt;"VALID",P148&lt;&gt;"VALID",AB148&lt;&gt;"VALID",AC148&gt;0,AE148&gt;0,AO148&lt;&gt;"VALID",AR148&lt;&gt;"VALID"),"REPAIR MEMO",IF(INDEX(DECISION_CONTEXT!$D$6:$D$205,MATCH(B148,DECISION_CONTEXT!$A$6:$A$205,0))="REOPEN REQUIRED","RETURN TO DECISION DEFINITION",IF(OR(AD148&gt;0,AP148="TOO FEW - RETURN TO EVIDENCE AUDIT"),"RETURN TO EVIDENCE AUDIT",IF(AP148="TOO MANY - REPAIR MEMO","REPAIR MEMO",IF(T148&lt;1,"REPAIR MEMO","READY FOR EXECUTIVE REVIEW"))))))</x:f>
      </x:c>
      <x:c r="V148" s="30" t="str">
        <x:f>IF(A148="","",IF(U148="READY FOR EXECUTIVE REVIEW","Take the bounded memo to executive review; record the actual decision separately.",IF(U148="RETURN TO DECISION DEFINITION","Reopen the Decision Definition Canvas before rewriting the memo.",IF(U148="RETURN TO EVIDENCE AUDIT","Return to Evidence Audit until at least two and no more than four decision-bearing evidence records are valid.",IF(AP148="TOO MANY - REPAIR MEMO","Reduce the executive surface to two to four decision-bearing evidence records without changing upstream evidence.","Repair the memo record without changing upstream decision or evidence.")))))</x:f>
      </x:c>
      <x:c r="W148" s="30" t="str">
        <x:f>IF(A148="","",A148&amp;"|~|"&amp;B148&amp;"|~|"&amp;E148&amp;"|~|"&amp;F148&amp;"|~|"&amp;H148&amp;"|~|"&amp;I148&amp;"|~|"&amp;K148&amp;"|~|"&amp;L148)</x:f>
      </x:c>
      <x:c r="X148" s="51"/>
      <x:c r="Y148" s="51"/>
      <x:c r="Z148" s="51"/>
      <x:c r="AA148" s="51"/>
      <x:c r="AB148" s="51" t="str">
        <x:f>IF(A148="","",IF(AND(O148="VALID",EXACT(X148,INDEX(DECISION_CONTEXT!$B$6:$B$205,MATCH(B148,DECISION_CONTEXT!$A$6:$A$205,0))),EXACT(Y148,INDEX(DECISION_CONTEXT!$E$6:$E$205,MATCH(B148,DECISION_CONTEXT!$A$6:$A$205,0))),EXACT(Z148,INDEX(DECISION_CONTEXT!$F$6:$F$205,MATCH(B148,DECISION_CONTEXT!$A$6:$A$205,0))),EXACT(AA148,INDEX(DECISION_CONTEXT!$H$6:$H$205,MATCH(B148,DECISION_CONTEXT!$A$6:$A$205,0))),EXACT(E148,INDEX(DECISION_CONTEXT!$K$6:$K$205,MATCH(B148,DECISION_CONTEXT!$A$6:$A$205,0)))),"VALID","INVALID - DECISION CONTRACT PARITY / AUTHORITY"))</x:f>
      </x:c>
      <x:c r="AC148" s="51" t="str">
        <x:f>IF(A148="","",COUNTIFS(EVIDENCE_LINKS!$B$6:$B$205,A148,EVIDENCE_LINKS!$C$6:$C$205,B148,EVIDENCE_LINKS!$N$6:$N$205,"INVALID"))</x:f>
      </x:c>
      <x:c r="AD148" s="51" t="str">
        <x:f>IF(A148="","",S148)</x:f>
      </x:c>
      <x:c r="AE148" s="51" t="str">
        <x:f>IF(A148="","",COUNTIFS(ALTERNATIVES!$B$6:$B$205,A148,ALTERNATIVES!$C$6:$C$205,B148,ALTERNATIVES!$L$6:$L$205,"INVALID"))</x:f>
      </x:c>
      <x:c r="AF148" s="51" t="str">
        <x:f>IF(A148="","",A148&amp;"|~|"&amp;B148&amp;"|~|"&amp;X148&amp;"|~|"&amp;Y148&amp;"|~|"&amp;Z148&amp;"|~|"&amp;AA148&amp;"|~|"&amp;E148&amp;"|~|"&amp;F148&amp;"|~|"&amp;H148&amp;"|~|"&amp;I148&amp;"|~|"&amp;K148&amp;"|~|"&amp;L148)</x:f>
      </x:c>
      <x:c r="AG148" s="51"/>
      <x:c r="AH148" s="51"/>
      <x:c r="AI148" s="51"/>
      <x:c r="AJ148" s="51"/>
      <x:c r="AK148" s="51" t="str">
        <x:f>IF(A148="","",IF(AG148="","EMPTY",IF(AND(COUNTIFS(EVIDENCE_LINKS!$B$6:$B$205,A148,EVIDENCE_LINKS!$D$6:$D$205,AG148)=1,EXACT(AG148,INDEX(EVIDENCE_LINKS!$D$6:$D$205,SUMIFS(EVIDENCE_LINKS!$S$6:$S$205,EVIDENCE_LINKS!$B$6:$B$205,A148,EVIDENCE_LINKS!$D$6:$D$205,AG148))),EXACT(A148,INDEX(EVIDENCE_LINKS!$B$6:$B$205,SUMIFS(EVIDENCE_LINKS!$S$6:$S$205,EVIDENCE_LINKS!$B$6:$B$205,A148,EVIDENCE_LINKS!$D$6:$D$205,AG148))),EXACT(B148,INDEX(EVIDENCE_LINKS!$C$6:$C$205,SUMIFS(EVIDENCE_LINKS!$S$6:$S$205,EVIDENCE_LINKS!$B$6:$B$205,A148,EVIDENCE_LINKS!$D$6:$D$205,AG148))),INDEX(EVIDENCE_LINKS!$N$6:$N$205,SUMIFS(EVIDENCE_LINKS!$S$6:$S$205,EVIDENCE_LINKS!$B$6:$B$205,A148,EVIDENCE_LINKS!$D$6:$D$205,AG148))="VALID",COUNTIF($AG148:$AJ148,AG148)=1),"VALID","INVALID - EVIDENCE 1 SELECTION")))</x:f>
      </x:c>
      <x:c r="AL148" s="51" t="str">
        <x:f>IF(A148="","",IF(AH148="","EMPTY",IF(AND(COUNTIFS(EVIDENCE_LINKS!$B$6:$B$205,A148,EVIDENCE_LINKS!$D$6:$D$205,AH148)=1,EXACT(AH148,INDEX(EVIDENCE_LINKS!$D$6:$D$205,SUMIFS(EVIDENCE_LINKS!$S$6:$S$205,EVIDENCE_LINKS!$B$6:$B$205,A148,EVIDENCE_LINKS!$D$6:$D$205,AH148))),EXACT(A148,INDEX(EVIDENCE_LINKS!$B$6:$B$205,SUMIFS(EVIDENCE_LINKS!$S$6:$S$205,EVIDENCE_LINKS!$B$6:$B$205,A148,EVIDENCE_LINKS!$D$6:$D$205,AH148))),EXACT(B148,INDEX(EVIDENCE_LINKS!$C$6:$C$205,SUMIFS(EVIDENCE_LINKS!$S$6:$S$205,EVIDENCE_LINKS!$B$6:$B$205,A148,EVIDENCE_LINKS!$D$6:$D$205,AH148))),INDEX(EVIDENCE_LINKS!$N$6:$N$205,SUMIFS(EVIDENCE_LINKS!$S$6:$S$205,EVIDENCE_LINKS!$B$6:$B$205,A148,EVIDENCE_LINKS!$D$6:$D$205,AH148))="VALID",COUNTIF($AG148:$AJ148,AH148)=1),"VALID","INVALID - EVIDENCE 2 SELECTION")))</x:f>
      </x:c>
      <x:c r="AM148" s="51" t="str">
        <x:f>IF(A148="","",IF(AI148="","EMPTY",IF(AND(COUNTIFS(EVIDENCE_LINKS!$B$6:$B$205,A148,EVIDENCE_LINKS!$D$6:$D$205,AI148)=1,EXACT(AI148,INDEX(EVIDENCE_LINKS!$D$6:$D$205,SUMIFS(EVIDENCE_LINKS!$S$6:$S$205,EVIDENCE_LINKS!$B$6:$B$205,A148,EVIDENCE_LINKS!$D$6:$D$205,AI148))),EXACT(A148,INDEX(EVIDENCE_LINKS!$B$6:$B$205,SUMIFS(EVIDENCE_LINKS!$S$6:$S$205,EVIDENCE_LINKS!$B$6:$B$205,A148,EVIDENCE_LINKS!$D$6:$D$205,AI148))),EXACT(B148,INDEX(EVIDENCE_LINKS!$C$6:$C$205,SUMIFS(EVIDENCE_LINKS!$S$6:$S$205,EVIDENCE_LINKS!$B$6:$B$205,A148,EVIDENCE_LINKS!$D$6:$D$205,AI148))),INDEX(EVIDENCE_LINKS!$N$6:$N$205,SUMIFS(EVIDENCE_LINKS!$S$6:$S$205,EVIDENCE_LINKS!$B$6:$B$205,A148,EVIDENCE_LINKS!$D$6:$D$205,AI148))="VALID",COUNTIF($AG148:$AJ148,AI148)=1),"VALID","INVALID - EVIDENCE 3 SELECTION")))</x:f>
      </x:c>
      <x:c r="AN148" s="51" t="str">
        <x:f>IF(A148="","",IF(AJ148="","EMPTY",IF(AND(COUNTIFS(EVIDENCE_LINKS!$B$6:$B$205,A148,EVIDENCE_LINKS!$D$6:$D$205,AJ148)=1,EXACT(AJ148,INDEX(EVIDENCE_LINKS!$D$6:$D$205,SUMIFS(EVIDENCE_LINKS!$S$6:$S$205,EVIDENCE_LINKS!$B$6:$B$205,A148,EVIDENCE_LINKS!$D$6:$D$205,AJ148))),EXACT(A148,INDEX(EVIDENCE_LINKS!$B$6:$B$205,SUMIFS(EVIDENCE_LINKS!$S$6:$S$205,EVIDENCE_LINKS!$B$6:$B$205,A148,EVIDENCE_LINKS!$D$6:$D$205,AJ148))),EXACT(B148,INDEX(EVIDENCE_LINKS!$C$6:$C$205,SUMIFS(EVIDENCE_LINKS!$S$6:$S$205,EVIDENCE_LINKS!$B$6:$B$205,A148,EVIDENCE_LINKS!$D$6:$D$205,AJ148))),INDEX(EVIDENCE_LINKS!$N$6:$N$205,SUMIFS(EVIDENCE_LINKS!$S$6:$S$205,EVIDENCE_LINKS!$B$6:$B$205,A148,EVIDENCE_LINKS!$D$6:$D$205,AJ148))="VALID",COUNTIF($AG148:$AJ148,AJ148)=1),"VALID","INVALID - EVIDENCE 4 SELECTION")))</x:f>
      </x:c>
      <x:c r="AO148" s="51" t="str">
        <x:f>IF(A148="","",IF(AND(OR(AK148="VALID",AK148="EMPTY"),OR(AL148="VALID",AL148="EMPTY"),OR(AM148="VALID",AM148="EMPTY"),OR(AN148="VALID",AN148="EMPTY"),R148=COUNTIF($AG148:$AJ148,"&lt;&gt;")),"VALID","INVALID - EVIDENCE SELECTION PARITY"))</x:f>
      </x:c>
      <x:c r="AP148" s="51" t="str">
        <x:f>IF(A148="","",IF(R148&lt;2,"TOO FEW - RETURN TO EVIDENCE AUDIT",IF(R148&gt;4,"TOO MANY - REPAIR MEMO","VALID")))</x:f>
      </x:c>
      <x:c r="AR148" t="str">
        <x:f>IF(A148="","",IF(AQ148="","INVALID - MISSING ALTERNATIVE SELECTION",IF(AND(COUNTIFS(ALTERNATIVES!$B$6:$B$205,A148,ALTERNATIVES!$A$6:$A$205,AQ148)=1,EXACT(AQ148,INDEX(ALTERNATIVES!$A$6:$A$205,SUMIFS(ALTERNATIVES!$Q$6:$Q$205,ALTERNATIVES!$B$6:$B$205,A148,ALTERNATIVES!$A$6:$A$205,AQ148))),EXACT(A148,INDEX(ALTERNATIVES!$B$6:$B$205,SUMIFS(ALTERNATIVES!$Q$6:$Q$205,ALTERNATIVES!$B$6:$B$205,A148,ALTERNATIVES!$A$6:$A$205,AQ148))),EXACT(B148,INDEX(ALTERNATIVES!$C$6:$C$205,SUMIFS(ALTERNATIVES!$Q$6:$Q$205,ALTERNATIVES!$B$6:$B$205,A148,ALTERNATIVES!$A$6:$A$205,AQ148))),INDEX(ALTERNATIVES!$L$6:$L$205,SUMIFS(ALTERNATIVES!$Q$6:$Q$205,ALTERNATIVES!$B$6:$B$205,A148,ALTERNATIVES!$A$6:$A$205,AQ148))="VALID"),"VALID","INVALID - ALTERNATIVE SELECTION")))</x:f>
      </x:c>
    </x:row>
    <x:row r="149">
      <x:c r="A149" s="24"/>
      <x:c r="B149" s="24"/>
      <x:c r="C149" s="34"/>
      <x:c r="D149" s="24"/>
      <x:c r="E149" s="24"/>
      <x:c r="F149" s="24"/>
      <x:c r="G149" s="24"/>
      <x:c r="H149" s="24"/>
      <x:c r="I149" s="24"/>
      <x:c r="J149" s="24"/>
      <x:c r="K149" s="24"/>
      <x:c r="L149" s="24"/>
      <x:c r="M149" s="24"/>
      <x:c r="N149" s="30" t="str">
        <x:f>IF(A149="","",IF(COUNTIF($A$6:$A$205,A149)=1,"VALID","INVALID - DUPLICATE / CASE-COLLIDING MEMO ID"))</x:f>
      </x:c>
      <x:c r="O149" s="30" t="str">
        <x:f>IF(A149="","",IF(AND(COUNTIF(DECISION_CONTEXT!$A$6:$A$205,B149)=1,EXACT(B149,INDEX(DECISION_CONTEXT!$A$6:$A$205,MATCH(B149,DECISION_CONTEXT!$A$6:$A$205,0))),INDEX(DECISION_CONTEXT!$I$6:$I$205,MATCH(B149,DECISION_CONTEXT!$A$6:$A$205,0))="VALID",INDEX(DECISION_CONTEXT!$J$6:$J$205,MATCH(B149,DECISION_CONTEXT!$A$6:$A$205,0))="VALID"),"VALID","INVALID - DECISION OWNERSHIP"))</x:f>
      </x:c>
      <x:c r="P149" s="30" t="str">
        <x:f>IF(A149="","",IF(AND(B149&lt;&gt;"",C149&lt;&gt;"",D149&lt;&gt;"",E149&lt;&gt;"",F149&lt;&gt;"",G149&lt;&gt;"",H149&lt;&gt;"",I149&lt;&gt;"",J149&lt;&gt;"",K149&lt;&gt;"",L149&lt;&gt;"",M149&lt;&gt;""),"VALID","INVALID - REQUIRED FIELD"))</x:f>
      </x:c>
      <x:c r="Q149" s="30" t="str">
        <x:f>IF(A149="","",COUNTIFS(EVIDENCE_LINKS!$B$6:$B$205,A149,EVIDENCE_LINKS!$C$6:$C$205,B149))</x:f>
      </x:c>
      <x:c r="R149" s="30" t="str">
        <x:f>IF(A149="","",COUNTIFS(EVIDENCE_LINKS!$B$6:$B$205,A149,EVIDENCE_LINKS!$C$6:$C$205,B149,EVIDENCE_LINKS!$N$6:$N$205,"VALID"))</x:f>
      </x:c>
      <x:c r="S149" s="30" t="str">
        <x:f>IF(A149="","",COUNTIFS(EVIDENCE_LINKS!$B$6:$B$205,A149,EVIDENCE_LINKS!$C$6:$C$205,B149,EVIDENCE_LINKS!$N$6:$N$205,"BLOCKING"))</x:f>
      </x:c>
      <x:c r="T149" s="30" t="str">
        <x:f>IF(A149="","",COUNTIFS(ALTERNATIVES!$B$6:$B$205,A149,ALTERNATIVES!$C$6:$C$205,B149,ALTERNATIVES!$L$6:$L$205,"VALID"))</x:f>
      </x:c>
      <x:c r="U149" s="30" t="str">
        <x:f>IF(A149="","",IF(OR(N149&lt;&gt;"VALID",O149&lt;&gt;"VALID",P149&lt;&gt;"VALID",AB149&lt;&gt;"VALID",AC149&gt;0,AE149&gt;0,AO149&lt;&gt;"VALID",AR149&lt;&gt;"VALID"),"REPAIR MEMO",IF(INDEX(DECISION_CONTEXT!$D$6:$D$205,MATCH(B149,DECISION_CONTEXT!$A$6:$A$205,0))="REOPEN REQUIRED","RETURN TO DECISION DEFINITION",IF(OR(AD149&gt;0,AP149="TOO FEW - RETURN TO EVIDENCE AUDIT"),"RETURN TO EVIDENCE AUDIT",IF(AP149="TOO MANY - REPAIR MEMO","REPAIR MEMO",IF(T149&lt;1,"REPAIR MEMO","READY FOR EXECUTIVE REVIEW"))))))</x:f>
      </x:c>
      <x:c r="V149" s="30" t="str">
        <x:f>IF(A149="","",IF(U149="READY FOR EXECUTIVE REVIEW","Take the bounded memo to executive review; record the actual decision separately.",IF(U149="RETURN TO DECISION DEFINITION","Reopen the Decision Definition Canvas before rewriting the memo.",IF(U149="RETURN TO EVIDENCE AUDIT","Return to Evidence Audit until at least two and no more than four decision-bearing evidence records are valid.",IF(AP149="TOO MANY - REPAIR MEMO","Reduce the executive surface to two to four decision-bearing evidence records without changing upstream evidence.","Repair the memo record without changing upstream decision or evidence.")))))</x:f>
      </x:c>
      <x:c r="W149" s="30" t="str">
        <x:f>IF(A149="","",A149&amp;"|~|"&amp;B149&amp;"|~|"&amp;E149&amp;"|~|"&amp;F149&amp;"|~|"&amp;H149&amp;"|~|"&amp;I149&amp;"|~|"&amp;K149&amp;"|~|"&amp;L149)</x:f>
      </x:c>
      <x:c r="X149" s="51"/>
      <x:c r="Y149" s="51"/>
      <x:c r="Z149" s="51"/>
      <x:c r="AA149" s="51"/>
      <x:c r="AB149" s="51" t="str">
        <x:f>IF(A149="","",IF(AND(O149="VALID",EXACT(X149,INDEX(DECISION_CONTEXT!$B$6:$B$205,MATCH(B149,DECISION_CONTEXT!$A$6:$A$205,0))),EXACT(Y149,INDEX(DECISION_CONTEXT!$E$6:$E$205,MATCH(B149,DECISION_CONTEXT!$A$6:$A$205,0))),EXACT(Z149,INDEX(DECISION_CONTEXT!$F$6:$F$205,MATCH(B149,DECISION_CONTEXT!$A$6:$A$205,0))),EXACT(AA149,INDEX(DECISION_CONTEXT!$H$6:$H$205,MATCH(B149,DECISION_CONTEXT!$A$6:$A$205,0))),EXACT(E149,INDEX(DECISION_CONTEXT!$K$6:$K$205,MATCH(B149,DECISION_CONTEXT!$A$6:$A$205,0)))),"VALID","INVALID - DECISION CONTRACT PARITY / AUTHORITY"))</x:f>
      </x:c>
      <x:c r="AC149" s="51" t="str">
        <x:f>IF(A149="","",COUNTIFS(EVIDENCE_LINKS!$B$6:$B$205,A149,EVIDENCE_LINKS!$C$6:$C$205,B149,EVIDENCE_LINKS!$N$6:$N$205,"INVALID"))</x:f>
      </x:c>
      <x:c r="AD149" s="51" t="str">
        <x:f>IF(A149="","",S149)</x:f>
      </x:c>
      <x:c r="AE149" s="51" t="str">
        <x:f>IF(A149="","",COUNTIFS(ALTERNATIVES!$B$6:$B$205,A149,ALTERNATIVES!$C$6:$C$205,B149,ALTERNATIVES!$L$6:$L$205,"INVALID"))</x:f>
      </x:c>
      <x:c r="AF149" s="51" t="str">
        <x:f>IF(A149="","",A149&amp;"|~|"&amp;B149&amp;"|~|"&amp;X149&amp;"|~|"&amp;Y149&amp;"|~|"&amp;Z149&amp;"|~|"&amp;AA149&amp;"|~|"&amp;E149&amp;"|~|"&amp;F149&amp;"|~|"&amp;H149&amp;"|~|"&amp;I149&amp;"|~|"&amp;K149&amp;"|~|"&amp;L149)</x:f>
      </x:c>
      <x:c r="AG149" s="51"/>
      <x:c r="AH149" s="51"/>
      <x:c r="AI149" s="51"/>
      <x:c r="AJ149" s="51"/>
      <x:c r="AK149" s="51" t="str">
        <x:f>IF(A149="","",IF(AG149="","EMPTY",IF(AND(COUNTIFS(EVIDENCE_LINKS!$B$6:$B$205,A149,EVIDENCE_LINKS!$D$6:$D$205,AG149)=1,EXACT(AG149,INDEX(EVIDENCE_LINKS!$D$6:$D$205,SUMIFS(EVIDENCE_LINKS!$S$6:$S$205,EVIDENCE_LINKS!$B$6:$B$205,A149,EVIDENCE_LINKS!$D$6:$D$205,AG149))),EXACT(A149,INDEX(EVIDENCE_LINKS!$B$6:$B$205,SUMIFS(EVIDENCE_LINKS!$S$6:$S$205,EVIDENCE_LINKS!$B$6:$B$205,A149,EVIDENCE_LINKS!$D$6:$D$205,AG149))),EXACT(B149,INDEX(EVIDENCE_LINKS!$C$6:$C$205,SUMIFS(EVIDENCE_LINKS!$S$6:$S$205,EVIDENCE_LINKS!$B$6:$B$205,A149,EVIDENCE_LINKS!$D$6:$D$205,AG149))),INDEX(EVIDENCE_LINKS!$N$6:$N$205,SUMIFS(EVIDENCE_LINKS!$S$6:$S$205,EVIDENCE_LINKS!$B$6:$B$205,A149,EVIDENCE_LINKS!$D$6:$D$205,AG149))="VALID",COUNTIF($AG149:$AJ149,AG149)=1),"VALID","INVALID - EVIDENCE 1 SELECTION")))</x:f>
      </x:c>
      <x:c r="AL149" s="51" t="str">
        <x:f>IF(A149="","",IF(AH149="","EMPTY",IF(AND(COUNTIFS(EVIDENCE_LINKS!$B$6:$B$205,A149,EVIDENCE_LINKS!$D$6:$D$205,AH149)=1,EXACT(AH149,INDEX(EVIDENCE_LINKS!$D$6:$D$205,SUMIFS(EVIDENCE_LINKS!$S$6:$S$205,EVIDENCE_LINKS!$B$6:$B$205,A149,EVIDENCE_LINKS!$D$6:$D$205,AH149))),EXACT(A149,INDEX(EVIDENCE_LINKS!$B$6:$B$205,SUMIFS(EVIDENCE_LINKS!$S$6:$S$205,EVIDENCE_LINKS!$B$6:$B$205,A149,EVIDENCE_LINKS!$D$6:$D$205,AH149))),EXACT(B149,INDEX(EVIDENCE_LINKS!$C$6:$C$205,SUMIFS(EVIDENCE_LINKS!$S$6:$S$205,EVIDENCE_LINKS!$B$6:$B$205,A149,EVIDENCE_LINKS!$D$6:$D$205,AH149))),INDEX(EVIDENCE_LINKS!$N$6:$N$205,SUMIFS(EVIDENCE_LINKS!$S$6:$S$205,EVIDENCE_LINKS!$B$6:$B$205,A149,EVIDENCE_LINKS!$D$6:$D$205,AH149))="VALID",COUNTIF($AG149:$AJ149,AH149)=1),"VALID","INVALID - EVIDENCE 2 SELECTION")))</x:f>
      </x:c>
      <x:c r="AM149" s="51" t="str">
        <x:f>IF(A149="","",IF(AI149="","EMPTY",IF(AND(COUNTIFS(EVIDENCE_LINKS!$B$6:$B$205,A149,EVIDENCE_LINKS!$D$6:$D$205,AI149)=1,EXACT(AI149,INDEX(EVIDENCE_LINKS!$D$6:$D$205,SUMIFS(EVIDENCE_LINKS!$S$6:$S$205,EVIDENCE_LINKS!$B$6:$B$205,A149,EVIDENCE_LINKS!$D$6:$D$205,AI149))),EXACT(A149,INDEX(EVIDENCE_LINKS!$B$6:$B$205,SUMIFS(EVIDENCE_LINKS!$S$6:$S$205,EVIDENCE_LINKS!$B$6:$B$205,A149,EVIDENCE_LINKS!$D$6:$D$205,AI149))),EXACT(B149,INDEX(EVIDENCE_LINKS!$C$6:$C$205,SUMIFS(EVIDENCE_LINKS!$S$6:$S$205,EVIDENCE_LINKS!$B$6:$B$205,A149,EVIDENCE_LINKS!$D$6:$D$205,AI149))),INDEX(EVIDENCE_LINKS!$N$6:$N$205,SUMIFS(EVIDENCE_LINKS!$S$6:$S$205,EVIDENCE_LINKS!$B$6:$B$205,A149,EVIDENCE_LINKS!$D$6:$D$205,AI149))="VALID",COUNTIF($AG149:$AJ149,AI149)=1),"VALID","INVALID - EVIDENCE 3 SELECTION")))</x:f>
      </x:c>
      <x:c r="AN149" s="51" t="str">
        <x:f>IF(A149="","",IF(AJ149="","EMPTY",IF(AND(COUNTIFS(EVIDENCE_LINKS!$B$6:$B$205,A149,EVIDENCE_LINKS!$D$6:$D$205,AJ149)=1,EXACT(AJ149,INDEX(EVIDENCE_LINKS!$D$6:$D$205,SUMIFS(EVIDENCE_LINKS!$S$6:$S$205,EVIDENCE_LINKS!$B$6:$B$205,A149,EVIDENCE_LINKS!$D$6:$D$205,AJ149))),EXACT(A149,INDEX(EVIDENCE_LINKS!$B$6:$B$205,SUMIFS(EVIDENCE_LINKS!$S$6:$S$205,EVIDENCE_LINKS!$B$6:$B$205,A149,EVIDENCE_LINKS!$D$6:$D$205,AJ149))),EXACT(B149,INDEX(EVIDENCE_LINKS!$C$6:$C$205,SUMIFS(EVIDENCE_LINKS!$S$6:$S$205,EVIDENCE_LINKS!$B$6:$B$205,A149,EVIDENCE_LINKS!$D$6:$D$205,AJ149))),INDEX(EVIDENCE_LINKS!$N$6:$N$205,SUMIFS(EVIDENCE_LINKS!$S$6:$S$205,EVIDENCE_LINKS!$B$6:$B$205,A149,EVIDENCE_LINKS!$D$6:$D$205,AJ149))="VALID",COUNTIF($AG149:$AJ149,AJ149)=1),"VALID","INVALID - EVIDENCE 4 SELECTION")))</x:f>
      </x:c>
      <x:c r="AO149" s="51" t="str">
        <x:f>IF(A149="","",IF(AND(OR(AK149="VALID",AK149="EMPTY"),OR(AL149="VALID",AL149="EMPTY"),OR(AM149="VALID",AM149="EMPTY"),OR(AN149="VALID",AN149="EMPTY"),R149=COUNTIF($AG149:$AJ149,"&lt;&gt;")),"VALID","INVALID - EVIDENCE SELECTION PARITY"))</x:f>
      </x:c>
      <x:c r="AP149" s="51" t="str">
        <x:f>IF(A149="","",IF(R149&lt;2,"TOO FEW - RETURN TO EVIDENCE AUDIT",IF(R149&gt;4,"TOO MANY - REPAIR MEMO","VALID")))</x:f>
      </x:c>
      <x:c r="AR149" t="str">
        <x:f>IF(A149="","",IF(AQ149="","INVALID - MISSING ALTERNATIVE SELECTION",IF(AND(COUNTIFS(ALTERNATIVES!$B$6:$B$205,A149,ALTERNATIVES!$A$6:$A$205,AQ149)=1,EXACT(AQ149,INDEX(ALTERNATIVES!$A$6:$A$205,SUMIFS(ALTERNATIVES!$Q$6:$Q$205,ALTERNATIVES!$B$6:$B$205,A149,ALTERNATIVES!$A$6:$A$205,AQ149))),EXACT(A149,INDEX(ALTERNATIVES!$B$6:$B$205,SUMIFS(ALTERNATIVES!$Q$6:$Q$205,ALTERNATIVES!$B$6:$B$205,A149,ALTERNATIVES!$A$6:$A$205,AQ149))),EXACT(B149,INDEX(ALTERNATIVES!$C$6:$C$205,SUMIFS(ALTERNATIVES!$Q$6:$Q$205,ALTERNATIVES!$B$6:$B$205,A149,ALTERNATIVES!$A$6:$A$205,AQ149))),INDEX(ALTERNATIVES!$L$6:$L$205,SUMIFS(ALTERNATIVES!$Q$6:$Q$205,ALTERNATIVES!$B$6:$B$205,A149,ALTERNATIVES!$A$6:$A$205,AQ149))="VALID"),"VALID","INVALID - ALTERNATIVE SELECTION")))</x:f>
      </x:c>
    </x:row>
    <x:row r="150">
      <x:c r="A150" s="24"/>
      <x:c r="B150" s="24"/>
      <x:c r="C150" s="34"/>
      <x:c r="D150" s="24"/>
      <x:c r="E150" s="24"/>
      <x:c r="F150" s="24"/>
      <x:c r="G150" s="24"/>
      <x:c r="H150" s="24"/>
      <x:c r="I150" s="24"/>
      <x:c r="J150" s="24"/>
      <x:c r="K150" s="24"/>
      <x:c r="L150" s="24"/>
      <x:c r="M150" s="24"/>
      <x:c r="N150" s="30" t="str">
        <x:f>IF(A150="","",IF(COUNTIF($A$6:$A$205,A150)=1,"VALID","INVALID - DUPLICATE / CASE-COLLIDING MEMO ID"))</x:f>
      </x:c>
      <x:c r="O150" s="30" t="str">
        <x:f>IF(A150="","",IF(AND(COUNTIF(DECISION_CONTEXT!$A$6:$A$205,B150)=1,EXACT(B150,INDEX(DECISION_CONTEXT!$A$6:$A$205,MATCH(B150,DECISION_CONTEXT!$A$6:$A$205,0))),INDEX(DECISION_CONTEXT!$I$6:$I$205,MATCH(B150,DECISION_CONTEXT!$A$6:$A$205,0))="VALID",INDEX(DECISION_CONTEXT!$J$6:$J$205,MATCH(B150,DECISION_CONTEXT!$A$6:$A$205,0))="VALID"),"VALID","INVALID - DECISION OWNERSHIP"))</x:f>
      </x:c>
      <x:c r="P150" s="30" t="str">
        <x:f>IF(A150="","",IF(AND(B150&lt;&gt;"",C150&lt;&gt;"",D150&lt;&gt;"",E150&lt;&gt;"",F150&lt;&gt;"",G150&lt;&gt;"",H150&lt;&gt;"",I150&lt;&gt;"",J150&lt;&gt;"",K150&lt;&gt;"",L150&lt;&gt;"",M150&lt;&gt;""),"VALID","INVALID - REQUIRED FIELD"))</x:f>
      </x:c>
      <x:c r="Q150" s="30" t="str">
        <x:f>IF(A150="","",COUNTIFS(EVIDENCE_LINKS!$B$6:$B$205,A150,EVIDENCE_LINKS!$C$6:$C$205,B150))</x:f>
      </x:c>
      <x:c r="R150" s="30" t="str">
        <x:f>IF(A150="","",COUNTIFS(EVIDENCE_LINKS!$B$6:$B$205,A150,EVIDENCE_LINKS!$C$6:$C$205,B150,EVIDENCE_LINKS!$N$6:$N$205,"VALID"))</x:f>
      </x:c>
      <x:c r="S150" s="30" t="str">
        <x:f>IF(A150="","",COUNTIFS(EVIDENCE_LINKS!$B$6:$B$205,A150,EVIDENCE_LINKS!$C$6:$C$205,B150,EVIDENCE_LINKS!$N$6:$N$205,"BLOCKING"))</x:f>
      </x:c>
      <x:c r="T150" s="30" t="str">
        <x:f>IF(A150="","",COUNTIFS(ALTERNATIVES!$B$6:$B$205,A150,ALTERNATIVES!$C$6:$C$205,B150,ALTERNATIVES!$L$6:$L$205,"VALID"))</x:f>
      </x:c>
      <x:c r="U150" s="30" t="str">
        <x:f>IF(A150="","",IF(OR(N150&lt;&gt;"VALID",O150&lt;&gt;"VALID",P150&lt;&gt;"VALID",AB150&lt;&gt;"VALID",AC150&gt;0,AE150&gt;0,AO150&lt;&gt;"VALID",AR150&lt;&gt;"VALID"),"REPAIR MEMO",IF(INDEX(DECISION_CONTEXT!$D$6:$D$205,MATCH(B150,DECISION_CONTEXT!$A$6:$A$205,0))="REOPEN REQUIRED","RETURN TO DECISION DEFINITION",IF(OR(AD150&gt;0,AP150="TOO FEW - RETURN TO EVIDENCE AUDIT"),"RETURN TO EVIDENCE AUDIT",IF(AP150="TOO MANY - REPAIR MEMO","REPAIR MEMO",IF(T150&lt;1,"REPAIR MEMO","READY FOR EXECUTIVE REVIEW"))))))</x:f>
      </x:c>
      <x:c r="V150" s="30" t="str">
        <x:f>IF(A150="","",IF(U150="READY FOR EXECUTIVE REVIEW","Take the bounded memo to executive review; record the actual decision separately.",IF(U150="RETURN TO DECISION DEFINITION","Reopen the Decision Definition Canvas before rewriting the memo.",IF(U150="RETURN TO EVIDENCE AUDIT","Return to Evidence Audit until at least two and no more than four decision-bearing evidence records are valid.",IF(AP150="TOO MANY - REPAIR MEMO","Reduce the executive surface to two to four decision-bearing evidence records without changing upstream evidence.","Repair the memo record without changing upstream decision or evidence.")))))</x:f>
      </x:c>
      <x:c r="W150" s="30" t="str">
        <x:f>IF(A150="","",A150&amp;"|~|"&amp;B150&amp;"|~|"&amp;E150&amp;"|~|"&amp;F150&amp;"|~|"&amp;H150&amp;"|~|"&amp;I150&amp;"|~|"&amp;K150&amp;"|~|"&amp;L150)</x:f>
      </x:c>
      <x:c r="X150" s="51"/>
      <x:c r="Y150" s="51"/>
      <x:c r="Z150" s="51"/>
      <x:c r="AA150" s="51"/>
      <x:c r="AB150" s="51" t="str">
        <x:f>IF(A150="","",IF(AND(O150="VALID",EXACT(X150,INDEX(DECISION_CONTEXT!$B$6:$B$205,MATCH(B150,DECISION_CONTEXT!$A$6:$A$205,0))),EXACT(Y150,INDEX(DECISION_CONTEXT!$E$6:$E$205,MATCH(B150,DECISION_CONTEXT!$A$6:$A$205,0))),EXACT(Z150,INDEX(DECISION_CONTEXT!$F$6:$F$205,MATCH(B150,DECISION_CONTEXT!$A$6:$A$205,0))),EXACT(AA150,INDEX(DECISION_CONTEXT!$H$6:$H$205,MATCH(B150,DECISION_CONTEXT!$A$6:$A$205,0))),EXACT(E150,INDEX(DECISION_CONTEXT!$K$6:$K$205,MATCH(B150,DECISION_CONTEXT!$A$6:$A$205,0)))),"VALID","INVALID - DECISION CONTRACT PARITY / AUTHORITY"))</x:f>
      </x:c>
      <x:c r="AC150" s="51" t="str">
        <x:f>IF(A150="","",COUNTIFS(EVIDENCE_LINKS!$B$6:$B$205,A150,EVIDENCE_LINKS!$C$6:$C$205,B150,EVIDENCE_LINKS!$N$6:$N$205,"INVALID"))</x:f>
      </x:c>
      <x:c r="AD150" s="51" t="str">
        <x:f>IF(A150="","",S150)</x:f>
      </x:c>
      <x:c r="AE150" s="51" t="str">
        <x:f>IF(A150="","",COUNTIFS(ALTERNATIVES!$B$6:$B$205,A150,ALTERNATIVES!$C$6:$C$205,B150,ALTERNATIVES!$L$6:$L$205,"INVALID"))</x:f>
      </x:c>
      <x:c r="AF150" s="51" t="str">
        <x:f>IF(A150="","",A150&amp;"|~|"&amp;B150&amp;"|~|"&amp;X150&amp;"|~|"&amp;Y150&amp;"|~|"&amp;Z150&amp;"|~|"&amp;AA150&amp;"|~|"&amp;E150&amp;"|~|"&amp;F150&amp;"|~|"&amp;H150&amp;"|~|"&amp;I150&amp;"|~|"&amp;K150&amp;"|~|"&amp;L150)</x:f>
      </x:c>
      <x:c r="AG150" s="51"/>
      <x:c r="AH150" s="51"/>
      <x:c r="AI150" s="51"/>
      <x:c r="AJ150" s="51"/>
      <x:c r="AK150" s="51" t="str">
        <x:f>IF(A150="","",IF(AG150="","EMPTY",IF(AND(COUNTIFS(EVIDENCE_LINKS!$B$6:$B$205,A150,EVIDENCE_LINKS!$D$6:$D$205,AG150)=1,EXACT(AG150,INDEX(EVIDENCE_LINKS!$D$6:$D$205,SUMIFS(EVIDENCE_LINKS!$S$6:$S$205,EVIDENCE_LINKS!$B$6:$B$205,A150,EVIDENCE_LINKS!$D$6:$D$205,AG150))),EXACT(A150,INDEX(EVIDENCE_LINKS!$B$6:$B$205,SUMIFS(EVIDENCE_LINKS!$S$6:$S$205,EVIDENCE_LINKS!$B$6:$B$205,A150,EVIDENCE_LINKS!$D$6:$D$205,AG150))),EXACT(B150,INDEX(EVIDENCE_LINKS!$C$6:$C$205,SUMIFS(EVIDENCE_LINKS!$S$6:$S$205,EVIDENCE_LINKS!$B$6:$B$205,A150,EVIDENCE_LINKS!$D$6:$D$205,AG150))),INDEX(EVIDENCE_LINKS!$N$6:$N$205,SUMIFS(EVIDENCE_LINKS!$S$6:$S$205,EVIDENCE_LINKS!$B$6:$B$205,A150,EVIDENCE_LINKS!$D$6:$D$205,AG150))="VALID",COUNTIF($AG150:$AJ150,AG150)=1),"VALID","INVALID - EVIDENCE 1 SELECTION")))</x:f>
      </x:c>
      <x:c r="AL150" s="51" t="str">
        <x:f>IF(A150="","",IF(AH150="","EMPTY",IF(AND(COUNTIFS(EVIDENCE_LINKS!$B$6:$B$205,A150,EVIDENCE_LINKS!$D$6:$D$205,AH150)=1,EXACT(AH150,INDEX(EVIDENCE_LINKS!$D$6:$D$205,SUMIFS(EVIDENCE_LINKS!$S$6:$S$205,EVIDENCE_LINKS!$B$6:$B$205,A150,EVIDENCE_LINKS!$D$6:$D$205,AH150))),EXACT(A150,INDEX(EVIDENCE_LINKS!$B$6:$B$205,SUMIFS(EVIDENCE_LINKS!$S$6:$S$205,EVIDENCE_LINKS!$B$6:$B$205,A150,EVIDENCE_LINKS!$D$6:$D$205,AH150))),EXACT(B150,INDEX(EVIDENCE_LINKS!$C$6:$C$205,SUMIFS(EVIDENCE_LINKS!$S$6:$S$205,EVIDENCE_LINKS!$B$6:$B$205,A150,EVIDENCE_LINKS!$D$6:$D$205,AH150))),INDEX(EVIDENCE_LINKS!$N$6:$N$205,SUMIFS(EVIDENCE_LINKS!$S$6:$S$205,EVIDENCE_LINKS!$B$6:$B$205,A150,EVIDENCE_LINKS!$D$6:$D$205,AH150))="VALID",COUNTIF($AG150:$AJ150,AH150)=1),"VALID","INVALID - EVIDENCE 2 SELECTION")))</x:f>
      </x:c>
      <x:c r="AM150" s="51" t="str">
        <x:f>IF(A150="","",IF(AI150="","EMPTY",IF(AND(COUNTIFS(EVIDENCE_LINKS!$B$6:$B$205,A150,EVIDENCE_LINKS!$D$6:$D$205,AI150)=1,EXACT(AI150,INDEX(EVIDENCE_LINKS!$D$6:$D$205,SUMIFS(EVIDENCE_LINKS!$S$6:$S$205,EVIDENCE_LINKS!$B$6:$B$205,A150,EVIDENCE_LINKS!$D$6:$D$205,AI150))),EXACT(A150,INDEX(EVIDENCE_LINKS!$B$6:$B$205,SUMIFS(EVIDENCE_LINKS!$S$6:$S$205,EVIDENCE_LINKS!$B$6:$B$205,A150,EVIDENCE_LINKS!$D$6:$D$205,AI150))),EXACT(B150,INDEX(EVIDENCE_LINKS!$C$6:$C$205,SUMIFS(EVIDENCE_LINKS!$S$6:$S$205,EVIDENCE_LINKS!$B$6:$B$205,A150,EVIDENCE_LINKS!$D$6:$D$205,AI150))),INDEX(EVIDENCE_LINKS!$N$6:$N$205,SUMIFS(EVIDENCE_LINKS!$S$6:$S$205,EVIDENCE_LINKS!$B$6:$B$205,A150,EVIDENCE_LINKS!$D$6:$D$205,AI150))="VALID",COUNTIF($AG150:$AJ150,AI150)=1),"VALID","INVALID - EVIDENCE 3 SELECTION")))</x:f>
      </x:c>
      <x:c r="AN150" s="51" t="str">
        <x:f>IF(A150="","",IF(AJ150="","EMPTY",IF(AND(COUNTIFS(EVIDENCE_LINKS!$B$6:$B$205,A150,EVIDENCE_LINKS!$D$6:$D$205,AJ150)=1,EXACT(AJ150,INDEX(EVIDENCE_LINKS!$D$6:$D$205,SUMIFS(EVIDENCE_LINKS!$S$6:$S$205,EVIDENCE_LINKS!$B$6:$B$205,A150,EVIDENCE_LINKS!$D$6:$D$205,AJ150))),EXACT(A150,INDEX(EVIDENCE_LINKS!$B$6:$B$205,SUMIFS(EVIDENCE_LINKS!$S$6:$S$205,EVIDENCE_LINKS!$B$6:$B$205,A150,EVIDENCE_LINKS!$D$6:$D$205,AJ150))),EXACT(B150,INDEX(EVIDENCE_LINKS!$C$6:$C$205,SUMIFS(EVIDENCE_LINKS!$S$6:$S$205,EVIDENCE_LINKS!$B$6:$B$205,A150,EVIDENCE_LINKS!$D$6:$D$205,AJ150))),INDEX(EVIDENCE_LINKS!$N$6:$N$205,SUMIFS(EVIDENCE_LINKS!$S$6:$S$205,EVIDENCE_LINKS!$B$6:$B$205,A150,EVIDENCE_LINKS!$D$6:$D$205,AJ150))="VALID",COUNTIF($AG150:$AJ150,AJ150)=1),"VALID","INVALID - EVIDENCE 4 SELECTION")))</x:f>
      </x:c>
      <x:c r="AO150" s="51" t="str">
        <x:f>IF(A150="","",IF(AND(OR(AK150="VALID",AK150="EMPTY"),OR(AL150="VALID",AL150="EMPTY"),OR(AM150="VALID",AM150="EMPTY"),OR(AN150="VALID",AN150="EMPTY"),R150=COUNTIF($AG150:$AJ150,"&lt;&gt;")),"VALID","INVALID - EVIDENCE SELECTION PARITY"))</x:f>
      </x:c>
      <x:c r="AP150" s="51" t="str">
        <x:f>IF(A150="","",IF(R150&lt;2,"TOO FEW - RETURN TO EVIDENCE AUDIT",IF(R150&gt;4,"TOO MANY - REPAIR MEMO","VALID")))</x:f>
      </x:c>
      <x:c r="AR150" t="str">
        <x:f>IF(A150="","",IF(AQ150="","INVALID - MISSING ALTERNATIVE SELECTION",IF(AND(COUNTIFS(ALTERNATIVES!$B$6:$B$205,A150,ALTERNATIVES!$A$6:$A$205,AQ150)=1,EXACT(AQ150,INDEX(ALTERNATIVES!$A$6:$A$205,SUMIFS(ALTERNATIVES!$Q$6:$Q$205,ALTERNATIVES!$B$6:$B$205,A150,ALTERNATIVES!$A$6:$A$205,AQ150))),EXACT(A150,INDEX(ALTERNATIVES!$B$6:$B$205,SUMIFS(ALTERNATIVES!$Q$6:$Q$205,ALTERNATIVES!$B$6:$B$205,A150,ALTERNATIVES!$A$6:$A$205,AQ150))),EXACT(B150,INDEX(ALTERNATIVES!$C$6:$C$205,SUMIFS(ALTERNATIVES!$Q$6:$Q$205,ALTERNATIVES!$B$6:$B$205,A150,ALTERNATIVES!$A$6:$A$205,AQ150))),INDEX(ALTERNATIVES!$L$6:$L$205,SUMIFS(ALTERNATIVES!$Q$6:$Q$205,ALTERNATIVES!$B$6:$B$205,A150,ALTERNATIVES!$A$6:$A$205,AQ150))="VALID"),"VALID","INVALID - ALTERNATIVE SELECTION")))</x:f>
      </x:c>
    </x:row>
    <x:row r="151">
      <x:c r="A151" s="24"/>
      <x:c r="B151" s="24"/>
      <x:c r="C151" s="34"/>
      <x:c r="D151" s="24"/>
      <x:c r="E151" s="24"/>
      <x:c r="F151" s="24"/>
      <x:c r="G151" s="24"/>
      <x:c r="H151" s="24"/>
      <x:c r="I151" s="24"/>
      <x:c r="J151" s="24"/>
      <x:c r="K151" s="24"/>
      <x:c r="L151" s="24"/>
      <x:c r="M151" s="24"/>
      <x:c r="N151" s="30" t="str">
        <x:f>IF(A151="","",IF(COUNTIF($A$6:$A$205,A151)=1,"VALID","INVALID - DUPLICATE / CASE-COLLIDING MEMO ID"))</x:f>
      </x:c>
      <x:c r="O151" s="30" t="str">
        <x:f>IF(A151="","",IF(AND(COUNTIF(DECISION_CONTEXT!$A$6:$A$205,B151)=1,EXACT(B151,INDEX(DECISION_CONTEXT!$A$6:$A$205,MATCH(B151,DECISION_CONTEXT!$A$6:$A$205,0))),INDEX(DECISION_CONTEXT!$I$6:$I$205,MATCH(B151,DECISION_CONTEXT!$A$6:$A$205,0))="VALID",INDEX(DECISION_CONTEXT!$J$6:$J$205,MATCH(B151,DECISION_CONTEXT!$A$6:$A$205,0))="VALID"),"VALID","INVALID - DECISION OWNERSHIP"))</x:f>
      </x:c>
      <x:c r="P151" s="30" t="str">
        <x:f>IF(A151="","",IF(AND(B151&lt;&gt;"",C151&lt;&gt;"",D151&lt;&gt;"",E151&lt;&gt;"",F151&lt;&gt;"",G151&lt;&gt;"",H151&lt;&gt;"",I151&lt;&gt;"",J151&lt;&gt;"",K151&lt;&gt;"",L151&lt;&gt;"",M151&lt;&gt;""),"VALID","INVALID - REQUIRED FIELD"))</x:f>
      </x:c>
      <x:c r="Q151" s="30" t="str">
        <x:f>IF(A151="","",COUNTIFS(EVIDENCE_LINKS!$B$6:$B$205,A151,EVIDENCE_LINKS!$C$6:$C$205,B151))</x:f>
      </x:c>
      <x:c r="R151" s="30" t="str">
        <x:f>IF(A151="","",COUNTIFS(EVIDENCE_LINKS!$B$6:$B$205,A151,EVIDENCE_LINKS!$C$6:$C$205,B151,EVIDENCE_LINKS!$N$6:$N$205,"VALID"))</x:f>
      </x:c>
      <x:c r="S151" s="30" t="str">
        <x:f>IF(A151="","",COUNTIFS(EVIDENCE_LINKS!$B$6:$B$205,A151,EVIDENCE_LINKS!$C$6:$C$205,B151,EVIDENCE_LINKS!$N$6:$N$205,"BLOCKING"))</x:f>
      </x:c>
      <x:c r="T151" s="30" t="str">
        <x:f>IF(A151="","",COUNTIFS(ALTERNATIVES!$B$6:$B$205,A151,ALTERNATIVES!$C$6:$C$205,B151,ALTERNATIVES!$L$6:$L$205,"VALID"))</x:f>
      </x:c>
      <x:c r="U151" s="30" t="str">
        <x:f>IF(A151="","",IF(OR(N151&lt;&gt;"VALID",O151&lt;&gt;"VALID",P151&lt;&gt;"VALID",AB151&lt;&gt;"VALID",AC151&gt;0,AE151&gt;0,AO151&lt;&gt;"VALID",AR151&lt;&gt;"VALID"),"REPAIR MEMO",IF(INDEX(DECISION_CONTEXT!$D$6:$D$205,MATCH(B151,DECISION_CONTEXT!$A$6:$A$205,0))="REOPEN REQUIRED","RETURN TO DECISION DEFINITION",IF(OR(AD151&gt;0,AP151="TOO FEW - RETURN TO EVIDENCE AUDIT"),"RETURN TO EVIDENCE AUDIT",IF(AP151="TOO MANY - REPAIR MEMO","REPAIR MEMO",IF(T151&lt;1,"REPAIR MEMO","READY FOR EXECUTIVE REVIEW"))))))</x:f>
      </x:c>
      <x:c r="V151" s="30" t="str">
        <x:f>IF(A151="","",IF(U151="READY FOR EXECUTIVE REVIEW","Take the bounded memo to executive review; record the actual decision separately.",IF(U151="RETURN TO DECISION DEFINITION","Reopen the Decision Definition Canvas before rewriting the memo.",IF(U151="RETURN TO EVIDENCE AUDIT","Return to Evidence Audit until at least two and no more than four decision-bearing evidence records are valid.",IF(AP151="TOO MANY - REPAIR MEMO","Reduce the executive surface to two to four decision-bearing evidence records without changing upstream evidence.","Repair the memo record without changing upstream decision or evidence.")))))</x:f>
      </x:c>
      <x:c r="W151" s="30" t="str">
        <x:f>IF(A151="","",A151&amp;"|~|"&amp;B151&amp;"|~|"&amp;E151&amp;"|~|"&amp;F151&amp;"|~|"&amp;H151&amp;"|~|"&amp;I151&amp;"|~|"&amp;K151&amp;"|~|"&amp;L151)</x:f>
      </x:c>
      <x:c r="X151" s="51"/>
      <x:c r="Y151" s="51"/>
      <x:c r="Z151" s="51"/>
      <x:c r="AA151" s="51"/>
      <x:c r="AB151" s="51" t="str">
        <x:f>IF(A151="","",IF(AND(O151="VALID",EXACT(X151,INDEX(DECISION_CONTEXT!$B$6:$B$205,MATCH(B151,DECISION_CONTEXT!$A$6:$A$205,0))),EXACT(Y151,INDEX(DECISION_CONTEXT!$E$6:$E$205,MATCH(B151,DECISION_CONTEXT!$A$6:$A$205,0))),EXACT(Z151,INDEX(DECISION_CONTEXT!$F$6:$F$205,MATCH(B151,DECISION_CONTEXT!$A$6:$A$205,0))),EXACT(AA151,INDEX(DECISION_CONTEXT!$H$6:$H$205,MATCH(B151,DECISION_CONTEXT!$A$6:$A$205,0))),EXACT(E151,INDEX(DECISION_CONTEXT!$K$6:$K$205,MATCH(B151,DECISION_CONTEXT!$A$6:$A$205,0)))),"VALID","INVALID - DECISION CONTRACT PARITY / AUTHORITY"))</x:f>
      </x:c>
      <x:c r="AC151" s="51" t="str">
        <x:f>IF(A151="","",COUNTIFS(EVIDENCE_LINKS!$B$6:$B$205,A151,EVIDENCE_LINKS!$C$6:$C$205,B151,EVIDENCE_LINKS!$N$6:$N$205,"INVALID"))</x:f>
      </x:c>
      <x:c r="AD151" s="51" t="str">
        <x:f>IF(A151="","",S151)</x:f>
      </x:c>
      <x:c r="AE151" s="51" t="str">
        <x:f>IF(A151="","",COUNTIFS(ALTERNATIVES!$B$6:$B$205,A151,ALTERNATIVES!$C$6:$C$205,B151,ALTERNATIVES!$L$6:$L$205,"INVALID"))</x:f>
      </x:c>
      <x:c r="AF151" s="51" t="str">
        <x:f>IF(A151="","",A151&amp;"|~|"&amp;B151&amp;"|~|"&amp;X151&amp;"|~|"&amp;Y151&amp;"|~|"&amp;Z151&amp;"|~|"&amp;AA151&amp;"|~|"&amp;E151&amp;"|~|"&amp;F151&amp;"|~|"&amp;H151&amp;"|~|"&amp;I151&amp;"|~|"&amp;K151&amp;"|~|"&amp;L151)</x:f>
      </x:c>
      <x:c r="AG151" s="51"/>
      <x:c r="AH151" s="51"/>
      <x:c r="AI151" s="51"/>
      <x:c r="AJ151" s="51"/>
      <x:c r="AK151" s="51" t="str">
        <x:f>IF(A151="","",IF(AG151="","EMPTY",IF(AND(COUNTIFS(EVIDENCE_LINKS!$B$6:$B$205,A151,EVIDENCE_LINKS!$D$6:$D$205,AG151)=1,EXACT(AG151,INDEX(EVIDENCE_LINKS!$D$6:$D$205,SUMIFS(EVIDENCE_LINKS!$S$6:$S$205,EVIDENCE_LINKS!$B$6:$B$205,A151,EVIDENCE_LINKS!$D$6:$D$205,AG151))),EXACT(A151,INDEX(EVIDENCE_LINKS!$B$6:$B$205,SUMIFS(EVIDENCE_LINKS!$S$6:$S$205,EVIDENCE_LINKS!$B$6:$B$205,A151,EVIDENCE_LINKS!$D$6:$D$205,AG151))),EXACT(B151,INDEX(EVIDENCE_LINKS!$C$6:$C$205,SUMIFS(EVIDENCE_LINKS!$S$6:$S$205,EVIDENCE_LINKS!$B$6:$B$205,A151,EVIDENCE_LINKS!$D$6:$D$205,AG151))),INDEX(EVIDENCE_LINKS!$N$6:$N$205,SUMIFS(EVIDENCE_LINKS!$S$6:$S$205,EVIDENCE_LINKS!$B$6:$B$205,A151,EVIDENCE_LINKS!$D$6:$D$205,AG151))="VALID",COUNTIF($AG151:$AJ151,AG151)=1),"VALID","INVALID - EVIDENCE 1 SELECTION")))</x:f>
      </x:c>
      <x:c r="AL151" s="51" t="str">
        <x:f>IF(A151="","",IF(AH151="","EMPTY",IF(AND(COUNTIFS(EVIDENCE_LINKS!$B$6:$B$205,A151,EVIDENCE_LINKS!$D$6:$D$205,AH151)=1,EXACT(AH151,INDEX(EVIDENCE_LINKS!$D$6:$D$205,SUMIFS(EVIDENCE_LINKS!$S$6:$S$205,EVIDENCE_LINKS!$B$6:$B$205,A151,EVIDENCE_LINKS!$D$6:$D$205,AH151))),EXACT(A151,INDEX(EVIDENCE_LINKS!$B$6:$B$205,SUMIFS(EVIDENCE_LINKS!$S$6:$S$205,EVIDENCE_LINKS!$B$6:$B$205,A151,EVIDENCE_LINKS!$D$6:$D$205,AH151))),EXACT(B151,INDEX(EVIDENCE_LINKS!$C$6:$C$205,SUMIFS(EVIDENCE_LINKS!$S$6:$S$205,EVIDENCE_LINKS!$B$6:$B$205,A151,EVIDENCE_LINKS!$D$6:$D$205,AH151))),INDEX(EVIDENCE_LINKS!$N$6:$N$205,SUMIFS(EVIDENCE_LINKS!$S$6:$S$205,EVIDENCE_LINKS!$B$6:$B$205,A151,EVIDENCE_LINKS!$D$6:$D$205,AH151))="VALID",COUNTIF($AG151:$AJ151,AH151)=1),"VALID","INVALID - EVIDENCE 2 SELECTION")))</x:f>
      </x:c>
      <x:c r="AM151" s="51" t="str">
        <x:f>IF(A151="","",IF(AI151="","EMPTY",IF(AND(COUNTIFS(EVIDENCE_LINKS!$B$6:$B$205,A151,EVIDENCE_LINKS!$D$6:$D$205,AI151)=1,EXACT(AI151,INDEX(EVIDENCE_LINKS!$D$6:$D$205,SUMIFS(EVIDENCE_LINKS!$S$6:$S$205,EVIDENCE_LINKS!$B$6:$B$205,A151,EVIDENCE_LINKS!$D$6:$D$205,AI151))),EXACT(A151,INDEX(EVIDENCE_LINKS!$B$6:$B$205,SUMIFS(EVIDENCE_LINKS!$S$6:$S$205,EVIDENCE_LINKS!$B$6:$B$205,A151,EVIDENCE_LINKS!$D$6:$D$205,AI151))),EXACT(B151,INDEX(EVIDENCE_LINKS!$C$6:$C$205,SUMIFS(EVIDENCE_LINKS!$S$6:$S$205,EVIDENCE_LINKS!$B$6:$B$205,A151,EVIDENCE_LINKS!$D$6:$D$205,AI151))),INDEX(EVIDENCE_LINKS!$N$6:$N$205,SUMIFS(EVIDENCE_LINKS!$S$6:$S$205,EVIDENCE_LINKS!$B$6:$B$205,A151,EVIDENCE_LINKS!$D$6:$D$205,AI151))="VALID",COUNTIF($AG151:$AJ151,AI151)=1),"VALID","INVALID - EVIDENCE 3 SELECTION")))</x:f>
      </x:c>
      <x:c r="AN151" s="51" t="str">
        <x:f>IF(A151="","",IF(AJ151="","EMPTY",IF(AND(COUNTIFS(EVIDENCE_LINKS!$B$6:$B$205,A151,EVIDENCE_LINKS!$D$6:$D$205,AJ151)=1,EXACT(AJ151,INDEX(EVIDENCE_LINKS!$D$6:$D$205,SUMIFS(EVIDENCE_LINKS!$S$6:$S$205,EVIDENCE_LINKS!$B$6:$B$205,A151,EVIDENCE_LINKS!$D$6:$D$205,AJ151))),EXACT(A151,INDEX(EVIDENCE_LINKS!$B$6:$B$205,SUMIFS(EVIDENCE_LINKS!$S$6:$S$205,EVIDENCE_LINKS!$B$6:$B$205,A151,EVIDENCE_LINKS!$D$6:$D$205,AJ151))),EXACT(B151,INDEX(EVIDENCE_LINKS!$C$6:$C$205,SUMIFS(EVIDENCE_LINKS!$S$6:$S$205,EVIDENCE_LINKS!$B$6:$B$205,A151,EVIDENCE_LINKS!$D$6:$D$205,AJ151))),INDEX(EVIDENCE_LINKS!$N$6:$N$205,SUMIFS(EVIDENCE_LINKS!$S$6:$S$205,EVIDENCE_LINKS!$B$6:$B$205,A151,EVIDENCE_LINKS!$D$6:$D$205,AJ151))="VALID",COUNTIF($AG151:$AJ151,AJ151)=1),"VALID","INVALID - EVIDENCE 4 SELECTION")))</x:f>
      </x:c>
      <x:c r="AO151" s="51" t="str">
        <x:f>IF(A151="","",IF(AND(OR(AK151="VALID",AK151="EMPTY"),OR(AL151="VALID",AL151="EMPTY"),OR(AM151="VALID",AM151="EMPTY"),OR(AN151="VALID",AN151="EMPTY"),R151=COUNTIF($AG151:$AJ151,"&lt;&gt;")),"VALID","INVALID - EVIDENCE SELECTION PARITY"))</x:f>
      </x:c>
      <x:c r="AP151" s="51" t="str">
        <x:f>IF(A151="","",IF(R151&lt;2,"TOO FEW - RETURN TO EVIDENCE AUDIT",IF(R151&gt;4,"TOO MANY - REPAIR MEMO","VALID")))</x:f>
      </x:c>
      <x:c r="AR151" t="str">
        <x:f>IF(A151="","",IF(AQ151="","INVALID - MISSING ALTERNATIVE SELECTION",IF(AND(COUNTIFS(ALTERNATIVES!$B$6:$B$205,A151,ALTERNATIVES!$A$6:$A$205,AQ151)=1,EXACT(AQ151,INDEX(ALTERNATIVES!$A$6:$A$205,SUMIFS(ALTERNATIVES!$Q$6:$Q$205,ALTERNATIVES!$B$6:$B$205,A151,ALTERNATIVES!$A$6:$A$205,AQ151))),EXACT(A151,INDEX(ALTERNATIVES!$B$6:$B$205,SUMIFS(ALTERNATIVES!$Q$6:$Q$205,ALTERNATIVES!$B$6:$B$205,A151,ALTERNATIVES!$A$6:$A$205,AQ151))),EXACT(B151,INDEX(ALTERNATIVES!$C$6:$C$205,SUMIFS(ALTERNATIVES!$Q$6:$Q$205,ALTERNATIVES!$B$6:$B$205,A151,ALTERNATIVES!$A$6:$A$205,AQ151))),INDEX(ALTERNATIVES!$L$6:$L$205,SUMIFS(ALTERNATIVES!$Q$6:$Q$205,ALTERNATIVES!$B$6:$B$205,A151,ALTERNATIVES!$A$6:$A$205,AQ151))="VALID"),"VALID","INVALID - ALTERNATIVE SELECTION")))</x:f>
      </x:c>
    </x:row>
    <x:row r="152">
      <x:c r="A152" s="24"/>
      <x:c r="B152" s="24"/>
      <x:c r="C152" s="34"/>
      <x:c r="D152" s="24"/>
      <x:c r="E152" s="24"/>
      <x:c r="F152" s="24"/>
      <x:c r="G152" s="24"/>
      <x:c r="H152" s="24"/>
      <x:c r="I152" s="24"/>
      <x:c r="J152" s="24"/>
      <x:c r="K152" s="24"/>
      <x:c r="L152" s="24"/>
      <x:c r="M152" s="24"/>
      <x:c r="N152" s="30" t="str">
        <x:f>IF(A152="","",IF(COUNTIF($A$6:$A$205,A152)=1,"VALID","INVALID - DUPLICATE / CASE-COLLIDING MEMO ID"))</x:f>
      </x:c>
      <x:c r="O152" s="30" t="str">
        <x:f>IF(A152="","",IF(AND(COUNTIF(DECISION_CONTEXT!$A$6:$A$205,B152)=1,EXACT(B152,INDEX(DECISION_CONTEXT!$A$6:$A$205,MATCH(B152,DECISION_CONTEXT!$A$6:$A$205,0))),INDEX(DECISION_CONTEXT!$I$6:$I$205,MATCH(B152,DECISION_CONTEXT!$A$6:$A$205,0))="VALID",INDEX(DECISION_CONTEXT!$J$6:$J$205,MATCH(B152,DECISION_CONTEXT!$A$6:$A$205,0))="VALID"),"VALID","INVALID - DECISION OWNERSHIP"))</x:f>
      </x:c>
      <x:c r="P152" s="30" t="str">
        <x:f>IF(A152="","",IF(AND(B152&lt;&gt;"",C152&lt;&gt;"",D152&lt;&gt;"",E152&lt;&gt;"",F152&lt;&gt;"",G152&lt;&gt;"",H152&lt;&gt;"",I152&lt;&gt;"",J152&lt;&gt;"",K152&lt;&gt;"",L152&lt;&gt;"",M152&lt;&gt;""),"VALID","INVALID - REQUIRED FIELD"))</x:f>
      </x:c>
      <x:c r="Q152" s="30" t="str">
        <x:f>IF(A152="","",COUNTIFS(EVIDENCE_LINKS!$B$6:$B$205,A152,EVIDENCE_LINKS!$C$6:$C$205,B152))</x:f>
      </x:c>
      <x:c r="R152" s="30" t="str">
        <x:f>IF(A152="","",COUNTIFS(EVIDENCE_LINKS!$B$6:$B$205,A152,EVIDENCE_LINKS!$C$6:$C$205,B152,EVIDENCE_LINKS!$N$6:$N$205,"VALID"))</x:f>
      </x:c>
      <x:c r="S152" s="30" t="str">
        <x:f>IF(A152="","",COUNTIFS(EVIDENCE_LINKS!$B$6:$B$205,A152,EVIDENCE_LINKS!$C$6:$C$205,B152,EVIDENCE_LINKS!$N$6:$N$205,"BLOCKING"))</x:f>
      </x:c>
      <x:c r="T152" s="30" t="str">
        <x:f>IF(A152="","",COUNTIFS(ALTERNATIVES!$B$6:$B$205,A152,ALTERNATIVES!$C$6:$C$205,B152,ALTERNATIVES!$L$6:$L$205,"VALID"))</x:f>
      </x:c>
      <x:c r="U152" s="30" t="str">
        <x:f>IF(A152="","",IF(OR(N152&lt;&gt;"VALID",O152&lt;&gt;"VALID",P152&lt;&gt;"VALID",AB152&lt;&gt;"VALID",AC152&gt;0,AE152&gt;0,AO152&lt;&gt;"VALID",AR152&lt;&gt;"VALID"),"REPAIR MEMO",IF(INDEX(DECISION_CONTEXT!$D$6:$D$205,MATCH(B152,DECISION_CONTEXT!$A$6:$A$205,0))="REOPEN REQUIRED","RETURN TO DECISION DEFINITION",IF(OR(AD152&gt;0,AP152="TOO FEW - RETURN TO EVIDENCE AUDIT"),"RETURN TO EVIDENCE AUDIT",IF(AP152="TOO MANY - REPAIR MEMO","REPAIR MEMO",IF(T152&lt;1,"REPAIR MEMO","READY FOR EXECUTIVE REVIEW"))))))</x:f>
      </x:c>
      <x:c r="V152" s="30" t="str">
        <x:f>IF(A152="","",IF(U152="READY FOR EXECUTIVE REVIEW","Take the bounded memo to executive review; record the actual decision separately.",IF(U152="RETURN TO DECISION DEFINITION","Reopen the Decision Definition Canvas before rewriting the memo.",IF(U152="RETURN TO EVIDENCE AUDIT","Return to Evidence Audit until at least two and no more than four decision-bearing evidence records are valid.",IF(AP152="TOO MANY - REPAIR MEMO","Reduce the executive surface to two to four decision-bearing evidence records without changing upstream evidence.","Repair the memo record without changing upstream decision or evidence.")))))</x:f>
      </x:c>
      <x:c r="W152" s="30" t="str">
        <x:f>IF(A152="","",A152&amp;"|~|"&amp;B152&amp;"|~|"&amp;E152&amp;"|~|"&amp;F152&amp;"|~|"&amp;H152&amp;"|~|"&amp;I152&amp;"|~|"&amp;K152&amp;"|~|"&amp;L152)</x:f>
      </x:c>
      <x:c r="X152" s="51"/>
      <x:c r="Y152" s="51"/>
      <x:c r="Z152" s="51"/>
      <x:c r="AA152" s="51"/>
      <x:c r="AB152" s="51" t="str">
        <x:f>IF(A152="","",IF(AND(O152="VALID",EXACT(X152,INDEX(DECISION_CONTEXT!$B$6:$B$205,MATCH(B152,DECISION_CONTEXT!$A$6:$A$205,0))),EXACT(Y152,INDEX(DECISION_CONTEXT!$E$6:$E$205,MATCH(B152,DECISION_CONTEXT!$A$6:$A$205,0))),EXACT(Z152,INDEX(DECISION_CONTEXT!$F$6:$F$205,MATCH(B152,DECISION_CONTEXT!$A$6:$A$205,0))),EXACT(AA152,INDEX(DECISION_CONTEXT!$H$6:$H$205,MATCH(B152,DECISION_CONTEXT!$A$6:$A$205,0))),EXACT(E152,INDEX(DECISION_CONTEXT!$K$6:$K$205,MATCH(B152,DECISION_CONTEXT!$A$6:$A$205,0)))),"VALID","INVALID - DECISION CONTRACT PARITY / AUTHORITY"))</x:f>
      </x:c>
      <x:c r="AC152" s="51" t="str">
        <x:f>IF(A152="","",COUNTIFS(EVIDENCE_LINKS!$B$6:$B$205,A152,EVIDENCE_LINKS!$C$6:$C$205,B152,EVIDENCE_LINKS!$N$6:$N$205,"INVALID"))</x:f>
      </x:c>
      <x:c r="AD152" s="51" t="str">
        <x:f>IF(A152="","",S152)</x:f>
      </x:c>
      <x:c r="AE152" s="51" t="str">
        <x:f>IF(A152="","",COUNTIFS(ALTERNATIVES!$B$6:$B$205,A152,ALTERNATIVES!$C$6:$C$205,B152,ALTERNATIVES!$L$6:$L$205,"INVALID"))</x:f>
      </x:c>
      <x:c r="AF152" s="51" t="str">
        <x:f>IF(A152="","",A152&amp;"|~|"&amp;B152&amp;"|~|"&amp;X152&amp;"|~|"&amp;Y152&amp;"|~|"&amp;Z152&amp;"|~|"&amp;AA152&amp;"|~|"&amp;E152&amp;"|~|"&amp;F152&amp;"|~|"&amp;H152&amp;"|~|"&amp;I152&amp;"|~|"&amp;K152&amp;"|~|"&amp;L152)</x:f>
      </x:c>
      <x:c r="AG152" s="51"/>
      <x:c r="AH152" s="51"/>
      <x:c r="AI152" s="51"/>
      <x:c r="AJ152" s="51"/>
      <x:c r="AK152" s="51" t="str">
        <x:f>IF(A152="","",IF(AG152="","EMPTY",IF(AND(COUNTIFS(EVIDENCE_LINKS!$B$6:$B$205,A152,EVIDENCE_LINKS!$D$6:$D$205,AG152)=1,EXACT(AG152,INDEX(EVIDENCE_LINKS!$D$6:$D$205,SUMIFS(EVIDENCE_LINKS!$S$6:$S$205,EVIDENCE_LINKS!$B$6:$B$205,A152,EVIDENCE_LINKS!$D$6:$D$205,AG152))),EXACT(A152,INDEX(EVIDENCE_LINKS!$B$6:$B$205,SUMIFS(EVIDENCE_LINKS!$S$6:$S$205,EVIDENCE_LINKS!$B$6:$B$205,A152,EVIDENCE_LINKS!$D$6:$D$205,AG152))),EXACT(B152,INDEX(EVIDENCE_LINKS!$C$6:$C$205,SUMIFS(EVIDENCE_LINKS!$S$6:$S$205,EVIDENCE_LINKS!$B$6:$B$205,A152,EVIDENCE_LINKS!$D$6:$D$205,AG152))),INDEX(EVIDENCE_LINKS!$N$6:$N$205,SUMIFS(EVIDENCE_LINKS!$S$6:$S$205,EVIDENCE_LINKS!$B$6:$B$205,A152,EVIDENCE_LINKS!$D$6:$D$205,AG152))="VALID",COUNTIF($AG152:$AJ152,AG152)=1),"VALID","INVALID - EVIDENCE 1 SELECTION")))</x:f>
      </x:c>
      <x:c r="AL152" s="51" t="str">
        <x:f>IF(A152="","",IF(AH152="","EMPTY",IF(AND(COUNTIFS(EVIDENCE_LINKS!$B$6:$B$205,A152,EVIDENCE_LINKS!$D$6:$D$205,AH152)=1,EXACT(AH152,INDEX(EVIDENCE_LINKS!$D$6:$D$205,SUMIFS(EVIDENCE_LINKS!$S$6:$S$205,EVIDENCE_LINKS!$B$6:$B$205,A152,EVIDENCE_LINKS!$D$6:$D$205,AH152))),EXACT(A152,INDEX(EVIDENCE_LINKS!$B$6:$B$205,SUMIFS(EVIDENCE_LINKS!$S$6:$S$205,EVIDENCE_LINKS!$B$6:$B$205,A152,EVIDENCE_LINKS!$D$6:$D$205,AH152))),EXACT(B152,INDEX(EVIDENCE_LINKS!$C$6:$C$205,SUMIFS(EVIDENCE_LINKS!$S$6:$S$205,EVIDENCE_LINKS!$B$6:$B$205,A152,EVIDENCE_LINKS!$D$6:$D$205,AH152))),INDEX(EVIDENCE_LINKS!$N$6:$N$205,SUMIFS(EVIDENCE_LINKS!$S$6:$S$205,EVIDENCE_LINKS!$B$6:$B$205,A152,EVIDENCE_LINKS!$D$6:$D$205,AH152))="VALID",COUNTIF($AG152:$AJ152,AH152)=1),"VALID","INVALID - EVIDENCE 2 SELECTION")))</x:f>
      </x:c>
      <x:c r="AM152" s="51" t="str">
        <x:f>IF(A152="","",IF(AI152="","EMPTY",IF(AND(COUNTIFS(EVIDENCE_LINKS!$B$6:$B$205,A152,EVIDENCE_LINKS!$D$6:$D$205,AI152)=1,EXACT(AI152,INDEX(EVIDENCE_LINKS!$D$6:$D$205,SUMIFS(EVIDENCE_LINKS!$S$6:$S$205,EVIDENCE_LINKS!$B$6:$B$205,A152,EVIDENCE_LINKS!$D$6:$D$205,AI152))),EXACT(A152,INDEX(EVIDENCE_LINKS!$B$6:$B$205,SUMIFS(EVIDENCE_LINKS!$S$6:$S$205,EVIDENCE_LINKS!$B$6:$B$205,A152,EVIDENCE_LINKS!$D$6:$D$205,AI152))),EXACT(B152,INDEX(EVIDENCE_LINKS!$C$6:$C$205,SUMIFS(EVIDENCE_LINKS!$S$6:$S$205,EVIDENCE_LINKS!$B$6:$B$205,A152,EVIDENCE_LINKS!$D$6:$D$205,AI152))),INDEX(EVIDENCE_LINKS!$N$6:$N$205,SUMIFS(EVIDENCE_LINKS!$S$6:$S$205,EVIDENCE_LINKS!$B$6:$B$205,A152,EVIDENCE_LINKS!$D$6:$D$205,AI152))="VALID",COUNTIF($AG152:$AJ152,AI152)=1),"VALID","INVALID - EVIDENCE 3 SELECTION")))</x:f>
      </x:c>
      <x:c r="AN152" s="51" t="str">
        <x:f>IF(A152="","",IF(AJ152="","EMPTY",IF(AND(COUNTIFS(EVIDENCE_LINKS!$B$6:$B$205,A152,EVIDENCE_LINKS!$D$6:$D$205,AJ152)=1,EXACT(AJ152,INDEX(EVIDENCE_LINKS!$D$6:$D$205,SUMIFS(EVIDENCE_LINKS!$S$6:$S$205,EVIDENCE_LINKS!$B$6:$B$205,A152,EVIDENCE_LINKS!$D$6:$D$205,AJ152))),EXACT(A152,INDEX(EVIDENCE_LINKS!$B$6:$B$205,SUMIFS(EVIDENCE_LINKS!$S$6:$S$205,EVIDENCE_LINKS!$B$6:$B$205,A152,EVIDENCE_LINKS!$D$6:$D$205,AJ152))),EXACT(B152,INDEX(EVIDENCE_LINKS!$C$6:$C$205,SUMIFS(EVIDENCE_LINKS!$S$6:$S$205,EVIDENCE_LINKS!$B$6:$B$205,A152,EVIDENCE_LINKS!$D$6:$D$205,AJ152))),INDEX(EVIDENCE_LINKS!$N$6:$N$205,SUMIFS(EVIDENCE_LINKS!$S$6:$S$205,EVIDENCE_LINKS!$B$6:$B$205,A152,EVIDENCE_LINKS!$D$6:$D$205,AJ152))="VALID",COUNTIF($AG152:$AJ152,AJ152)=1),"VALID","INVALID - EVIDENCE 4 SELECTION")))</x:f>
      </x:c>
      <x:c r="AO152" s="51" t="str">
        <x:f>IF(A152="","",IF(AND(OR(AK152="VALID",AK152="EMPTY"),OR(AL152="VALID",AL152="EMPTY"),OR(AM152="VALID",AM152="EMPTY"),OR(AN152="VALID",AN152="EMPTY"),R152=COUNTIF($AG152:$AJ152,"&lt;&gt;")),"VALID","INVALID - EVIDENCE SELECTION PARITY"))</x:f>
      </x:c>
      <x:c r="AP152" s="51" t="str">
        <x:f>IF(A152="","",IF(R152&lt;2,"TOO FEW - RETURN TO EVIDENCE AUDIT",IF(R152&gt;4,"TOO MANY - REPAIR MEMO","VALID")))</x:f>
      </x:c>
      <x:c r="AR152" t="str">
        <x:f>IF(A152="","",IF(AQ152="","INVALID - MISSING ALTERNATIVE SELECTION",IF(AND(COUNTIFS(ALTERNATIVES!$B$6:$B$205,A152,ALTERNATIVES!$A$6:$A$205,AQ152)=1,EXACT(AQ152,INDEX(ALTERNATIVES!$A$6:$A$205,SUMIFS(ALTERNATIVES!$Q$6:$Q$205,ALTERNATIVES!$B$6:$B$205,A152,ALTERNATIVES!$A$6:$A$205,AQ152))),EXACT(A152,INDEX(ALTERNATIVES!$B$6:$B$205,SUMIFS(ALTERNATIVES!$Q$6:$Q$205,ALTERNATIVES!$B$6:$B$205,A152,ALTERNATIVES!$A$6:$A$205,AQ152))),EXACT(B152,INDEX(ALTERNATIVES!$C$6:$C$205,SUMIFS(ALTERNATIVES!$Q$6:$Q$205,ALTERNATIVES!$B$6:$B$205,A152,ALTERNATIVES!$A$6:$A$205,AQ152))),INDEX(ALTERNATIVES!$L$6:$L$205,SUMIFS(ALTERNATIVES!$Q$6:$Q$205,ALTERNATIVES!$B$6:$B$205,A152,ALTERNATIVES!$A$6:$A$205,AQ152))="VALID"),"VALID","INVALID - ALTERNATIVE SELECTION")))</x:f>
      </x:c>
    </x:row>
    <x:row r="153">
      <x:c r="A153" s="24"/>
      <x:c r="B153" s="24"/>
      <x:c r="C153" s="34"/>
      <x:c r="D153" s="24"/>
      <x:c r="E153" s="24"/>
      <x:c r="F153" s="24"/>
      <x:c r="G153" s="24"/>
      <x:c r="H153" s="24"/>
      <x:c r="I153" s="24"/>
      <x:c r="J153" s="24"/>
      <x:c r="K153" s="24"/>
      <x:c r="L153" s="24"/>
      <x:c r="M153" s="24"/>
      <x:c r="N153" s="30" t="str">
        <x:f>IF(A153="","",IF(COUNTIF($A$6:$A$205,A153)=1,"VALID","INVALID - DUPLICATE / CASE-COLLIDING MEMO ID"))</x:f>
      </x:c>
      <x:c r="O153" s="30" t="str">
        <x:f>IF(A153="","",IF(AND(COUNTIF(DECISION_CONTEXT!$A$6:$A$205,B153)=1,EXACT(B153,INDEX(DECISION_CONTEXT!$A$6:$A$205,MATCH(B153,DECISION_CONTEXT!$A$6:$A$205,0))),INDEX(DECISION_CONTEXT!$I$6:$I$205,MATCH(B153,DECISION_CONTEXT!$A$6:$A$205,0))="VALID",INDEX(DECISION_CONTEXT!$J$6:$J$205,MATCH(B153,DECISION_CONTEXT!$A$6:$A$205,0))="VALID"),"VALID","INVALID - DECISION OWNERSHIP"))</x:f>
      </x:c>
      <x:c r="P153" s="30" t="str">
        <x:f>IF(A153="","",IF(AND(B153&lt;&gt;"",C153&lt;&gt;"",D153&lt;&gt;"",E153&lt;&gt;"",F153&lt;&gt;"",G153&lt;&gt;"",H153&lt;&gt;"",I153&lt;&gt;"",J153&lt;&gt;"",K153&lt;&gt;"",L153&lt;&gt;"",M153&lt;&gt;""),"VALID","INVALID - REQUIRED FIELD"))</x:f>
      </x:c>
      <x:c r="Q153" s="30" t="str">
        <x:f>IF(A153="","",COUNTIFS(EVIDENCE_LINKS!$B$6:$B$205,A153,EVIDENCE_LINKS!$C$6:$C$205,B153))</x:f>
      </x:c>
      <x:c r="R153" s="30" t="str">
        <x:f>IF(A153="","",COUNTIFS(EVIDENCE_LINKS!$B$6:$B$205,A153,EVIDENCE_LINKS!$C$6:$C$205,B153,EVIDENCE_LINKS!$N$6:$N$205,"VALID"))</x:f>
      </x:c>
      <x:c r="S153" s="30" t="str">
        <x:f>IF(A153="","",COUNTIFS(EVIDENCE_LINKS!$B$6:$B$205,A153,EVIDENCE_LINKS!$C$6:$C$205,B153,EVIDENCE_LINKS!$N$6:$N$205,"BLOCKING"))</x:f>
      </x:c>
      <x:c r="T153" s="30" t="str">
        <x:f>IF(A153="","",COUNTIFS(ALTERNATIVES!$B$6:$B$205,A153,ALTERNATIVES!$C$6:$C$205,B153,ALTERNATIVES!$L$6:$L$205,"VALID"))</x:f>
      </x:c>
      <x:c r="U153" s="30" t="str">
        <x:f>IF(A153="","",IF(OR(N153&lt;&gt;"VALID",O153&lt;&gt;"VALID",P153&lt;&gt;"VALID",AB153&lt;&gt;"VALID",AC153&gt;0,AE153&gt;0,AO153&lt;&gt;"VALID",AR153&lt;&gt;"VALID"),"REPAIR MEMO",IF(INDEX(DECISION_CONTEXT!$D$6:$D$205,MATCH(B153,DECISION_CONTEXT!$A$6:$A$205,0))="REOPEN REQUIRED","RETURN TO DECISION DEFINITION",IF(OR(AD153&gt;0,AP153="TOO FEW - RETURN TO EVIDENCE AUDIT"),"RETURN TO EVIDENCE AUDIT",IF(AP153="TOO MANY - REPAIR MEMO","REPAIR MEMO",IF(T153&lt;1,"REPAIR MEMO","READY FOR EXECUTIVE REVIEW"))))))</x:f>
      </x:c>
      <x:c r="V153" s="30" t="str">
        <x:f>IF(A153="","",IF(U153="READY FOR EXECUTIVE REVIEW","Take the bounded memo to executive review; record the actual decision separately.",IF(U153="RETURN TO DECISION DEFINITION","Reopen the Decision Definition Canvas before rewriting the memo.",IF(U153="RETURN TO EVIDENCE AUDIT","Return to Evidence Audit until at least two and no more than four decision-bearing evidence records are valid.",IF(AP153="TOO MANY - REPAIR MEMO","Reduce the executive surface to two to four decision-bearing evidence records without changing upstream evidence.","Repair the memo record without changing upstream decision or evidence.")))))</x:f>
      </x:c>
      <x:c r="W153" s="30" t="str">
        <x:f>IF(A153="","",A153&amp;"|~|"&amp;B153&amp;"|~|"&amp;E153&amp;"|~|"&amp;F153&amp;"|~|"&amp;H153&amp;"|~|"&amp;I153&amp;"|~|"&amp;K153&amp;"|~|"&amp;L153)</x:f>
      </x:c>
      <x:c r="X153" s="51"/>
      <x:c r="Y153" s="51"/>
      <x:c r="Z153" s="51"/>
      <x:c r="AA153" s="51"/>
      <x:c r="AB153" s="51" t="str">
        <x:f>IF(A153="","",IF(AND(O153="VALID",EXACT(X153,INDEX(DECISION_CONTEXT!$B$6:$B$205,MATCH(B153,DECISION_CONTEXT!$A$6:$A$205,0))),EXACT(Y153,INDEX(DECISION_CONTEXT!$E$6:$E$205,MATCH(B153,DECISION_CONTEXT!$A$6:$A$205,0))),EXACT(Z153,INDEX(DECISION_CONTEXT!$F$6:$F$205,MATCH(B153,DECISION_CONTEXT!$A$6:$A$205,0))),EXACT(AA153,INDEX(DECISION_CONTEXT!$H$6:$H$205,MATCH(B153,DECISION_CONTEXT!$A$6:$A$205,0))),EXACT(E153,INDEX(DECISION_CONTEXT!$K$6:$K$205,MATCH(B153,DECISION_CONTEXT!$A$6:$A$205,0)))),"VALID","INVALID - DECISION CONTRACT PARITY / AUTHORITY"))</x:f>
      </x:c>
      <x:c r="AC153" s="51" t="str">
        <x:f>IF(A153="","",COUNTIFS(EVIDENCE_LINKS!$B$6:$B$205,A153,EVIDENCE_LINKS!$C$6:$C$205,B153,EVIDENCE_LINKS!$N$6:$N$205,"INVALID"))</x:f>
      </x:c>
      <x:c r="AD153" s="51" t="str">
        <x:f>IF(A153="","",S153)</x:f>
      </x:c>
      <x:c r="AE153" s="51" t="str">
        <x:f>IF(A153="","",COUNTIFS(ALTERNATIVES!$B$6:$B$205,A153,ALTERNATIVES!$C$6:$C$205,B153,ALTERNATIVES!$L$6:$L$205,"INVALID"))</x:f>
      </x:c>
      <x:c r="AF153" s="51" t="str">
        <x:f>IF(A153="","",A153&amp;"|~|"&amp;B153&amp;"|~|"&amp;X153&amp;"|~|"&amp;Y153&amp;"|~|"&amp;Z153&amp;"|~|"&amp;AA153&amp;"|~|"&amp;E153&amp;"|~|"&amp;F153&amp;"|~|"&amp;H153&amp;"|~|"&amp;I153&amp;"|~|"&amp;K153&amp;"|~|"&amp;L153)</x:f>
      </x:c>
      <x:c r="AG153" s="51"/>
      <x:c r="AH153" s="51"/>
      <x:c r="AI153" s="51"/>
      <x:c r="AJ153" s="51"/>
      <x:c r="AK153" s="51" t="str">
        <x:f>IF(A153="","",IF(AG153="","EMPTY",IF(AND(COUNTIFS(EVIDENCE_LINKS!$B$6:$B$205,A153,EVIDENCE_LINKS!$D$6:$D$205,AG153)=1,EXACT(AG153,INDEX(EVIDENCE_LINKS!$D$6:$D$205,SUMIFS(EVIDENCE_LINKS!$S$6:$S$205,EVIDENCE_LINKS!$B$6:$B$205,A153,EVIDENCE_LINKS!$D$6:$D$205,AG153))),EXACT(A153,INDEX(EVIDENCE_LINKS!$B$6:$B$205,SUMIFS(EVIDENCE_LINKS!$S$6:$S$205,EVIDENCE_LINKS!$B$6:$B$205,A153,EVIDENCE_LINKS!$D$6:$D$205,AG153))),EXACT(B153,INDEX(EVIDENCE_LINKS!$C$6:$C$205,SUMIFS(EVIDENCE_LINKS!$S$6:$S$205,EVIDENCE_LINKS!$B$6:$B$205,A153,EVIDENCE_LINKS!$D$6:$D$205,AG153))),INDEX(EVIDENCE_LINKS!$N$6:$N$205,SUMIFS(EVIDENCE_LINKS!$S$6:$S$205,EVIDENCE_LINKS!$B$6:$B$205,A153,EVIDENCE_LINKS!$D$6:$D$205,AG153))="VALID",COUNTIF($AG153:$AJ153,AG153)=1),"VALID","INVALID - EVIDENCE 1 SELECTION")))</x:f>
      </x:c>
      <x:c r="AL153" s="51" t="str">
        <x:f>IF(A153="","",IF(AH153="","EMPTY",IF(AND(COUNTIFS(EVIDENCE_LINKS!$B$6:$B$205,A153,EVIDENCE_LINKS!$D$6:$D$205,AH153)=1,EXACT(AH153,INDEX(EVIDENCE_LINKS!$D$6:$D$205,SUMIFS(EVIDENCE_LINKS!$S$6:$S$205,EVIDENCE_LINKS!$B$6:$B$205,A153,EVIDENCE_LINKS!$D$6:$D$205,AH153))),EXACT(A153,INDEX(EVIDENCE_LINKS!$B$6:$B$205,SUMIFS(EVIDENCE_LINKS!$S$6:$S$205,EVIDENCE_LINKS!$B$6:$B$205,A153,EVIDENCE_LINKS!$D$6:$D$205,AH153))),EXACT(B153,INDEX(EVIDENCE_LINKS!$C$6:$C$205,SUMIFS(EVIDENCE_LINKS!$S$6:$S$205,EVIDENCE_LINKS!$B$6:$B$205,A153,EVIDENCE_LINKS!$D$6:$D$205,AH153))),INDEX(EVIDENCE_LINKS!$N$6:$N$205,SUMIFS(EVIDENCE_LINKS!$S$6:$S$205,EVIDENCE_LINKS!$B$6:$B$205,A153,EVIDENCE_LINKS!$D$6:$D$205,AH153))="VALID",COUNTIF($AG153:$AJ153,AH153)=1),"VALID","INVALID - EVIDENCE 2 SELECTION")))</x:f>
      </x:c>
      <x:c r="AM153" s="51" t="str">
        <x:f>IF(A153="","",IF(AI153="","EMPTY",IF(AND(COUNTIFS(EVIDENCE_LINKS!$B$6:$B$205,A153,EVIDENCE_LINKS!$D$6:$D$205,AI153)=1,EXACT(AI153,INDEX(EVIDENCE_LINKS!$D$6:$D$205,SUMIFS(EVIDENCE_LINKS!$S$6:$S$205,EVIDENCE_LINKS!$B$6:$B$205,A153,EVIDENCE_LINKS!$D$6:$D$205,AI153))),EXACT(A153,INDEX(EVIDENCE_LINKS!$B$6:$B$205,SUMIFS(EVIDENCE_LINKS!$S$6:$S$205,EVIDENCE_LINKS!$B$6:$B$205,A153,EVIDENCE_LINKS!$D$6:$D$205,AI153))),EXACT(B153,INDEX(EVIDENCE_LINKS!$C$6:$C$205,SUMIFS(EVIDENCE_LINKS!$S$6:$S$205,EVIDENCE_LINKS!$B$6:$B$205,A153,EVIDENCE_LINKS!$D$6:$D$205,AI153))),INDEX(EVIDENCE_LINKS!$N$6:$N$205,SUMIFS(EVIDENCE_LINKS!$S$6:$S$205,EVIDENCE_LINKS!$B$6:$B$205,A153,EVIDENCE_LINKS!$D$6:$D$205,AI153))="VALID",COUNTIF($AG153:$AJ153,AI153)=1),"VALID","INVALID - EVIDENCE 3 SELECTION")))</x:f>
      </x:c>
      <x:c r="AN153" s="51" t="str">
        <x:f>IF(A153="","",IF(AJ153="","EMPTY",IF(AND(COUNTIFS(EVIDENCE_LINKS!$B$6:$B$205,A153,EVIDENCE_LINKS!$D$6:$D$205,AJ153)=1,EXACT(AJ153,INDEX(EVIDENCE_LINKS!$D$6:$D$205,SUMIFS(EVIDENCE_LINKS!$S$6:$S$205,EVIDENCE_LINKS!$B$6:$B$205,A153,EVIDENCE_LINKS!$D$6:$D$205,AJ153))),EXACT(A153,INDEX(EVIDENCE_LINKS!$B$6:$B$205,SUMIFS(EVIDENCE_LINKS!$S$6:$S$205,EVIDENCE_LINKS!$B$6:$B$205,A153,EVIDENCE_LINKS!$D$6:$D$205,AJ153))),EXACT(B153,INDEX(EVIDENCE_LINKS!$C$6:$C$205,SUMIFS(EVIDENCE_LINKS!$S$6:$S$205,EVIDENCE_LINKS!$B$6:$B$205,A153,EVIDENCE_LINKS!$D$6:$D$205,AJ153))),INDEX(EVIDENCE_LINKS!$N$6:$N$205,SUMIFS(EVIDENCE_LINKS!$S$6:$S$205,EVIDENCE_LINKS!$B$6:$B$205,A153,EVIDENCE_LINKS!$D$6:$D$205,AJ153))="VALID",COUNTIF($AG153:$AJ153,AJ153)=1),"VALID","INVALID - EVIDENCE 4 SELECTION")))</x:f>
      </x:c>
      <x:c r="AO153" s="51" t="str">
        <x:f>IF(A153="","",IF(AND(OR(AK153="VALID",AK153="EMPTY"),OR(AL153="VALID",AL153="EMPTY"),OR(AM153="VALID",AM153="EMPTY"),OR(AN153="VALID",AN153="EMPTY"),R153=COUNTIF($AG153:$AJ153,"&lt;&gt;")),"VALID","INVALID - EVIDENCE SELECTION PARITY"))</x:f>
      </x:c>
      <x:c r="AP153" s="51" t="str">
        <x:f>IF(A153="","",IF(R153&lt;2,"TOO FEW - RETURN TO EVIDENCE AUDIT",IF(R153&gt;4,"TOO MANY - REPAIR MEMO","VALID")))</x:f>
      </x:c>
      <x:c r="AR153" t="str">
        <x:f>IF(A153="","",IF(AQ153="","INVALID - MISSING ALTERNATIVE SELECTION",IF(AND(COUNTIFS(ALTERNATIVES!$B$6:$B$205,A153,ALTERNATIVES!$A$6:$A$205,AQ153)=1,EXACT(AQ153,INDEX(ALTERNATIVES!$A$6:$A$205,SUMIFS(ALTERNATIVES!$Q$6:$Q$205,ALTERNATIVES!$B$6:$B$205,A153,ALTERNATIVES!$A$6:$A$205,AQ153))),EXACT(A153,INDEX(ALTERNATIVES!$B$6:$B$205,SUMIFS(ALTERNATIVES!$Q$6:$Q$205,ALTERNATIVES!$B$6:$B$205,A153,ALTERNATIVES!$A$6:$A$205,AQ153))),EXACT(B153,INDEX(ALTERNATIVES!$C$6:$C$205,SUMIFS(ALTERNATIVES!$Q$6:$Q$205,ALTERNATIVES!$B$6:$B$205,A153,ALTERNATIVES!$A$6:$A$205,AQ153))),INDEX(ALTERNATIVES!$L$6:$L$205,SUMIFS(ALTERNATIVES!$Q$6:$Q$205,ALTERNATIVES!$B$6:$B$205,A153,ALTERNATIVES!$A$6:$A$205,AQ153))="VALID"),"VALID","INVALID - ALTERNATIVE SELECTION")))</x:f>
      </x:c>
    </x:row>
    <x:row r="154">
      <x:c r="A154" s="24"/>
      <x:c r="B154" s="24"/>
      <x:c r="C154" s="34"/>
      <x:c r="D154" s="24"/>
      <x:c r="E154" s="24"/>
      <x:c r="F154" s="24"/>
      <x:c r="G154" s="24"/>
      <x:c r="H154" s="24"/>
      <x:c r="I154" s="24"/>
      <x:c r="J154" s="24"/>
      <x:c r="K154" s="24"/>
      <x:c r="L154" s="24"/>
      <x:c r="M154" s="24"/>
      <x:c r="N154" s="30" t="str">
        <x:f>IF(A154="","",IF(COUNTIF($A$6:$A$205,A154)=1,"VALID","INVALID - DUPLICATE / CASE-COLLIDING MEMO ID"))</x:f>
      </x:c>
      <x:c r="O154" s="30" t="str">
        <x:f>IF(A154="","",IF(AND(COUNTIF(DECISION_CONTEXT!$A$6:$A$205,B154)=1,EXACT(B154,INDEX(DECISION_CONTEXT!$A$6:$A$205,MATCH(B154,DECISION_CONTEXT!$A$6:$A$205,0))),INDEX(DECISION_CONTEXT!$I$6:$I$205,MATCH(B154,DECISION_CONTEXT!$A$6:$A$205,0))="VALID",INDEX(DECISION_CONTEXT!$J$6:$J$205,MATCH(B154,DECISION_CONTEXT!$A$6:$A$205,0))="VALID"),"VALID","INVALID - DECISION OWNERSHIP"))</x:f>
      </x:c>
      <x:c r="P154" s="30" t="str">
        <x:f>IF(A154="","",IF(AND(B154&lt;&gt;"",C154&lt;&gt;"",D154&lt;&gt;"",E154&lt;&gt;"",F154&lt;&gt;"",G154&lt;&gt;"",H154&lt;&gt;"",I154&lt;&gt;"",J154&lt;&gt;"",K154&lt;&gt;"",L154&lt;&gt;"",M154&lt;&gt;""),"VALID","INVALID - REQUIRED FIELD"))</x:f>
      </x:c>
      <x:c r="Q154" s="30" t="str">
        <x:f>IF(A154="","",COUNTIFS(EVIDENCE_LINKS!$B$6:$B$205,A154,EVIDENCE_LINKS!$C$6:$C$205,B154))</x:f>
      </x:c>
      <x:c r="R154" s="30" t="str">
        <x:f>IF(A154="","",COUNTIFS(EVIDENCE_LINKS!$B$6:$B$205,A154,EVIDENCE_LINKS!$C$6:$C$205,B154,EVIDENCE_LINKS!$N$6:$N$205,"VALID"))</x:f>
      </x:c>
      <x:c r="S154" s="30" t="str">
        <x:f>IF(A154="","",COUNTIFS(EVIDENCE_LINKS!$B$6:$B$205,A154,EVIDENCE_LINKS!$C$6:$C$205,B154,EVIDENCE_LINKS!$N$6:$N$205,"BLOCKING"))</x:f>
      </x:c>
      <x:c r="T154" s="30" t="str">
        <x:f>IF(A154="","",COUNTIFS(ALTERNATIVES!$B$6:$B$205,A154,ALTERNATIVES!$C$6:$C$205,B154,ALTERNATIVES!$L$6:$L$205,"VALID"))</x:f>
      </x:c>
      <x:c r="U154" s="30" t="str">
        <x:f>IF(A154="","",IF(OR(N154&lt;&gt;"VALID",O154&lt;&gt;"VALID",P154&lt;&gt;"VALID",AB154&lt;&gt;"VALID",AC154&gt;0,AE154&gt;0,AO154&lt;&gt;"VALID",AR154&lt;&gt;"VALID"),"REPAIR MEMO",IF(INDEX(DECISION_CONTEXT!$D$6:$D$205,MATCH(B154,DECISION_CONTEXT!$A$6:$A$205,0))="REOPEN REQUIRED","RETURN TO DECISION DEFINITION",IF(OR(AD154&gt;0,AP154="TOO FEW - RETURN TO EVIDENCE AUDIT"),"RETURN TO EVIDENCE AUDIT",IF(AP154="TOO MANY - REPAIR MEMO","REPAIR MEMO",IF(T154&lt;1,"REPAIR MEMO","READY FOR EXECUTIVE REVIEW"))))))</x:f>
      </x:c>
      <x:c r="V154" s="30" t="str">
        <x:f>IF(A154="","",IF(U154="READY FOR EXECUTIVE REVIEW","Take the bounded memo to executive review; record the actual decision separately.",IF(U154="RETURN TO DECISION DEFINITION","Reopen the Decision Definition Canvas before rewriting the memo.",IF(U154="RETURN TO EVIDENCE AUDIT","Return to Evidence Audit until at least two and no more than four decision-bearing evidence records are valid.",IF(AP154="TOO MANY - REPAIR MEMO","Reduce the executive surface to two to four decision-bearing evidence records without changing upstream evidence.","Repair the memo record without changing upstream decision or evidence.")))))</x:f>
      </x:c>
      <x:c r="W154" s="30" t="str">
        <x:f>IF(A154="","",A154&amp;"|~|"&amp;B154&amp;"|~|"&amp;E154&amp;"|~|"&amp;F154&amp;"|~|"&amp;H154&amp;"|~|"&amp;I154&amp;"|~|"&amp;K154&amp;"|~|"&amp;L154)</x:f>
      </x:c>
      <x:c r="X154" s="51"/>
      <x:c r="Y154" s="51"/>
      <x:c r="Z154" s="51"/>
      <x:c r="AA154" s="51"/>
      <x:c r="AB154" s="51" t="str">
        <x:f>IF(A154="","",IF(AND(O154="VALID",EXACT(X154,INDEX(DECISION_CONTEXT!$B$6:$B$205,MATCH(B154,DECISION_CONTEXT!$A$6:$A$205,0))),EXACT(Y154,INDEX(DECISION_CONTEXT!$E$6:$E$205,MATCH(B154,DECISION_CONTEXT!$A$6:$A$205,0))),EXACT(Z154,INDEX(DECISION_CONTEXT!$F$6:$F$205,MATCH(B154,DECISION_CONTEXT!$A$6:$A$205,0))),EXACT(AA154,INDEX(DECISION_CONTEXT!$H$6:$H$205,MATCH(B154,DECISION_CONTEXT!$A$6:$A$205,0))),EXACT(E154,INDEX(DECISION_CONTEXT!$K$6:$K$205,MATCH(B154,DECISION_CONTEXT!$A$6:$A$205,0)))),"VALID","INVALID - DECISION CONTRACT PARITY / AUTHORITY"))</x:f>
      </x:c>
      <x:c r="AC154" s="51" t="str">
        <x:f>IF(A154="","",COUNTIFS(EVIDENCE_LINKS!$B$6:$B$205,A154,EVIDENCE_LINKS!$C$6:$C$205,B154,EVIDENCE_LINKS!$N$6:$N$205,"INVALID"))</x:f>
      </x:c>
      <x:c r="AD154" s="51" t="str">
        <x:f>IF(A154="","",S154)</x:f>
      </x:c>
      <x:c r="AE154" s="51" t="str">
        <x:f>IF(A154="","",COUNTIFS(ALTERNATIVES!$B$6:$B$205,A154,ALTERNATIVES!$C$6:$C$205,B154,ALTERNATIVES!$L$6:$L$205,"INVALID"))</x:f>
      </x:c>
      <x:c r="AF154" s="51" t="str">
        <x:f>IF(A154="","",A154&amp;"|~|"&amp;B154&amp;"|~|"&amp;X154&amp;"|~|"&amp;Y154&amp;"|~|"&amp;Z154&amp;"|~|"&amp;AA154&amp;"|~|"&amp;E154&amp;"|~|"&amp;F154&amp;"|~|"&amp;H154&amp;"|~|"&amp;I154&amp;"|~|"&amp;K154&amp;"|~|"&amp;L154)</x:f>
      </x:c>
      <x:c r="AG154" s="51"/>
      <x:c r="AH154" s="51"/>
      <x:c r="AI154" s="51"/>
      <x:c r="AJ154" s="51"/>
      <x:c r="AK154" s="51" t="str">
        <x:f>IF(A154="","",IF(AG154="","EMPTY",IF(AND(COUNTIFS(EVIDENCE_LINKS!$B$6:$B$205,A154,EVIDENCE_LINKS!$D$6:$D$205,AG154)=1,EXACT(AG154,INDEX(EVIDENCE_LINKS!$D$6:$D$205,SUMIFS(EVIDENCE_LINKS!$S$6:$S$205,EVIDENCE_LINKS!$B$6:$B$205,A154,EVIDENCE_LINKS!$D$6:$D$205,AG154))),EXACT(A154,INDEX(EVIDENCE_LINKS!$B$6:$B$205,SUMIFS(EVIDENCE_LINKS!$S$6:$S$205,EVIDENCE_LINKS!$B$6:$B$205,A154,EVIDENCE_LINKS!$D$6:$D$205,AG154))),EXACT(B154,INDEX(EVIDENCE_LINKS!$C$6:$C$205,SUMIFS(EVIDENCE_LINKS!$S$6:$S$205,EVIDENCE_LINKS!$B$6:$B$205,A154,EVIDENCE_LINKS!$D$6:$D$205,AG154))),INDEX(EVIDENCE_LINKS!$N$6:$N$205,SUMIFS(EVIDENCE_LINKS!$S$6:$S$205,EVIDENCE_LINKS!$B$6:$B$205,A154,EVIDENCE_LINKS!$D$6:$D$205,AG154))="VALID",COUNTIF($AG154:$AJ154,AG154)=1),"VALID","INVALID - EVIDENCE 1 SELECTION")))</x:f>
      </x:c>
      <x:c r="AL154" s="51" t="str">
        <x:f>IF(A154="","",IF(AH154="","EMPTY",IF(AND(COUNTIFS(EVIDENCE_LINKS!$B$6:$B$205,A154,EVIDENCE_LINKS!$D$6:$D$205,AH154)=1,EXACT(AH154,INDEX(EVIDENCE_LINKS!$D$6:$D$205,SUMIFS(EVIDENCE_LINKS!$S$6:$S$205,EVIDENCE_LINKS!$B$6:$B$205,A154,EVIDENCE_LINKS!$D$6:$D$205,AH154))),EXACT(A154,INDEX(EVIDENCE_LINKS!$B$6:$B$205,SUMIFS(EVIDENCE_LINKS!$S$6:$S$205,EVIDENCE_LINKS!$B$6:$B$205,A154,EVIDENCE_LINKS!$D$6:$D$205,AH154))),EXACT(B154,INDEX(EVIDENCE_LINKS!$C$6:$C$205,SUMIFS(EVIDENCE_LINKS!$S$6:$S$205,EVIDENCE_LINKS!$B$6:$B$205,A154,EVIDENCE_LINKS!$D$6:$D$205,AH154))),INDEX(EVIDENCE_LINKS!$N$6:$N$205,SUMIFS(EVIDENCE_LINKS!$S$6:$S$205,EVIDENCE_LINKS!$B$6:$B$205,A154,EVIDENCE_LINKS!$D$6:$D$205,AH154))="VALID",COUNTIF($AG154:$AJ154,AH154)=1),"VALID","INVALID - EVIDENCE 2 SELECTION")))</x:f>
      </x:c>
      <x:c r="AM154" s="51" t="str">
        <x:f>IF(A154="","",IF(AI154="","EMPTY",IF(AND(COUNTIFS(EVIDENCE_LINKS!$B$6:$B$205,A154,EVIDENCE_LINKS!$D$6:$D$205,AI154)=1,EXACT(AI154,INDEX(EVIDENCE_LINKS!$D$6:$D$205,SUMIFS(EVIDENCE_LINKS!$S$6:$S$205,EVIDENCE_LINKS!$B$6:$B$205,A154,EVIDENCE_LINKS!$D$6:$D$205,AI154))),EXACT(A154,INDEX(EVIDENCE_LINKS!$B$6:$B$205,SUMIFS(EVIDENCE_LINKS!$S$6:$S$205,EVIDENCE_LINKS!$B$6:$B$205,A154,EVIDENCE_LINKS!$D$6:$D$205,AI154))),EXACT(B154,INDEX(EVIDENCE_LINKS!$C$6:$C$205,SUMIFS(EVIDENCE_LINKS!$S$6:$S$205,EVIDENCE_LINKS!$B$6:$B$205,A154,EVIDENCE_LINKS!$D$6:$D$205,AI154))),INDEX(EVIDENCE_LINKS!$N$6:$N$205,SUMIFS(EVIDENCE_LINKS!$S$6:$S$205,EVIDENCE_LINKS!$B$6:$B$205,A154,EVIDENCE_LINKS!$D$6:$D$205,AI154))="VALID",COUNTIF($AG154:$AJ154,AI154)=1),"VALID","INVALID - EVIDENCE 3 SELECTION")))</x:f>
      </x:c>
      <x:c r="AN154" s="51" t="str">
        <x:f>IF(A154="","",IF(AJ154="","EMPTY",IF(AND(COUNTIFS(EVIDENCE_LINKS!$B$6:$B$205,A154,EVIDENCE_LINKS!$D$6:$D$205,AJ154)=1,EXACT(AJ154,INDEX(EVIDENCE_LINKS!$D$6:$D$205,SUMIFS(EVIDENCE_LINKS!$S$6:$S$205,EVIDENCE_LINKS!$B$6:$B$205,A154,EVIDENCE_LINKS!$D$6:$D$205,AJ154))),EXACT(A154,INDEX(EVIDENCE_LINKS!$B$6:$B$205,SUMIFS(EVIDENCE_LINKS!$S$6:$S$205,EVIDENCE_LINKS!$B$6:$B$205,A154,EVIDENCE_LINKS!$D$6:$D$205,AJ154))),EXACT(B154,INDEX(EVIDENCE_LINKS!$C$6:$C$205,SUMIFS(EVIDENCE_LINKS!$S$6:$S$205,EVIDENCE_LINKS!$B$6:$B$205,A154,EVIDENCE_LINKS!$D$6:$D$205,AJ154))),INDEX(EVIDENCE_LINKS!$N$6:$N$205,SUMIFS(EVIDENCE_LINKS!$S$6:$S$205,EVIDENCE_LINKS!$B$6:$B$205,A154,EVIDENCE_LINKS!$D$6:$D$205,AJ154))="VALID",COUNTIF($AG154:$AJ154,AJ154)=1),"VALID","INVALID - EVIDENCE 4 SELECTION")))</x:f>
      </x:c>
      <x:c r="AO154" s="51" t="str">
        <x:f>IF(A154="","",IF(AND(OR(AK154="VALID",AK154="EMPTY"),OR(AL154="VALID",AL154="EMPTY"),OR(AM154="VALID",AM154="EMPTY"),OR(AN154="VALID",AN154="EMPTY"),R154=COUNTIF($AG154:$AJ154,"&lt;&gt;")),"VALID","INVALID - EVIDENCE SELECTION PARITY"))</x:f>
      </x:c>
      <x:c r="AP154" s="51" t="str">
        <x:f>IF(A154="","",IF(R154&lt;2,"TOO FEW - RETURN TO EVIDENCE AUDIT",IF(R154&gt;4,"TOO MANY - REPAIR MEMO","VALID")))</x:f>
      </x:c>
      <x:c r="AR154" t="str">
        <x:f>IF(A154="","",IF(AQ154="","INVALID - MISSING ALTERNATIVE SELECTION",IF(AND(COUNTIFS(ALTERNATIVES!$B$6:$B$205,A154,ALTERNATIVES!$A$6:$A$205,AQ154)=1,EXACT(AQ154,INDEX(ALTERNATIVES!$A$6:$A$205,SUMIFS(ALTERNATIVES!$Q$6:$Q$205,ALTERNATIVES!$B$6:$B$205,A154,ALTERNATIVES!$A$6:$A$205,AQ154))),EXACT(A154,INDEX(ALTERNATIVES!$B$6:$B$205,SUMIFS(ALTERNATIVES!$Q$6:$Q$205,ALTERNATIVES!$B$6:$B$205,A154,ALTERNATIVES!$A$6:$A$205,AQ154))),EXACT(B154,INDEX(ALTERNATIVES!$C$6:$C$205,SUMIFS(ALTERNATIVES!$Q$6:$Q$205,ALTERNATIVES!$B$6:$B$205,A154,ALTERNATIVES!$A$6:$A$205,AQ154))),INDEX(ALTERNATIVES!$L$6:$L$205,SUMIFS(ALTERNATIVES!$Q$6:$Q$205,ALTERNATIVES!$B$6:$B$205,A154,ALTERNATIVES!$A$6:$A$205,AQ154))="VALID"),"VALID","INVALID - ALTERNATIVE SELECTION")))</x:f>
      </x:c>
    </x:row>
    <x:row r="155">
      <x:c r="A155" s="24"/>
      <x:c r="B155" s="24"/>
      <x:c r="C155" s="34"/>
      <x:c r="D155" s="24"/>
      <x:c r="E155" s="24"/>
      <x:c r="F155" s="24"/>
      <x:c r="G155" s="24"/>
      <x:c r="H155" s="24"/>
      <x:c r="I155" s="24"/>
      <x:c r="J155" s="24"/>
      <x:c r="K155" s="24"/>
      <x:c r="L155" s="24"/>
      <x:c r="M155" s="24"/>
      <x:c r="N155" s="30" t="str">
        <x:f>IF(A155="","",IF(COUNTIF($A$6:$A$205,A155)=1,"VALID","INVALID - DUPLICATE / CASE-COLLIDING MEMO ID"))</x:f>
      </x:c>
      <x:c r="O155" s="30" t="str">
        <x:f>IF(A155="","",IF(AND(COUNTIF(DECISION_CONTEXT!$A$6:$A$205,B155)=1,EXACT(B155,INDEX(DECISION_CONTEXT!$A$6:$A$205,MATCH(B155,DECISION_CONTEXT!$A$6:$A$205,0))),INDEX(DECISION_CONTEXT!$I$6:$I$205,MATCH(B155,DECISION_CONTEXT!$A$6:$A$205,0))="VALID",INDEX(DECISION_CONTEXT!$J$6:$J$205,MATCH(B155,DECISION_CONTEXT!$A$6:$A$205,0))="VALID"),"VALID","INVALID - DECISION OWNERSHIP"))</x:f>
      </x:c>
      <x:c r="P155" s="30" t="str">
        <x:f>IF(A155="","",IF(AND(B155&lt;&gt;"",C155&lt;&gt;"",D155&lt;&gt;"",E155&lt;&gt;"",F155&lt;&gt;"",G155&lt;&gt;"",H155&lt;&gt;"",I155&lt;&gt;"",J155&lt;&gt;"",K155&lt;&gt;"",L155&lt;&gt;"",M155&lt;&gt;""),"VALID","INVALID - REQUIRED FIELD"))</x:f>
      </x:c>
      <x:c r="Q155" s="30" t="str">
        <x:f>IF(A155="","",COUNTIFS(EVIDENCE_LINKS!$B$6:$B$205,A155,EVIDENCE_LINKS!$C$6:$C$205,B155))</x:f>
      </x:c>
      <x:c r="R155" s="30" t="str">
        <x:f>IF(A155="","",COUNTIFS(EVIDENCE_LINKS!$B$6:$B$205,A155,EVIDENCE_LINKS!$C$6:$C$205,B155,EVIDENCE_LINKS!$N$6:$N$205,"VALID"))</x:f>
      </x:c>
      <x:c r="S155" s="30" t="str">
        <x:f>IF(A155="","",COUNTIFS(EVIDENCE_LINKS!$B$6:$B$205,A155,EVIDENCE_LINKS!$C$6:$C$205,B155,EVIDENCE_LINKS!$N$6:$N$205,"BLOCKING"))</x:f>
      </x:c>
      <x:c r="T155" s="30" t="str">
        <x:f>IF(A155="","",COUNTIFS(ALTERNATIVES!$B$6:$B$205,A155,ALTERNATIVES!$C$6:$C$205,B155,ALTERNATIVES!$L$6:$L$205,"VALID"))</x:f>
      </x:c>
      <x:c r="U155" s="30" t="str">
        <x:f>IF(A155="","",IF(OR(N155&lt;&gt;"VALID",O155&lt;&gt;"VALID",P155&lt;&gt;"VALID",AB155&lt;&gt;"VALID",AC155&gt;0,AE155&gt;0,AO155&lt;&gt;"VALID",AR155&lt;&gt;"VALID"),"REPAIR MEMO",IF(INDEX(DECISION_CONTEXT!$D$6:$D$205,MATCH(B155,DECISION_CONTEXT!$A$6:$A$205,0))="REOPEN REQUIRED","RETURN TO DECISION DEFINITION",IF(OR(AD155&gt;0,AP155="TOO FEW - RETURN TO EVIDENCE AUDIT"),"RETURN TO EVIDENCE AUDIT",IF(AP155="TOO MANY - REPAIR MEMO","REPAIR MEMO",IF(T155&lt;1,"REPAIR MEMO","READY FOR EXECUTIVE REVIEW"))))))</x:f>
      </x:c>
      <x:c r="V155" s="30" t="str">
        <x:f>IF(A155="","",IF(U155="READY FOR EXECUTIVE REVIEW","Take the bounded memo to executive review; record the actual decision separately.",IF(U155="RETURN TO DECISION DEFINITION","Reopen the Decision Definition Canvas before rewriting the memo.",IF(U155="RETURN TO EVIDENCE AUDIT","Return to Evidence Audit until at least two and no more than four decision-bearing evidence records are valid.",IF(AP155="TOO MANY - REPAIR MEMO","Reduce the executive surface to two to four decision-bearing evidence records without changing upstream evidence.","Repair the memo record without changing upstream decision or evidence.")))))</x:f>
      </x:c>
      <x:c r="W155" s="30" t="str">
        <x:f>IF(A155="","",A155&amp;"|~|"&amp;B155&amp;"|~|"&amp;E155&amp;"|~|"&amp;F155&amp;"|~|"&amp;H155&amp;"|~|"&amp;I155&amp;"|~|"&amp;K155&amp;"|~|"&amp;L155)</x:f>
      </x:c>
      <x:c r="X155" s="51"/>
      <x:c r="Y155" s="51"/>
      <x:c r="Z155" s="51"/>
      <x:c r="AA155" s="51"/>
      <x:c r="AB155" s="51" t="str">
        <x:f>IF(A155="","",IF(AND(O155="VALID",EXACT(X155,INDEX(DECISION_CONTEXT!$B$6:$B$205,MATCH(B155,DECISION_CONTEXT!$A$6:$A$205,0))),EXACT(Y155,INDEX(DECISION_CONTEXT!$E$6:$E$205,MATCH(B155,DECISION_CONTEXT!$A$6:$A$205,0))),EXACT(Z155,INDEX(DECISION_CONTEXT!$F$6:$F$205,MATCH(B155,DECISION_CONTEXT!$A$6:$A$205,0))),EXACT(AA155,INDEX(DECISION_CONTEXT!$H$6:$H$205,MATCH(B155,DECISION_CONTEXT!$A$6:$A$205,0))),EXACT(E155,INDEX(DECISION_CONTEXT!$K$6:$K$205,MATCH(B155,DECISION_CONTEXT!$A$6:$A$205,0)))),"VALID","INVALID - DECISION CONTRACT PARITY / AUTHORITY"))</x:f>
      </x:c>
      <x:c r="AC155" s="51" t="str">
        <x:f>IF(A155="","",COUNTIFS(EVIDENCE_LINKS!$B$6:$B$205,A155,EVIDENCE_LINKS!$C$6:$C$205,B155,EVIDENCE_LINKS!$N$6:$N$205,"INVALID"))</x:f>
      </x:c>
      <x:c r="AD155" s="51" t="str">
        <x:f>IF(A155="","",S155)</x:f>
      </x:c>
      <x:c r="AE155" s="51" t="str">
        <x:f>IF(A155="","",COUNTIFS(ALTERNATIVES!$B$6:$B$205,A155,ALTERNATIVES!$C$6:$C$205,B155,ALTERNATIVES!$L$6:$L$205,"INVALID"))</x:f>
      </x:c>
      <x:c r="AF155" s="51" t="str">
        <x:f>IF(A155="","",A155&amp;"|~|"&amp;B155&amp;"|~|"&amp;X155&amp;"|~|"&amp;Y155&amp;"|~|"&amp;Z155&amp;"|~|"&amp;AA155&amp;"|~|"&amp;E155&amp;"|~|"&amp;F155&amp;"|~|"&amp;H155&amp;"|~|"&amp;I155&amp;"|~|"&amp;K155&amp;"|~|"&amp;L155)</x:f>
      </x:c>
      <x:c r="AG155" s="51"/>
      <x:c r="AH155" s="51"/>
      <x:c r="AI155" s="51"/>
      <x:c r="AJ155" s="51"/>
      <x:c r="AK155" s="51" t="str">
        <x:f>IF(A155="","",IF(AG155="","EMPTY",IF(AND(COUNTIFS(EVIDENCE_LINKS!$B$6:$B$205,A155,EVIDENCE_LINKS!$D$6:$D$205,AG155)=1,EXACT(AG155,INDEX(EVIDENCE_LINKS!$D$6:$D$205,SUMIFS(EVIDENCE_LINKS!$S$6:$S$205,EVIDENCE_LINKS!$B$6:$B$205,A155,EVIDENCE_LINKS!$D$6:$D$205,AG155))),EXACT(A155,INDEX(EVIDENCE_LINKS!$B$6:$B$205,SUMIFS(EVIDENCE_LINKS!$S$6:$S$205,EVIDENCE_LINKS!$B$6:$B$205,A155,EVIDENCE_LINKS!$D$6:$D$205,AG155))),EXACT(B155,INDEX(EVIDENCE_LINKS!$C$6:$C$205,SUMIFS(EVIDENCE_LINKS!$S$6:$S$205,EVIDENCE_LINKS!$B$6:$B$205,A155,EVIDENCE_LINKS!$D$6:$D$205,AG155))),INDEX(EVIDENCE_LINKS!$N$6:$N$205,SUMIFS(EVIDENCE_LINKS!$S$6:$S$205,EVIDENCE_LINKS!$B$6:$B$205,A155,EVIDENCE_LINKS!$D$6:$D$205,AG155))="VALID",COUNTIF($AG155:$AJ155,AG155)=1),"VALID","INVALID - EVIDENCE 1 SELECTION")))</x:f>
      </x:c>
      <x:c r="AL155" s="51" t="str">
        <x:f>IF(A155="","",IF(AH155="","EMPTY",IF(AND(COUNTIFS(EVIDENCE_LINKS!$B$6:$B$205,A155,EVIDENCE_LINKS!$D$6:$D$205,AH155)=1,EXACT(AH155,INDEX(EVIDENCE_LINKS!$D$6:$D$205,SUMIFS(EVIDENCE_LINKS!$S$6:$S$205,EVIDENCE_LINKS!$B$6:$B$205,A155,EVIDENCE_LINKS!$D$6:$D$205,AH155))),EXACT(A155,INDEX(EVIDENCE_LINKS!$B$6:$B$205,SUMIFS(EVIDENCE_LINKS!$S$6:$S$205,EVIDENCE_LINKS!$B$6:$B$205,A155,EVIDENCE_LINKS!$D$6:$D$205,AH155))),EXACT(B155,INDEX(EVIDENCE_LINKS!$C$6:$C$205,SUMIFS(EVIDENCE_LINKS!$S$6:$S$205,EVIDENCE_LINKS!$B$6:$B$205,A155,EVIDENCE_LINKS!$D$6:$D$205,AH155))),INDEX(EVIDENCE_LINKS!$N$6:$N$205,SUMIFS(EVIDENCE_LINKS!$S$6:$S$205,EVIDENCE_LINKS!$B$6:$B$205,A155,EVIDENCE_LINKS!$D$6:$D$205,AH155))="VALID",COUNTIF($AG155:$AJ155,AH155)=1),"VALID","INVALID - EVIDENCE 2 SELECTION")))</x:f>
      </x:c>
      <x:c r="AM155" s="51" t="str">
        <x:f>IF(A155="","",IF(AI155="","EMPTY",IF(AND(COUNTIFS(EVIDENCE_LINKS!$B$6:$B$205,A155,EVIDENCE_LINKS!$D$6:$D$205,AI155)=1,EXACT(AI155,INDEX(EVIDENCE_LINKS!$D$6:$D$205,SUMIFS(EVIDENCE_LINKS!$S$6:$S$205,EVIDENCE_LINKS!$B$6:$B$205,A155,EVIDENCE_LINKS!$D$6:$D$205,AI155))),EXACT(A155,INDEX(EVIDENCE_LINKS!$B$6:$B$205,SUMIFS(EVIDENCE_LINKS!$S$6:$S$205,EVIDENCE_LINKS!$B$6:$B$205,A155,EVIDENCE_LINKS!$D$6:$D$205,AI155))),EXACT(B155,INDEX(EVIDENCE_LINKS!$C$6:$C$205,SUMIFS(EVIDENCE_LINKS!$S$6:$S$205,EVIDENCE_LINKS!$B$6:$B$205,A155,EVIDENCE_LINKS!$D$6:$D$205,AI155))),INDEX(EVIDENCE_LINKS!$N$6:$N$205,SUMIFS(EVIDENCE_LINKS!$S$6:$S$205,EVIDENCE_LINKS!$B$6:$B$205,A155,EVIDENCE_LINKS!$D$6:$D$205,AI155))="VALID",COUNTIF($AG155:$AJ155,AI155)=1),"VALID","INVALID - EVIDENCE 3 SELECTION")))</x:f>
      </x:c>
      <x:c r="AN155" s="51" t="str">
        <x:f>IF(A155="","",IF(AJ155="","EMPTY",IF(AND(COUNTIFS(EVIDENCE_LINKS!$B$6:$B$205,A155,EVIDENCE_LINKS!$D$6:$D$205,AJ155)=1,EXACT(AJ155,INDEX(EVIDENCE_LINKS!$D$6:$D$205,SUMIFS(EVIDENCE_LINKS!$S$6:$S$205,EVIDENCE_LINKS!$B$6:$B$205,A155,EVIDENCE_LINKS!$D$6:$D$205,AJ155))),EXACT(A155,INDEX(EVIDENCE_LINKS!$B$6:$B$205,SUMIFS(EVIDENCE_LINKS!$S$6:$S$205,EVIDENCE_LINKS!$B$6:$B$205,A155,EVIDENCE_LINKS!$D$6:$D$205,AJ155))),EXACT(B155,INDEX(EVIDENCE_LINKS!$C$6:$C$205,SUMIFS(EVIDENCE_LINKS!$S$6:$S$205,EVIDENCE_LINKS!$B$6:$B$205,A155,EVIDENCE_LINKS!$D$6:$D$205,AJ155))),INDEX(EVIDENCE_LINKS!$N$6:$N$205,SUMIFS(EVIDENCE_LINKS!$S$6:$S$205,EVIDENCE_LINKS!$B$6:$B$205,A155,EVIDENCE_LINKS!$D$6:$D$205,AJ155))="VALID",COUNTIF($AG155:$AJ155,AJ155)=1),"VALID","INVALID - EVIDENCE 4 SELECTION")))</x:f>
      </x:c>
      <x:c r="AO155" s="51" t="str">
        <x:f>IF(A155="","",IF(AND(OR(AK155="VALID",AK155="EMPTY"),OR(AL155="VALID",AL155="EMPTY"),OR(AM155="VALID",AM155="EMPTY"),OR(AN155="VALID",AN155="EMPTY"),R155=COUNTIF($AG155:$AJ155,"&lt;&gt;")),"VALID","INVALID - EVIDENCE SELECTION PARITY"))</x:f>
      </x:c>
      <x:c r="AP155" s="51" t="str">
        <x:f>IF(A155="","",IF(R155&lt;2,"TOO FEW - RETURN TO EVIDENCE AUDIT",IF(R155&gt;4,"TOO MANY - REPAIR MEMO","VALID")))</x:f>
      </x:c>
      <x:c r="AR155" t="str">
        <x:f>IF(A155="","",IF(AQ155="","INVALID - MISSING ALTERNATIVE SELECTION",IF(AND(COUNTIFS(ALTERNATIVES!$B$6:$B$205,A155,ALTERNATIVES!$A$6:$A$205,AQ155)=1,EXACT(AQ155,INDEX(ALTERNATIVES!$A$6:$A$205,SUMIFS(ALTERNATIVES!$Q$6:$Q$205,ALTERNATIVES!$B$6:$B$205,A155,ALTERNATIVES!$A$6:$A$205,AQ155))),EXACT(A155,INDEX(ALTERNATIVES!$B$6:$B$205,SUMIFS(ALTERNATIVES!$Q$6:$Q$205,ALTERNATIVES!$B$6:$B$205,A155,ALTERNATIVES!$A$6:$A$205,AQ155))),EXACT(B155,INDEX(ALTERNATIVES!$C$6:$C$205,SUMIFS(ALTERNATIVES!$Q$6:$Q$205,ALTERNATIVES!$B$6:$B$205,A155,ALTERNATIVES!$A$6:$A$205,AQ155))),INDEX(ALTERNATIVES!$L$6:$L$205,SUMIFS(ALTERNATIVES!$Q$6:$Q$205,ALTERNATIVES!$B$6:$B$205,A155,ALTERNATIVES!$A$6:$A$205,AQ155))="VALID"),"VALID","INVALID - ALTERNATIVE SELECTION")))</x:f>
      </x:c>
    </x:row>
    <x:row r="156">
      <x:c r="A156" s="24"/>
      <x:c r="B156" s="24"/>
      <x:c r="C156" s="34"/>
      <x:c r="D156" s="24"/>
      <x:c r="E156" s="24"/>
      <x:c r="F156" s="24"/>
      <x:c r="G156" s="24"/>
      <x:c r="H156" s="24"/>
      <x:c r="I156" s="24"/>
      <x:c r="J156" s="24"/>
      <x:c r="K156" s="24"/>
      <x:c r="L156" s="24"/>
      <x:c r="M156" s="24"/>
      <x:c r="N156" s="30" t="str">
        <x:f>IF(A156="","",IF(COUNTIF($A$6:$A$205,A156)=1,"VALID","INVALID - DUPLICATE / CASE-COLLIDING MEMO ID"))</x:f>
      </x:c>
      <x:c r="O156" s="30" t="str">
        <x:f>IF(A156="","",IF(AND(COUNTIF(DECISION_CONTEXT!$A$6:$A$205,B156)=1,EXACT(B156,INDEX(DECISION_CONTEXT!$A$6:$A$205,MATCH(B156,DECISION_CONTEXT!$A$6:$A$205,0))),INDEX(DECISION_CONTEXT!$I$6:$I$205,MATCH(B156,DECISION_CONTEXT!$A$6:$A$205,0))="VALID",INDEX(DECISION_CONTEXT!$J$6:$J$205,MATCH(B156,DECISION_CONTEXT!$A$6:$A$205,0))="VALID"),"VALID","INVALID - DECISION OWNERSHIP"))</x:f>
      </x:c>
      <x:c r="P156" s="30" t="str">
        <x:f>IF(A156="","",IF(AND(B156&lt;&gt;"",C156&lt;&gt;"",D156&lt;&gt;"",E156&lt;&gt;"",F156&lt;&gt;"",G156&lt;&gt;"",H156&lt;&gt;"",I156&lt;&gt;"",J156&lt;&gt;"",K156&lt;&gt;"",L156&lt;&gt;"",M156&lt;&gt;""),"VALID","INVALID - REQUIRED FIELD"))</x:f>
      </x:c>
      <x:c r="Q156" s="30" t="str">
        <x:f>IF(A156="","",COUNTIFS(EVIDENCE_LINKS!$B$6:$B$205,A156,EVIDENCE_LINKS!$C$6:$C$205,B156))</x:f>
      </x:c>
      <x:c r="R156" s="30" t="str">
        <x:f>IF(A156="","",COUNTIFS(EVIDENCE_LINKS!$B$6:$B$205,A156,EVIDENCE_LINKS!$C$6:$C$205,B156,EVIDENCE_LINKS!$N$6:$N$205,"VALID"))</x:f>
      </x:c>
      <x:c r="S156" s="30" t="str">
        <x:f>IF(A156="","",COUNTIFS(EVIDENCE_LINKS!$B$6:$B$205,A156,EVIDENCE_LINKS!$C$6:$C$205,B156,EVIDENCE_LINKS!$N$6:$N$205,"BLOCKING"))</x:f>
      </x:c>
      <x:c r="T156" s="30" t="str">
        <x:f>IF(A156="","",COUNTIFS(ALTERNATIVES!$B$6:$B$205,A156,ALTERNATIVES!$C$6:$C$205,B156,ALTERNATIVES!$L$6:$L$205,"VALID"))</x:f>
      </x:c>
      <x:c r="U156" s="30" t="str">
        <x:f>IF(A156="","",IF(OR(N156&lt;&gt;"VALID",O156&lt;&gt;"VALID",P156&lt;&gt;"VALID",AB156&lt;&gt;"VALID",AC156&gt;0,AE156&gt;0,AO156&lt;&gt;"VALID",AR156&lt;&gt;"VALID"),"REPAIR MEMO",IF(INDEX(DECISION_CONTEXT!$D$6:$D$205,MATCH(B156,DECISION_CONTEXT!$A$6:$A$205,0))="REOPEN REQUIRED","RETURN TO DECISION DEFINITION",IF(OR(AD156&gt;0,AP156="TOO FEW - RETURN TO EVIDENCE AUDIT"),"RETURN TO EVIDENCE AUDIT",IF(AP156="TOO MANY - REPAIR MEMO","REPAIR MEMO",IF(T156&lt;1,"REPAIR MEMO","READY FOR EXECUTIVE REVIEW"))))))</x:f>
      </x:c>
      <x:c r="V156" s="30" t="str">
        <x:f>IF(A156="","",IF(U156="READY FOR EXECUTIVE REVIEW","Take the bounded memo to executive review; record the actual decision separately.",IF(U156="RETURN TO DECISION DEFINITION","Reopen the Decision Definition Canvas before rewriting the memo.",IF(U156="RETURN TO EVIDENCE AUDIT","Return to Evidence Audit until at least two and no more than four decision-bearing evidence records are valid.",IF(AP156="TOO MANY - REPAIR MEMO","Reduce the executive surface to two to four decision-bearing evidence records without changing upstream evidence.","Repair the memo record without changing upstream decision or evidence.")))))</x:f>
      </x:c>
      <x:c r="W156" s="30" t="str">
        <x:f>IF(A156="","",A156&amp;"|~|"&amp;B156&amp;"|~|"&amp;E156&amp;"|~|"&amp;F156&amp;"|~|"&amp;H156&amp;"|~|"&amp;I156&amp;"|~|"&amp;K156&amp;"|~|"&amp;L156)</x:f>
      </x:c>
      <x:c r="X156" s="51"/>
      <x:c r="Y156" s="51"/>
      <x:c r="Z156" s="51"/>
      <x:c r="AA156" s="51"/>
      <x:c r="AB156" s="51" t="str">
        <x:f>IF(A156="","",IF(AND(O156="VALID",EXACT(X156,INDEX(DECISION_CONTEXT!$B$6:$B$205,MATCH(B156,DECISION_CONTEXT!$A$6:$A$205,0))),EXACT(Y156,INDEX(DECISION_CONTEXT!$E$6:$E$205,MATCH(B156,DECISION_CONTEXT!$A$6:$A$205,0))),EXACT(Z156,INDEX(DECISION_CONTEXT!$F$6:$F$205,MATCH(B156,DECISION_CONTEXT!$A$6:$A$205,0))),EXACT(AA156,INDEX(DECISION_CONTEXT!$H$6:$H$205,MATCH(B156,DECISION_CONTEXT!$A$6:$A$205,0))),EXACT(E156,INDEX(DECISION_CONTEXT!$K$6:$K$205,MATCH(B156,DECISION_CONTEXT!$A$6:$A$205,0)))),"VALID","INVALID - DECISION CONTRACT PARITY / AUTHORITY"))</x:f>
      </x:c>
      <x:c r="AC156" s="51" t="str">
        <x:f>IF(A156="","",COUNTIFS(EVIDENCE_LINKS!$B$6:$B$205,A156,EVIDENCE_LINKS!$C$6:$C$205,B156,EVIDENCE_LINKS!$N$6:$N$205,"INVALID"))</x:f>
      </x:c>
      <x:c r="AD156" s="51" t="str">
        <x:f>IF(A156="","",S156)</x:f>
      </x:c>
      <x:c r="AE156" s="51" t="str">
        <x:f>IF(A156="","",COUNTIFS(ALTERNATIVES!$B$6:$B$205,A156,ALTERNATIVES!$C$6:$C$205,B156,ALTERNATIVES!$L$6:$L$205,"INVALID"))</x:f>
      </x:c>
      <x:c r="AF156" s="51" t="str">
        <x:f>IF(A156="","",A156&amp;"|~|"&amp;B156&amp;"|~|"&amp;X156&amp;"|~|"&amp;Y156&amp;"|~|"&amp;Z156&amp;"|~|"&amp;AA156&amp;"|~|"&amp;E156&amp;"|~|"&amp;F156&amp;"|~|"&amp;H156&amp;"|~|"&amp;I156&amp;"|~|"&amp;K156&amp;"|~|"&amp;L156)</x:f>
      </x:c>
      <x:c r="AG156" s="51"/>
      <x:c r="AH156" s="51"/>
      <x:c r="AI156" s="51"/>
      <x:c r="AJ156" s="51"/>
      <x:c r="AK156" s="51" t="str">
        <x:f>IF(A156="","",IF(AG156="","EMPTY",IF(AND(COUNTIFS(EVIDENCE_LINKS!$B$6:$B$205,A156,EVIDENCE_LINKS!$D$6:$D$205,AG156)=1,EXACT(AG156,INDEX(EVIDENCE_LINKS!$D$6:$D$205,SUMIFS(EVIDENCE_LINKS!$S$6:$S$205,EVIDENCE_LINKS!$B$6:$B$205,A156,EVIDENCE_LINKS!$D$6:$D$205,AG156))),EXACT(A156,INDEX(EVIDENCE_LINKS!$B$6:$B$205,SUMIFS(EVIDENCE_LINKS!$S$6:$S$205,EVIDENCE_LINKS!$B$6:$B$205,A156,EVIDENCE_LINKS!$D$6:$D$205,AG156))),EXACT(B156,INDEX(EVIDENCE_LINKS!$C$6:$C$205,SUMIFS(EVIDENCE_LINKS!$S$6:$S$205,EVIDENCE_LINKS!$B$6:$B$205,A156,EVIDENCE_LINKS!$D$6:$D$205,AG156))),INDEX(EVIDENCE_LINKS!$N$6:$N$205,SUMIFS(EVIDENCE_LINKS!$S$6:$S$205,EVIDENCE_LINKS!$B$6:$B$205,A156,EVIDENCE_LINKS!$D$6:$D$205,AG156))="VALID",COUNTIF($AG156:$AJ156,AG156)=1),"VALID","INVALID - EVIDENCE 1 SELECTION")))</x:f>
      </x:c>
      <x:c r="AL156" s="51" t="str">
        <x:f>IF(A156="","",IF(AH156="","EMPTY",IF(AND(COUNTIFS(EVIDENCE_LINKS!$B$6:$B$205,A156,EVIDENCE_LINKS!$D$6:$D$205,AH156)=1,EXACT(AH156,INDEX(EVIDENCE_LINKS!$D$6:$D$205,SUMIFS(EVIDENCE_LINKS!$S$6:$S$205,EVIDENCE_LINKS!$B$6:$B$205,A156,EVIDENCE_LINKS!$D$6:$D$205,AH156))),EXACT(A156,INDEX(EVIDENCE_LINKS!$B$6:$B$205,SUMIFS(EVIDENCE_LINKS!$S$6:$S$205,EVIDENCE_LINKS!$B$6:$B$205,A156,EVIDENCE_LINKS!$D$6:$D$205,AH156))),EXACT(B156,INDEX(EVIDENCE_LINKS!$C$6:$C$205,SUMIFS(EVIDENCE_LINKS!$S$6:$S$205,EVIDENCE_LINKS!$B$6:$B$205,A156,EVIDENCE_LINKS!$D$6:$D$205,AH156))),INDEX(EVIDENCE_LINKS!$N$6:$N$205,SUMIFS(EVIDENCE_LINKS!$S$6:$S$205,EVIDENCE_LINKS!$B$6:$B$205,A156,EVIDENCE_LINKS!$D$6:$D$205,AH156))="VALID",COUNTIF($AG156:$AJ156,AH156)=1),"VALID","INVALID - EVIDENCE 2 SELECTION")))</x:f>
      </x:c>
      <x:c r="AM156" s="51" t="str">
        <x:f>IF(A156="","",IF(AI156="","EMPTY",IF(AND(COUNTIFS(EVIDENCE_LINKS!$B$6:$B$205,A156,EVIDENCE_LINKS!$D$6:$D$205,AI156)=1,EXACT(AI156,INDEX(EVIDENCE_LINKS!$D$6:$D$205,SUMIFS(EVIDENCE_LINKS!$S$6:$S$205,EVIDENCE_LINKS!$B$6:$B$205,A156,EVIDENCE_LINKS!$D$6:$D$205,AI156))),EXACT(A156,INDEX(EVIDENCE_LINKS!$B$6:$B$205,SUMIFS(EVIDENCE_LINKS!$S$6:$S$205,EVIDENCE_LINKS!$B$6:$B$205,A156,EVIDENCE_LINKS!$D$6:$D$205,AI156))),EXACT(B156,INDEX(EVIDENCE_LINKS!$C$6:$C$205,SUMIFS(EVIDENCE_LINKS!$S$6:$S$205,EVIDENCE_LINKS!$B$6:$B$205,A156,EVIDENCE_LINKS!$D$6:$D$205,AI156))),INDEX(EVIDENCE_LINKS!$N$6:$N$205,SUMIFS(EVIDENCE_LINKS!$S$6:$S$205,EVIDENCE_LINKS!$B$6:$B$205,A156,EVIDENCE_LINKS!$D$6:$D$205,AI156))="VALID",COUNTIF($AG156:$AJ156,AI156)=1),"VALID","INVALID - EVIDENCE 3 SELECTION")))</x:f>
      </x:c>
      <x:c r="AN156" s="51" t="str">
        <x:f>IF(A156="","",IF(AJ156="","EMPTY",IF(AND(COUNTIFS(EVIDENCE_LINKS!$B$6:$B$205,A156,EVIDENCE_LINKS!$D$6:$D$205,AJ156)=1,EXACT(AJ156,INDEX(EVIDENCE_LINKS!$D$6:$D$205,SUMIFS(EVIDENCE_LINKS!$S$6:$S$205,EVIDENCE_LINKS!$B$6:$B$205,A156,EVIDENCE_LINKS!$D$6:$D$205,AJ156))),EXACT(A156,INDEX(EVIDENCE_LINKS!$B$6:$B$205,SUMIFS(EVIDENCE_LINKS!$S$6:$S$205,EVIDENCE_LINKS!$B$6:$B$205,A156,EVIDENCE_LINKS!$D$6:$D$205,AJ156))),EXACT(B156,INDEX(EVIDENCE_LINKS!$C$6:$C$205,SUMIFS(EVIDENCE_LINKS!$S$6:$S$205,EVIDENCE_LINKS!$B$6:$B$205,A156,EVIDENCE_LINKS!$D$6:$D$205,AJ156))),INDEX(EVIDENCE_LINKS!$N$6:$N$205,SUMIFS(EVIDENCE_LINKS!$S$6:$S$205,EVIDENCE_LINKS!$B$6:$B$205,A156,EVIDENCE_LINKS!$D$6:$D$205,AJ156))="VALID",COUNTIF($AG156:$AJ156,AJ156)=1),"VALID","INVALID - EVIDENCE 4 SELECTION")))</x:f>
      </x:c>
      <x:c r="AO156" s="51" t="str">
        <x:f>IF(A156="","",IF(AND(OR(AK156="VALID",AK156="EMPTY"),OR(AL156="VALID",AL156="EMPTY"),OR(AM156="VALID",AM156="EMPTY"),OR(AN156="VALID",AN156="EMPTY"),R156=COUNTIF($AG156:$AJ156,"&lt;&gt;")),"VALID","INVALID - EVIDENCE SELECTION PARITY"))</x:f>
      </x:c>
      <x:c r="AP156" s="51" t="str">
        <x:f>IF(A156="","",IF(R156&lt;2,"TOO FEW - RETURN TO EVIDENCE AUDIT",IF(R156&gt;4,"TOO MANY - REPAIR MEMO","VALID")))</x:f>
      </x:c>
      <x:c r="AR156" t="str">
        <x:f>IF(A156="","",IF(AQ156="","INVALID - MISSING ALTERNATIVE SELECTION",IF(AND(COUNTIFS(ALTERNATIVES!$B$6:$B$205,A156,ALTERNATIVES!$A$6:$A$205,AQ156)=1,EXACT(AQ156,INDEX(ALTERNATIVES!$A$6:$A$205,SUMIFS(ALTERNATIVES!$Q$6:$Q$205,ALTERNATIVES!$B$6:$B$205,A156,ALTERNATIVES!$A$6:$A$205,AQ156))),EXACT(A156,INDEX(ALTERNATIVES!$B$6:$B$205,SUMIFS(ALTERNATIVES!$Q$6:$Q$205,ALTERNATIVES!$B$6:$B$205,A156,ALTERNATIVES!$A$6:$A$205,AQ156))),EXACT(B156,INDEX(ALTERNATIVES!$C$6:$C$205,SUMIFS(ALTERNATIVES!$Q$6:$Q$205,ALTERNATIVES!$B$6:$B$205,A156,ALTERNATIVES!$A$6:$A$205,AQ156))),INDEX(ALTERNATIVES!$L$6:$L$205,SUMIFS(ALTERNATIVES!$Q$6:$Q$205,ALTERNATIVES!$B$6:$B$205,A156,ALTERNATIVES!$A$6:$A$205,AQ156))="VALID"),"VALID","INVALID - ALTERNATIVE SELECTION")))</x:f>
      </x:c>
    </x:row>
    <x:row r="157">
      <x:c r="A157" s="24"/>
      <x:c r="B157" s="24"/>
      <x:c r="C157" s="34"/>
      <x:c r="D157" s="24"/>
      <x:c r="E157" s="24"/>
      <x:c r="F157" s="24"/>
      <x:c r="G157" s="24"/>
      <x:c r="H157" s="24"/>
      <x:c r="I157" s="24"/>
      <x:c r="J157" s="24"/>
      <x:c r="K157" s="24"/>
      <x:c r="L157" s="24"/>
      <x:c r="M157" s="24"/>
      <x:c r="N157" s="30" t="str">
        <x:f>IF(A157="","",IF(COUNTIF($A$6:$A$205,A157)=1,"VALID","INVALID - DUPLICATE / CASE-COLLIDING MEMO ID"))</x:f>
      </x:c>
      <x:c r="O157" s="30" t="str">
        <x:f>IF(A157="","",IF(AND(COUNTIF(DECISION_CONTEXT!$A$6:$A$205,B157)=1,EXACT(B157,INDEX(DECISION_CONTEXT!$A$6:$A$205,MATCH(B157,DECISION_CONTEXT!$A$6:$A$205,0))),INDEX(DECISION_CONTEXT!$I$6:$I$205,MATCH(B157,DECISION_CONTEXT!$A$6:$A$205,0))="VALID",INDEX(DECISION_CONTEXT!$J$6:$J$205,MATCH(B157,DECISION_CONTEXT!$A$6:$A$205,0))="VALID"),"VALID","INVALID - DECISION OWNERSHIP"))</x:f>
      </x:c>
      <x:c r="P157" s="30" t="str">
        <x:f>IF(A157="","",IF(AND(B157&lt;&gt;"",C157&lt;&gt;"",D157&lt;&gt;"",E157&lt;&gt;"",F157&lt;&gt;"",G157&lt;&gt;"",H157&lt;&gt;"",I157&lt;&gt;"",J157&lt;&gt;"",K157&lt;&gt;"",L157&lt;&gt;"",M157&lt;&gt;""),"VALID","INVALID - REQUIRED FIELD"))</x:f>
      </x:c>
      <x:c r="Q157" s="30" t="str">
        <x:f>IF(A157="","",COUNTIFS(EVIDENCE_LINKS!$B$6:$B$205,A157,EVIDENCE_LINKS!$C$6:$C$205,B157))</x:f>
      </x:c>
      <x:c r="R157" s="30" t="str">
        <x:f>IF(A157="","",COUNTIFS(EVIDENCE_LINKS!$B$6:$B$205,A157,EVIDENCE_LINKS!$C$6:$C$205,B157,EVIDENCE_LINKS!$N$6:$N$205,"VALID"))</x:f>
      </x:c>
      <x:c r="S157" s="30" t="str">
        <x:f>IF(A157="","",COUNTIFS(EVIDENCE_LINKS!$B$6:$B$205,A157,EVIDENCE_LINKS!$C$6:$C$205,B157,EVIDENCE_LINKS!$N$6:$N$205,"BLOCKING"))</x:f>
      </x:c>
      <x:c r="T157" s="30" t="str">
        <x:f>IF(A157="","",COUNTIFS(ALTERNATIVES!$B$6:$B$205,A157,ALTERNATIVES!$C$6:$C$205,B157,ALTERNATIVES!$L$6:$L$205,"VALID"))</x:f>
      </x:c>
      <x:c r="U157" s="30" t="str">
        <x:f>IF(A157="","",IF(OR(N157&lt;&gt;"VALID",O157&lt;&gt;"VALID",P157&lt;&gt;"VALID",AB157&lt;&gt;"VALID",AC157&gt;0,AE157&gt;0,AO157&lt;&gt;"VALID",AR157&lt;&gt;"VALID"),"REPAIR MEMO",IF(INDEX(DECISION_CONTEXT!$D$6:$D$205,MATCH(B157,DECISION_CONTEXT!$A$6:$A$205,0))="REOPEN REQUIRED","RETURN TO DECISION DEFINITION",IF(OR(AD157&gt;0,AP157="TOO FEW - RETURN TO EVIDENCE AUDIT"),"RETURN TO EVIDENCE AUDIT",IF(AP157="TOO MANY - REPAIR MEMO","REPAIR MEMO",IF(T157&lt;1,"REPAIR MEMO","READY FOR EXECUTIVE REVIEW"))))))</x:f>
      </x:c>
      <x:c r="V157" s="30" t="str">
        <x:f>IF(A157="","",IF(U157="READY FOR EXECUTIVE REVIEW","Take the bounded memo to executive review; record the actual decision separately.",IF(U157="RETURN TO DECISION DEFINITION","Reopen the Decision Definition Canvas before rewriting the memo.",IF(U157="RETURN TO EVIDENCE AUDIT","Return to Evidence Audit until at least two and no more than four decision-bearing evidence records are valid.",IF(AP157="TOO MANY - REPAIR MEMO","Reduce the executive surface to two to four decision-bearing evidence records without changing upstream evidence.","Repair the memo record without changing upstream decision or evidence.")))))</x:f>
      </x:c>
      <x:c r="W157" s="30" t="str">
        <x:f>IF(A157="","",A157&amp;"|~|"&amp;B157&amp;"|~|"&amp;E157&amp;"|~|"&amp;F157&amp;"|~|"&amp;H157&amp;"|~|"&amp;I157&amp;"|~|"&amp;K157&amp;"|~|"&amp;L157)</x:f>
      </x:c>
      <x:c r="X157" s="51"/>
      <x:c r="Y157" s="51"/>
      <x:c r="Z157" s="51"/>
      <x:c r="AA157" s="51"/>
      <x:c r="AB157" s="51" t="str">
        <x:f>IF(A157="","",IF(AND(O157="VALID",EXACT(X157,INDEX(DECISION_CONTEXT!$B$6:$B$205,MATCH(B157,DECISION_CONTEXT!$A$6:$A$205,0))),EXACT(Y157,INDEX(DECISION_CONTEXT!$E$6:$E$205,MATCH(B157,DECISION_CONTEXT!$A$6:$A$205,0))),EXACT(Z157,INDEX(DECISION_CONTEXT!$F$6:$F$205,MATCH(B157,DECISION_CONTEXT!$A$6:$A$205,0))),EXACT(AA157,INDEX(DECISION_CONTEXT!$H$6:$H$205,MATCH(B157,DECISION_CONTEXT!$A$6:$A$205,0))),EXACT(E157,INDEX(DECISION_CONTEXT!$K$6:$K$205,MATCH(B157,DECISION_CONTEXT!$A$6:$A$205,0)))),"VALID","INVALID - DECISION CONTRACT PARITY / AUTHORITY"))</x:f>
      </x:c>
      <x:c r="AC157" s="51" t="str">
        <x:f>IF(A157="","",COUNTIFS(EVIDENCE_LINKS!$B$6:$B$205,A157,EVIDENCE_LINKS!$C$6:$C$205,B157,EVIDENCE_LINKS!$N$6:$N$205,"INVALID"))</x:f>
      </x:c>
      <x:c r="AD157" s="51" t="str">
        <x:f>IF(A157="","",S157)</x:f>
      </x:c>
      <x:c r="AE157" s="51" t="str">
        <x:f>IF(A157="","",COUNTIFS(ALTERNATIVES!$B$6:$B$205,A157,ALTERNATIVES!$C$6:$C$205,B157,ALTERNATIVES!$L$6:$L$205,"INVALID"))</x:f>
      </x:c>
      <x:c r="AF157" s="51" t="str">
        <x:f>IF(A157="","",A157&amp;"|~|"&amp;B157&amp;"|~|"&amp;X157&amp;"|~|"&amp;Y157&amp;"|~|"&amp;Z157&amp;"|~|"&amp;AA157&amp;"|~|"&amp;E157&amp;"|~|"&amp;F157&amp;"|~|"&amp;H157&amp;"|~|"&amp;I157&amp;"|~|"&amp;K157&amp;"|~|"&amp;L157)</x:f>
      </x:c>
      <x:c r="AG157" s="51"/>
      <x:c r="AH157" s="51"/>
      <x:c r="AI157" s="51"/>
      <x:c r="AJ157" s="51"/>
      <x:c r="AK157" s="51" t="str">
        <x:f>IF(A157="","",IF(AG157="","EMPTY",IF(AND(COUNTIFS(EVIDENCE_LINKS!$B$6:$B$205,A157,EVIDENCE_LINKS!$D$6:$D$205,AG157)=1,EXACT(AG157,INDEX(EVIDENCE_LINKS!$D$6:$D$205,SUMIFS(EVIDENCE_LINKS!$S$6:$S$205,EVIDENCE_LINKS!$B$6:$B$205,A157,EVIDENCE_LINKS!$D$6:$D$205,AG157))),EXACT(A157,INDEX(EVIDENCE_LINKS!$B$6:$B$205,SUMIFS(EVIDENCE_LINKS!$S$6:$S$205,EVIDENCE_LINKS!$B$6:$B$205,A157,EVIDENCE_LINKS!$D$6:$D$205,AG157))),EXACT(B157,INDEX(EVIDENCE_LINKS!$C$6:$C$205,SUMIFS(EVIDENCE_LINKS!$S$6:$S$205,EVIDENCE_LINKS!$B$6:$B$205,A157,EVIDENCE_LINKS!$D$6:$D$205,AG157))),INDEX(EVIDENCE_LINKS!$N$6:$N$205,SUMIFS(EVIDENCE_LINKS!$S$6:$S$205,EVIDENCE_LINKS!$B$6:$B$205,A157,EVIDENCE_LINKS!$D$6:$D$205,AG157))="VALID",COUNTIF($AG157:$AJ157,AG157)=1),"VALID","INVALID - EVIDENCE 1 SELECTION")))</x:f>
      </x:c>
      <x:c r="AL157" s="51" t="str">
        <x:f>IF(A157="","",IF(AH157="","EMPTY",IF(AND(COUNTIFS(EVIDENCE_LINKS!$B$6:$B$205,A157,EVIDENCE_LINKS!$D$6:$D$205,AH157)=1,EXACT(AH157,INDEX(EVIDENCE_LINKS!$D$6:$D$205,SUMIFS(EVIDENCE_LINKS!$S$6:$S$205,EVIDENCE_LINKS!$B$6:$B$205,A157,EVIDENCE_LINKS!$D$6:$D$205,AH157))),EXACT(A157,INDEX(EVIDENCE_LINKS!$B$6:$B$205,SUMIFS(EVIDENCE_LINKS!$S$6:$S$205,EVIDENCE_LINKS!$B$6:$B$205,A157,EVIDENCE_LINKS!$D$6:$D$205,AH157))),EXACT(B157,INDEX(EVIDENCE_LINKS!$C$6:$C$205,SUMIFS(EVIDENCE_LINKS!$S$6:$S$205,EVIDENCE_LINKS!$B$6:$B$205,A157,EVIDENCE_LINKS!$D$6:$D$205,AH157))),INDEX(EVIDENCE_LINKS!$N$6:$N$205,SUMIFS(EVIDENCE_LINKS!$S$6:$S$205,EVIDENCE_LINKS!$B$6:$B$205,A157,EVIDENCE_LINKS!$D$6:$D$205,AH157))="VALID",COUNTIF($AG157:$AJ157,AH157)=1),"VALID","INVALID - EVIDENCE 2 SELECTION")))</x:f>
      </x:c>
      <x:c r="AM157" s="51" t="str">
        <x:f>IF(A157="","",IF(AI157="","EMPTY",IF(AND(COUNTIFS(EVIDENCE_LINKS!$B$6:$B$205,A157,EVIDENCE_LINKS!$D$6:$D$205,AI157)=1,EXACT(AI157,INDEX(EVIDENCE_LINKS!$D$6:$D$205,SUMIFS(EVIDENCE_LINKS!$S$6:$S$205,EVIDENCE_LINKS!$B$6:$B$205,A157,EVIDENCE_LINKS!$D$6:$D$205,AI157))),EXACT(A157,INDEX(EVIDENCE_LINKS!$B$6:$B$205,SUMIFS(EVIDENCE_LINKS!$S$6:$S$205,EVIDENCE_LINKS!$B$6:$B$205,A157,EVIDENCE_LINKS!$D$6:$D$205,AI157))),EXACT(B157,INDEX(EVIDENCE_LINKS!$C$6:$C$205,SUMIFS(EVIDENCE_LINKS!$S$6:$S$205,EVIDENCE_LINKS!$B$6:$B$205,A157,EVIDENCE_LINKS!$D$6:$D$205,AI157))),INDEX(EVIDENCE_LINKS!$N$6:$N$205,SUMIFS(EVIDENCE_LINKS!$S$6:$S$205,EVIDENCE_LINKS!$B$6:$B$205,A157,EVIDENCE_LINKS!$D$6:$D$205,AI157))="VALID",COUNTIF($AG157:$AJ157,AI157)=1),"VALID","INVALID - EVIDENCE 3 SELECTION")))</x:f>
      </x:c>
      <x:c r="AN157" s="51" t="str">
        <x:f>IF(A157="","",IF(AJ157="","EMPTY",IF(AND(COUNTIFS(EVIDENCE_LINKS!$B$6:$B$205,A157,EVIDENCE_LINKS!$D$6:$D$205,AJ157)=1,EXACT(AJ157,INDEX(EVIDENCE_LINKS!$D$6:$D$205,SUMIFS(EVIDENCE_LINKS!$S$6:$S$205,EVIDENCE_LINKS!$B$6:$B$205,A157,EVIDENCE_LINKS!$D$6:$D$205,AJ157))),EXACT(A157,INDEX(EVIDENCE_LINKS!$B$6:$B$205,SUMIFS(EVIDENCE_LINKS!$S$6:$S$205,EVIDENCE_LINKS!$B$6:$B$205,A157,EVIDENCE_LINKS!$D$6:$D$205,AJ157))),EXACT(B157,INDEX(EVIDENCE_LINKS!$C$6:$C$205,SUMIFS(EVIDENCE_LINKS!$S$6:$S$205,EVIDENCE_LINKS!$B$6:$B$205,A157,EVIDENCE_LINKS!$D$6:$D$205,AJ157))),INDEX(EVIDENCE_LINKS!$N$6:$N$205,SUMIFS(EVIDENCE_LINKS!$S$6:$S$205,EVIDENCE_LINKS!$B$6:$B$205,A157,EVIDENCE_LINKS!$D$6:$D$205,AJ157))="VALID",COUNTIF($AG157:$AJ157,AJ157)=1),"VALID","INVALID - EVIDENCE 4 SELECTION")))</x:f>
      </x:c>
      <x:c r="AO157" s="51" t="str">
        <x:f>IF(A157="","",IF(AND(OR(AK157="VALID",AK157="EMPTY"),OR(AL157="VALID",AL157="EMPTY"),OR(AM157="VALID",AM157="EMPTY"),OR(AN157="VALID",AN157="EMPTY"),R157=COUNTIF($AG157:$AJ157,"&lt;&gt;")),"VALID","INVALID - EVIDENCE SELECTION PARITY"))</x:f>
      </x:c>
      <x:c r="AP157" s="51" t="str">
        <x:f>IF(A157="","",IF(R157&lt;2,"TOO FEW - RETURN TO EVIDENCE AUDIT",IF(R157&gt;4,"TOO MANY - REPAIR MEMO","VALID")))</x:f>
      </x:c>
      <x:c r="AR157" t="str">
        <x:f>IF(A157="","",IF(AQ157="","INVALID - MISSING ALTERNATIVE SELECTION",IF(AND(COUNTIFS(ALTERNATIVES!$B$6:$B$205,A157,ALTERNATIVES!$A$6:$A$205,AQ157)=1,EXACT(AQ157,INDEX(ALTERNATIVES!$A$6:$A$205,SUMIFS(ALTERNATIVES!$Q$6:$Q$205,ALTERNATIVES!$B$6:$B$205,A157,ALTERNATIVES!$A$6:$A$205,AQ157))),EXACT(A157,INDEX(ALTERNATIVES!$B$6:$B$205,SUMIFS(ALTERNATIVES!$Q$6:$Q$205,ALTERNATIVES!$B$6:$B$205,A157,ALTERNATIVES!$A$6:$A$205,AQ157))),EXACT(B157,INDEX(ALTERNATIVES!$C$6:$C$205,SUMIFS(ALTERNATIVES!$Q$6:$Q$205,ALTERNATIVES!$B$6:$B$205,A157,ALTERNATIVES!$A$6:$A$205,AQ157))),INDEX(ALTERNATIVES!$L$6:$L$205,SUMIFS(ALTERNATIVES!$Q$6:$Q$205,ALTERNATIVES!$B$6:$B$205,A157,ALTERNATIVES!$A$6:$A$205,AQ157))="VALID"),"VALID","INVALID - ALTERNATIVE SELECTION")))</x:f>
      </x:c>
    </x:row>
    <x:row r="158">
      <x:c r="A158" s="24"/>
      <x:c r="B158" s="24"/>
      <x:c r="C158" s="34"/>
      <x:c r="D158" s="24"/>
      <x:c r="E158" s="24"/>
      <x:c r="F158" s="24"/>
      <x:c r="G158" s="24"/>
      <x:c r="H158" s="24"/>
      <x:c r="I158" s="24"/>
      <x:c r="J158" s="24"/>
      <x:c r="K158" s="24"/>
      <x:c r="L158" s="24"/>
      <x:c r="M158" s="24"/>
      <x:c r="N158" s="30" t="str">
        <x:f>IF(A158="","",IF(COUNTIF($A$6:$A$205,A158)=1,"VALID","INVALID - DUPLICATE / CASE-COLLIDING MEMO ID"))</x:f>
      </x:c>
      <x:c r="O158" s="30" t="str">
        <x:f>IF(A158="","",IF(AND(COUNTIF(DECISION_CONTEXT!$A$6:$A$205,B158)=1,EXACT(B158,INDEX(DECISION_CONTEXT!$A$6:$A$205,MATCH(B158,DECISION_CONTEXT!$A$6:$A$205,0))),INDEX(DECISION_CONTEXT!$I$6:$I$205,MATCH(B158,DECISION_CONTEXT!$A$6:$A$205,0))="VALID",INDEX(DECISION_CONTEXT!$J$6:$J$205,MATCH(B158,DECISION_CONTEXT!$A$6:$A$205,0))="VALID"),"VALID","INVALID - DECISION OWNERSHIP"))</x:f>
      </x:c>
      <x:c r="P158" s="30" t="str">
        <x:f>IF(A158="","",IF(AND(B158&lt;&gt;"",C158&lt;&gt;"",D158&lt;&gt;"",E158&lt;&gt;"",F158&lt;&gt;"",G158&lt;&gt;"",H158&lt;&gt;"",I158&lt;&gt;"",J158&lt;&gt;"",K158&lt;&gt;"",L158&lt;&gt;"",M158&lt;&gt;""),"VALID","INVALID - REQUIRED FIELD"))</x:f>
      </x:c>
      <x:c r="Q158" s="30" t="str">
        <x:f>IF(A158="","",COUNTIFS(EVIDENCE_LINKS!$B$6:$B$205,A158,EVIDENCE_LINKS!$C$6:$C$205,B158))</x:f>
      </x:c>
      <x:c r="R158" s="30" t="str">
        <x:f>IF(A158="","",COUNTIFS(EVIDENCE_LINKS!$B$6:$B$205,A158,EVIDENCE_LINKS!$C$6:$C$205,B158,EVIDENCE_LINKS!$N$6:$N$205,"VALID"))</x:f>
      </x:c>
      <x:c r="S158" s="30" t="str">
        <x:f>IF(A158="","",COUNTIFS(EVIDENCE_LINKS!$B$6:$B$205,A158,EVIDENCE_LINKS!$C$6:$C$205,B158,EVIDENCE_LINKS!$N$6:$N$205,"BLOCKING"))</x:f>
      </x:c>
      <x:c r="T158" s="30" t="str">
        <x:f>IF(A158="","",COUNTIFS(ALTERNATIVES!$B$6:$B$205,A158,ALTERNATIVES!$C$6:$C$205,B158,ALTERNATIVES!$L$6:$L$205,"VALID"))</x:f>
      </x:c>
      <x:c r="U158" s="30" t="str">
        <x:f>IF(A158="","",IF(OR(N158&lt;&gt;"VALID",O158&lt;&gt;"VALID",P158&lt;&gt;"VALID",AB158&lt;&gt;"VALID",AC158&gt;0,AE158&gt;0,AO158&lt;&gt;"VALID",AR158&lt;&gt;"VALID"),"REPAIR MEMO",IF(INDEX(DECISION_CONTEXT!$D$6:$D$205,MATCH(B158,DECISION_CONTEXT!$A$6:$A$205,0))="REOPEN REQUIRED","RETURN TO DECISION DEFINITION",IF(OR(AD158&gt;0,AP158="TOO FEW - RETURN TO EVIDENCE AUDIT"),"RETURN TO EVIDENCE AUDIT",IF(AP158="TOO MANY - REPAIR MEMO","REPAIR MEMO",IF(T158&lt;1,"REPAIR MEMO","READY FOR EXECUTIVE REVIEW"))))))</x:f>
      </x:c>
      <x:c r="V158" s="30" t="str">
        <x:f>IF(A158="","",IF(U158="READY FOR EXECUTIVE REVIEW","Take the bounded memo to executive review; record the actual decision separately.",IF(U158="RETURN TO DECISION DEFINITION","Reopen the Decision Definition Canvas before rewriting the memo.",IF(U158="RETURN TO EVIDENCE AUDIT","Return to Evidence Audit until at least two and no more than four decision-bearing evidence records are valid.",IF(AP158="TOO MANY - REPAIR MEMO","Reduce the executive surface to two to four decision-bearing evidence records without changing upstream evidence.","Repair the memo record without changing upstream decision or evidence.")))))</x:f>
      </x:c>
      <x:c r="W158" s="30" t="str">
        <x:f>IF(A158="","",A158&amp;"|~|"&amp;B158&amp;"|~|"&amp;E158&amp;"|~|"&amp;F158&amp;"|~|"&amp;H158&amp;"|~|"&amp;I158&amp;"|~|"&amp;K158&amp;"|~|"&amp;L158)</x:f>
      </x:c>
      <x:c r="X158" s="51"/>
      <x:c r="Y158" s="51"/>
      <x:c r="Z158" s="51"/>
      <x:c r="AA158" s="51"/>
      <x:c r="AB158" s="51" t="str">
        <x:f>IF(A158="","",IF(AND(O158="VALID",EXACT(X158,INDEX(DECISION_CONTEXT!$B$6:$B$205,MATCH(B158,DECISION_CONTEXT!$A$6:$A$205,0))),EXACT(Y158,INDEX(DECISION_CONTEXT!$E$6:$E$205,MATCH(B158,DECISION_CONTEXT!$A$6:$A$205,0))),EXACT(Z158,INDEX(DECISION_CONTEXT!$F$6:$F$205,MATCH(B158,DECISION_CONTEXT!$A$6:$A$205,0))),EXACT(AA158,INDEX(DECISION_CONTEXT!$H$6:$H$205,MATCH(B158,DECISION_CONTEXT!$A$6:$A$205,0))),EXACT(E158,INDEX(DECISION_CONTEXT!$K$6:$K$205,MATCH(B158,DECISION_CONTEXT!$A$6:$A$205,0)))),"VALID","INVALID - DECISION CONTRACT PARITY / AUTHORITY"))</x:f>
      </x:c>
      <x:c r="AC158" s="51" t="str">
        <x:f>IF(A158="","",COUNTIFS(EVIDENCE_LINKS!$B$6:$B$205,A158,EVIDENCE_LINKS!$C$6:$C$205,B158,EVIDENCE_LINKS!$N$6:$N$205,"INVALID"))</x:f>
      </x:c>
      <x:c r="AD158" s="51" t="str">
        <x:f>IF(A158="","",S158)</x:f>
      </x:c>
      <x:c r="AE158" s="51" t="str">
        <x:f>IF(A158="","",COUNTIFS(ALTERNATIVES!$B$6:$B$205,A158,ALTERNATIVES!$C$6:$C$205,B158,ALTERNATIVES!$L$6:$L$205,"INVALID"))</x:f>
      </x:c>
      <x:c r="AF158" s="51" t="str">
        <x:f>IF(A158="","",A158&amp;"|~|"&amp;B158&amp;"|~|"&amp;X158&amp;"|~|"&amp;Y158&amp;"|~|"&amp;Z158&amp;"|~|"&amp;AA158&amp;"|~|"&amp;E158&amp;"|~|"&amp;F158&amp;"|~|"&amp;H158&amp;"|~|"&amp;I158&amp;"|~|"&amp;K158&amp;"|~|"&amp;L158)</x:f>
      </x:c>
      <x:c r="AG158" s="51"/>
      <x:c r="AH158" s="51"/>
      <x:c r="AI158" s="51"/>
      <x:c r="AJ158" s="51"/>
      <x:c r="AK158" s="51" t="str">
        <x:f>IF(A158="","",IF(AG158="","EMPTY",IF(AND(COUNTIFS(EVIDENCE_LINKS!$B$6:$B$205,A158,EVIDENCE_LINKS!$D$6:$D$205,AG158)=1,EXACT(AG158,INDEX(EVIDENCE_LINKS!$D$6:$D$205,SUMIFS(EVIDENCE_LINKS!$S$6:$S$205,EVIDENCE_LINKS!$B$6:$B$205,A158,EVIDENCE_LINKS!$D$6:$D$205,AG158))),EXACT(A158,INDEX(EVIDENCE_LINKS!$B$6:$B$205,SUMIFS(EVIDENCE_LINKS!$S$6:$S$205,EVIDENCE_LINKS!$B$6:$B$205,A158,EVIDENCE_LINKS!$D$6:$D$205,AG158))),EXACT(B158,INDEX(EVIDENCE_LINKS!$C$6:$C$205,SUMIFS(EVIDENCE_LINKS!$S$6:$S$205,EVIDENCE_LINKS!$B$6:$B$205,A158,EVIDENCE_LINKS!$D$6:$D$205,AG158))),INDEX(EVIDENCE_LINKS!$N$6:$N$205,SUMIFS(EVIDENCE_LINKS!$S$6:$S$205,EVIDENCE_LINKS!$B$6:$B$205,A158,EVIDENCE_LINKS!$D$6:$D$205,AG158))="VALID",COUNTIF($AG158:$AJ158,AG158)=1),"VALID","INVALID - EVIDENCE 1 SELECTION")))</x:f>
      </x:c>
      <x:c r="AL158" s="51" t="str">
        <x:f>IF(A158="","",IF(AH158="","EMPTY",IF(AND(COUNTIFS(EVIDENCE_LINKS!$B$6:$B$205,A158,EVIDENCE_LINKS!$D$6:$D$205,AH158)=1,EXACT(AH158,INDEX(EVIDENCE_LINKS!$D$6:$D$205,SUMIFS(EVIDENCE_LINKS!$S$6:$S$205,EVIDENCE_LINKS!$B$6:$B$205,A158,EVIDENCE_LINKS!$D$6:$D$205,AH158))),EXACT(A158,INDEX(EVIDENCE_LINKS!$B$6:$B$205,SUMIFS(EVIDENCE_LINKS!$S$6:$S$205,EVIDENCE_LINKS!$B$6:$B$205,A158,EVIDENCE_LINKS!$D$6:$D$205,AH158))),EXACT(B158,INDEX(EVIDENCE_LINKS!$C$6:$C$205,SUMIFS(EVIDENCE_LINKS!$S$6:$S$205,EVIDENCE_LINKS!$B$6:$B$205,A158,EVIDENCE_LINKS!$D$6:$D$205,AH158))),INDEX(EVIDENCE_LINKS!$N$6:$N$205,SUMIFS(EVIDENCE_LINKS!$S$6:$S$205,EVIDENCE_LINKS!$B$6:$B$205,A158,EVIDENCE_LINKS!$D$6:$D$205,AH158))="VALID",COUNTIF($AG158:$AJ158,AH158)=1),"VALID","INVALID - EVIDENCE 2 SELECTION")))</x:f>
      </x:c>
      <x:c r="AM158" s="51" t="str">
        <x:f>IF(A158="","",IF(AI158="","EMPTY",IF(AND(COUNTIFS(EVIDENCE_LINKS!$B$6:$B$205,A158,EVIDENCE_LINKS!$D$6:$D$205,AI158)=1,EXACT(AI158,INDEX(EVIDENCE_LINKS!$D$6:$D$205,SUMIFS(EVIDENCE_LINKS!$S$6:$S$205,EVIDENCE_LINKS!$B$6:$B$205,A158,EVIDENCE_LINKS!$D$6:$D$205,AI158))),EXACT(A158,INDEX(EVIDENCE_LINKS!$B$6:$B$205,SUMIFS(EVIDENCE_LINKS!$S$6:$S$205,EVIDENCE_LINKS!$B$6:$B$205,A158,EVIDENCE_LINKS!$D$6:$D$205,AI158))),EXACT(B158,INDEX(EVIDENCE_LINKS!$C$6:$C$205,SUMIFS(EVIDENCE_LINKS!$S$6:$S$205,EVIDENCE_LINKS!$B$6:$B$205,A158,EVIDENCE_LINKS!$D$6:$D$205,AI158))),INDEX(EVIDENCE_LINKS!$N$6:$N$205,SUMIFS(EVIDENCE_LINKS!$S$6:$S$205,EVIDENCE_LINKS!$B$6:$B$205,A158,EVIDENCE_LINKS!$D$6:$D$205,AI158))="VALID",COUNTIF($AG158:$AJ158,AI158)=1),"VALID","INVALID - EVIDENCE 3 SELECTION")))</x:f>
      </x:c>
      <x:c r="AN158" s="51" t="str">
        <x:f>IF(A158="","",IF(AJ158="","EMPTY",IF(AND(COUNTIFS(EVIDENCE_LINKS!$B$6:$B$205,A158,EVIDENCE_LINKS!$D$6:$D$205,AJ158)=1,EXACT(AJ158,INDEX(EVIDENCE_LINKS!$D$6:$D$205,SUMIFS(EVIDENCE_LINKS!$S$6:$S$205,EVIDENCE_LINKS!$B$6:$B$205,A158,EVIDENCE_LINKS!$D$6:$D$205,AJ158))),EXACT(A158,INDEX(EVIDENCE_LINKS!$B$6:$B$205,SUMIFS(EVIDENCE_LINKS!$S$6:$S$205,EVIDENCE_LINKS!$B$6:$B$205,A158,EVIDENCE_LINKS!$D$6:$D$205,AJ158))),EXACT(B158,INDEX(EVIDENCE_LINKS!$C$6:$C$205,SUMIFS(EVIDENCE_LINKS!$S$6:$S$205,EVIDENCE_LINKS!$B$6:$B$205,A158,EVIDENCE_LINKS!$D$6:$D$205,AJ158))),INDEX(EVIDENCE_LINKS!$N$6:$N$205,SUMIFS(EVIDENCE_LINKS!$S$6:$S$205,EVIDENCE_LINKS!$B$6:$B$205,A158,EVIDENCE_LINKS!$D$6:$D$205,AJ158))="VALID",COUNTIF($AG158:$AJ158,AJ158)=1),"VALID","INVALID - EVIDENCE 4 SELECTION")))</x:f>
      </x:c>
      <x:c r="AO158" s="51" t="str">
        <x:f>IF(A158="","",IF(AND(OR(AK158="VALID",AK158="EMPTY"),OR(AL158="VALID",AL158="EMPTY"),OR(AM158="VALID",AM158="EMPTY"),OR(AN158="VALID",AN158="EMPTY"),R158=COUNTIF($AG158:$AJ158,"&lt;&gt;")),"VALID","INVALID - EVIDENCE SELECTION PARITY"))</x:f>
      </x:c>
      <x:c r="AP158" s="51" t="str">
        <x:f>IF(A158="","",IF(R158&lt;2,"TOO FEW - RETURN TO EVIDENCE AUDIT",IF(R158&gt;4,"TOO MANY - REPAIR MEMO","VALID")))</x:f>
      </x:c>
      <x:c r="AR158" t="str">
        <x:f>IF(A158="","",IF(AQ158="","INVALID - MISSING ALTERNATIVE SELECTION",IF(AND(COUNTIFS(ALTERNATIVES!$B$6:$B$205,A158,ALTERNATIVES!$A$6:$A$205,AQ158)=1,EXACT(AQ158,INDEX(ALTERNATIVES!$A$6:$A$205,SUMIFS(ALTERNATIVES!$Q$6:$Q$205,ALTERNATIVES!$B$6:$B$205,A158,ALTERNATIVES!$A$6:$A$205,AQ158))),EXACT(A158,INDEX(ALTERNATIVES!$B$6:$B$205,SUMIFS(ALTERNATIVES!$Q$6:$Q$205,ALTERNATIVES!$B$6:$B$205,A158,ALTERNATIVES!$A$6:$A$205,AQ158))),EXACT(B158,INDEX(ALTERNATIVES!$C$6:$C$205,SUMIFS(ALTERNATIVES!$Q$6:$Q$205,ALTERNATIVES!$B$6:$B$205,A158,ALTERNATIVES!$A$6:$A$205,AQ158))),INDEX(ALTERNATIVES!$L$6:$L$205,SUMIFS(ALTERNATIVES!$Q$6:$Q$205,ALTERNATIVES!$B$6:$B$205,A158,ALTERNATIVES!$A$6:$A$205,AQ158))="VALID"),"VALID","INVALID - ALTERNATIVE SELECTION")))</x:f>
      </x:c>
    </x:row>
    <x:row r="159">
      <x:c r="A159" s="24"/>
      <x:c r="B159" s="24"/>
      <x:c r="C159" s="34"/>
      <x:c r="D159" s="24"/>
      <x:c r="E159" s="24"/>
      <x:c r="F159" s="24"/>
      <x:c r="G159" s="24"/>
      <x:c r="H159" s="24"/>
      <x:c r="I159" s="24"/>
      <x:c r="J159" s="24"/>
      <x:c r="K159" s="24"/>
      <x:c r="L159" s="24"/>
      <x:c r="M159" s="24"/>
      <x:c r="N159" s="30" t="str">
        <x:f>IF(A159="","",IF(COUNTIF($A$6:$A$205,A159)=1,"VALID","INVALID - DUPLICATE / CASE-COLLIDING MEMO ID"))</x:f>
      </x:c>
      <x:c r="O159" s="30" t="str">
        <x:f>IF(A159="","",IF(AND(COUNTIF(DECISION_CONTEXT!$A$6:$A$205,B159)=1,EXACT(B159,INDEX(DECISION_CONTEXT!$A$6:$A$205,MATCH(B159,DECISION_CONTEXT!$A$6:$A$205,0))),INDEX(DECISION_CONTEXT!$I$6:$I$205,MATCH(B159,DECISION_CONTEXT!$A$6:$A$205,0))="VALID",INDEX(DECISION_CONTEXT!$J$6:$J$205,MATCH(B159,DECISION_CONTEXT!$A$6:$A$205,0))="VALID"),"VALID","INVALID - DECISION OWNERSHIP"))</x:f>
      </x:c>
      <x:c r="P159" s="30" t="str">
        <x:f>IF(A159="","",IF(AND(B159&lt;&gt;"",C159&lt;&gt;"",D159&lt;&gt;"",E159&lt;&gt;"",F159&lt;&gt;"",G159&lt;&gt;"",H159&lt;&gt;"",I159&lt;&gt;"",J159&lt;&gt;"",K159&lt;&gt;"",L159&lt;&gt;"",M159&lt;&gt;""),"VALID","INVALID - REQUIRED FIELD"))</x:f>
      </x:c>
      <x:c r="Q159" s="30" t="str">
        <x:f>IF(A159="","",COUNTIFS(EVIDENCE_LINKS!$B$6:$B$205,A159,EVIDENCE_LINKS!$C$6:$C$205,B159))</x:f>
      </x:c>
      <x:c r="R159" s="30" t="str">
        <x:f>IF(A159="","",COUNTIFS(EVIDENCE_LINKS!$B$6:$B$205,A159,EVIDENCE_LINKS!$C$6:$C$205,B159,EVIDENCE_LINKS!$N$6:$N$205,"VALID"))</x:f>
      </x:c>
      <x:c r="S159" s="30" t="str">
        <x:f>IF(A159="","",COUNTIFS(EVIDENCE_LINKS!$B$6:$B$205,A159,EVIDENCE_LINKS!$C$6:$C$205,B159,EVIDENCE_LINKS!$N$6:$N$205,"BLOCKING"))</x:f>
      </x:c>
      <x:c r="T159" s="30" t="str">
        <x:f>IF(A159="","",COUNTIFS(ALTERNATIVES!$B$6:$B$205,A159,ALTERNATIVES!$C$6:$C$205,B159,ALTERNATIVES!$L$6:$L$205,"VALID"))</x:f>
      </x:c>
      <x:c r="U159" s="30" t="str">
        <x:f>IF(A159="","",IF(OR(N159&lt;&gt;"VALID",O159&lt;&gt;"VALID",P159&lt;&gt;"VALID",AB159&lt;&gt;"VALID",AC159&gt;0,AE159&gt;0,AO159&lt;&gt;"VALID",AR159&lt;&gt;"VALID"),"REPAIR MEMO",IF(INDEX(DECISION_CONTEXT!$D$6:$D$205,MATCH(B159,DECISION_CONTEXT!$A$6:$A$205,0))="REOPEN REQUIRED","RETURN TO DECISION DEFINITION",IF(OR(AD159&gt;0,AP159="TOO FEW - RETURN TO EVIDENCE AUDIT"),"RETURN TO EVIDENCE AUDIT",IF(AP159="TOO MANY - REPAIR MEMO","REPAIR MEMO",IF(T159&lt;1,"REPAIR MEMO","READY FOR EXECUTIVE REVIEW"))))))</x:f>
      </x:c>
      <x:c r="V159" s="30" t="str">
        <x:f>IF(A159="","",IF(U159="READY FOR EXECUTIVE REVIEW","Take the bounded memo to executive review; record the actual decision separately.",IF(U159="RETURN TO DECISION DEFINITION","Reopen the Decision Definition Canvas before rewriting the memo.",IF(U159="RETURN TO EVIDENCE AUDIT","Return to Evidence Audit until at least two and no more than four decision-bearing evidence records are valid.",IF(AP159="TOO MANY - REPAIR MEMO","Reduce the executive surface to two to four decision-bearing evidence records without changing upstream evidence.","Repair the memo record without changing upstream decision or evidence.")))))</x:f>
      </x:c>
      <x:c r="W159" s="30" t="str">
        <x:f>IF(A159="","",A159&amp;"|~|"&amp;B159&amp;"|~|"&amp;E159&amp;"|~|"&amp;F159&amp;"|~|"&amp;H159&amp;"|~|"&amp;I159&amp;"|~|"&amp;K159&amp;"|~|"&amp;L159)</x:f>
      </x:c>
      <x:c r="X159" s="51"/>
      <x:c r="Y159" s="51"/>
      <x:c r="Z159" s="51"/>
      <x:c r="AA159" s="51"/>
      <x:c r="AB159" s="51" t="str">
        <x:f>IF(A159="","",IF(AND(O159="VALID",EXACT(X159,INDEX(DECISION_CONTEXT!$B$6:$B$205,MATCH(B159,DECISION_CONTEXT!$A$6:$A$205,0))),EXACT(Y159,INDEX(DECISION_CONTEXT!$E$6:$E$205,MATCH(B159,DECISION_CONTEXT!$A$6:$A$205,0))),EXACT(Z159,INDEX(DECISION_CONTEXT!$F$6:$F$205,MATCH(B159,DECISION_CONTEXT!$A$6:$A$205,0))),EXACT(AA159,INDEX(DECISION_CONTEXT!$H$6:$H$205,MATCH(B159,DECISION_CONTEXT!$A$6:$A$205,0))),EXACT(E159,INDEX(DECISION_CONTEXT!$K$6:$K$205,MATCH(B159,DECISION_CONTEXT!$A$6:$A$205,0)))),"VALID","INVALID - DECISION CONTRACT PARITY / AUTHORITY"))</x:f>
      </x:c>
      <x:c r="AC159" s="51" t="str">
        <x:f>IF(A159="","",COUNTIFS(EVIDENCE_LINKS!$B$6:$B$205,A159,EVIDENCE_LINKS!$C$6:$C$205,B159,EVIDENCE_LINKS!$N$6:$N$205,"INVALID"))</x:f>
      </x:c>
      <x:c r="AD159" s="51" t="str">
        <x:f>IF(A159="","",S159)</x:f>
      </x:c>
      <x:c r="AE159" s="51" t="str">
        <x:f>IF(A159="","",COUNTIFS(ALTERNATIVES!$B$6:$B$205,A159,ALTERNATIVES!$C$6:$C$205,B159,ALTERNATIVES!$L$6:$L$205,"INVALID"))</x:f>
      </x:c>
      <x:c r="AF159" s="51" t="str">
        <x:f>IF(A159="","",A159&amp;"|~|"&amp;B159&amp;"|~|"&amp;X159&amp;"|~|"&amp;Y159&amp;"|~|"&amp;Z159&amp;"|~|"&amp;AA159&amp;"|~|"&amp;E159&amp;"|~|"&amp;F159&amp;"|~|"&amp;H159&amp;"|~|"&amp;I159&amp;"|~|"&amp;K159&amp;"|~|"&amp;L159)</x:f>
      </x:c>
      <x:c r="AG159" s="51"/>
      <x:c r="AH159" s="51"/>
      <x:c r="AI159" s="51"/>
      <x:c r="AJ159" s="51"/>
      <x:c r="AK159" s="51" t="str">
        <x:f>IF(A159="","",IF(AG159="","EMPTY",IF(AND(COUNTIFS(EVIDENCE_LINKS!$B$6:$B$205,A159,EVIDENCE_LINKS!$D$6:$D$205,AG159)=1,EXACT(AG159,INDEX(EVIDENCE_LINKS!$D$6:$D$205,SUMIFS(EVIDENCE_LINKS!$S$6:$S$205,EVIDENCE_LINKS!$B$6:$B$205,A159,EVIDENCE_LINKS!$D$6:$D$205,AG159))),EXACT(A159,INDEX(EVIDENCE_LINKS!$B$6:$B$205,SUMIFS(EVIDENCE_LINKS!$S$6:$S$205,EVIDENCE_LINKS!$B$6:$B$205,A159,EVIDENCE_LINKS!$D$6:$D$205,AG159))),EXACT(B159,INDEX(EVIDENCE_LINKS!$C$6:$C$205,SUMIFS(EVIDENCE_LINKS!$S$6:$S$205,EVIDENCE_LINKS!$B$6:$B$205,A159,EVIDENCE_LINKS!$D$6:$D$205,AG159))),INDEX(EVIDENCE_LINKS!$N$6:$N$205,SUMIFS(EVIDENCE_LINKS!$S$6:$S$205,EVIDENCE_LINKS!$B$6:$B$205,A159,EVIDENCE_LINKS!$D$6:$D$205,AG159))="VALID",COUNTIF($AG159:$AJ159,AG159)=1),"VALID","INVALID - EVIDENCE 1 SELECTION")))</x:f>
      </x:c>
      <x:c r="AL159" s="51" t="str">
        <x:f>IF(A159="","",IF(AH159="","EMPTY",IF(AND(COUNTIFS(EVIDENCE_LINKS!$B$6:$B$205,A159,EVIDENCE_LINKS!$D$6:$D$205,AH159)=1,EXACT(AH159,INDEX(EVIDENCE_LINKS!$D$6:$D$205,SUMIFS(EVIDENCE_LINKS!$S$6:$S$205,EVIDENCE_LINKS!$B$6:$B$205,A159,EVIDENCE_LINKS!$D$6:$D$205,AH159))),EXACT(A159,INDEX(EVIDENCE_LINKS!$B$6:$B$205,SUMIFS(EVIDENCE_LINKS!$S$6:$S$205,EVIDENCE_LINKS!$B$6:$B$205,A159,EVIDENCE_LINKS!$D$6:$D$205,AH159))),EXACT(B159,INDEX(EVIDENCE_LINKS!$C$6:$C$205,SUMIFS(EVIDENCE_LINKS!$S$6:$S$205,EVIDENCE_LINKS!$B$6:$B$205,A159,EVIDENCE_LINKS!$D$6:$D$205,AH159))),INDEX(EVIDENCE_LINKS!$N$6:$N$205,SUMIFS(EVIDENCE_LINKS!$S$6:$S$205,EVIDENCE_LINKS!$B$6:$B$205,A159,EVIDENCE_LINKS!$D$6:$D$205,AH159))="VALID",COUNTIF($AG159:$AJ159,AH159)=1),"VALID","INVALID - EVIDENCE 2 SELECTION")))</x:f>
      </x:c>
      <x:c r="AM159" s="51" t="str">
        <x:f>IF(A159="","",IF(AI159="","EMPTY",IF(AND(COUNTIFS(EVIDENCE_LINKS!$B$6:$B$205,A159,EVIDENCE_LINKS!$D$6:$D$205,AI159)=1,EXACT(AI159,INDEX(EVIDENCE_LINKS!$D$6:$D$205,SUMIFS(EVIDENCE_LINKS!$S$6:$S$205,EVIDENCE_LINKS!$B$6:$B$205,A159,EVIDENCE_LINKS!$D$6:$D$205,AI159))),EXACT(A159,INDEX(EVIDENCE_LINKS!$B$6:$B$205,SUMIFS(EVIDENCE_LINKS!$S$6:$S$205,EVIDENCE_LINKS!$B$6:$B$205,A159,EVIDENCE_LINKS!$D$6:$D$205,AI159))),EXACT(B159,INDEX(EVIDENCE_LINKS!$C$6:$C$205,SUMIFS(EVIDENCE_LINKS!$S$6:$S$205,EVIDENCE_LINKS!$B$6:$B$205,A159,EVIDENCE_LINKS!$D$6:$D$205,AI159))),INDEX(EVIDENCE_LINKS!$N$6:$N$205,SUMIFS(EVIDENCE_LINKS!$S$6:$S$205,EVIDENCE_LINKS!$B$6:$B$205,A159,EVIDENCE_LINKS!$D$6:$D$205,AI159))="VALID",COUNTIF($AG159:$AJ159,AI159)=1),"VALID","INVALID - EVIDENCE 3 SELECTION")))</x:f>
      </x:c>
      <x:c r="AN159" s="51" t="str">
        <x:f>IF(A159="","",IF(AJ159="","EMPTY",IF(AND(COUNTIFS(EVIDENCE_LINKS!$B$6:$B$205,A159,EVIDENCE_LINKS!$D$6:$D$205,AJ159)=1,EXACT(AJ159,INDEX(EVIDENCE_LINKS!$D$6:$D$205,SUMIFS(EVIDENCE_LINKS!$S$6:$S$205,EVIDENCE_LINKS!$B$6:$B$205,A159,EVIDENCE_LINKS!$D$6:$D$205,AJ159))),EXACT(A159,INDEX(EVIDENCE_LINKS!$B$6:$B$205,SUMIFS(EVIDENCE_LINKS!$S$6:$S$205,EVIDENCE_LINKS!$B$6:$B$205,A159,EVIDENCE_LINKS!$D$6:$D$205,AJ159))),EXACT(B159,INDEX(EVIDENCE_LINKS!$C$6:$C$205,SUMIFS(EVIDENCE_LINKS!$S$6:$S$205,EVIDENCE_LINKS!$B$6:$B$205,A159,EVIDENCE_LINKS!$D$6:$D$205,AJ159))),INDEX(EVIDENCE_LINKS!$N$6:$N$205,SUMIFS(EVIDENCE_LINKS!$S$6:$S$205,EVIDENCE_LINKS!$B$6:$B$205,A159,EVIDENCE_LINKS!$D$6:$D$205,AJ159))="VALID",COUNTIF($AG159:$AJ159,AJ159)=1),"VALID","INVALID - EVIDENCE 4 SELECTION")))</x:f>
      </x:c>
      <x:c r="AO159" s="51" t="str">
        <x:f>IF(A159="","",IF(AND(OR(AK159="VALID",AK159="EMPTY"),OR(AL159="VALID",AL159="EMPTY"),OR(AM159="VALID",AM159="EMPTY"),OR(AN159="VALID",AN159="EMPTY"),R159=COUNTIF($AG159:$AJ159,"&lt;&gt;")),"VALID","INVALID - EVIDENCE SELECTION PARITY"))</x:f>
      </x:c>
      <x:c r="AP159" s="51" t="str">
        <x:f>IF(A159="","",IF(R159&lt;2,"TOO FEW - RETURN TO EVIDENCE AUDIT",IF(R159&gt;4,"TOO MANY - REPAIR MEMO","VALID")))</x:f>
      </x:c>
      <x:c r="AR159" t="str">
        <x:f>IF(A159="","",IF(AQ159="","INVALID - MISSING ALTERNATIVE SELECTION",IF(AND(COUNTIFS(ALTERNATIVES!$B$6:$B$205,A159,ALTERNATIVES!$A$6:$A$205,AQ159)=1,EXACT(AQ159,INDEX(ALTERNATIVES!$A$6:$A$205,SUMIFS(ALTERNATIVES!$Q$6:$Q$205,ALTERNATIVES!$B$6:$B$205,A159,ALTERNATIVES!$A$6:$A$205,AQ159))),EXACT(A159,INDEX(ALTERNATIVES!$B$6:$B$205,SUMIFS(ALTERNATIVES!$Q$6:$Q$205,ALTERNATIVES!$B$6:$B$205,A159,ALTERNATIVES!$A$6:$A$205,AQ159))),EXACT(B159,INDEX(ALTERNATIVES!$C$6:$C$205,SUMIFS(ALTERNATIVES!$Q$6:$Q$205,ALTERNATIVES!$B$6:$B$205,A159,ALTERNATIVES!$A$6:$A$205,AQ159))),INDEX(ALTERNATIVES!$L$6:$L$205,SUMIFS(ALTERNATIVES!$Q$6:$Q$205,ALTERNATIVES!$B$6:$B$205,A159,ALTERNATIVES!$A$6:$A$205,AQ159))="VALID"),"VALID","INVALID - ALTERNATIVE SELECTION")))</x:f>
      </x:c>
    </x:row>
    <x:row r="160">
      <x:c r="A160" s="24"/>
      <x:c r="B160" s="24"/>
      <x:c r="C160" s="34"/>
      <x:c r="D160" s="24"/>
      <x:c r="E160" s="24"/>
      <x:c r="F160" s="24"/>
      <x:c r="G160" s="24"/>
      <x:c r="H160" s="24"/>
      <x:c r="I160" s="24"/>
      <x:c r="J160" s="24"/>
      <x:c r="K160" s="24"/>
      <x:c r="L160" s="24"/>
      <x:c r="M160" s="24"/>
      <x:c r="N160" s="30" t="str">
        <x:f>IF(A160="","",IF(COUNTIF($A$6:$A$205,A160)=1,"VALID","INVALID - DUPLICATE / CASE-COLLIDING MEMO ID"))</x:f>
      </x:c>
      <x:c r="O160" s="30" t="str">
        <x:f>IF(A160="","",IF(AND(COUNTIF(DECISION_CONTEXT!$A$6:$A$205,B160)=1,EXACT(B160,INDEX(DECISION_CONTEXT!$A$6:$A$205,MATCH(B160,DECISION_CONTEXT!$A$6:$A$205,0))),INDEX(DECISION_CONTEXT!$I$6:$I$205,MATCH(B160,DECISION_CONTEXT!$A$6:$A$205,0))="VALID",INDEX(DECISION_CONTEXT!$J$6:$J$205,MATCH(B160,DECISION_CONTEXT!$A$6:$A$205,0))="VALID"),"VALID","INVALID - DECISION OWNERSHIP"))</x:f>
      </x:c>
      <x:c r="P160" s="30" t="str">
        <x:f>IF(A160="","",IF(AND(B160&lt;&gt;"",C160&lt;&gt;"",D160&lt;&gt;"",E160&lt;&gt;"",F160&lt;&gt;"",G160&lt;&gt;"",H160&lt;&gt;"",I160&lt;&gt;"",J160&lt;&gt;"",K160&lt;&gt;"",L160&lt;&gt;"",M160&lt;&gt;""),"VALID","INVALID - REQUIRED FIELD"))</x:f>
      </x:c>
      <x:c r="Q160" s="30" t="str">
        <x:f>IF(A160="","",COUNTIFS(EVIDENCE_LINKS!$B$6:$B$205,A160,EVIDENCE_LINKS!$C$6:$C$205,B160))</x:f>
      </x:c>
      <x:c r="R160" s="30" t="str">
        <x:f>IF(A160="","",COUNTIFS(EVIDENCE_LINKS!$B$6:$B$205,A160,EVIDENCE_LINKS!$C$6:$C$205,B160,EVIDENCE_LINKS!$N$6:$N$205,"VALID"))</x:f>
      </x:c>
      <x:c r="S160" s="30" t="str">
        <x:f>IF(A160="","",COUNTIFS(EVIDENCE_LINKS!$B$6:$B$205,A160,EVIDENCE_LINKS!$C$6:$C$205,B160,EVIDENCE_LINKS!$N$6:$N$205,"BLOCKING"))</x:f>
      </x:c>
      <x:c r="T160" s="30" t="str">
        <x:f>IF(A160="","",COUNTIFS(ALTERNATIVES!$B$6:$B$205,A160,ALTERNATIVES!$C$6:$C$205,B160,ALTERNATIVES!$L$6:$L$205,"VALID"))</x:f>
      </x:c>
      <x:c r="U160" s="30" t="str">
        <x:f>IF(A160="","",IF(OR(N160&lt;&gt;"VALID",O160&lt;&gt;"VALID",P160&lt;&gt;"VALID",AB160&lt;&gt;"VALID",AC160&gt;0,AE160&gt;0,AO160&lt;&gt;"VALID",AR160&lt;&gt;"VALID"),"REPAIR MEMO",IF(INDEX(DECISION_CONTEXT!$D$6:$D$205,MATCH(B160,DECISION_CONTEXT!$A$6:$A$205,0))="REOPEN REQUIRED","RETURN TO DECISION DEFINITION",IF(OR(AD160&gt;0,AP160="TOO FEW - RETURN TO EVIDENCE AUDIT"),"RETURN TO EVIDENCE AUDIT",IF(AP160="TOO MANY - REPAIR MEMO","REPAIR MEMO",IF(T160&lt;1,"REPAIR MEMO","READY FOR EXECUTIVE REVIEW"))))))</x:f>
      </x:c>
      <x:c r="V160" s="30" t="str">
        <x:f>IF(A160="","",IF(U160="READY FOR EXECUTIVE REVIEW","Take the bounded memo to executive review; record the actual decision separately.",IF(U160="RETURN TO DECISION DEFINITION","Reopen the Decision Definition Canvas before rewriting the memo.",IF(U160="RETURN TO EVIDENCE AUDIT","Return to Evidence Audit until at least two and no more than four decision-bearing evidence records are valid.",IF(AP160="TOO MANY - REPAIR MEMO","Reduce the executive surface to two to four decision-bearing evidence records without changing upstream evidence.","Repair the memo record without changing upstream decision or evidence.")))))</x:f>
      </x:c>
      <x:c r="W160" s="30" t="str">
        <x:f>IF(A160="","",A160&amp;"|~|"&amp;B160&amp;"|~|"&amp;E160&amp;"|~|"&amp;F160&amp;"|~|"&amp;H160&amp;"|~|"&amp;I160&amp;"|~|"&amp;K160&amp;"|~|"&amp;L160)</x:f>
      </x:c>
      <x:c r="X160" s="51"/>
      <x:c r="Y160" s="51"/>
      <x:c r="Z160" s="51"/>
      <x:c r="AA160" s="51"/>
      <x:c r="AB160" s="51" t="str">
        <x:f>IF(A160="","",IF(AND(O160="VALID",EXACT(X160,INDEX(DECISION_CONTEXT!$B$6:$B$205,MATCH(B160,DECISION_CONTEXT!$A$6:$A$205,0))),EXACT(Y160,INDEX(DECISION_CONTEXT!$E$6:$E$205,MATCH(B160,DECISION_CONTEXT!$A$6:$A$205,0))),EXACT(Z160,INDEX(DECISION_CONTEXT!$F$6:$F$205,MATCH(B160,DECISION_CONTEXT!$A$6:$A$205,0))),EXACT(AA160,INDEX(DECISION_CONTEXT!$H$6:$H$205,MATCH(B160,DECISION_CONTEXT!$A$6:$A$205,0))),EXACT(E160,INDEX(DECISION_CONTEXT!$K$6:$K$205,MATCH(B160,DECISION_CONTEXT!$A$6:$A$205,0)))),"VALID","INVALID - DECISION CONTRACT PARITY / AUTHORITY"))</x:f>
      </x:c>
      <x:c r="AC160" s="51" t="str">
        <x:f>IF(A160="","",COUNTIFS(EVIDENCE_LINKS!$B$6:$B$205,A160,EVIDENCE_LINKS!$C$6:$C$205,B160,EVIDENCE_LINKS!$N$6:$N$205,"INVALID"))</x:f>
      </x:c>
      <x:c r="AD160" s="51" t="str">
        <x:f>IF(A160="","",S160)</x:f>
      </x:c>
      <x:c r="AE160" s="51" t="str">
        <x:f>IF(A160="","",COUNTIFS(ALTERNATIVES!$B$6:$B$205,A160,ALTERNATIVES!$C$6:$C$205,B160,ALTERNATIVES!$L$6:$L$205,"INVALID"))</x:f>
      </x:c>
      <x:c r="AF160" s="51" t="str">
        <x:f>IF(A160="","",A160&amp;"|~|"&amp;B160&amp;"|~|"&amp;X160&amp;"|~|"&amp;Y160&amp;"|~|"&amp;Z160&amp;"|~|"&amp;AA160&amp;"|~|"&amp;E160&amp;"|~|"&amp;F160&amp;"|~|"&amp;H160&amp;"|~|"&amp;I160&amp;"|~|"&amp;K160&amp;"|~|"&amp;L160)</x:f>
      </x:c>
      <x:c r="AG160" s="51"/>
      <x:c r="AH160" s="51"/>
      <x:c r="AI160" s="51"/>
      <x:c r="AJ160" s="51"/>
      <x:c r="AK160" s="51" t="str">
        <x:f>IF(A160="","",IF(AG160="","EMPTY",IF(AND(COUNTIFS(EVIDENCE_LINKS!$B$6:$B$205,A160,EVIDENCE_LINKS!$D$6:$D$205,AG160)=1,EXACT(AG160,INDEX(EVIDENCE_LINKS!$D$6:$D$205,SUMIFS(EVIDENCE_LINKS!$S$6:$S$205,EVIDENCE_LINKS!$B$6:$B$205,A160,EVIDENCE_LINKS!$D$6:$D$205,AG160))),EXACT(A160,INDEX(EVIDENCE_LINKS!$B$6:$B$205,SUMIFS(EVIDENCE_LINKS!$S$6:$S$205,EVIDENCE_LINKS!$B$6:$B$205,A160,EVIDENCE_LINKS!$D$6:$D$205,AG160))),EXACT(B160,INDEX(EVIDENCE_LINKS!$C$6:$C$205,SUMIFS(EVIDENCE_LINKS!$S$6:$S$205,EVIDENCE_LINKS!$B$6:$B$205,A160,EVIDENCE_LINKS!$D$6:$D$205,AG160))),INDEX(EVIDENCE_LINKS!$N$6:$N$205,SUMIFS(EVIDENCE_LINKS!$S$6:$S$205,EVIDENCE_LINKS!$B$6:$B$205,A160,EVIDENCE_LINKS!$D$6:$D$205,AG160))="VALID",COUNTIF($AG160:$AJ160,AG160)=1),"VALID","INVALID - EVIDENCE 1 SELECTION")))</x:f>
      </x:c>
      <x:c r="AL160" s="51" t="str">
        <x:f>IF(A160="","",IF(AH160="","EMPTY",IF(AND(COUNTIFS(EVIDENCE_LINKS!$B$6:$B$205,A160,EVIDENCE_LINKS!$D$6:$D$205,AH160)=1,EXACT(AH160,INDEX(EVIDENCE_LINKS!$D$6:$D$205,SUMIFS(EVIDENCE_LINKS!$S$6:$S$205,EVIDENCE_LINKS!$B$6:$B$205,A160,EVIDENCE_LINKS!$D$6:$D$205,AH160))),EXACT(A160,INDEX(EVIDENCE_LINKS!$B$6:$B$205,SUMIFS(EVIDENCE_LINKS!$S$6:$S$205,EVIDENCE_LINKS!$B$6:$B$205,A160,EVIDENCE_LINKS!$D$6:$D$205,AH160))),EXACT(B160,INDEX(EVIDENCE_LINKS!$C$6:$C$205,SUMIFS(EVIDENCE_LINKS!$S$6:$S$205,EVIDENCE_LINKS!$B$6:$B$205,A160,EVIDENCE_LINKS!$D$6:$D$205,AH160))),INDEX(EVIDENCE_LINKS!$N$6:$N$205,SUMIFS(EVIDENCE_LINKS!$S$6:$S$205,EVIDENCE_LINKS!$B$6:$B$205,A160,EVIDENCE_LINKS!$D$6:$D$205,AH160))="VALID",COUNTIF($AG160:$AJ160,AH160)=1),"VALID","INVALID - EVIDENCE 2 SELECTION")))</x:f>
      </x:c>
      <x:c r="AM160" s="51" t="str">
        <x:f>IF(A160="","",IF(AI160="","EMPTY",IF(AND(COUNTIFS(EVIDENCE_LINKS!$B$6:$B$205,A160,EVIDENCE_LINKS!$D$6:$D$205,AI160)=1,EXACT(AI160,INDEX(EVIDENCE_LINKS!$D$6:$D$205,SUMIFS(EVIDENCE_LINKS!$S$6:$S$205,EVIDENCE_LINKS!$B$6:$B$205,A160,EVIDENCE_LINKS!$D$6:$D$205,AI160))),EXACT(A160,INDEX(EVIDENCE_LINKS!$B$6:$B$205,SUMIFS(EVIDENCE_LINKS!$S$6:$S$205,EVIDENCE_LINKS!$B$6:$B$205,A160,EVIDENCE_LINKS!$D$6:$D$205,AI160))),EXACT(B160,INDEX(EVIDENCE_LINKS!$C$6:$C$205,SUMIFS(EVIDENCE_LINKS!$S$6:$S$205,EVIDENCE_LINKS!$B$6:$B$205,A160,EVIDENCE_LINKS!$D$6:$D$205,AI160))),INDEX(EVIDENCE_LINKS!$N$6:$N$205,SUMIFS(EVIDENCE_LINKS!$S$6:$S$205,EVIDENCE_LINKS!$B$6:$B$205,A160,EVIDENCE_LINKS!$D$6:$D$205,AI160))="VALID",COUNTIF($AG160:$AJ160,AI160)=1),"VALID","INVALID - EVIDENCE 3 SELECTION")))</x:f>
      </x:c>
      <x:c r="AN160" s="51" t="str">
        <x:f>IF(A160="","",IF(AJ160="","EMPTY",IF(AND(COUNTIFS(EVIDENCE_LINKS!$B$6:$B$205,A160,EVIDENCE_LINKS!$D$6:$D$205,AJ160)=1,EXACT(AJ160,INDEX(EVIDENCE_LINKS!$D$6:$D$205,SUMIFS(EVIDENCE_LINKS!$S$6:$S$205,EVIDENCE_LINKS!$B$6:$B$205,A160,EVIDENCE_LINKS!$D$6:$D$205,AJ160))),EXACT(A160,INDEX(EVIDENCE_LINKS!$B$6:$B$205,SUMIFS(EVIDENCE_LINKS!$S$6:$S$205,EVIDENCE_LINKS!$B$6:$B$205,A160,EVIDENCE_LINKS!$D$6:$D$205,AJ160))),EXACT(B160,INDEX(EVIDENCE_LINKS!$C$6:$C$205,SUMIFS(EVIDENCE_LINKS!$S$6:$S$205,EVIDENCE_LINKS!$B$6:$B$205,A160,EVIDENCE_LINKS!$D$6:$D$205,AJ160))),INDEX(EVIDENCE_LINKS!$N$6:$N$205,SUMIFS(EVIDENCE_LINKS!$S$6:$S$205,EVIDENCE_LINKS!$B$6:$B$205,A160,EVIDENCE_LINKS!$D$6:$D$205,AJ160))="VALID",COUNTIF($AG160:$AJ160,AJ160)=1),"VALID","INVALID - EVIDENCE 4 SELECTION")))</x:f>
      </x:c>
      <x:c r="AO160" s="51" t="str">
        <x:f>IF(A160="","",IF(AND(OR(AK160="VALID",AK160="EMPTY"),OR(AL160="VALID",AL160="EMPTY"),OR(AM160="VALID",AM160="EMPTY"),OR(AN160="VALID",AN160="EMPTY"),R160=COUNTIF($AG160:$AJ160,"&lt;&gt;")),"VALID","INVALID - EVIDENCE SELECTION PARITY"))</x:f>
      </x:c>
      <x:c r="AP160" s="51" t="str">
        <x:f>IF(A160="","",IF(R160&lt;2,"TOO FEW - RETURN TO EVIDENCE AUDIT",IF(R160&gt;4,"TOO MANY - REPAIR MEMO","VALID")))</x:f>
      </x:c>
      <x:c r="AR160" t="str">
        <x:f>IF(A160="","",IF(AQ160="","INVALID - MISSING ALTERNATIVE SELECTION",IF(AND(COUNTIFS(ALTERNATIVES!$B$6:$B$205,A160,ALTERNATIVES!$A$6:$A$205,AQ160)=1,EXACT(AQ160,INDEX(ALTERNATIVES!$A$6:$A$205,SUMIFS(ALTERNATIVES!$Q$6:$Q$205,ALTERNATIVES!$B$6:$B$205,A160,ALTERNATIVES!$A$6:$A$205,AQ160))),EXACT(A160,INDEX(ALTERNATIVES!$B$6:$B$205,SUMIFS(ALTERNATIVES!$Q$6:$Q$205,ALTERNATIVES!$B$6:$B$205,A160,ALTERNATIVES!$A$6:$A$205,AQ160))),EXACT(B160,INDEX(ALTERNATIVES!$C$6:$C$205,SUMIFS(ALTERNATIVES!$Q$6:$Q$205,ALTERNATIVES!$B$6:$B$205,A160,ALTERNATIVES!$A$6:$A$205,AQ160))),INDEX(ALTERNATIVES!$L$6:$L$205,SUMIFS(ALTERNATIVES!$Q$6:$Q$205,ALTERNATIVES!$B$6:$B$205,A160,ALTERNATIVES!$A$6:$A$205,AQ160))="VALID"),"VALID","INVALID - ALTERNATIVE SELECTION")))</x:f>
      </x:c>
    </x:row>
    <x:row r="161">
      <x:c r="A161" s="24"/>
      <x:c r="B161" s="24"/>
      <x:c r="C161" s="34"/>
      <x:c r="D161" s="24"/>
      <x:c r="E161" s="24"/>
      <x:c r="F161" s="24"/>
      <x:c r="G161" s="24"/>
      <x:c r="H161" s="24"/>
      <x:c r="I161" s="24"/>
      <x:c r="J161" s="24"/>
      <x:c r="K161" s="24"/>
      <x:c r="L161" s="24"/>
      <x:c r="M161" s="24"/>
      <x:c r="N161" s="30" t="str">
        <x:f>IF(A161="","",IF(COUNTIF($A$6:$A$205,A161)=1,"VALID","INVALID - DUPLICATE / CASE-COLLIDING MEMO ID"))</x:f>
      </x:c>
      <x:c r="O161" s="30" t="str">
        <x:f>IF(A161="","",IF(AND(COUNTIF(DECISION_CONTEXT!$A$6:$A$205,B161)=1,EXACT(B161,INDEX(DECISION_CONTEXT!$A$6:$A$205,MATCH(B161,DECISION_CONTEXT!$A$6:$A$205,0))),INDEX(DECISION_CONTEXT!$I$6:$I$205,MATCH(B161,DECISION_CONTEXT!$A$6:$A$205,0))="VALID",INDEX(DECISION_CONTEXT!$J$6:$J$205,MATCH(B161,DECISION_CONTEXT!$A$6:$A$205,0))="VALID"),"VALID","INVALID - DECISION OWNERSHIP"))</x:f>
      </x:c>
      <x:c r="P161" s="30" t="str">
        <x:f>IF(A161="","",IF(AND(B161&lt;&gt;"",C161&lt;&gt;"",D161&lt;&gt;"",E161&lt;&gt;"",F161&lt;&gt;"",G161&lt;&gt;"",H161&lt;&gt;"",I161&lt;&gt;"",J161&lt;&gt;"",K161&lt;&gt;"",L161&lt;&gt;"",M161&lt;&gt;""),"VALID","INVALID - REQUIRED FIELD"))</x:f>
      </x:c>
      <x:c r="Q161" s="30" t="str">
        <x:f>IF(A161="","",COUNTIFS(EVIDENCE_LINKS!$B$6:$B$205,A161,EVIDENCE_LINKS!$C$6:$C$205,B161))</x:f>
      </x:c>
      <x:c r="R161" s="30" t="str">
        <x:f>IF(A161="","",COUNTIFS(EVIDENCE_LINKS!$B$6:$B$205,A161,EVIDENCE_LINKS!$C$6:$C$205,B161,EVIDENCE_LINKS!$N$6:$N$205,"VALID"))</x:f>
      </x:c>
      <x:c r="S161" s="30" t="str">
        <x:f>IF(A161="","",COUNTIFS(EVIDENCE_LINKS!$B$6:$B$205,A161,EVIDENCE_LINKS!$C$6:$C$205,B161,EVIDENCE_LINKS!$N$6:$N$205,"BLOCKING"))</x:f>
      </x:c>
      <x:c r="T161" s="30" t="str">
        <x:f>IF(A161="","",COUNTIFS(ALTERNATIVES!$B$6:$B$205,A161,ALTERNATIVES!$C$6:$C$205,B161,ALTERNATIVES!$L$6:$L$205,"VALID"))</x:f>
      </x:c>
      <x:c r="U161" s="30" t="str">
        <x:f>IF(A161="","",IF(OR(N161&lt;&gt;"VALID",O161&lt;&gt;"VALID",P161&lt;&gt;"VALID",AB161&lt;&gt;"VALID",AC161&gt;0,AE161&gt;0,AO161&lt;&gt;"VALID",AR161&lt;&gt;"VALID"),"REPAIR MEMO",IF(INDEX(DECISION_CONTEXT!$D$6:$D$205,MATCH(B161,DECISION_CONTEXT!$A$6:$A$205,0))="REOPEN REQUIRED","RETURN TO DECISION DEFINITION",IF(OR(AD161&gt;0,AP161="TOO FEW - RETURN TO EVIDENCE AUDIT"),"RETURN TO EVIDENCE AUDIT",IF(AP161="TOO MANY - REPAIR MEMO","REPAIR MEMO",IF(T161&lt;1,"REPAIR MEMO","READY FOR EXECUTIVE REVIEW"))))))</x:f>
      </x:c>
      <x:c r="V161" s="30" t="str">
        <x:f>IF(A161="","",IF(U161="READY FOR EXECUTIVE REVIEW","Take the bounded memo to executive review; record the actual decision separately.",IF(U161="RETURN TO DECISION DEFINITION","Reopen the Decision Definition Canvas before rewriting the memo.",IF(U161="RETURN TO EVIDENCE AUDIT","Return to Evidence Audit until at least two and no more than four decision-bearing evidence records are valid.",IF(AP161="TOO MANY - REPAIR MEMO","Reduce the executive surface to two to four decision-bearing evidence records without changing upstream evidence.","Repair the memo record without changing upstream decision or evidence.")))))</x:f>
      </x:c>
      <x:c r="W161" s="30" t="str">
        <x:f>IF(A161="","",A161&amp;"|~|"&amp;B161&amp;"|~|"&amp;E161&amp;"|~|"&amp;F161&amp;"|~|"&amp;H161&amp;"|~|"&amp;I161&amp;"|~|"&amp;K161&amp;"|~|"&amp;L161)</x:f>
      </x:c>
      <x:c r="X161" s="51"/>
      <x:c r="Y161" s="51"/>
      <x:c r="Z161" s="51"/>
      <x:c r="AA161" s="51"/>
      <x:c r="AB161" s="51" t="str">
        <x:f>IF(A161="","",IF(AND(O161="VALID",EXACT(X161,INDEX(DECISION_CONTEXT!$B$6:$B$205,MATCH(B161,DECISION_CONTEXT!$A$6:$A$205,0))),EXACT(Y161,INDEX(DECISION_CONTEXT!$E$6:$E$205,MATCH(B161,DECISION_CONTEXT!$A$6:$A$205,0))),EXACT(Z161,INDEX(DECISION_CONTEXT!$F$6:$F$205,MATCH(B161,DECISION_CONTEXT!$A$6:$A$205,0))),EXACT(AA161,INDEX(DECISION_CONTEXT!$H$6:$H$205,MATCH(B161,DECISION_CONTEXT!$A$6:$A$205,0))),EXACT(E161,INDEX(DECISION_CONTEXT!$K$6:$K$205,MATCH(B161,DECISION_CONTEXT!$A$6:$A$205,0)))),"VALID","INVALID - DECISION CONTRACT PARITY / AUTHORITY"))</x:f>
      </x:c>
      <x:c r="AC161" s="51" t="str">
        <x:f>IF(A161="","",COUNTIFS(EVIDENCE_LINKS!$B$6:$B$205,A161,EVIDENCE_LINKS!$C$6:$C$205,B161,EVIDENCE_LINKS!$N$6:$N$205,"INVALID"))</x:f>
      </x:c>
      <x:c r="AD161" s="51" t="str">
        <x:f>IF(A161="","",S161)</x:f>
      </x:c>
      <x:c r="AE161" s="51" t="str">
        <x:f>IF(A161="","",COUNTIFS(ALTERNATIVES!$B$6:$B$205,A161,ALTERNATIVES!$C$6:$C$205,B161,ALTERNATIVES!$L$6:$L$205,"INVALID"))</x:f>
      </x:c>
      <x:c r="AF161" s="51" t="str">
        <x:f>IF(A161="","",A161&amp;"|~|"&amp;B161&amp;"|~|"&amp;X161&amp;"|~|"&amp;Y161&amp;"|~|"&amp;Z161&amp;"|~|"&amp;AA161&amp;"|~|"&amp;E161&amp;"|~|"&amp;F161&amp;"|~|"&amp;H161&amp;"|~|"&amp;I161&amp;"|~|"&amp;K161&amp;"|~|"&amp;L161)</x:f>
      </x:c>
      <x:c r="AG161" s="51"/>
      <x:c r="AH161" s="51"/>
      <x:c r="AI161" s="51"/>
      <x:c r="AJ161" s="51"/>
      <x:c r="AK161" s="51" t="str">
        <x:f>IF(A161="","",IF(AG161="","EMPTY",IF(AND(COUNTIFS(EVIDENCE_LINKS!$B$6:$B$205,A161,EVIDENCE_LINKS!$D$6:$D$205,AG161)=1,EXACT(AG161,INDEX(EVIDENCE_LINKS!$D$6:$D$205,SUMIFS(EVIDENCE_LINKS!$S$6:$S$205,EVIDENCE_LINKS!$B$6:$B$205,A161,EVIDENCE_LINKS!$D$6:$D$205,AG161))),EXACT(A161,INDEX(EVIDENCE_LINKS!$B$6:$B$205,SUMIFS(EVIDENCE_LINKS!$S$6:$S$205,EVIDENCE_LINKS!$B$6:$B$205,A161,EVIDENCE_LINKS!$D$6:$D$205,AG161))),EXACT(B161,INDEX(EVIDENCE_LINKS!$C$6:$C$205,SUMIFS(EVIDENCE_LINKS!$S$6:$S$205,EVIDENCE_LINKS!$B$6:$B$205,A161,EVIDENCE_LINKS!$D$6:$D$205,AG161))),INDEX(EVIDENCE_LINKS!$N$6:$N$205,SUMIFS(EVIDENCE_LINKS!$S$6:$S$205,EVIDENCE_LINKS!$B$6:$B$205,A161,EVIDENCE_LINKS!$D$6:$D$205,AG161))="VALID",COUNTIF($AG161:$AJ161,AG161)=1),"VALID","INVALID - EVIDENCE 1 SELECTION")))</x:f>
      </x:c>
      <x:c r="AL161" s="51" t="str">
        <x:f>IF(A161="","",IF(AH161="","EMPTY",IF(AND(COUNTIFS(EVIDENCE_LINKS!$B$6:$B$205,A161,EVIDENCE_LINKS!$D$6:$D$205,AH161)=1,EXACT(AH161,INDEX(EVIDENCE_LINKS!$D$6:$D$205,SUMIFS(EVIDENCE_LINKS!$S$6:$S$205,EVIDENCE_LINKS!$B$6:$B$205,A161,EVIDENCE_LINKS!$D$6:$D$205,AH161))),EXACT(A161,INDEX(EVIDENCE_LINKS!$B$6:$B$205,SUMIFS(EVIDENCE_LINKS!$S$6:$S$205,EVIDENCE_LINKS!$B$6:$B$205,A161,EVIDENCE_LINKS!$D$6:$D$205,AH161))),EXACT(B161,INDEX(EVIDENCE_LINKS!$C$6:$C$205,SUMIFS(EVIDENCE_LINKS!$S$6:$S$205,EVIDENCE_LINKS!$B$6:$B$205,A161,EVIDENCE_LINKS!$D$6:$D$205,AH161))),INDEX(EVIDENCE_LINKS!$N$6:$N$205,SUMIFS(EVIDENCE_LINKS!$S$6:$S$205,EVIDENCE_LINKS!$B$6:$B$205,A161,EVIDENCE_LINKS!$D$6:$D$205,AH161))="VALID",COUNTIF($AG161:$AJ161,AH161)=1),"VALID","INVALID - EVIDENCE 2 SELECTION")))</x:f>
      </x:c>
      <x:c r="AM161" s="51" t="str">
        <x:f>IF(A161="","",IF(AI161="","EMPTY",IF(AND(COUNTIFS(EVIDENCE_LINKS!$B$6:$B$205,A161,EVIDENCE_LINKS!$D$6:$D$205,AI161)=1,EXACT(AI161,INDEX(EVIDENCE_LINKS!$D$6:$D$205,SUMIFS(EVIDENCE_LINKS!$S$6:$S$205,EVIDENCE_LINKS!$B$6:$B$205,A161,EVIDENCE_LINKS!$D$6:$D$205,AI161))),EXACT(A161,INDEX(EVIDENCE_LINKS!$B$6:$B$205,SUMIFS(EVIDENCE_LINKS!$S$6:$S$205,EVIDENCE_LINKS!$B$6:$B$205,A161,EVIDENCE_LINKS!$D$6:$D$205,AI161))),EXACT(B161,INDEX(EVIDENCE_LINKS!$C$6:$C$205,SUMIFS(EVIDENCE_LINKS!$S$6:$S$205,EVIDENCE_LINKS!$B$6:$B$205,A161,EVIDENCE_LINKS!$D$6:$D$205,AI161))),INDEX(EVIDENCE_LINKS!$N$6:$N$205,SUMIFS(EVIDENCE_LINKS!$S$6:$S$205,EVIDENCE_LINKS!$B$6:$B$205,A161,EVIDENCE_LINKS!$D$6:$D$205,AI161))="VALID",COUNTIF($AG161:$AJ161,AI161)=1),"VALID","INVALID - EVIDENCE 3 SELECTION")))</x:f>
      </x:c>
      <x:c r="AN161" s="51" t="str">
        <x:f>IF(A161="","",IF(AJ161="","EMPTY",IF(AND(COUNTIFS(EVIDENCE_LINKS!$B$6:$B$205,A161,EVIDENCE_LINKS!$D$6:$D$205,AJ161)=1,EXACT(AJ161,INDEX(EVIDENCE_LINKS!$D$6:$D$205,SUMIFS(EVIDENCE_LINKS!$S$6:$S$205,EVIDENCE_LINKS!$B$6:$B$205,A161,EVIDENCE_LINKS!$D$6:$D$205,AJ161))),EXACT(A161,INDEX(EVIDENCE_LINKS!$B$6:$B$205,SUMIFS(EVIDENCE_LINKS!$S$6:$S$205,EVIDENCE_LINKS!$B$6:$B$205,A161,EVIDENCE_LINKS!$D$6:$D$205,AJ161))),EXACT(B161,INDEX(EVIDENCE_LINKS!$C$6:$C$205,SUMIFS(EVIDENCE_LINKS!$S$6:$S$205,EVIDENCE_LINKS!$B$6:$B$205,A161,EVIDENCE_LINKS!$D$6:$D$205,AJ161))),INDEX(EVIDENCE_LINKS!$N$6:$N$205,SUMIFS(EVIDENCE_LINKS!$S$6:$S$205,EVIDENCE_LINKS!$B$6:$B$205,A161,EVIDENCE_LINKS!$D$6:$D$205,AJ161))="VALID",COUNTIF($AG161:$AJ161,AJ161)=1),"VALID","INVALID - EVIDENCE 4 SELECTION")))</x:f>
      </x:c>
      <x:c r="AO161" s="51" t="str">
        <x:f>IF(A161="","",IF(AND(OR(AK161="VALID",AK161="EMPTY"),OR(AL161="VALID",AL161="EMPTY"),OR(AM161="VALID",AM161="EMPTY"),OR(AN161="VALID",AN161="EMPTY"),R161=COUNTIF($AG161:$AJ161,"&lt;&gt;")),"VALID","INVALID - EVIDENCE SELECTION PARITY"))</x:f>
      </x:c>
      <x:c r="AP161" s="51" t="str">
        <x:f>IF(A161="","",IF(R161&lt;2,"TOO FEW - RETURN TO EVIDENCE AUDIT",IF(R161&gt;4,"TOO MANY - REPAIR MEMO","VALID")))</x:f>
      </x:c>
      <x:c r="AR161" t="str">
        <x:f>IF(A161="","",IF(AQ161="","INVALID - MISSING ALTERNATIVE SELECTION",IF(AND(COUNTIFS(ALTERNATIVES!$B$6:$B$205,A161,ALTERNATIVES!$A$6:$A$205,AQ161)=1,EXACT(AQ161,INDEX(ALTERNATIVES!$A$6:$A$205,SUMIFS(ALTERNATIVES!$Q$6:$Q$205,ALTERNATIVES!$B$6:$B$205,A161,ALTERNATIVES!$A$6:$A$205,AQ161))),EXACT(A161,INDEX(ALTERNATIVES!$B$6:$B$205,SUMIFS(ALTERNATIVES!$Q$6:$Q$205,ALTERNATIVES!$B$6:$B$205,A161,ALTERNATIVES!$A$6:$A$205,AQ161))),EXACT(B161,INDEX(ALTERNATIVES!$C$6:$C$205,SUMIFS(ALTERNATIVES!$Q$6:$Q$205,ALTERNATIVES!$B$6:$B$205,A161,ALTERNATIVES!$A$6:$A$205,AQ161))),INDEX(ALTERNATIVES!$L$6:$L$205,SUMIFS(ALTERNATIVES!$Q$6:$Q$205,ALTERNATIVES!$B$6:$B$205,A161,ALTERNATIVES!$A$6:$A$205,AQ161))="VALID"),"VALID","INVALID - ALTERNATIVE SELECTION")))</x:f>
      </x:c>
    </x:row>
    <x:row r="162">
      <x:c r="A162" s="24"/>
      <x:c r="B162" s="24"/>
      <x:c r="C162" s="34"/>
      <x:c r="D162" s="24"/>
      <x:c r="E162" s="24"/>
      <x:c r="F162" s="24"/>
      <x:c r="G162" s="24"/>
      <x:c r="H162" s="24"/>
      <x:c r="I162" s="24"/>
      <x:c r="J162" s="24"/>
      <x:c r="K162" s="24"/>
      <x:c r="L162" s="24"/>
      <x:c r="M162" s="24"/>
      <x:c r="N162" s="30" t="str">
        <x:f>IF(A162="","",IF(COUNTIF($A$6:$A$205,A162)=1,"VALID","INVALID - DUPLICATE / CASE-COLLIDING MEMO ID"))</x:f>
      </x:c>
      <x:c r="O162" s="30" t="str">
        <x:f>IF(A162="","",IF(AND(COUNTIF(DECISION_CONTEXT!$A$6:$A$205,B162)=1,EXACT(B162,INDEX(DECISION_CONTEXT!$A$6:$A$205,MATCH(B162,DECISION_CONTEXT!$A$6:$A$205,0))),INDEX(DECISION_CONTEXT!$I$6:$I$205,MATCH(B162,DECISION_CONTEXT!$A$6:$A$205,0))="VALID",INDEX(DECISION_CONTEXT!$J$6:$J$205,MATCH(B162,DECISION_CONTEXT!$A$6:$A$205,0))="VALID"),"VALID","INVALID - DECISION OWNERSHIP"))</x:f>
      </x:c>
      <x:c r="P162" s="30" t="str">
        <x:f>IF(A162="","",IF(AND(B162&lt;&gt;"",C162&lt;&gt;"",D162&lt;&gt;"",E162&lt;&gt;"",F162&lt;&gt;"",G162&lt;&gt;"",H162&lt;&gt;"",I162&lt;&gt;"",J162&lt;&gt;"",K162&lt;&gt;"",L162&lt;&gt;"",M162&lt;&gt;""),"VALID","INVALID - REQUIRED FIELD"))</x:f>
      </x:c>
      <x:c r="Q162" s="30" t="str">
        <x:f>IF(A162="","",COUNTIFS(EVIDENCE_LINKS!$B$6:$B$205,A162,EVIDENCE_LINKS!$C$6:$C$205,B162))</x:f>
      </x:c>
      <x:c r="R162" s="30" t="str">
        <x:f>IF(A162="","",COUNTIFS(EVIDENCE_LINKS!$B$6:$B$205,A162,EVIDENCE_LINKS!$C$6:$C$205,B162,EVIDENCE_LINKS!$N$6:$N$205,"VALID"))</x:f>
      </x:c>
      <x:c r="S162" s="30" t="str">
        <x:f>IF(A162="","",COUNTIFS(EVIDENCE_LINKS!$B$6:$B$205,A162,EVIDENCE_LINKS!$C$6:$C$205,B162,EVIDENCE_LINKS!$N$6:$N$205,"BLOCKING"))</x:f>
      </x:c>
      <x:c r="T162" s="30" t="str">
        <x:f>IF(A162="","",COUNTIFS(ALTERNATIVES!$B$6:$B$205,A162,ALTERNATIVES!$C$6:$C$205,B162,ALTERNATIVES!$L$6:$L$205,"VALID"))</x:f>
      </x:c>
      <x:c r="U162" s="30" t="str">
        <x:f>IF(A162="","",IF(OR(N162&lt;&gt;"VALID",O162&lt;&gt;"VALID",P162&lt;&gt;"VALID",AB162&lt;&gt;"VALID",AC162&gt;0,AE162&gt;0,AO162&lt;&gt;"VALID",AR162&lt;&gt;"VALID"),"REPAIR MEMO",IF(INDEX(DECISION_CONTEXT!$D$6:$D$205,MATCH(B162,DECISION_CONTEXT!$A$6:$A$205,0))="REOPEN REQUIRED","RETURN TO DECISION DEFINITION",IF(OR(AD162&gt;0,AP162="TOO FEW - RETURN TO EVIDENCE AUDIT"),"RETURN TO EVIDENCE AUDIT",IF(AP162="TOO MANY - REPAIR MEMO","REPAIR MEMO",IF(T162&lt;1,"REPAIR MEMO","READY FOR EXECUTIVE REVIEW"))))))</x:f>
      </x:c>
      <x:c r="V162" s="30" t="str">
        <x:f>IF(A162="","",IF(U162="READY FOR EXECUTIVE REVIEW","Take the bounded memo to executive review; record the actual decision separately.",IF(U162="RETURN TO DECISION DEFINITION","Reopen the Decision Definition Canvas before rewriting the memo.",IF(U162="RETURN TO EVIDENCE AUDIT","Return to Evidence Audit until at least two and no more than four decision-bearing evidence records are valid.",IF(AP162="TOO MANY - REPAIR MEMO","Reduce the executive surface to two to four decision-bearing evidence records without changing upstream evidence.","Repair the memo record without changing upstream decision or evidence.")))))</x:f>
      </x:c>
      <x:c r="W162" s="30" t="str">
        <x:f>IF(A162="","",A162&amp;"|~|"&amp;B162&amp;"|~|"&amp;E162&amp;"|~|"&amp;F162&amp;"|~|"&amp;H162&amp;"|~|"&amp;I162&amp;"|~|"&amp;K162&amp;"|~|"&amp;L162)</x:f>
      </x:c>
      <x:c r="X162" s="51"/>
      <x:c r="Y162" s="51"/>
      <x:c r="Z162" s="51"/>
      <x:c r="AA162" s="51"/>
      <x:c r="AB162" s="51" t="str">
        <x:f>IF(A162="","",IF(AND(O162="VALID",EXACT(X162,INDEX(DECISION_CONTEXT!$B$6:$B$205,MATCH(B162,DECISION_CONTEXT!$A$6:$A$205,0))),EXACT(Y162,INDEX(DECISION_CONTEXT!$E$6:$E$205,MATCH(B162,DECISION_CONTEXT!$A$6:$A$205,0))),EXACT(Z162,INDEX(DECISION_CONTEXT!$F$6:$F$205,MATCH(B162,DECISION_CONTEXT!$A$6:$A$205,0))),EXACT(AA162,INDEX(DECISION_CONTEXT!$H$6:$H$205,MATCH(B162,DECISION_CONTEXT!$A$6:$A$205,0))),EXACT(E162,INDEX(DECISION_CONTEXT!$K$6:$K$205,MATCH(B162,DECISION_CONTEXT!$A$6:$A$205,0)))),"VALID","INVALID - DECISION CONTRACT PARITY / AUTHORITY"))</x:f>
      </x:c>
      <x:c r="AC162" s="51" t="str">
        <x:f>IF(A162="","",COUNTIFS(EVIDENCE_LINKS!$B$6:$B$205,A162,EVIDENCE_LINKS!$C$6:$C$205,B162,EVIDENCE_LINKS!$N$6:$N$205,"INVALID"))</x:f>
      </x:c>
      <x:c r="AD162" s="51" t="str">
        <x:f>IF(A162="","",S162)</x:f>
      </x:c>
      <x:c r="AE162" s="51" t="str">
        <x:f>IF(A162="","",COUNTIFS(ALTERNATIVES!$B$6:$B$205,A162,ALTERNATIVES!$C$6:$C$205,B162,ALTERNATIVES!$L$6:$L$205,"INVALID"))</x:f>
      </x:c>
      <x:c r="AF162" s="51" t="str">
        <x:f>IF(A162="","",A162&amp;"|~|"&amp;B162&amp;"|~|"&amp;X162&amp;"|~|"&amp;Y162&amp;"|~|"&amp;Z162&amp;"|~|"&amp;AA162&amp;"|~|"&amp;E162&amp;"|~|"&amp;F162&amp;"|~|"&amp;H162&amp;"|~|"&amp;I162&amp;"|~|"&amp;K162&amp;"|~|"&amp;L162)</x:f>
      </x:c>
      <x:c r="AG162" s="51"/>
      <x:c r="AH162" s="51"/>
      <x:c r="AI162" s="51"/>
      <x:c r="AJ162" s="51"/>
      <x:c r="AK162" s="51" t="str">
        <x:f>IF(A162="","",IF(AG162="","EMPTY",IF(AND(COUNTIFS(EVIDENCE_LINKS!$B$6:$B$205,A162,EVIDENCE_LINKS!$D$6:$D$205,AG162)=1,EXACT(AG162,INDEX(EVIDENCE_LINKS!$D$6:$D$205,SUMIFS(EVIDENCE_LINKS!$S$6:$S$205,EVIDENCE_LINKS!$B$6:$B$205,A162,EVIDENCE_LINKS!$D$6:$D$205,AG162))),EXACT(A162,INDEX(EVIDENCE_LINKS!$B$6:$B$205,SUMIFS(EVIDENCE_LINKS!$S$6:$S$205,EVIDENCE_LINKS!$B$6:$B$205,A162,EVIDENCE_LINKS!$D$6:$D$205,AG162))),EXACT(B162,INDEX(EVIDENCE_LINKS!$C$6:$C$205,SUMIFS(EVIDENCE_LINKS!$S$6:$S$205,EVIDENCE_LINKS!$B$6:$B$205,A162,EVIDENCE_LINKS!$D$6:$D$205,AG162))),INDEX(EVIDENCE_LINKS!$N$6:$N$205,SUMIFS(EVIDENCE_LINKS!$S$6:$S$205,EVIDENCE_LINKS!$B$6:$B$205,A162,EVIDENCE_LINKS!$D$6:$D$205,AG162))="VALID",COUNTIF($AG162:$AJ162,AG162)=1),"VALID","INVALID - EVIDENCE 1 SELECTION")))</x:f>
      </x:c>
      <x:c r="AL162" s="51" t="str">
        <x:f>IF(A162="","",IF(AH162="","EMPTY",IF(AND(COUNTIFS(EVIDENCE_LINKS!$B$6:$B$205,A162,EVIDENCE_LINKS!$D$6:$D$205,AH162)=1,EXACT(AH162,INDEX(EVIDENCE_LINKS!$D$6:$D$205,SUMIFS(EVIDENCE_LINKS!$S$6:$S$205,EVIDENCE_LINKS!$B$6:$B$205,A162,EVIDENCE_LINKS!$D$6:$D$205,AH162))),EXACT(A162,INDEX(EVIDENCE_LINKS!$B$6:$B$205,SUMIFS(EVIDENCE_LINKS!$S$6:$S$205,EVIDENCE_LINKS!$B$6:$B$205,A162,EVIDENCE_LINKS!$D$6:$D$205,AH162))),EXACT(B162,INDEX(EVIDENCE_LINKS!$C$6:$C$205,SUMIFS(EVIDENCE_LINKS!$S$6:$S$205,EVIDENCE_LINKS!$B$6:$B$205,A162,EVIDENCE_LINKS!$D$6:$D$205,AH162))),INDEX(EVIDENCE_LINKS!$N$6:$N$205,SUMIFS(EVIDENCE_LINKS!$S$6:$S$205,EVIDENCE_LINKS!$B$6:$B$205,A162,EVIDENCE_LINKS!$D$6:$D$205,AH162))="VALID",COUNTIF($AG162:$AJ162,AH162)=1),"VALID","INVALID - EVIDENCE 2 SELECTION")))</x:f>
      </x:c>
      <x:c r="AM162" s="51" t="str">
        <x:f>IF(A162="","",IF(AI162="","EMPTY",IF(AND(COUNTIFS(EVIDENCE_LINKS!$B$6:$B$205,A162,EVIDENCE_LINKS!$D$6:$D$205,AI162)=1,EXACT(AI162,INDEX(EVIDENCE_LINKS!$D$6:$D$205,SUMIFS(EVIDENCE_LINKS!$S$6:$S$205,EVIDENCE_LINKS!$B$6:$B$205,A162,EVIDENCE_LINKS!$D$6:$D$205,AI162))),EXACT(A162,INDEX(EVIDENCE_LINKS!$B$6:$B$205,SUMIFS(EVIDENCE_LINKS!$S$6:$S$205,EVIDENCE_LINKS!$B$6:$B$205,A162,EVIDENCE_LINKS!$D$6:$D$205,AI162))),EXACT(B162,INDEX(EVIDENCE_LINKS!$C$6:$C$205,SUMIFS(EVIDENCE_LINKS!$S$6:$S$205,EVIDENCE_LINKS!$B$6:$B$205,A162,EVIDENCE_LINKS!$D$6:$D$205,AI162))),INDEX(EVIDENCE_LINKS!$N$6:$N$205,SUMIFS(EVIDENCE_LINKS!$S$6:$S$205,EVIDENCE_LINKS!$B$6:$B$205,A162,EVIDENCE_LINKS!$D$6:$D$205,AI162))="VALID",COUNTIF($AG162:$AJ162,AI162)=1),"VALID","INVALID - EVIDENCE 3 SELECTION")))</x:f>
      </x:c>
      <x:c r="AN162" s="51" t="str">
        <x:f>IF(A162="","",IF(AJ162="","EMPTY",IF(AND(COUNTIFS(EVIDENCE_LINKS!$B$6:$B$205,A162,EVIDENCE_LINKS!$D$6:$D$205,AJ162)=1,EXACT(AJ162,INDEX(EVIDENCE_LINKS!$D$6:$D$205,SUMIFS(EVIDENCE_LINKS!$S$6:$S$205,EVIDENCE_LINKS!$B$6:$B$205,A162,EVIDENCE_LINKS!$D$6:$D$205,AJ162))),EXACT(A162,INDEX(EVIDENCE_LINKS!$B$6:$B$205,SUMIFS(EVIDENCE_LINKS!$S$6:$S$205,EVIDENCE_LINKS!$B$6:$B$205,A162,EVIDENCE_LINKS!$D$6:$D$205,AJ162))),EXACT(B162,INDEX(EVIDENCE_LINKS!$C$6:$C$205,SUMIFS(EVIDENCE_LINKS!$S$6:$S$205,EVIDENCE_LINKS!$B$6:$B$205,A162,EVIDENCE_LINKS!$D$6:$D$205,AJ162))),INDEX(EVIDENCE_LINKS!$N$6:$N$205,SUMIFS(EVIDENCE_LINKS!$S$6:$S$205,EVIDENCE_LINKS!$B$6:$B$205,A162,EVIDENCE_LINKS!$D$6:$D$205,AJ162))="VALID",COUNTIF($AG162:$AJ162,AJ162)=1),"VALID","INVALID - EVIDENCE 4 SELECTION")))</x:f>
      </x:c>
      <x:c r="AO162" s="51" t="str">
        <x:f>IF(A162="","",IF(AND(OR(AK162="VALID",AK162="EMPTY"),OR(AL162="VALID",AL162="EMPTY"),OR(AM162="VALID",AM162="EMPTY"),OR(AN162="VALID",AN162="EMPTY"),R162=COUNTIF($AG162:$AJ162,"&lt;&gt;")),"VALID","INVALID - EVIDENCE SELECTION PARITY"))</x:f>
      </x:c>
      <x:c r="AP162" s="51" t="str">
        <x:f>IF(A162="","",IF(R162&lt;2,"TOO FEW - RETURN TO EVIDENCE AUDIT",IF(R162&gt;4,"TOO MANY - REPAIR MEMO","VALID")))</x:f>
      </x:c>
      <x:c r="AR162" t="str">
        <x:f>IF(A162="","",IF(AQ162="","INVALID - MISSING ALTERNATIVE SELECTION",IF(AND(COUNTIFS(ALTERNATIVES!$B$6:$B$205,A162,ALTERNATIVES!$A$6:$A$205,AQ162)=1,EXACT(AQ162,INDEX(ALTERNATIVES!$A$6:$A$205,SUMIFS(ALTERNATIVES!$Q$6:$Q$205,ALTERNATIVES!$B$6:$B$205,A162,ALTERNATIVES!$A$6:$A$205,AQ162))),EXACT(A162,INDEX(ALTERNATIVES!$B$6:$B$205,SUMIFS(ALTERNATIVES!$Q$6:$Q$205,ALTERNATIVES!$B$6:$B$205,A162,ALTERNATIVES!$A$6:$A$205,AQ162))),EXACT(B162,INDEX(ALTERNATIVES!$C$6:$C$205,SUMIFS(ALTERNATIVES!$Q$6:$Q$205,ALTERNATIVES!$B$6:$B$205,A162,ALTERNATIVES!$A$6:$A$205,AQ162))),INDEX(ALTERNATIVES!$L$6:$L$205,SUMIFS(ALTERNATIVES!$Q$6:$Q$205,ALTERNATIVES!$B$6:$B$205,A162,ALTERNATIVES!$A$6:$A$205,AQ162))="VALID"),"VALID","INVALID - ALTERNATIVE SELECTION")))</x:f>
      </x:c>
    </x:row>
    <x:row r="163">
      <x:c r="A163" s="24"/>
      <x:c r="B163" s="24"/>
      <x:c r="C163" s="34"/>
      <x:c r="D163" s="24"/>
      <x:c r="E163" s="24"/>
      <x:c r="F163" s="24"/>
      <x:c r="G163" s="24"/>
      <x:c r="H163" s="24"/>
      <x:c r="I163" s="24"/>
      <x:c r="J163" s="24"/>
      <x:c r="K163" s="24"/>
      <x:c r="L163" s="24"/>
      <x:c r="M163" s="24"/>
      <x:c r="N163" s="30" t="str">
        <x:f>IF(A163="","",IF(COUNTIF($A$6:$A$205,A163)=1,"VALID","INVALID - DUPLICATE / CASE-COLLIDING MEMO ID"))</x:f>
      </x:c>
      <x:c r="O163" s="30" t="str">
        <x:f>IF(A163="","",IF(AND(COUNTIF(DECISION_CONTEXT!$A$6:$A$205,B163)=1,EXACT(B163,INDEX(DECISION_CONTEXT!$A$6:$A$205,MATCH(B163,DECISION_CONTEXT!$A$6:$A$205,0))),INDEX(DECISION_CONTEXT!$I$6:$I$205,MATCH(B163,DECISION_CONTEXT!$A$6:$A$205,0))="VALID",INDEX(DECISION_CONTEXT!$J$6:$J$205,MATCH(B163,DECISION_CONTEXT!$A$6:$A$205,0))="VALID"),"VALID","INVALID - DECISION OWNERSHIP"))</x:f>
      </x:c>
      <x:c r="P163" s="30" t="str">
        <x:f>IF(A163="","",IF(AND(B163&lt;&gt;"",C163&lt;&gt;"",D163&lt;&gt;"",E163&lt;&gt;"",F163&lt;&gt;"",G163&lt;&gt;"",H163&lt;&gt;"",I163&lt;&gt;"",J163&lt;&gt;"",K163&lt;&gt;"",L163&lt;&gt;"",M163&lt;&gt;""),"VALID","INVALID - REQUIRED FIELD"))</x:f>
      </x:c>
      <x:c r="Q163" s="30" t="str">
        <x:f>IF(A163="","",COUNTIFS(EVIDENCE_LINKS!$B$6:$B$205,A163,EVIDENCE_LINKS!$C$6:$C$205,B163))</x:f>
      </x:c>
      <x:c r="R163" s="30" t="str">
        <x:f>IF(A163="","",COUNTIFS(EVIDENCE_LINKS!$B$6:$B$205,A163,EVIDENCE_LINKS!$C$6:$C$205,B163,EVIDENCE_LINKS!$N$6:$N$205,"VALID"))</x:f>
      </x:c>
      <x:c r="S163" s="30" t="str">
        <x:f>IF(A163="","",COUNTIFS(EVIDENCE_LINKS!$B$6:$B$205,A163,EVIDENCE_LINKS!$C$6:$C$205,B163,EVIDENCE_LINKS!$N$6:$N$205,"BLOCKING"))</x:f>
      </x:c>
      <x:c r="T163" s="30" t="str">
        <x:f>IF(A163="","",COUNTIFS(ALTERNATIVES!$B$6:$B$205,A163,ALTERNATIVES!$C$6:$C$205,B163,ALTERNATIVES!$L$6:$L$205,"VALID"))</x:f>
      </x:c>
      <x:c r="U163" s="30" t="str">
        <x:f>IF(A163="","",IF(OR(N163&lt;&gt;"VALID",O163&lt;&gt;"VALID",P163&lt;&gt;"VALID",AB163&lt;&gt;"VALID",AC163&gt;0,AE163&gt;0,AO163&lt;&gt;"VALID",AR163&lt;&gt;"VALID"),"REPAIR MEMO",IF(INDEX(DECISION_CONTEXT!$D$6:$D$205,MATCH(B163,DECISION_CONTEXT!$A$6:$A$205,0))="REOPEN REQUIRED","RETURN TO DECISION DEFINITION",IF(OR(AD163&gt;0,AP163="TOO FEW - RETURN TO EVIDENCE AUDIT"),"RETURN TO EVIDENCE AUDIT",IF(AP163="TOO MANY - REPAIR MEMO","REPAIR MEMO",IF(T163&lt;1,"REPAIR MEMO","READY FOR EXECUTIVE REVIEW"))))))</x:f>
      </x:c>
      <x:c r="V163" s="30" t="str">
        <x:f>IF(A163="","",IF(U163="READY FOR EXECUTIVE REVIEW","Take the bounded memo to executive review; record the actual decision separately.",IF(U163="RETURN TO DECISION DEFINITION","Reopen the Decision Definition Canvas before rewriting the memo.",IF(U163="RETURN TO EVIDENCE AUDIT","Return to Evidence Audit until at least two and no more than four decision-bearing evidence records are valid.",IF(AP163="TOO MANY - REPAIR MEMO","Reduce the executive surface to two to four decision-bearing evidence records without changing upstream evidence.","Repair the memo record without changing upstream decision or evidence.")))))</x:f>
      </x:c>
      <x:c r="W163" s="30" t="str">
        <x:f>IF(A163="","",A163&amp;"|~|"&amp;B163&amp;"|~|"&amp;E163&amp;"|~|"&amp;F163&amp;"|~|"&amp;H163&amp;"|~|"&amp;I163&amp;"|~|"&amp;K163&amp;"|~|"&amp;L163)</x:f>
      </x:c>
      <x:c r="X163" s="51"/>
      <x:c r="Y163" s="51"/>
      <x:c r="Z163" s="51"/>
      <x:c r="AA163" s="51"/>
      <x:c r="AB163" s="51" t="str">
        <x:f>IF(A163="","",IF(AND(O163="VALID",EXACT(X163,INDEX(DECISION_CONTEXT!$B$6:$B$205,MATCH(B163,DECISION_CONTEXT!$A$6:$A$205,0))),EXACT(Y163,INDEX(DECISION_CONTEXT!$E$6:$E$205,MATCH(B163,DECISION_CONTEXT!$A$6:$A$205,0))),EXACT(Z163,INDEX(DECISION_CONTEXT!$F$6:$F$205,MATCH(B163,DECISION_CONTEXT!$A$6:$A$205,0))),EXACT(AA163,INDEX(DECISION_CONTEXT!$H$6:$H$205,MATCH(B163,DECISION_CONTEXT!$A$6:$A$205,0))),EXACT(E163,INDEX(DECISION_CONTEXT!$K$6:$K$205,MATCH(B163,DECISION_CONTEXT!$A$6:$A$205,0)))),"VALID","INVALID - DECISION CONTRACT PARITY / AUTHORITY"))</x:f>
      </x:c>
      <x:c r="AC163" s="51" t="str">
        <x:f>IF(A163="","",COUNTIFS(EVIDENCE_LINKS!$B$6:$B$205,A163,EVIDENCE_LINKS!$C$6:$C$205,B163,EVIDENCE_LINKS!$N$6:$N$205,"INVALID"))</x:f>
      </x:c>
      <x:c r="AD163" s="51" t="str">
        <x:f>IF(A163="","",S163)</x:f>
      </x:c>
      <x:c r="AE163" s="51" t="str">
        <x:f>IF(A163="","",COUNTIFS(ALTERNATIVES!$B$6:$B$205,A163,ALTERNATIVES!$C$6:$C$205,B163,ALTERNATIVES!$L$6:$L$205,"INVALID"))</x:f>
      </x:c>
      <x:c r="AF163" s="51" t="str">
        <x:f>IF(A163="","",A163&amp;"|~|"&amp;B163&amp;"|~|"&amp;X163&amp;"|~|"&amp;Y163&amp;"|~|"&amp;Z163&amp;"|~|"&amp;AA163&amp;"|~|"&amp;E163&amp;"|~|"&amp;F163&amp;"|~|"&amp;H163&amp;"|~|"&amp;I163&amp;"|~|"&amp;K163&amp;"|~|"&amp;L163)</x:f>
      </x:c>
      <x:c r="AG163" s="51"/>
      <x:c r="AH163" s="51"/>
      <x:c r="AI163" s="51"/>
      <x:c r="AJ163" s="51"/>
      <x:c r="AK163" s="51" t="str">
        <x:f>IF(A163="","",IF(AG163="","EMPTY",IF(AND(COUNTIFS(EVIDENCE_LINKS!$B$6:$B$205,A163,EVIDENCE_LINKS!$D$6:$D$205,AG163)=1,EXACT(AG163,INDEX(EVIDENCE_LINKS!$D$6:$D$205,SUMIFS(EVIDENCE_LINKS!$S$6:$S$205,EVIDENCE_LINKS!$B$6:$B$205,A163,EVIDENCE_LINKS!$D$6:$D$205,AG163))),EXACT(A163,INDEX(EVIDENCE_LINKS!$B$6:$B$205,SUMIFS(EVIDENCE_LINKS!$S$6:$S$205,EVIDENCE_LINKS!$B$6:$B$205,A163,EVIDENCE_LINKS!$D$6:$D$205,AG163))),EXACT(B163,INDEX(EVIDENCE_LINKS!$C$6:$C$205,SUMIFS(EVIDENCE_LINKS!$S$6:$S$205,EVIDENCE_LINKS!$B$6:$B$205,A163,EVIDENCE_LINKS!$D$6:$D$205,AG163))),INDEX(EVIDENCE_LINKS!$N$6:$N$205,SUMIFS(EVIDENCE_LINKS!$S$6:$S$205,EVIDENCE_LINKS!$B$6:$B$205,A163,EVIDENCE_LINKS!$D$6:$D$205,AG163))="VALID",COUNTIF($AG163:$AJ163,AG163)=1),"VALID","INVALID - EVIDENCE 1 SELECTION")))</x:f>
      </x:c>
      <x:c r="AL163" s="51" t="str">
        <x:f>IF(A163="","",IF(AH163="","EMPTY",IF(AND(COUNTIFS(EVIDENCE_LINKS!$B$6:$B$205,A163,EVIDENCE_LINKS!$D$6:$D$205,AH163)=1,EXACT(AH163,INDEX(EVIDENCE_LINKS!$D$6:$D$205,SUMIFS(EVIDENCE_LINKS!$S$6:$S$205,EVIDENCE_LINKS!$B$6:$B$205,A163,EVIDENCE_LINKS!$D$6:$D$205,AH163))),EXACT(A163,INDEX(EVIDENCE_LINKS!$B$6:$B$205,SUMIFS(EVIDENCE_LINKS!$S$6:$S$205,EVIDENCE_LINKS!$B$6:$B$205,A163,EVIDENCE_LINKS!$D$6:$D$205,AH163))),EXACT(B163,INDEX(EVIDENCE_LINKS!$C$6:$C$205,SUMIFS(EVIDENCE_LINKS!$S$6:$S$205,EVIDENCE_LINKS!$B$6:$B$205,A163,EVIDENCE_LINKS!$D$6:$D$205,AH163))),INDEX(EVIDENCE_LINKS!$N$6:$N$205,SUMIFS(EVIDENCE_LINKS!$S$6:$S$205,EVIDENCE_LINKS!$B$6:$B$205,A163,EVIDENCE_LINKS!$D$6:$D$205,AH163))="VALID",COUNTIF($AG163:$AJ163,AH163)=1),"VALID","INVALID - EVIDENCE 2 SELECTION")))</x:f>
      </x:c>
      <x:c r="AM163" s="51" t="str">
        <x:f>IF(A163="","",IF(AI163="","EMPTY",IF(AND(COUNTIFS(EVIDENCE_LINKS!$B$6:$B$205,A163,EVIDENCE_LINKS!$D$6:$D$205,AI163)=1,EXACT(AI163,INDEX(EVIDENCE_LINKS!$D$6:$D$205,SUMIFS(EVIDENCE_LINKS!$S$6:$S$205,EVIDENCE_LINKS!$B$6:$B$205,A163,EVIDENCE_LINKS!$D$6:$D$205,AI163))),EXACT(A163,INDEX(EVIDENCE_LINKS!$B$6:$B$205,SUMIFS(EVIDENCE_LINKS!$S$6:$S$205,EVIDENCE_LINKS!$B$6:$B$205,A163,EVIDENCE_LINKS!$D$6:$D$205,AI163))),EXACT(B163,INDEX(EVIDENCE_LINKS!$C$6:$C$205,SUMIFS(EVIDENCE_LINKS!$S$6:$S$205,EVIDENCE_LINKS!$B$6:$B$205,A163,EVIDENCE_LINKS!$D$6:$D$205,AI163))),INDEX(EVIDENCE_LINKS!$N$6:$N$205,SUMIFS(EVIDENCE_LINKS!$S$6:$S$205,EVIDENCE_LINKS!$B$6:$B$205,A163,EVIDENCE_LINKS!$D$6:$D$205,AI163))="VALID",COUNTIF($AG163:$AJ163,AI163)=1),"VALID","INVALID - EVIDENCE 3 SELECTION")))</x:f>
      </x:c>
      <x:c r="AN163" s="51" t="str">
        <x:f>IF(A163="","",IF(AJ163="","EMPTY",IF(AND(COUNTIFS(EVIDENCE_LINKS!$B$6:$B$205,A163,EVIDENCE_LINKS!$D$6:$D$205,AJ163)=1,EXACT(AJ163,INDEX(EVIDENCE_LINKS!$D$6:$D$205,SUMIFS(EVIDENCE_LINKS!$S$6:$S$205,EVIDENCE_LINKS!$B$6:$B$205,A163,EVIDENCE_LINKS!$D$6:$D$205,AJ163))),EXACT(A163,INDEX(EVIDENCE_LINKS!$B$6:$B$205,SUMIFS(EVIDENCE_LINKS!$S$6:$S$205,EVIDENCE_LINKS!$B$6:$B$205,A163,EVIDENCE_LINKS!$D$6:$D$205,AJ163))),EXACT(B163,INDEX(EVIDENCE_LINKS!$C$6:$C$205,SUMIFS(EVIDENCE_LINKS!$S$6:$S$205,EVIDENCE_LINKS!$B$6:$B$205,A163,EVIDENCE_LINKS!$D$6:$D$205,AJ163))),INDEX(EVIDENCE_LINKS!$N$6:$N$205,SUMIFS(EVIDENCE_LINKS!$S$6:$S$205,EVIDENCE_LINKS!$B$6:$B$205,A163,EVIDENCE_LINKS!$D$6:$D$205,AJ163))="VALID",COUNTIF($AG163:$AJ163,AJ163)=1),"VALID","INVALID - EVIDENCE 4 SELECTION")))</x:f>
      </x:c>
      <x:c r="AO163" s="51" t="str">
        <x:f>IF(A163="","",IF(AND(OR(AK163="VALID",AK163="EMPTY"),OR(AL163="VALID",AL163="EMPTY"),OR(AM163="VALID",AM163="EMPTY"),OR(AN163="VALID",AN163="EMPTY"),R163=COUNTIF($AG163:$AJ163,"&lt;&gt;")),"VALID","INVALID - EVIDENCE SELECTION PARITY"))</x:f>
      </x:c>
      <x:c r="AP163" s="51" t="str">
        <x:f>IF(A163="","",IF(R163&lt;2,"TOO FEW - RETURN TO EVIDENCE AUDIT",IF(R163&gt;4,"TOO MANY - REPAIR MEMO","VALID")))</x:f>
      </x:c>
      <x:c r="AR163" t="str">
        <x:f>IF(A163="","",IF(AQ163="","INVALID - MISSING ALTERNATIVE SELECTION",IF(AND(COUNTIFS(ALTERNATIVES!$B$6:$B$205,A163,ALTERNATIVES!$A$6:$A$205,AQ163)=1,EXACT(AQ163,INDEX(ALTERNATIVES!$A$6:$A$205,SUMIFS(ALTERNATIVES!$Q$6:$Q$205,ALTERNATIVES!$B$6:$B$205,A163,ALTERNATIVES!$A$6:$A$205,AQ163))),EXACT(A163,INDEX(ALTERNATIVES!$B$6:$B$205,SUMIFS(ALTERNATIVES!$Q$6:$Q$205,ALTERNATIVES!$B$6:$B$205,A163,ALTERNATIVES!$A$6:$A$205,AQ163))),EXACT(B163,INDEX(ALTERNATIVES!$C$6:$C$205,SUMIFS(ALTERNATIVES!$Q$6:$Q$205,ALTERNATIVES!$B$6:$B$205,A163,ALTERNATIVES!$A$6:$A$205,AQ163))),INDEX(ALTERNATIVES!$L$6:$L$205,SUMIFS(ALTERNATIVES!$Q$6:$Q$205,ALTERNATIVES!$B$6:$B$205,A163,ALTERNATIVES!$A$6:$A$205,AQ163))="VALID"),"VALID","INVALID - ALTERNATIVE SELECTION")))</x:f>
      </x:c>
    </x:row>
    <x:row r="164">
      <x:c r="A164" s="24"/>
      <x:c r="B164" s="24"/>
      <x:c r="C164" s="34"/>
      <x:c r="D164" s="24"/>
      <x:c r="E164" s="24"/>
      <x:c r="F164" s="24"/>
      <x:c r="G164" s="24"/>
      <x:c r="H164" s="24"/>
      <x:c r="I164" s="24"/>
      <x:c r="J164" s="24"/>
      <x:c r="K164" s="24"/>
      <x:c r="L164" s="24"/>
      <x:c r="M164" s="24"/>
      <x:c r="N164" s="30" t="str">
        <x:f>IF(A164="","",IF(COUNTIF($A$6:$A$205,A164)=1,"VALID","INVALID - DUPLICATE / CASE-COLLIDING MEMO ID"))</x:f>
      </x:c>
      <x:c r="O164" s="30" t="str">
        <x:f>IF(A164="","",IF(AND(COUNTIF(DECISION_CONTEXT!$A$6:$A$205,B164)=1,EXACT(B164,INDEX(DECISION_CONTEXT!$A$6:$A$205,MATCH(B164,DECISION_CONTEXT!$A$6:$A$205,0))),INDEX(DECISION_CONTEXT!$I$6:$I$205,MATCH(B164,DECISION_CONTEXT!$A$6:$A$205,0))="VALID",INDEX(DECISION_CONTEXT!$J$6:$J$205,MATCH(B164,DECISION_CONTEXT!$A$6:$A$205,0))="VALID"),"VALID","INVALID - DECISION OWNERSHIP"))</x:f>
      </x:c>
      <x:c r="P164" s="30" t="str">
        <x:f>IF(A164="","",IF(AND(B164&lt;&gt;"",C164&lt;&gt;"",D164&lt;&gt;"",E164&lt;&gt;"",F164&lt;&gt;"",G164&lt;&gt;"",H164&lt;&gt;"",I164&lt;&gt;"",J164&lt;&gt;"",K164&lt;&gt;"",L164&lt;&gt;"",M164&lt;&gt;""),"VALID","INVALID - REQUIRED FIELD"))</x:f>
      </x:c>
      <x:c r="Q164" s="30" t="str">
        <x:f>IF(A164="","",COUNTIFS(EVIDENCE_LINKS!$B$6:$B$205,A164,EVIDENCE_LINKS!$C$6:$C$205,B164))</x:f>
      </x:c>
      <x:c r="R164" s="30" t="str">
        <x:f>IF(A164="","",COUNTIFS(EVIDENCE_LINKS!$B$6:$B$205,A164,EVIDENCE_LINKS!$C$6:$C$205,B164,EVIDENCE_LINKS!$N$6:$N$205,"VALID"))</x:f>
      </x:c>
      <x:c r="S164" s="30" t="str">
        <x:f>IF(A164="","",COUNTIFS(EVIDENCE_LINKS!$B$6:$B$205,A164,EVIDENCE_LINKS!$C$6:$C$205,B164,EVIDENCE_LINKS!$N$6:$N$205,"BLOCKING"))</x:f>
      </x:c>
      <x:c r="T164" s="30" t="str">
        <x:f>IF(A164="","",COUNTIFS(ALTERNATIVES!$B$6:$B$205,A164,ALTERNATIVES!$C$6:$C$205,B164,ALTERNATIVES!$L$6:$L$205,"VALID"))</x:f>
      </x:c>
      <x:c r="U164" s="30" t="str">
        <x:f>IF(A164="","",IF(OR(N164&lt;&gt;"VALID",O164&lt;&gt;"VALID",P164&lt;&gt;"VALID",AB164&lt;&gt;"VALID",AC164&gt;0,AE164&gt;0,AO164&lt;&gt;"VALID",AR164&lt;&gt;"VALID"),"REPAIR MEMO",IF(INDEX(DECISION_CONTEXT!$D$6:$D$205,MATCH(B164,DECISION_CONTEXT!$A$6:$A$205,0))="REOPEN REQUIRED","RETURN TO DECISION DEFINITION",IF(OR(AD164&gt;0,AP164="TOO FEW - RETURN TO EVIDENCE AUDIT"),"RETURN TO EVIDENCE AUDIT",IF(AP164="TOO MANY - REPAIR MEMO","REPAIR MEMO",IF(T164&lt;1,"REPAIR MEMO","READY FOR EXECUTIVE REVIEW"))))))</x:f>
      </x:c>
      <x:c r="V164" s="30" t="str">
        <x:f>IF(A164="","",IF(U164="READY FOR EXECUTIVE REVIEW","Take the bounded memo to executive review; record the actual decision separately.",IF(U164="RETURN TO DECISION DEFINITION","Reopen the Decision Definition Canvas before rewriting the memo.",IF(U164="RETURN TO EVIDENCE AUDIT","Return to Evidence Audit until at least two and no more than four decision-bearing evidence records are valid.",IF(AP164="TOO MANY - REPAIR MEMO","Reduce the executive surface to two to four decision-bearing evidence records without changing upstream evidence.","Repair the memo record without changing upstream decision or evidence.")))))</x:f>
      </x:c>
      <x:c r="W164" s="30" t="str">
        <x:f>IF(A164="","",A164&amp;"|~|"&amp;B164&amp;"|~|"&amp;E164&amp;"|~|"&amp;F164&amp;"|~|"&amp;H164&amp;"|~|"&amp;I164&amp;"|~|"&amp;K164&amp;"|~|"&amp;L164)</x:f>
      </x:c>
      <x:c r="X164" s="51"/>
      <x:c r="Y164" s="51"/>
      <x:c r="Z164" s="51"/>
      <x:c r="AA164" s="51"/>
      <x:c r="AB164" s="51" t="str">
        <x:f>IF(A164="","",IF(AND(O164="VALID",EXACT(X164,INDEX(DECISION_CONTEXT!$B$6:$B$205,MATCH(B164,DECISION_CONTEXT!$A$6:$A$205,0))),EXACT(Y164,INDEX(DECISION_CONTEXT!$E$6:$E$205,MATCH(B164,DECISION_CONTEXT!$A$6:$A$205,0))),EXACT(Z164,INDEX(DECISION_CONTEXT!$F$6:$F$205,MATCH(B164,DECISION_CONTEXT!$A$6:$A$205,0))),EXACT(AA164,INDEX(DECISION_CONTEXT!$H$6:$H$205,MATCH(B164,DECISION_CONTEXT!$A$6:$A$205,0))),EXACT(E164,INDEX(DECISION_CONTEXT!$K$6:$K$205,MATCH(B164,DECISION_CONTEXT!$A$6:$A$205,0)))),"VALID","INVALID - DECISION CONTRACT PARITY / AUTHORITY"))</x:f>
      </x:c>
      <x:c r="AC164" s="51" t="str">
        <x:f>IF(A164="","",COUNTIFS(EVIDENCE_LINKS!$B$6:$B$205,A164,EVIDENCE_LINKS!$C$6:$C$205,B164,EVIDENCE_LINKS!$N$6:$N$205,"INVALID"))</x:f>
      </x:c>
      <x:c r="AD164" s="51" t="str">
        <x:f>IF(A164="","",S164)</x:f>
      </x:c>
      <x:c r="AE164" s="51" t="str">
        <x:f>IF(A164="","",COUNTIFS(ALTERNATIVES!$B$6:$B$205,A164,ALTERNATIVES!$C$6:$C$205,B164,ALTERNATIVES!$L$6:$L$205,"INVALID"))</x:f>
      </x:c>
      <x:c r="AF164" s="51" t="str">
        <x:f>IF(A164="","",A164&amp;"|~|"&amp;B164&amp;"|~|"&amp;X164&amp;"|~|"&amp;Y164&amp;"|~|"&amp;Z164&amp;"|~|"&amp;AA164&amp;"|~|"&amp;E164&amp;"|~|"&amp;F164&amp;"|~|"&amp;H164&amp;"|~|"&amp;I164&amp;"|~|"&amp;K164&amp;"|~|"&amp;L164)</x:f>
      </x:c>
      <x:c r="AG164" s="51"/>
      <x:c r="AH164" s="51"/>
      <x:c r="AI164" s="51"/>
      <x:c r="AJ164" s="51"/>
      <x:c r="AK164" s="51" t="str">
        <x:f>IF(A164="","",IF(AG164="","EMPTY",IF(AND(COUNTIFS(EVIDENCE_LINKS!$B$6:$B$205,A164,EVIDENCE_LINKS!$D$6:$D$205,AG164)=1,EXACT(AG164,INDEX(EVIDENCE_LINKS!$D$6:$D$205,SUMIFS(EVIDENCE_LINKS!$S$6:$S$205,EVIDENCE_LINKS!$B$6:$B$205,A164,EVIDENCE_LINKS!$D$6:$D$205,AG164))),EXACT(A164,INDEX(EVIDENCE_LINKS!$B$6:$B$205,SUMIFS(EVIDENCE_LINKS!$S$6:$S$205,EVIDENCE_LINKS!$B$6:$B$205,A164,EVIDENCE_LINKS!$D$6:$D$205,AG164))),EXACT(B164,INDEX(EVIDENCE_LINKS!$C$6:$C$205,SUMIFS(EVIDENCE_LINKS!$S$6:$S$205,EVIDENCE_LINKS!$B$6:$B$205,A164,EVIDENCE_LINKS!$D$6:$D$205,AG164))),INDEX(EVIDENCE_LINKS!$N$6:$N$205,SUMIFS(EVIDENCE_LINKS!$S$6:$S$205,EVIDENCE_LINKS!$B$6:$B$205,A164,EVIDENCE_LINKS!$D$6:$D$205,AG164))="VALID",COUNTIF($AG164:$AJ164,AG164)=1),"VALID","INVALID - EVIDENCE 1 SELECTION")))</x:f>
      </x:c>
      <x:c r="AL164" s="51" t="str">
        <x:f>IF(A164="","",IF(AH164="","EMPTY",IF(AND(COUNTIFS(EVIDENCE_LINKS!$B$6:$B$205,A164,EVIDENCE_LINKS!$D$6:$D$205,AH164)=1,EXACT(AH164,INDEX(EVIDENCE_LINKS!$D$6:$D$205,SUMIFS(EVIDENCE_LINKS!$S$6:$S$205,EVIDENCE_LINKS!$B$6:$B$205,A164,EVIDENCE_LINKS!$D$6:$D$205,AH164))),EXACT(A164,INDEX(EVIDENCE_LINKS!$B$6:$B$205,SUMIFS(EVIDENCE_LINKS!$S$6:$S$205,EVIDENCE_LINKS!$B$6:$B$205,A164,EVIDENCE_LINKS!$D$6:$D$205,AH164))),EXACT(B164,INDEX(EVIDENCE_LINKS!$C$6:$C$205,SUMIFS(EVIDENCE_LINKS!$S$6:$S$205,EVIDENCE_LINKS!$B$6:$B$205,A164,EVIDENCE_LINKS!$D$6:$D$205,AH164))),INDEX(EVIDENCE_LINKS!$N$6:$N$205,SUMIFS(EVIDENCE_LINKS!$S$6:$S$205,EVIDENCE_LINKS!$B$6:$B$205,A164,EVIDENCE_LINKS!$D$6:$D$205,AH164))="VALID",COUNTIF($AG164:$AJ164,AH164)=1),"VALID","INVALID - EVIDENCE 2 SELECTION")))</x:f>
      </x:c>
      <x:c r="AM164" s="51" t="str">
        <x:f>IF(A164="","",IF(AI164="","EMPTY",IF(AND(COUNTIFS(EVIDENCE_LINKS!$B$6:$B$205,A164,EVIDENCE_LINKS!$D$6:$D$205,AI164)=1,EXACT(AI164,INDEX(EVIDENCE_LINKS!$D$6:$D$205,SUMIFS(EVIDENCE_LINKS!$S$6:$S$205,EVIDENCE_LINKS!$B$6:$B$205,A164,EVIDENCE_LINKS!$D$6:$D$205,AI164))),EXACT(A164,INDEX(EVIDENCE_LINKS!$B$6:$B$205,SUMIFS(EVIDENCE_LINKS!$S$6:$S$205,EVIDENCE_LINKS!$B$6:$B$205,A164,EVIDENCE_LINKS!$D$6:$D$205,AI164))),EXACT(B164,INDEX(EVIDENCE_LINKS!$C$6:$C$205,SUMIFS(EVIDENCE_LINKS!$S$6:$S$205,EVIDENCE_LINKS!$B$6:$B$205,A164,EVIDENCE_LINKS!$D$6:$D$205,AI164))),INDEX(EVIDENCE_LINKS!$N$6:$N$205,SUMIFS(EVIDENCE_LINKS!$S$6:$S$205,EVIDENCE_LINKS!$B$6:$B$205,A164,EVIDENCE_LINKS!$D$6:$D$205,AI164))="VALID",COUNTIF($AG164:$AJ164,AI164)=1),"VALID","INVALID - EVIDENCE 3 SELECTION")))</x:f>
      </x:c>
      <x:c r="AN164" s="51" t="str">
        <x:f>IF(A164="","",IF(AJ164="","EMPTY",IF(AND(COUNTIFS(EVIDENCE_LINKS!$B$6:$B$205,A164,EVIDENCE_LINKS!$D$6:$D$205,AJ164)=1,EXACT(AJ164,INDEX(EVIDENCE_LINKS!$D$6:$D$205,SUMIFS(EVIDENCE_LINKS!$S$6:$S$205,EVIDENCE_LINKS!$B$6:$B$205,A164,EVIDENCE_LINKS!$D$6:$D$205,AJ164))),EXACT(A164,INDEX(EVIDENCE_LINKS!$B$6:$B$205,SUMIFS(EVIDENCE_LINKS!$S$6:$S$205,EVIDENCE_LINKS!$B$6:$B$205,A164,EVIDENCE_LINKS!$D$6:$D$205,AJ164))),EXACT(B164,INDEX(EVIDENCE_LINKS!$C$6:$C$205,SUMIFS(EVIDENCE_LINKS!$S$6:$S$205,EVIDENCE_LINKS!$B$6:$B$205,A164,EVIDENCE_LINKS!$D$6:$D$205,AJ164))),INDEX(EVIDENCE_LINKS!$N$6:$N$205,SUMIFS(EVIDENCE_LINKS!$S$6:$S$205,EVIDENCE_LINKS!$B$6:$B$205,A164,EVIDENCE_LINKS!$D$6:$D$205,AJ164))="VALID",COUNTIF($AG164:$AJ164,AJ164)=1),"VALID","INVALID - EVIDENCE 4 SELECTION")))</x:f>
      </x:c>
      <x:c r="AO164" s="51" t="str">
        <x:f>IF(A164="","",IF(AND(OR(AK164="VALID",AK164="EMPTY"),OR(AL164="VALID",AL164="EMPTY"),OR(AM164="VALID",AM164="EMPTY"),OR(AN164="VALID",AN164="EMPTY"),R164=COUNTIF($AG164:$AJ164,"&lt;&gt;")),"VALID","INVALID - EVIDENCE SELECTION PARITY"))</x:f>
      </x:c>
      <x:c r="AP164" s="51" t="str">
        <x:f>IF(A164="","",IF(R164&lt;2,"TOO FEW - RETURN TO EVIDENCE AUDIT",IF(R164&gt;4,"TOO MANY - REPAIR MEMO","VALID")))</x:f>
      </x:c>
      <x:c r="AR164" t="str">
        <x:f>IF(A164="","",IF(AQ164="","INVALID - MISSING ALTERNATIVE SELECTION",IF(AND(COUNTIFS(ALTERNATIVES!$B$6:$B$205,A164,ALTERNATIVES!$A$6:$A$205,AQ164)=1,EXACT(AQ164,INDEX(ALTERNATIVES!$A$6:$A$205,SUMIFS(ALTERNATIVES!$Q$6:$Q$205,ALTERNATIVES!$B$6:$B$205,A164,ALTERNATIVES!$A$6:$A$205,AQ164))),EXACT(A164,INDEX(ALTERNATIVES!$B$6:$B$205,SUMIFS(ALTERNATIVES!$Q$6:$Q$205,ALTERNATIVES!$B$6:$B$205,A164,ALTERNATIVES!$A$6:$A$205,AQ164))),EXACT(B164,INDEX(ALTERNATIVES!$C$6:$C$205,SUMIFS(ALTERNATIVES!$Q$6:$Q$205,ALTERNATIVES!$B$6:$B$205,A164,ALTERNATIVES!$A$6:$A$205,AQ164))),INDEX(ALTERNATIVES!$L$6:$L$205,SUMIFS(ALTERNATIVES!$Q$6:$Q$205,ALTERNATIVES!$B$6:$B$205,A164,ALTERNATIVES!$A$6:$A$205,AQ164))="VALID"),"VALID","INVALID - ALTERNATIVE SELECTION")))</x:f>
      </x:c>
    </x:row>
    <x:row r="165">
      <x:c r="A165" s="24"/>
      <x:c r="B165" s="24"/>
      <x:c r="C165" s="34"/>
      <x:c r="D165" s="24"/>
      <x:c r="E165" s="24"/>
      <x:c r="F165" s="24"/>
      <x:c r="G165" s="24"/>
      <x:c r="H165" s="24"/>
      <x:c r="I165" s="24"/>
      <x:c r="J165" s="24"/>
      <x:c r="K165" s="24"/>
      <x:c r="L165" s="24"/>
      <x:c r="M165" s="24"/>
      <x:c r="N165" s="30" t="str">
        <x:f>IF(A165="","",IF(COUNTIF($A$6:$A$205,A165)=1,"VALID","INVALID - DUPLICATE / CASE-COLLIDING MEMO ID"))</x:f>
      </x:c>
      <x:c r="O165" s="30" t="str">
        <x:f>IF(A165="","",IF(AND(COUNTIF(DECISION_CONTEXT!$A$6:$A$205,B165)=1,EXACT(B165,INDEX(DECISION_CONTEXT!$A$6:$A$205,MATCH(B165,DECISION_CONTEXT!$A$6:$A$205,0))),INDEX(DECISION_CONTEXT!$I$6:$I$205,MATCH(B165,DECISION_CONTEXT!$A$6:$A$205,0))="VALID",INDEX(DECISION_CONTEXT!$J$6:$J$205,MATCH(B165,DECISION_CONTEXT!$A$6:$A$205,0))="VALID"),"VALID","INVALID - DECISION OWNERSHIP"))</x:f>
      </x:c>
      <x:c r="P165" s="30" t="str">
        <x:f>IF(A165="","",IF(AND(B165&lt;&gt;"",C165&lt;&gt;"",D165&lt;&gt;"",E165&lt;&gt;"",F165&lt;&gt;"",G165&lt;&gt;"",H165&lt;&gt;"",I165&lt;&gt;"",J165&lt;&gt;"",K165&lt;&gt;"",L165&lt;&gt;"",M165&lt;&gt;""),"VALID","INVALID - REQUIRED FIELD"))</x:f>
      </x:c>
      <x:c r="Q165" s="30" t="str">
        <x:f>IF(A165="","",COUNTIFS(EVIDENCE_LINKS!$B$6:$B$205,A165,EVIDENCE_LINKS!$C$6:$C$205,B165))</x:f>
      </x:c>
      <x:c r="R165" s="30" t="str">
        <x:f>IF(A165="","",COUNTIFS(EVIDENCE_LINKS!$B$6:$B$205,A165,EVIDENCE_LINKS!$C$6:$C$205,B165,EVIDENCE_LINKS!$N$6:$N$205,"VALID"))</x:f>
      </x:c>
      <x:c r="S165" s="30" t="str">
        <x:f>IF(A165="","",COUNTIFS(EVIDENCE_LINKS!$B$6:$B$205,A165,EVIDENCE_LINKS!$C$6:$C$205,B165,EVIDENCE_LINKS!$N$6:$N$205,"BLOCKING"))</x:f>
      </x:c>
      <x:c r="T165" s="30" t="str">
        <x:f>IF(A165="","",COUNTIFS(ALTERNATIVES!$B$6:$B$205,A165,ALTERNATIVES!$C$6:$C$205,B165,ALTERNATIVES!$L$6:$L$205,"VALID"))</x:f>
      </x:c>
      <x:c r="U165" s="30" t="str">
        <x:f>IF(A165="","",IF(OR(N165&lt;&gt;"VALID",O165&lt;&gt;"VALID",P165&lt;&gt;"VALID",AB165&lt;&gt;"VALID",AC165&gt;0,AE165&gt;0,AO165&lt;&gt;"VALID",AR165&lt;&gt;"VALID"),"REPAIR MEMO",IF(INDEX(DECISION_CONTEXT!$D$6:$D$205,MATCH(B165,DECISION_CONTEXT!$A$6:$A$205,0))="REOPEN REQUIRED","RETURN TO DECISION DEFINITION",IF(OR(AD165&gt;0,AP165="TOO FEW - RETURN TO EVIDENCE AUDIT"),"RETURN TO EVIDENCE AUDIT",IF(AP165="TOO MANY - REPAIR MEMO","REPAIR MEMO",IF(T165&lt;1,"REPAIR MEMO","READY FOR EXECUTIVE REVIEW"))))))</x:f>
      </x:c>
      <x:c r="V165" s="30" t="str">
        <x:f>IF(A165="","",IF(U165="READY FOR EXECUTIVE REVIEW","Take the bounded memo to executive review; record the actual decision separately.",IF(U165="RETURN TO DECISION DEFINITION","Reopen the Decision Definition Canvas before rewriting the memo.",IF(U165="RETURN TO EVIDENCE AUDIT","Return to Evidence Audit until at least two and no more than four decision-bearing evidence records are valid.",IF(AP165="TOO MANY - REPAIR MEMO","Reduce the executive surface to two to four decision-bearing evidence records without changing upstream evidence.","Repair the memo record without changing upstream decision or evidence.")))))</x:f>
      </x:c>
      <x:c r="W165" s="30" t="str">
        <x:f>IF(A165="","",A165&amp;"|~|"&amp;B165&amp;"|~|"&amp;E165&amp;"|~|"&amp;F165&amp;"|~|"&amp;H165&amp;"|~|"&amp;I165&amp;"|~|"&amp;K165&amp;"|~|"&amp;L165)</x:f>
      </x:c>
      <x:c r="X165" s="51"/>
      <x:c r="Y165" s="51"/>
      <x:c r="Z165" s="51"/>
      <x:c r="AA165" s="51"/>
      <x:c r="AB165" s="51" t="str">
        <x:f>IF(A165="","",IF(AND(O165="VALID",EXACT(X165,INDEX(DECISION_CONTEXT!$B$6:$B$205,MATCH(B165,DECISION_CONTEXT!$A$6:$A$205,0))),EXACT(Y165,INDEX(DECISION_CONTEXT!$E$6:$E$205,MATCH(B165,DECISION_CONTEXT!$A$6:$A$205,0))),EXACT(Z165,INDEX(DECISION_CONTEXT!$F$6:$F$205,MATCH(B165,DECISION_CONTEXT!$A$6:$A$205,0))),EXACT(AA165,INDEX(DECISION_CONTEXT!$H$6:$H$205,MATCH(B165,DECISION_CONTEXT!$A$6:$A$205,0))),EXACT(E165,INDEX(DECISION_CONTEXT!$K$6:$K$205,MATCH(B165,DECISION_CONTEXT!$A$6:$A$205,0)))),"VALID","INVALID - DECISION CONTRACT PARITY / AUTHORITY"))</x:f>
      </x:c>
      <x:c r="AC165" s="51" t="str">
        <x:f>IF(A165="","",COUNTIFS(EVIDENCE_LINKS!$B$6:$B$205,A165,EVIDENCE_LINKS!$C$6:$C$205,B165,EVIDENCE_LINKS!$N$6:$N$205,"INVALID"))</x:f>
      </x:c>
      <x:c r="AD165" s="51" t="str">
        <x:f>IF(A165="","",S165)</x:f>
      </x:c>
      <x:c r="AE165" s="51" t="str">
        <x:f>IF(A165="","",COUNTIFS(ALTERNATIVES!$B$6:$B$205,A165,ALTERNATIVES!$C$6:$C$205,B165,ALTERNATIVES!$L$6:$L$205,"INVALID"))</x:f>
      </x:c>
      <x:c r="AF165" s="51" t="str">
        <x:f>IF(A165="","",A165&amp;"|~|"&amp;B165&amp;"|~|"&amp;X165&amp;"|~|"&amp;Y165&amp;"|~|"&amp;Z165&amp;"|~|"&amp;AA165&amp;"|~|"&amp;E165&amp;"|~|"&amp;F165&amp;"|~|"&amp;H165&amp;"|~|"&amp;I165&amp;"|~|"&amp;K165&amp;"|~|"&amp;L165)</x:f>
      </x:c>
      <x:c r="AG165" s="51"/>
      <x:c r="AH165" s="51"/>
      <x:c r="AI165" s="51"/>
      <x:c r="AJ165" s="51"/>
      <x:c r="AK165" s="51" t="str">
        <x:f>IF(A165="","",IF(AG165="","EMPTY",IF(AND(COUNTIFS(EVIDENCE_LINKS!$B$6:$B$205,A165,EVIDENCE_LINKS!$D$6:$D$205,AG165)=1,EXACT(AG165,INDEX(EVIDENCE_LINKS!$D$6:$D$205,SUMIFS(EVIDENCE_LINKS!$S$6:$S$205,EVIDENCE_LINKS!$B$6:$B$205,A165,EVIDENCE_LINKS!$D$6:$D$205,AG165))),EXACT(A165,INDEX(EVIDENCE_LINKS!$B$6:$B$205,SUMIFS(EVIDENCE_LINKS!$S$6:$S$205,EVIDENCE_LINKS!$B$6:$B$205,A165,EVIDENCE_LINKS!$D$6:$D$205,AG165))),EXACT(B165,INDEX(EVIDENCE_LINKS!$C$6:$C$205,SUMIFS(EVIDENCE_LINKS!$S$6:$S$205,EVIDENCE_LINKS!$B$6:$B$205,A165,EVIDENCE_LINKS!$D$6:$D$205,AG165))),INDEX(EVIDENCE_LINKS!$N$6:$N$205,SUMIFS(EVIDENCE_LINKS!$S$6:$S$205,EVIDENCE_LINKS!$B$6:$B$205,A165,EVIDENCE_LINKS!$D$6:$D$205,AG165))="VALID",COUNTIF($AG165:$AJ165,AG165)=1),"VALID","INVALID - EVIDENCE 1 SELECTION")))</x:f>
      </x:c>
      <x:c r="AL165" s="51" t="str">
        <x:f>IF(A165="","",IF(AH165="","EMPTY",IF(AND(COUNTIFS(EVIDENCE_LINKS!$B$6:$B$205,A165,EVIDENCE_LINKS!$D$6:$D$205,AH165)=1,EXACT(AH165,INDEX(EVIDENCE_LINKS!$D$6:$D$205,SUMIFS(EVIDENCE_LINKS!$S$6:$S$205,EVIDENCE_LINKS!$B$6:$B$205,A165,EVIDENCE_LINKS!$D$6:$D$205,AH165))),EXACT(A165,INDEX(EVIDENCE_LINKS!$B$6:$B$205,SUMIFS(EVIDENCE_LINKS!$S$6:$S$205,EVIDENCE_LINKS!$B$6:$B$205,A165,EVIDENCE_LINKS!$D$6:$D$205,AH165))),EXACT(B165,INDEX(EVIDENCE_LINKS!$C$6:$C$205,SUMIFS(EVIDENCE_LINKS!$S$6:$S$205,EVIDENCE_LINKS!$B$6:$B$205,A165,EVIDENCE_LINKS!$D$6:$D$205,AH165))),INDEX(EVIDENCE_LINKS!$N$6:$N$205,SUMIFS(EVIDENCE_LINKS!$S$6:$S$205,EVIDENCE_LINKS!$B$6:$B$205,A165,EVIDENCE_LINKS!$D$6:$D$205,AH165))="VALID",COUNTIF($AG165:$AJ165,AH165)=1),"VALID","INVALID - EVIDENCE 2 SELECTION")))</x:f>
      </x:c>
      <x:c r="AM165" s="51" t="str">
        <x:f>IF(A165="","",IF(AI165="","EMPTY",IF(AND(COUNTIFS(EVIDENCE_LINKS!$B$6:$B$205,A165,EVIDENCE_LINKS!$D$6:$D$205,AI165)=1,EXACT(AI165,INDEX(EVIDENCE_LINKS!$D$6:$D$205,SUMIFS(EVIDENCE_LINKS!$S$6:$S$205,EVIDENCE_LINKS!$B$6:$B$205,A165,EVIDENCE_LINKS!$D$6:$D$205,AI165))),EXACT(A165,INDEX(EVIDENCE_LINKS!$B$6:$B$205,SUMIFS(EVIDENCE_LINKS!$S$6:$S$205,EVIDENCE_LINKS!$B$6:$B$205,A165,EVIDENCE_LINKS!$D$6:$D$205,AI165))),EXACT(B165,INDEX(EVIDENCE_LINKS!$C$6:$C$205,SUMIFS(EVIDENCE_LINKS!$S$6:$S$205,EVIDENCE_LINKS!$B$6:$B$205,A165,EVIDENCE_LINKS!$D$6:$D$205,AI165))),INDEX(EVIDENCE_LINKS!$N$6:$N$205,SUMIFS(EVIDENCE_LINKS!$S$6:$S$205,EVIDENCE_LINKS!$B$6:$B$205,A165,EVIDENCE_LINKS!$D$6:$D$205,AI165))="VALID",COUNTIF($AG165:$AJ165,AI165)=1),"VALID","INVALID - EVIDENCE 3 SELECTION")))</x:f>
      </x:c>
      <x:c r="AN165" s="51" t="str">
        <x:f>IF(A165="","",IF(AJ165="","EMPTY",IF(AND(COUNTIFS(EVIDENCE_LINKS!$B$6:$B$205,A165,EVIDENCE_LINKS!$D$6:$D$205,AJ165)=1,EXACT(AJ165,INDEX(EVIDENCE_LINKS!$D$6:$D$205,SUMIFS(EVIDENCE_LINKS!$S$6:$S$205,EVIDENCE_LINKS!$B$6:$B$205,A165,EVIDENCE_LINKS!$D$6:$D$205,AJ165))),EXACT(A165,INDEX(EVIDENCE_LINKS!$B$6:$B$205,SUMIFS(EVIDENCE_LINKS!$S$6:$S$205,EVIDENCE_LINKS!$B$6:$B$205,A165,EVIDENCE_LINKS!$D$6:$D$205,AJ165))),EXACT(B165,INDEX(EVIDENCE_LINKS!$C$6:$C$205,SUMIFS(EVIDENCE_LINKS!$S$6:$S$205,EVIDENCE_LINKS!$B$6:$B$205,A165,EVIDENCE_LINKS!$D$6:$D$205,AJ165))),INDEX(EVIDENCE_LINKS!$N$6:$N$205,SUMIFS(EVIDENCE_LINKS!$S$6:$S$205,EVIDENCE_LINKS!$B$6:$B$205,A165,EVIDENCE_LINKS!$D$6:$D$205,AJ165))="VALID",COUNTIF($AG165:$AJ165,AJ165)=1),"VALID","INVALID - EVIDENCE 4 SELECTION")))</x:f>
      </x:c>
      <x:c r="AO165" s="51" t="str">
        <x:f>IF(A165="","",IF(AND(OR(AK165="VALID",AK165="EMPTY"),OR(AL165="VALID",AL165="EMPTY"),OR(AM165="VALID",AM165="EMPTY"),OR(AN165="VALID",AN165="EMPTY"),R165=COUNTIF($AG165:$AJ165,"&lt;&gt;")),"VALID","INVALID - EVIDENCE SELECTION PARITY"))</x:f>
      </x:c>
      <x:c r="AP165" s="51" t="str">
        <x:f>IF(A165="","",IF(R165&lt;2,"TOO FEW - RETURN TO EVIDENCE AUDIT",IF(R165&gt;4,"TOO MANY - REPAIR MEMO","VALID")))</x:f>
      </x:c>
      <x:c r="AR165" t="str">
        <x:f>IF(A165="","",IF(AQ165="","INVALID - MISSING ALTERNATIVE SELECTION",IF(AND(COUNTIFS(ALTERNATIVES!$B$6:$B$205,A165,ALTERNATIVES!$A$6:$A$205,AQ165)=1,EXACT(AQ165,INDEX(ALTERNATIVES!$A$6:$A$205,SUMIFS(ALTERNATIVES!$Q$6:$Q$205,ALTERNATIVES!$B$6:$B$205,A165,ALTERNATIVES!$A$6:$A$205,AQ165))),EXACT(A165,INDEX(ALTERNATIVES!$B$6:$B$205,SUMIFS(ALTERNATIVES!$Q$6:$Q$205,ALTERNATIVES!$B$6:$B$205,A165,ALTERNATIVES!$A$6:$A$205,AQ165))),EXACT(B165,INDEX(ALTERNATIVES!$C$6:$C$205,SUMIFS(ALTERNATIVES!$Q$6:$Q$205,ALTERNATIVES!$B$6:$B$205,A165,ALTERNATIVES!$A$6:$A$205,AQ165))),INDEX(ALTERNATIVES!$L$6:$L$205,SUMIFS(ALTERNATIVES!$Q$6:$Q$205,ALTERNATIVES!$B$6:$B$205,A165,ALTERNATIVES!$A$6:$A$205,AQ165))="VALID"),"VALID","INVALID - ALTERNATIVE SELECTION")))</x:f>
      </x:c>
    </x:row>
    <x:row r="166">
      <x:c r="A166" s="24"/>
      <x:c r="B166" s="24"/>
      <x:c r="C166" s="34"/>
      <x:c r="D166" s="24"/>
      <x:c r="E166" s="24"/>
      <x:c r="F166" s="24"/>
      <x:c r="G166" s="24"/>
      <x:c r="H166" s="24"/>
      <x:c r="I166" s="24"/>
      <x:c r="J166" s="24"/>
      <x:c r="K166" s="24"/>
      <x:c r="L166" s="24"/>
      <x:c r="M166" s="24"/>
      <x:c r="N166" s="30" t="str">
        <x:f>IF(A166="","",IF(COUNTIF($A$6:$A$205,A166)=1,"VALID","INVALID - DUPLICATE / CASE-COLLIDING MEMO ID"))</x:f>
      </x:c>
      <x:c r="O166" s="30" t="str">
        <x:f>IF(A166="","",IF(AND(COUNTIF(DECISION_CONTEXT!$A$6:$A$205,B166)=1,EXACT(B166,INDEX(DECISION_CONTEXT!$A$6:$A$205,MATCH(B166,DECISION_CONTEXT!$A$6:$A$205,0))),INDEX(DECISION_CONTEXT!$I$6:$I$205,MATCH(B166,DECISION_CONTEXT!$A$6:$A$205,0))="VALID",INDEX(DECISION_CONTEXT!$J$6:$J$205,MATCH(B166,DECISION_CONTEXT!$A$6:$A$205,0))="VALID"),"VALID","INVALID - DECISION OWNERSHIP"))</x:f>
      </x:c>
      <x:c r="P166" s="30" t="str">
        <x:f>IF(A166="","",IF(AND(B166&lt;&gt;"",C166&lt;&gt;"",D166&lt;&gt;"",E166&lt;&gt;"",F166&lt;&gt;"",G166&lt;&gt;"",H166&lt;&gt;"",I166&lt;&gt;"",J166&lt;&gt;"",K166&lt;&gt;"",L166&lt;&gt;"",M166&lt;&gt;""),"VALID","INVALID - REQUIRED FIELD"))</x:f>
      </x:c>
      <x:c r="Q166" s="30" t="str">
        <x:f>IF(A166="","",COUNTIFS(EVIDENCE_LINKS!$B$6:$B$205,A166,EVIDENCE_LINKS!$C$6:$C$205,B166))</x:f>
      </x:c>
      <x:c r="R166" s="30" t="str">
        <x:f>IF(A166="","",COUNTIFS(EVIDENCE_LINKS!$B$6:$B$205,A166,EVIDENCE_LINKS!$C$6:$C$205,B166,EVIDENCE_LINKS!$N$6:$N$205,"VALID"))</x:f>
      </x:c>
      <x:c r="S166" s="30" t="str">
        <x:f>IF(A166="","",COUNTIFS(EVIDENCE_LINKS!$B$6:$B$205,A166,EVIDENCE_LINKS!$C$6:$C$205,B166,EVIDENCE_LINKS!$N$6:$N$205,"BLOCKING"))</x:f>
      </x:c>
      <x:c r="T166" s="30" t="str">
        <x:f>IF(A166="","",COUNTIFS(ALTERNATIVES!$B$6:$B$205,A166,ALTERNATIVES!$C$6:$C$205,B166,ALTERNATIVES!$L$6:$L$205,"VALID"))</x:f>
      </x:c>
      <x:c r="U166" s="30" t="str">
        <x:f>IF(A166="","",IF(OR(N166&lt;&gt;"VALID",O166&lt;&gt;"VALID",P166&lt;&gt;"VALID",AB166&lt;&gt;"VALID",AC166&gt;0,AE166&gt;0,AO166&lt;&gt;"VALID",AR166&lt;&gt;"VALID"),"REPAIR MEMO",IF(INDEX(DECISION_CONTEXT!$D$6:$D$205,MATCH(B166,DECISION_CONTEXT!$A$6:$A$205,0))="REOPEN REQUIRED","RETURN TO DECISION DEFINITION",IF(OR(AD166&gt;0,AP166="TOO FEW - RETURN TO EVIDENCE AUDIT"),"RETURN TO EVIDENCE AUDIT",IF(AP166="TOO MANY - REPAIR MEMO","REPAIR MEMO",IF(T166&lt;1,"REPAIR MEMO","READY FOR EXECUTIVE REVIEW"))))))</x:f>
      </x:c>
      <x:c r="V166" s="30" t="str">
        <x:f>IF(A166="","",IF(U166="READY FOR EXECUTIVE REVIEW","Take the bounded memo to executive review; record the actual decision separately.",IF(U166="RETURN TO DECISION DEFINITION","Reopen the Decision Definition Canvas before rewriting the memo.",IF(U166="RETURN TO EVIDENCE AUDIT","Return to Evidence Audit until at least two and no more than four decision-bearing evidence records are valid.",IF(AP166="TOO MANY - REPAIR MEMO","Reduce the executive surface to two to four decision-bearing evidence records without changing upstream evidence.","Repair the memo record without changing upstream decision or evidence.")))))</x:f>
      </x:c>
      <x:c r="W166" s="30" t="str">
        <x:f>IF(A166="","",A166&amp;"|~|"&amp;B166&amp;"|~|"&amp;E166&amp;"|~|"&amp;F166&amp;"|~|"&amp;H166&amp;"|~|"&amp;I166&amp;"|~|"&amp;K166&amp;"|~|"&amp;L166)</x:f>
      </x:c>
      <x:c r="X166" s="51"/>
      <x:c r="Y166" s="51"/>
      <x:c r="Z166" s="51"/>
      <x:c r="AA166" s="51"/>
      <x:c r="AB166" s="51" t="str">
        <x:f>IF(A166="","",IF(AND(O166="VALID",EXACT(X166,INDEX(DECISION_CONTEXT!$B$6:$B$205,MATCH(B166,DECISION_CONTEXT!$A$6:$A$205,0))),EXACT(Y166,INDEX(DECISION_CONTEXT!$E$6:$E$205,MATCH(B166,DECISION_CONTEXT!$A$6:$A$205,0))),EXACT(Z166,INDEX(DECISION_CONTEXT!$F$6:$F$205,MATCH(B166,DECISION_CONTEXT!$A$6:$A$205,0))),EXACT(AA166,INDEX(DECISION_CONTEXT!$H$6:$H$205,MATCH(B166,DECISION_CONTEXT!$A$6:$A$205,0))),EXACT(E166,INDEX(DECISION_CONTEXT!$K$6:$K$205,MATCH(B166,DECISION_CONTEXT!$A$6:$A$205,0)))),"VALID","INVALID - DECISION CONTRACT PARITY / AUTHORITY"))</x:f>
      </x:c>
      <x:c r="AC166" s="51" t="str">
        <x:f>IF(A166="","",COUNTIFS(EVIDENCE_LINKS!$B$6:$B$205,A166,EVIDENCE_LINKS!$C$6:$C$205,B166,EVIDENCE_LINKS!$N$6:$N$205,"INVALID"))</x:f>
      </x:c>
      <x:c r="AD166" s="51" t="str">
        <x:f>IF(A166="","",S166)</x:f>
      </x:c>
      <x:c r="AE166" s="51" t="str">
        <x:f>IF(A166="","",COUNTIFS(ALTERNATIVES!$B$6:$B$205,A166,ALTERNATIVES!$C$6:$C$205,B166,ALTERNATIVES!$L$6:$L$205,"INVALID"))</x:f>
      </x:c>
      <x:c r="AF166" s="51" t="str">
        <x:f>IF(A166="","",A166&amp;"|~|"&amp;B166&amp;"|~|"&amp;X166&amp;"|~|"&amp;Y166&amp;"|~|"&amp;Z166&amp;"|~|"&amp;AA166&amp;"|~|"&amp;E166&amp;"|~|"&amp;F166&amp;"|~|"&amp;H166&amp;"|~|"&amp;I166&amp;"|~|"&amp;K166&amp;"|~|"&amp;L166)</x:f>
      </x:c>
      <x:c r="AG166" s="51"/>
      <x:c r="AH166" s="51"/>
      <x:c r="AI166" s="51"/>
      <x:c r="AJ166" s="51"/>
      <x:c r="AK166" s="51" t="str">
        <x:f>IF(A166="","",IF(AG166="","EMPTY",IF(AND(COUNTIFS(EVIDENCE_LINKS!$B$6:$B$205,A166,EVIDENCE_LINKS!$D$6:$D$205,AG166)=1,EXACT(AG166,INDEX(EVIDENCE_LINKS!$D$6:$D$205,SUMIFS(EVIDENCE_LINKS!$S$6:$S$205,EVIDENCE_LINKS!$B$6:$B$205,A166,EVIDENCE_LINKS!$D$6:$D$205,AG166))),EXACT(A166,INDEX(EVIDENCE_LINKS!$B$6:$B$205,SUMIFS(EVIDENCE_LINKS!$S$6:$S$205,EVIDENCE_LINKS!$B$6:$B$205,A166,EVIDENCE_LINKS!$D$6:$D$205,AG166))),EXACT(B166,INDEX(EVIDENCE_LINKS!$C$6:$C$205,SUMIFS(EVIDENCE_LINKS!$S$6:$S$205,EVIDENCE_LINKS!$B$6:$B$205,A166,EVIDENCE_LINKS!$D$6:$D$205,AG166))),INDEX(EVIDENCE_LINKS!$N$6:$N$205,SUMIFS(EVIDENCE_LINKS!$S$6:$S$205,EVIDENCE_LINKS!$B$6:$B$205,A166,EVIDENCE_LINKS!$D$6:$D$205,AG166))="VALID",COUNTIF($AG166:$AJ166,AG166)=1),"VALID","INVALID - EVIDENCE 1 SELECTION")))</x:f>
      </x:c>
      <x:c r="AL166" s="51" t="str">
        <x:f>IF(A166="","",IF(AH166="","EMPTY",IF(AND(COUNTIFS(EVIDENCE_LINKS!$B$6:$B$205,A166,EVIDENCE_LINKS!$D$6:$D$205,AH166)=1,EXACT(AH166,INDEX(EVIDENCE_LINKS!$D$6:$D$205,SUMIFS(EVIDENCE_LINKS!$S$6:$S$205,EVIDENCE_LINKS!$B$6:$B$205,A166,EVIDENCE_LINKS!$D$6:$D$205,AH166))),EXACT(A166,INDEX(EVIDENCE_LINKS!$B$6:$B$205,SUMIFS(EVIDENCE_LINKS!$S$6:$S$205,EVIDENCE_LINKS!$B$6:$B$205,A166,EVIDENCE_LINKS!$D$6:$D$205,AH166))),EXACT(B166,INDEX(EVIDENCE_LINKS!$C$6:$C$205,SUMIFS(EVIDENCE_LINKS!$S$6:$S$205,EVIDENCE_LINKS!$B$6:$B$205,A166,EVIDENCE_LINKS!$D$6:$D$205,AH166))),INDEX(EVIDENCE_LINKS!$N$6:$N$205,SUMIFS(EVIDENCE_LINKS!$S$6:$S$205,EVIDENCE_LINKS!$B$6:$B$205,A166,EVIDENCE_LINKS!$D$6:$D$205,AH166))="VALID",COUNTIF($AG166:$AJ166,AH166)=1),"VALID","INVALID - EVIDENCE 2 SELECTION")))</x:f>
      </x:c>
      <x:c r="AM166" s="51" t="str">
        <x:f>IF(A166="","",IF(AI166="","EMPTY",IF(AND(COUNTIFS(EVIDENCE_LINKS!$B$6:$B$205,A166,EVIDENCE_LINKS!$D$6:$D$205,AI166)=1,EXACT(AI166,INDEX(EVIDENCE_LINKS!$D$6:$D$205,SUMIFS(EVIDENCE_LINKS!$S$6:$S$205,EVIDENCE_LINKS!$B$6:$B$205,A166,EVIDENCE_LINKS!$D$6:$D$205,AI166))),EXACT(A166,INDEX(EVIDENCE_LINKS!$B$6:$B$205,SUMIFS(EVIDENCE_LINKS!$S$6:$S$205,EVIDENCE_LINKS!$B$6:$B$205,A166,EVIDENCE_LINKS!$D$6:$D$205,AI166))),EXACT(B166,INDEX(EVIDENCE_LINKS!$C$6:$C$205,SUMIFS(EVIDENCE_LINKS!$S$6:$S$205,EVIDENCE_LINKS!$B$6:$B$205,A166,EVIDENCE_LINKS!$D$6:$D$205,AI166))),INDEX(EVIDENCE_LINKS!$N$6:$N$205,SUMIFS(EVIDENCE_LINKS!$S$6:$S$205,EVIDENCE_LINKS!$B$6:$B$205,A166,EVIDENCE_LINKS!$D$6:$D$205,AI166))="VALID",COUNTIF($AG166:$AJ166,AI166)=1),"VALID","INVALID - EVIDENCE 3 SELECTION")))</x:f>
      </x:c>
      <x:c r="AN166" s="51" t="str">
        <x:f>IF(A166="","",IF(AJ166="","EMPTY",IF(AND(COUNTIFS(EVIDENCE_LINKS!$B$6:$B$205,A166,EVIDENCE_LINKS!$D$6:$D$205,AJ166)=1,EXACT(AJ166,INDEX(EVIDENCE_LINKS!$D$6:$D$205,SUMIFS(EVIDENCE_LINKS!$S$6:$S$205,EVIDENCE_LINKS!$B$6:$B$205,A166,EVIDENCE_LINKS!$D$6:$D$205,AJ166))),EXACT(A166,INDEX(EVIDENCE_LINKS!$B$6:$B$205,SUMIFS(EVIDENCE_LINKS!$S$6:$S$205,EVIDENCE_LINKS!$B$6:$B$205,A166,EVIDENCE_LINKS!$D$6:$D$205,AJ166))),EXACT(B166,INDEX(EVIDENCE_LINKS!$C$6:$C$205,SUMIFS(EVIDENCE_LINKS!$S$6:$S$205,EVIDENCE_LINKS!$B$6:$B$205,A166,EVIDENCE_LINKS!$D$6:$D$205,AJ166))),INDEX(EVIDENCE_LINKS!$N$6:$N$205,SUMIFS(EVIDENCE_LINKS!$S$6:$S$205,EVIDENCE_LINKS!$B$6:$B$205,A166,EVIDENCE_LINKS!$D$6:$D$205,AJ166))="VALID",COUNTIF($AG166:$AJ166,AJ166)=1),"VALID","INVALID - EVIDENCE 4 SELECTION")))</x:f>
      </x:c>
      <x:c r="AO166" s="51" t="str">
        <x:f>IF(A166="","",IF(AND(OR(AK166="VALID",AK166="EMPTY"),OR(AL166="VALID",AL166="EMPTY"),OR(AM166="VALID",AM166="EMPTY"),OR(AN166="VALID",AN166="EMPTY"),R166=COUNTIF($AG166:$AJ166,"&lt;&gt;")),"VALID","INVALID - EVIDENCE SELECTION PARITY"))</x:f>
      </x:c>
      <x:c r="AP166" s="51" t="str">
        <x:f>IF(A166="","",IF(R166&lt;2,"TOO FEW - RETURN TO EVIDENCE AUDIT",IF(R166&gt;4,"TOO MANY - REPAIR MEMO","VALID")))</x:f>
      </x:c>
      <x:c r="AR166" t="str">
        <x:f>IF(A166="","",IF(AQ166="","INVALID - MISSING ALTERNATIVE SELECTION",IF(AND(COUNTIFS(ALTERNATIVES!$B$6:$B$205,A166,ALTERNATIVES!$A$6:$A$205,AQ166)=1,EXACT(AQ166,INDEX(ALTERNATIVES!$A$6:$A$205,SUMIFS(ALTERNATIVES!$Q$6:$Q$205,ALTERNATIVES!$B$6:$B$205,A166,ALTERNATIVES!$A$6:$A$205,AQ166))),EXACT(A166,INDEX(ALTERNATIVES!$B$6:$B$205,SUMIFS(ALTERNATIVES!$Q$6:$Q$205,ALTERNATIVES!$B$6:$B$205,A166,ALTERNATIVES!$A$6:$A$205,AQ166))),EXACT(B166,INDEX(ALTERNATIVES!$C$6:$C$205,SUMIFS(ALTERNATIVES!$Q$6:$Q$205,ALTERNATIVES!$B$6:$B$205,A166,ALTERNATIVES!$A$6:$A$205,AQ166))),INDEX(ALTERNATIVES!$L$6:$L$205,SUMIFS(ALTERNATIVES!$Q$6:$Q$205,ALTERNATIVES!$B$6:$B$205,A166,ALTERNATIVES!$A$6:$A$205,AQ166))="VALID"),"VALID","INVALID - ALTERNATIVE SELECTION")))</x:f>
      </x:c>
    </x:row>
    <x:row r="167">
      <x:c r="A167" s="24"/>
      <x:c r="B167" s="24"/>
      <x:c r="C167" s="34"/>
      <x:c r="D167" s="24"/>
      <x:c r="E167" s="24"/>
      <x:c r="F167" s="24"/>
      <x:c r="G167" s="24"/>
      <x:c r="H167" s="24"/>
      <x:c r="I167" s="24"/>
      <x:c r="J167" s="24"/>
      <x:c r="K167" s="24"/>
      <x:c r="L167" s="24"/>
      <x:c r="M167" s="24"/>
      <x:c r="N167" s="30" t="str">
        <x:f>IF(A167="","",IF(COUNTIF($A$6:$A$205,A167)=1,"VALID","INVALID - DUPLICATE / CASE-COLLIDING MEMO ID"))</x:f>
      </x:c>
      <x:c r="O167" s="30" t="str">
        <x:f>IF(A167="","",IF(AND(COUNTIF(DECISION_CONTEXT!$A$6:$A$205,B167)=1,EXACT(B167,INDEX(DECISION_CONTEXT!$A$6:$A$205,MATCH(B167,DECISION_CONTEXT!$A$6:$A$205,0))),INDEX(DECISION_CONTEXT!$I$6:$I$205,MATCH(B167,DECISION_CONTEXT!$A$6:$A$205,0))="VALID",INDEX(DECISION_CONTEXT!$J$6:$J$205,MATCH(B167,DECISION_CONTEXT!$A$6:$A$205,0))="VALID"),"VALID","INVALID - DECISION OWNERSHIP"))</x:f>
      </x:c>
      <x:c r="P167" s="30" t="str">
        <x:f>IF(A167="","",IF(AND(B167&lt;&gt;"",C167&lt;&gt;"",D167&lt;&gt;"",E167&lt;&gt;"",F167&lt;&gt;"",G167&lt;&gt;"",H167&lt;&gt;"",I167&lt;&gt;"",J167&lt;&gt;"",K167&lt;&gt;"",L167&lt;&gt;"",M167&lt;&gt;""),"VALID","INVALID - REQUIRED FIELD"))</x:f>
      </x:c>
      <x:c r="Q167" s="30" t="str">
        <x:f>IF(A167="","",COUNTIFS(EVIDENCE_LINKS!$B$6:$B$205,A167,EVIDENCE_LINKS!$C$6:$C$205,B167))</x:f>
      </x:c>
      <x:c r="R167" s="30" t="str">
        <x:f>IF(A167="","",COUNTIFS(EVIDENCE_LINKS!$B$6:$B$205,A167,EVIDENCE_LINKS!$C$6:$C$205,B167,EVIDENCE_LINKS!$N$6:$N$205,"VALID"))</x:f>
      </x:c>
      <x:c r="S167" s="30" t="str">
        <x:f>IF(A167="","",COUNTIFS(EVIDENCE_LINKS!$B$6:$B$205,A167,EVIDENCE_LINKS!$C$6:$C$205,B167,EVIDENCE_LINKS!$N$6:$N$205,"BLOCKING"))</x:f>
      </x:c>
      <x:c r="T167" s="30" t="str">
        <x:f>IF(A167="","",COUNTIFS(ALTERNATIVES!$B$6:$B$205,A167,ALTERNATIVES!$C$6:$C$205,B167,ALTERNATIVES!$L$6:$L$205,"VALID"))</x:f>
      </x:c>
      <x:c r="U167" s="30" t="str">
        <x:f>IF(A167="","",IF(OR(N167&lt;&gt;"VALID",O167&lt;&gt;"VALID",P167&lt;&gt;"VALID",AB167&lt;&gt;"VALID",AC167&gt;0,AE167&gt;0,AO167&lt;&gt;"VALID",AR167&lt;&gt;"VALID"),"REPAIR MEMO",IF(INDEX(DECISION_CONTEXT!$D$6:$D$205,MATCH(B167,DECISION_CONTEXT!$A$6:$A$205,0))="REOPEN REQUIRED","RETURN TO DECISION DEFINITION",IF(OR(AD167&gt;0,AP167="TOO FEW - RETURN TO EVIDENCE AUDIT"),"RETURN TO EVIDENCE AUDIT",IF(AP167="TOO MANY - REPAIR MEMO","REPAIR MEMO",IF(T167&lt;1,"REPAIR MEMO","READY FOR EXECUTIVE REVIEW"))))))</x:f>
      </x:c>
      <x:c r="V167" s="30" t="str">
        <x:f>IF(A167="","",IF(U167="READY FOR EXECUTIVE REVIEW","Take the bounded memo to executive review; record the actual decision separately.",IF(U167="RETURN TO DECISION DEFINITION","Reopen the Decision Definition Canvas before rewriting the memo.",IF(U167="RETURN TO EVIDENCE AUDIT","Return to Evidence Audit until at least two and no more than four decision-bearing evidence records are valid.",IF(AP167="TOO MANY - REPAIR MEMO","Reduce the executive surface to two to four decision-bearing evidence records without changing upstream evidence.","Repair the memo record without changing upstream decision or evidence.")))))</x:f>
      </x:c>
      <x:c r="W167" s="30" t="str">
        <x:f>IF(A167="","",A167&amp;"|~|"&amp;B167&amp;"|~|"&amp;E167&amp;"|~|"&amp;F167&amp;"|~|"&amp;H167&amp;"|~|"&amp;I167&amp;"|~|"&amp;K167&amp;"|~|"&amp;L167)</x:f>
      </x:c>
      <x:c r="X167" s="51"/>
      <x:c r="Y167" s="51"/>
      <x:c r="Z167" s="51"/>
      <x:c r="AA167" s="51"/>
      <x:c r="AB167" s="51" t="str">
        <x:f>IF(A167="","",IF(AND(O167="VALID",EXACT(X167,INDEX(DECISION_CONTEXT!$B$6:$B$205,MATCH(B167,DECISION_CONTEXT!$A$6:$A$205,0))),EXACT(Y167,INDEX(DECISION_CONTEXT!$E$6:$E$205,MATCH(B167,DECISION_CONTEXT!$A$6:$A$205,0))),EXACT(Z167,INDEX(DECISION_CONTEXT!$F$6:$F$205,MATCH(B167,DECISION_CONTEXT!$A$6:$A$205,0))),EXACT(AA167,INDEX(DECISION_CONTEXT!$H$6:$H$205,MATCH(B167,DECISION_CONTEXT!$A$6:$A$205,0))),EXACT(E167,INDEX(DECISION_CONTEXT!$K$6:$K$205,MATCH(B167,DECISION_CONTEXT!$A$6:$A$205,0)))),"VALID","INVALID - DECISION CONTRACT PARITY / AUTHORITY"))</x:f>
      </x:c>
      <x:c r="AC167" s="51" t="str">
        <x:f>IF(A167="","",COUNTIFS(EVIDENCE_LINKS!$B$6:$B$205,A167,EVIDENCE_LINKS!$C$6:$C$205,B167,EVIDENCE_LINKS!$N$6:$N$205,"INVALID"))</x:f>
      </x:c>
      <x:c r="AD167" s="51" t="str">
        <x:f>IF(A167="","",S167)</x:f>
      </x:c>
      <x:c r="AE167" s="51" t="str">
        <x:f>IF(A167="","",COUNTIFS(ALTERNATIVES!$B$6:$B$205,A167,ALTERNATIVES!$C$6:$C$205,B167,ALTERNATIVES!$L$6:$L$205,"INVALID"))</x:f>
      </x:c>
      <x:c r="AF167" s="51" t="str">
        <x:f>IF(A167="","",A167&amp;"|~|"&amp;B167&amp;"|~|"&amp;X167&amp;"|~|"&amp;Y167&amp;"|~|"&amp;Z167&amp;"|~|"&amp;AA167&amp;"|~|"&amp;E167&amp;"|~|"&amp;F167&amp;"|~|"&amp;H167&amp;"|~|"&amp;I167&amp;"|~|"&amp;K167&amp;"|~|"&amp;L167)</x:f>
      </x:c>
      <x:c r="AG167" s="51"/>
      <x:c r="AH167" s="51"/>
      <x:c r="AI167" s="51"/>
      <x:c r="AJ167" s="51"/>
      <x:c r="AK167" s="51" t="str">
        <x:f>IF(A167="","",IF(AG167="","EMPTY",IF(AND(COUNTIFS(EVIDENCE_LINKS!$B$6:$B$205,A167,EVIDENCE_LINKS!$D$6:$D$205,AG167)=1,EXACT(AG167,INDEX(EVIDENCE_LINKS!$D$6:$D$205,SUMIFS(EVIDENCE_LINKS!$S$6:$S$205,EVIDENCE_LINKS!$B$6:$B$205,A167,EVIDENCE_LINKS!$D$6:$D$205,AG167))),EXACT(A167,INDEX(EVIDENCE_LINKS!$B$6:$B$205,SUMIFS(EVIDENCE_LINKS!$S$6:$S$205,EVIDENCE_LINKS!$B$6:$B$205,A167,EVIDENCE_LINKS!$D$6:$D$205,AG167))),EXACT(B167,INDEX(EVIDENCE_LINKS!$C$6:$C$205,SUMIFS(EVIDENCE_LINKS!$S$6:$S$205,EVIDENCE_LINKS!$B$6:$B$205,A167,EVIDENCE_LINKS!$D$6:$D$205,AG167))),INDEX(EVIDENCE_LINKS!$N$6:$N$205,SUMIFS(EVIDENCE_LINKS!$S$6:$S$205,EVIDENCE_LINKS!$B$6:$B$205,A167,EVIDENCE_LINKS!$D$6:$D$205,AG167))="VALID",COUNTIF($AG167:$AJ167,AG167)=1),"VALID","INVALID - EVIDENCE 1 SELECTION")))</x:f>
      </x:c>
      <x:c r="AL167" s="51" t="str">
        <x:f>IF(A167="","",IF(AH167="","EMPTY",IF(AND(COUNTIFS(EVIDENCE_LINKS!$B$6:$B$205,A167,EVIDENCE_LINKS!$D$6:$D$205,AH167)=1,EXACT(AH167,INDEX(EVIDENCE_LINKS!$D$6:$D$205,SUMIFS(EVIDENCE_LINKS!$S$6:$S$205,EVIDENCE_LINKS!$B$6:$B$205,A167,EVIDENCE_LINKS!$D$6:$D$205,AH167))),EXACT(A167,INDEX(EVIDENCE_LINKS!$B$6:$B$205,SUMIFS(EVIDENCE_LINKS!$S$6:$S$205,EVIDENCE_LINKS!$B$6:$B$205,A167,EVIDENCE_LINKS!$D$6:$D$205,AH167))),EXACT(B167,INDEX(EVIDENCE_LINKS!$C$6:$C$205,SUMIFS(EVIDENCE_LINKS!$S$6:$S$205,EVIDENCE_LINKS!$B$6:$B$205,A167,EVIDENCE_LINKS!$D$6:$D$205,AH167))),INDEX(EVIDENCE_LINKS!$N$6:$N$205,SUMIFS(EVIDENCE_LINKS!$S$6:$S$205,EVIDENCE_LINKS!$B$6:$B$205,A167,EVIDENCE_LINKS!$D$6:$D$205,AH167))="VALID",COUNTIF($AG167:$AJ167,AH167)=1),"VALID","INVALID - EVIDENCE 2 SELECTION")))</x:f>
      </x:c>
      <x:c r="AM167" s="51" t="str">
        <x:f>IF(A167="","",IF(AI167="","EMPTY",IF(AND(COUNTIFS(EVIDENCE_LINKS!$B$6:$B$205,A167,EVIDENCE_LINKS!$D$6:$D$205,AI167)=1,EXACT(AI167,INDEX(EVIDENCE_LINKS!$D$6:$D$205,SUMIFS(EVIDENCE_LINKS!$S$6:$S$205,EVIDENCE_LINKS!$B$6:$B$205,A167,EVIDENCE_LINKS!$D$6:$D$205,AI167))),EXACT(A167,INDEX(EVIDENCE_LINKS!$B$6:$B$205,SUMIFS(EVIDENCE_LINKS!$S$6:$S$205,EVIDENCE_LINKS!$B$6:$B$205,A167,EVIDENCE_LINKS!$D$6:$D$205,AI167))),EXACT(B167,INDEX(EVIDENCE_LINKS!$C$6:$C$205,SUMIFS(EVIDENCE_LINKS!$S$6:$S$205,EVIDENCE_LINKS!$B$6:$B$205,A167,EVIDENCE_LINKS!$D$6:$D$205,AI167))),INDEX(EVIDENCE_LINKS!$N$6:$N$205,SUMIFS(EVIDENCE_LINKS!$S$6:$S$205,EVIDENCE_LINKS!$B$6:$B$205,A167,EVIDENCE_LINKS!$D$6:$D$205,AI167))="VALID",COUNTIF($AG167:$AJ167,AI167)=1),"VALID","INVALID - EVIDENCE 3 SELECTION")))</x:f>
      </x:c>
      <x:c r="AN167" s="51" t="str">
        <x:f>IF(A167="","",IF(AJ167="","EMPTY",IF(AND(COUNTIFS(EVIDENCE_LINKS!$B$6:$B$205,A167,EVIDENCE_LINKS!$D$6:$D$205,AJ167)=1,EXACT(AJ167,INDEX(EVIDENCE_LINKS!$D$6:$D$205,SUMIFS(EVIDENCE_LINKS!$S$6:$S$205,EVIDENCE_LINKS!$B$6:$B$205,A167,EVIDENCE_LINKS!$D$6:$D$205,AJ167))),EXACT(A167,INDEX(EVIDENCE_LINKS!$B$6:$B$205,SUMIFS(EVIDENCE_LINKS!$S$6:$S$205,EVIDENCE_LINKS!$B$6:$B$205,A167,EVIDENCE_LINKS!$D$6:$D$205,AJ167))),EXACT(B167,INDEX(EVIDENCE_LINKS!$C$6:$C$205,SUMIFS(EVIDENCE_LINKS!$S$6:$S$205,EVIDENCE_LINKS!$B$6:$B$205,A167,EVIDENCE_LINKS!$D$6:$D$205,AJ167))),INDEX(EVIDENCE_LINKS!$N$6:$N$205,SUMIFS(EVIDENCE_LINKS!$S$6:$S$205,EVIDENCE_LINKS!$B$6:$B$205,A167,EVIDENCE_LINKS!$D$6:$D$205,AJ167))="VALID",COUNTIF($AG167:$AJ167,AJ167)=1),"VALID","INVALID - EVIDENCE 4 SELECTION")))</x:f>
      </x:c>
      <x:c r="AO167" s="51" t="str">
        <x:f>IF(A167="","",IF(AND(OR(AK167="VALID",AK167="EMPTY"),OR(AL167="VALID",AL167="EMPTY"),OR(AM167="VALID",AM167="EMPTY"),OR(AN167="VALID",AN167="EMPTY"),R167=COUNTIF($AG167:$AJ167,"&lt;&gt;")),"VALID","INVALID - EVIDENCE SELECTION PARITY"))</x:f>
      </x:c>
      <x:c r="AP167" s="51" t="str">
        <x:f>IF(A167="","",IF(R167&lt;2,"TOO FEW - RETURN TO EVIDENCE AUDIT",IF(R167&gt;4,"TOO MANY - REPAIR MEMO","VALID")))</x:f>
      </x:c>
      <x:c r="AR167" t="str">
        <x:f>IF(A167="","",IF(AQ167="","INVALID - MISSING ALTERNATIVE SELECTION",IF(AND(COUNTIFS(ALTERNATIVES!$B$6:$B$205,A167,ALTERNATIVES!$A$6:$A$205,AQ167)=1,EXACT(AQ167,INDEX(ALTERNATIVES!$A$6:$A$205,SUMIFS(ALTERNATIVES!$Q$6:$Q$205,ALTERNATIVES!$B$6:$B$205,A167,ALTERNATIVES!$A$6:$A$205,AQ167))),EXACT(A167,INDEX(ALTERNATIVES!$B$6:$B$205,SUMIFS(ALTERNATIVES!$Q$6:$Q$205,ALTERNATIVES!$B$6:$B$205,A167,ALTERNATIVES!$A$6:$A$205,AQ167))),EXACT(B167,INDEX(ALTERNATIVES!$C$6:$C$205,SUMIFS(ALTERNATIVES!$Q$6:$Q$205,ALTERNATIVES!$B$6:$B$205,A167,ALTERNATIVES!$A$6:$A$205,AQ167))),INDEX(ALTERNATIVES!$L$6:$L$205,SUMIFS(ALTERNATIVES!$Q$6:$Q$205,ALTERNATIVES!$B$6:$B$205,A167,ALTERNATIVES!$A$6:$A$205,AQ167))="VALID"),"VALID","INVALID - ALTERNATIVE SELECTION")))</x:f>
      </x:c>
    </x:row>
    <x:row r="168">
      <x:c r="A168" s="24"/>
      <x:c r="B168" s="24"/>
      <x:c r="C168" s="34"/>
      <x:c r="D168" s="24"/>
      <x:c r="E168" s="24"/>
      <x:c r="F168" s="24"/>
      <x:c r="G168" s="24"/>
      <x:c r="H168" s="24"/>
      <x:c r="I168" s="24"/>
      <x:c r="J168" s="24"/>
      <x:c r="K168" s="24"/>
      <x:c r="L168" s="24"/>
      <x:c r="M168" s="24"/>
      <x:c r="N168" s="30" t="str">
        <x:f>IF(A168="","",IF(COUNTIF($A$6:$A$205,A168)=1,"VALID","INVALID - DUPLICATE / CASE-COLLIDING MEMO ID"))</x:f>
      </x:c>
      <x:c r="O168" s="30" t="str">
        <x:f>IF(A168="","",IF(AND(COUNTIF(DECISION_CONTEXT!$A$6:$A$205,B168)=1,EXACT(B168,INDEX(DECISION_CONTEXT!$A$6:$A$205,MATCH(B168,DECISION_CONTEXT!$A$6:$A$205,0))),INDEX(DECISION_CONTEXT!$I$6:$I$205,MATCH(B168,DECISION_CONTEXT!$A$6:$A$205,0))="VALID",INDEX(DECISION_CONTEXT!$J$6:$J$205,MATCH(B168,DECISION_CONTEXT!$A$6:$A$205,0))="VALID"),"VALID","INVALID - DECISION OWNERSHIP"))</x:f>
      </x:c>
      <x:c r="P168" s="30" t="str">
        <x:f>IF(A168="","",IF(AND(B168&lt;&gt;"",C168&lt;&gt;"",D168&lt;&gt;"",E168&lt;&gt;"",F168&lt;&gt;"",G168&lt;&gt;"",H168&lt;&gt;"",I168&lt;&gt;"",J168&lt;&gt;"",K168&lt;&gt;"",L168&lt;&gt;"",M168&lt;&gt;""),"VALID","INVALID - REQUIRED FIELD"))</x:f>
      </x:c>
      <x:c r="Q168" s="30" t="str">
        <x:f>IF(A168="","",COUNTIFS(EVIDENCE_LINKS!$B$6:$B$205,A168,EVIDENCE_LINKS!$C$6:$C$205,B168))</x:f>
      </x:c>
      <x:c r="R168" s="30" t="str">
        <x:f>IF(A168="","",COUNTIFS(EVIDENCE_LINKS!$B$6:$B$205,A168,EVIDENCE_LINKS!$C$6:$C$205,B168,EVIDENCE_LINKS!$N$6:$N$205,"VALID"))</x:f>
      </x:c>
      <x:c r="S168" s="30" t="str">
        <x:f>IF(A168="","",COUNTIFS(EVIDENCE_LINKS!$B$6:$B$205,A168,EVIDENCE_LINKS!$C$6:$C$205,B168,EVIDENCE_LINKS!$N$6:$N$205,"BLOCKING"))</x:f>
      </x:c>
      <x:c r="T168" s="30" t="str">
        <x:f>IF(A168="","",COUNTIFS(ALTERNATIVES!$B$6:$B$205,A168,ALTERNATIVES!$C$6:$C$205,B168,ALTERNATIVES!$L$6:$L$205,"VALID"))</x:f>
      </x:c>
      <x:c r="U168" s="30" t="str">
        <x:f>IF(A168="","",IF(OR(N168&lt;&gt;"VALID",O168&lt;&gt;"VALID",P168&lt;&gt;"VALID",AB168&lt;&gt;"VALID",AC168&gt;0,AE168&gt;0,AO168&lt;&gt;"VALID",AR168&lt;&gt;"VALID"),"REPAIR MEMO",IF(INDEX(DECISION_CONTEXT!$D$6:$D$205,MATCH(B168,DECISION_CONTEXT!$A$6:$A$205,0))="REOPEN REQUIRED","RETURN TO DECISION DEFINITION",IF(OR(AD168&gt;0,AP168="TOO FEW - RETURN TO EVIDENCE AUDIT"),"RETURN TO EVIDENCE AUDIT",IF(AP168="TOO MANY - REPAIR MEMO","REPAIR MEMO",IF(T168&lt;1,"REPAIR MEMO","READY FOR EXECUTIVE REVIEW"))))))</x:f>
      </x:c>
      <x:c r="V168" s="30" t="str">
        <x:f>IF(A168="","",IF(U168="READY FOR EXECUTIVE REVIEW","Take the bounded memo to executive review; record the actual decision separately.",IF(U168="RETURN TO DECISION DEFINITION","Reopen the Decision Definition Canvas before rewriting the memo.",IF(U168="RETURN TO EVIDENCE AUDIT","Return to Evidence Audit until at least two and no more than four decision-bearing evidence records are valid.",IF(AP168="TOO MANY - REPAIR MEMO","Reduce the executive surface to two to four decision-bearing evidence records without changing upstream evidence.","Repair the memo record without changing upstream decision or evidence.")))))</x:f>
      </x:c>
      <x:c r="W168" s="30" t="str">
        <x:f>IF(A168="","",A168&amp;"|~|"&amp;B168&amp;"|~|"&amp;E168&amp;"|~|"&amp;F168&amp;"|~|"&amp;H168&amp;"|~|"&amp;I168&amp;"|~|"&amp;K168&amp;"|~|"&amp;L168)</x:f>
      </x:c>
      <x:c r="X168" s="51"/>
      <x:c r="Y168" s="51"/>
      <x:c r="Z168" s="51"/>
      <x:c r="AA168" s="51"/>
      <x:c r="AB168" s="51" t="str">
        <x:f>IF(A168="","",IF(AND(O168="VALID",EXACT(X168,INDEX(DECISION_CONTEXT!$B$6:$B$205,MATCH(B168,DECISION_CONTEXT!$A$6:$A$205,0))),EXACT(Y168,INDEX(DECISION_CONTEXT!$E$6:$E$205,MATCH(B168,DECISION_CONTEXT!$A$6:$A$205,0))),EXACT(Z168,INDEX(DECISION_CONTEXT!$F$6:$F$205,MATCH(B168,DECISION_CONTEXT!$A$6:$A$205,0))),EXACT(AA168,INDEX(DECISION_CONTEXT!$H$6:$H$205,MATCH(B168,DECISION_CONTEXT!$A$6:$A$205,0))),EXACT(E168,INDEX(DECISION_CONTEXT!$K$6:$K$205,MATCH(B168,DECISION_CONTEXT!$A$6:$A$205,0)))),"VALID","INVALID - DECISION CONTRACT PARITY / AUTHORITY"))</x:f>
      </x:c>
      <x:c r="AC168" s="51" t="str">
        <x:f>IF(A168="","",COUNTIFS(EVIDENCE_LINKS!$B$6:$B$205,A168,EVIDENCE_LINKS!$C$6:$C$205,B168,EVIDENCE_LINKS!$N$6:$N$205,"INVALID"))</x:f>
      </x:c>
      <x:c r="AD168" s="51" t="str">
        <x:f>IF(A168="","",S168)</x:f>
      </x:c>
      <x:c r="AE168" s="51" t="str">
        <x:f>IF(A168="","",COUNTIFS(ALTERNATIVES!$B$6:$B$205,A168,ALTERNATIVES!$C$6:$C$205,B168,ALTERNATIVES!$L$6:$L$205,"INVALID"))</x:f>
      </x:c>
      <x:c r="AF168" s="51" t="str">
        <x:f>IF(A168="","",A168&amp;"|~|"&amp;B168&amp;"|~|"&amp;X168&amp;"|~|"&amp;Y168&amp;"|~|"&amp;Z168&amp;"|~|"&amp;AA168&amp;"|~|"&amp;E168&amp;"|~|"&amp;F168&amp;"|~|"&amp;H168&amp;"|~|"&amp;I168&amp;"|~|"&amp;K168&amp;"|~|"&amp;L168)</x:f>
      </x:c>
      <x:c r="AG168" s="51"/>
      <x:c r="AH168" s="51"/>
      <x:c r="AI168" s="51"/>
      <x:c r="AJ168" s="51"/>
      <x:c r="AK168" s="51" t="str">
        <x:f>IF(A168="","",IF(AG168="","EMPTY",IF(AND(COUNTIFS(EVIDENCE_LINKS!$B$6:$B$205,A168,EVIDENCE_LINKS!$D$6:$D$205,AG168)=1,EXACT(AG168,INDEX(EVIDENCE_LINKS!$D$6:$D$205,SUMIFS(EVIDENCE_LINKS!$S$6:$S$205,EVIDENCE_LINKS!$B$6:$B$205,A168,EVIDENCE_LINKS!$D$6:$D$205,AG168))),EXACT(A168,INDEX(EVIDENCE_LINKS!$B$6:$B$205,SUMIFS(EVIDENCE_LINKS!$S$6:$S$205,EVIDENCE_LINKS!$B$6:$B$205,A168,EVIDENCE_LINKS!$D$6:$D$205,AG168))),EXACT(B168,INDEX(EVIDENCE_LINKS!$C$6:$C$205,SUMIFS(EVIDENCE_LINKS!$S$6:$S$205,EVIDENCE_LINKS!$B$6:$B$205,A168,EVIDENCE_LINKS!$D$6:$D$205,AG168))),INDEX(EVIDENCE_LINKS!$N$6:$N$205,SUMIFS(EVIDENCE_LINKS!$S$6:$S$205,EVIDENCE_LINKS!$B$6:$B$205,A168,EVIDENCE_LINKS!$D$6:$D$205,AG168))="VALID",COUNTIF($AG168:$AJ168,AG168)=1),"VALID","INVALID - EVIDENCE 1 SELECTION")))</x:f>
      </x:c>
      <x:c r="AL168" s="51" t="str">
        <x:f>IF(A168="","",IF(AH168="","EMPTY",IF(AND(COUNTIFS(EVIDENCE_LINKS!$B$6:$B$205,A168,EVIDENCE_LINKS!$D$6:$D$205,AH168)=1,EXACT(AH168,INDEX(EVIDENCE_LINKS!$D$6:$D$205,SUMIFS(EVIDENCE_LINKS!$S$6:$S$205,EVIDENCE_LINKS!$B$6:$B$205,A168,EVIDENCE_LINKS!$D$6:$D$205,AH168))),EXACT(A168,INDEX(EVIDENCE_LINKS!$B$6:$B$205,SUMIFS(EVIDENCE_LINKS!$S$6:$S$205,EVIDENCE_LINKS!$B$6:$B$205,A168,EVIDENCE_LINKS!$D$6:$D$205,AH168))),EXACT(B168,INDEX(EVIDENCE_LINKS!$C$6:$C$205,SUMIFS(EVIDENCE_LINKS!$S$6:$S$205,EVIDENCE_LINKS!$B$6:$B$205,A168,EVIDENCE_LINKS!$D$6:$D$205,AH168))),INDEX(EVIDENCE_LINKS!$N$6:$N$205,SUMIFS(EVIDENCE_LINKS!$S$6:$S$205,EVIDENCE_LINKS!$B$6:$B$205,A168,EVIDENCE_LINKS!$D$6:$D$205,AH168))="VALID",COUNTIF($AG168:$AJ168,AH168)=1),"VALID","INVALID - EVIDENCE 2 SELECTION")))</x:f>
      </x:c>
      <x:c r="AM168" s="51" t="str">
        <x:f>IF(A168="","",IF(AI168="","EMPTY",IF(AND(COUNTIFS(EVIDENCE_LINKS!$B$6:$B$205,A168,EVIDENCE_LINKS!$D$6:$D$205,AI168)=1,EXACT(AI168,INDEX(EVIDENCE_LINKS!$D$6:$D$205,SUMIFS(EVIDENCE_LINKS!$S$6:$S$205,EVIDENCE_LINKS!$B$6:$B$205,A168,EVIDENCE_LINKS!$D$6:$D$205,AI168))),EXACT(A168,INDEX(EVIDENCE_LINKS!$B$6:$B$205,SUMIFS(EVIDENCE_LINKS!$S$6:$S$205,EVIDENCE_LINKS!$B$6:$B$205,A168,EVIDENCE_LINKS!$D$6:$D$205,AI168))),EXACT(B168,INDEX(EVIDENCE_LINKS!$C$6:$C$205,SUMIFS(EVIDENCE_LINKS!$S$6:$S$205,EVIDENCE_LINKS!$B$6:$B$205,A168,EVIDENCE_LINKS!$D$6:$D$205,AI168))),INDEX(EVIDENCE_LINKS!$N$6:$N$205,SUMIFS(EVIDENCE_LINKS!$S$6:$S$205,EVIDENCE_LINKS!$B$6:$B$205,A168,EVIDENCE_LINKS!$D$6:$D$205,AI168))="VALID",COUNTIF($AG168:$AJ168,AI168)=1),"VALID","INVALID - EVIDENCE 3 SELECTION")))</x:f>
      </x:c>
      <x:c r="AN168" s="51" t="str">
        <x:f>IF(A168="","",IF(AJ168="","EMPTY",IF(AND(COUNTIFS(EVIDENCE_LINKS!$B$6:$B$205,A168,EVIDENCE_LINKS!$D$6:$D$205,AJ168)=1,EXACT(AJ168,INDEX(EVIDENCE_LINKS!$D$6:$D$205,SUMIFS(EVIDENCE_LINKS!$S$6:$S$205,EVIDENCE_LINKS!$B$6:$B$205,A168,EVIDENCE_LINKS!$D$6:$D$205,AJ168))),EXACT(A168,INDEX(EVIDENCE_LINKS!$B$6:$B$205,SUMIFS(EVIDENCE_LINKS!$S$6:$S$205,EVIDENCE_LINKS!$B$6:$B$205,A168,EVIDENCE_LINKS!$D$6:$D$205,AJ168))),EXACT(B168,INDEX(EVIDENCE_LINKS!$C$6:$C$205,SUMIFS(EVIDENCE_LINKS!$S$6:$S$205,EVIDENCE_LINKS!$B$6:$B$205,A168,EVIDENCE_LINKS!$D$6:$D$205,AJ168))),INDEX(EVIDENCE_LINKS!$N$6:$N$205,SUMIFS(EVIDENCE_LINKS!$S$6:$S$205,EVIDENCE_LINKS!$B$6:$B$205,A168,EVIDENCE_LINKS!$D$6:$D$205,AJ168))="VALID",COUNTIF($AG168:$AJ168,AJ168)=1),"VALID","INVALID - EVIDENCE 4 SELECTION")))</x:f>
      </x:c>
      <x:c r="AO168" s="51" t="str">
        <x:f>IF(A168="","",IF(AND(OR(AK168="VALID",AK168="EMPTY"),OR(AL168="VALID",AL168="EMPTY"),OR(AM168="VALID",AM168="EMPTY"),OR(AN168="VALID",AN168="EMPTY"),R168=COUNTIF($AG168:$AJ168,"&lt;&gt;")),"VALID","INVALID - EVIDENCE SELECTION PARITY"))</x:f>
      </x:c>
      <x:c r="AP168" s="51" t="str">
        <x:f>IF(A168="","",IF(R168&lt;2,"TOO FEW - RETURN TO EVIDENCE AUDIT",IF(R168&gt;4,"TOO MANY - REPAIR MEMO","VALID")))</x:f>
      </x:c>
      <x:c r="AR168" t="str">
        <x:f>IF(A168="","",IF(AQ168="","INVALID - MISSING ALTERNATIVE SELECTION",IF(AND(COUNTIFS(ALTERNATIVES!$B$6:$B$205,A168,ALTERNATIVES!$A$6:$A$205,AQ168)=1,EXACT(AQ168,INDEX(ALTERNATIVES!$A$6:$A$205,SUMIFS(ALTERNATIVES!$Q$6:$Q$205,ALTERNATIVES!$B$6:$B$205,A168,ALTERNATIVES!$A$6:$A$205,AQ168))),EXACT(A168,INDEX(ALTERNATIVES!$B$6:$B$205,SUMIFS(ALTERNATIVES!$Q$6:$Q$205,ALTERNATIVES!$B$6:$B$205,A168,ALTERNATIVES!$A$6:$A$205,AQ168))),EXACT(B168,INDEX(ALTERNATIVES!$C$6:$C$205,SUMIFS(ALTERNATIVES!$Q$6:$Q$205,ALTERNATIVES!$B$6:$B$205,A168,ALTERNATIVES!$A$6:$A$205,AQ168))),INDEX(ALTERNATIVES!$L$6:$L$205,SUMIFS(ALTERNATIVES!$Q$6:$Q$205,ALTERNATIVES!$B$6:$B$205,A168,ALTERNATIVES!$A$6:$A$205,AQ168))="VALID"),"VALID","INVALID - ALTERNATIVE SELECTION")))</x:f>
      </x:c>
    </x:row>
    <x:row r="169">
      <x:c r="A169" s="24"/>
      <x:c r="B169" s="24"/>
      <x:c r="C169" s="34"/>
      <x:c r="D169" s="24"/>
      <x:c r="E169" s="24"/>
      <x:c r="F169" s="24"/>
      <x:c r="G169" s="24"/>
      <x:c r="H169" s="24"/>
      <x:c r="I169" s="24"/>
      <x:c r="J169" s="24"/>
      <x:c r="K169" s="24"/>
      <x:c r="L169" s="24"/>
      <x:c r="M169" s="24"/>
      <x:c r="N169" s="30" t="str">
        <x:f>IF(A169="","",IF(COUNTIF($A$6:$A$205,A169)=1,"VALID","INVALID - DUPLICATE / CASE-COLLIDING MEMO ID"))</x:f>
      </x:c>
      <x:c r="O169" s="30" t="str">
        <x:f>IF(A169="","",IF(AND(COUNTIF(DECISION_CONTEXT!$A$6:$A$205,B169)=1,EXACT(B169,INDEX(DECISION_CONTEXT!$A$6:$A$205,MATCH(B169,DECISION_CONTEXT!$A$6:$A$205,0))),INDEX(DECISION_CONTEXT!$I$6:$I$205,MATCH(B169,DECISION_CONTEXT!$A$6:$A$205,0))="VALID",INDEX(DECISION_CONTEXT!$J$6:$J$205,MATCH(B169,DECISION_CONTEXT!$A$6:$A$205,0))="VALID"),"VALID","INVALID - DECISION OWNERSHIP"))</x:f>
      </x:c>
      <x:c r="P169" s="30" t="str">
        <x:f>IF(A169="","",IF(AND(B169&lt;&gt;"",C169&lt;&gt;"",D169&lt;&gt;"",E169&lt;&gt;"",F169&lt;&gt;"",G169&lt;&gt;"",H169&lt;&gt;"",I169&lt;&gt;"",J169&lt;&gt;"",K169&lt;&gt;"",L169&lt;&gt;"",M169&lt;&gt;""),"VALID","INVALID - REQUIRED FIELD"))</x:f>
      </x:c>
      <x:c r="Q169" s="30" t="str">
        <x:f>IF(A169="","",COUNTIFS(EVIDENCE_LINKS!$B$6:$B$205,A169,EVIDENCE_LINKS!$C$6:$C$205,B169))</x:f>
      </x:c>
      <x:c r="R169" s="30" t="str">
        <x:f>IF(A169="","",COUNTIFS(EVIDENCE_LINKS!$B$6:$B$205,A169,EVIDENCE_LINKS!$C$6:$C$205,B169,EVIDENCE_LINKS!$N$6:$N$205,"VALID"))</x:f>
      </x:c>
      <x:c r="S169" s="30" t="str">
        <x:f>IF(A169="","",COUNTIFS(EVIDENCE_LINKS!$B$6:$B$205,A169,EVIDENCE_LINKS!$C$6:$C$205,B169,EVIDENCE_LINKS!$N$6:$N$205,"BLOCKING"))</x:f>
      </x:c>
      <x:c r="T169" s="30" t="str">
        <x:f>IF(A169="","",COUNTIFS(ALTERNATIVES!$B$6:$B$205,A169,ALTERNATIVES!$C$6:$C$205,B169,ALTERNATIVES!$L$6:$L$205,"VALID"))</x:f>
      </x:c>
      <x:c r="U169" s="30" t="str">
        <x:f>IF(A169="","",IF(OR(N169&lt;&gt;"VALID",O169&lt;&gt;"VALID",P169&lt;&gt;"VALID",AB169&lt;&gt;"VALID",AC169&gt;0,AE169&gt;0,AO169&lt;&gt;"VALID",AR169&lt;&gt;"VALID"),"REPAIR MEMO",IF(INDEX(DECISION_CONTEXT!$D$6:$D$205,MATCH(B169,DECISION_CONTEXT!$A$6:$A$205,0))="REOPEN REQUIRED","RETURN TO DECISION DEFINITION",IF(OR(AD169&gt;0,AP169="TOO FEW - RETURN TO EVIDENCE AUDIT"),"RETURN TO EVIDENCE AUDIT",IF(AP169="TOO MANY - REPAIR MEMO","REPAIR MEMO",IF(T169&lt;1,"REPAIR MEMO","READY FOR EXECUTIVE REVIEW"))))))</x:f>
      </x:c>
      <x:c r="V169" s="30" t="str">
        <x:f>IF(A169="","",IF(U169="READY FOR EXECUTIVE REVIEW","Take the bounded memo to executive review; record the actual decision separately.",IF(U169="RETURN TO DECISION DEFINITION","Reopen the Decision Definition Canvas before rewriting the memo.",IF(U169="RETURN TO EVIDENCE AUDIT","Return to Evidence Audit until at least two and no more than four decision-bearing evidence records are valid.",IF(AP169="TOO MANY - REPAIR MEMO","Reduce the executive surface to two to four decision-bearing evidence records without changing upstream evidence.","Repair the memo record without changing upstream decision or evidence.")))))</x:f>
      </x:c>
      <x:c r="W169" s="30" t="str">
        <x:f>IF(A169="","",A169&amp;"|~|"&amp;B169&amp;"|~|"&amp;E169&amp;"|~|"&amp;F169&amp;"|~|"&amp;H169&amp;"|~|"&amp;I169&amp;"|~|"&amp;K169&amp;"|~|"&amp;L169)</x:f>
      </x:c>
      <x:c r="X169" s="51"/>
      <x:c r="Y169" s="51"/>
      <x:c r="Z169" s="51"/>
      <x:c r="AA169" s="51"/>
      <x:c r="AB169" s="51" t="str">
        <x:f>IF(A169="","",IF(AND(O169="VALID",EXACT(X169,INDEX(DECISION_CONTEXT!$B$6:$B$205,MATCH(B169,DECISION_CONTEXT!$A$6:$A$205,0))),EXACT(Y169,INDEX(DECISION_CONTEXT!$E$6:$E$205,MATCH(B169,DECISION_CONTEXT!$A$6:$A$205,0))),EXACT(Z169,INDEX(DECISION_CONTEXT!$F$6:$F$205,MATCH(B169,DECISION_CONTEXT!$A$6:$A$205,0))),EXACT(AA169,INDEX(DECISION_CONTEXT!$H$6:$H$205,MATCH(B169,DECISION_CONTEXT!$A$6:$A$205,0))),EXACT(E169,INDEX(DECISION_CONTEXT!$K$6:$K$205,MATCH(B169,DECISION_CONTEXT!$A$6:$A$205,0)))),"VALID","INVALID - DECISION CONTRACT PARITY / AUTHORITY"))</x:f>
      </x:c>
      <x:c r="AC169" s="51" t="str">
        <x:f>IF(A169="","",COUNTIFS(EVIDENCE_LINKS!$B$6:$B$205,A169,EVIDENCE_LINKS!$C$6:$C$205,B169,EVIDENCE_LINKS!$N$6:$N$205,"INVALID"))</x:f>
      </x:c>
      <x:c r="AD169" s="51" t="str">
        <x:f>IF(A169="","",S169)</x:f>
      </x:c>
      <x:c r="AE169" s="51" t="str">
        <x:f>IF(A169="","",COUNTIFS(ALTERNATIVES!$B$6:$B$205,A169,ALTERNATIVES!$C$6:$C$205,B169,ALTERNATIVES!$L$6:$L$205,"INVALID"))</x:f>
      </x:c>
      <x:c r="AF169" s="51" t="str">
        <x:f>IF(A169="","",A169&amp;"|~|"&amp;B169&amp;"|~|"&amp;X169&amp;"|~|"&amp;Y169&amp;"|~|"&amp;Z169&amp;"|~|"&amp;AA169&amp;"|~|"&amp;E169&amp;"|~|"&amp;F169&amp;"|~|"&amp;H169&amp;"|~|"&amp;I169&amp;"|~|"&amp;K169&amp;"|~|"&amp;L169)</x:f>
      </x:c>
      <x:c r="AG169" s="51"/>
      <x:c r="AH169" s="51"/>
      <x:c r="AI169" s="51"/>
      <x:c r="AJ169" s="51"/>
      <x:c r="AK169" s="51" t="str">
        <x:f>IF(A169="","",IF(AG169="","EMPTY",IF(AND(COUNTIFS(EVIDENCE_LINKS!$B$6:$B$205,A169,EVIDENCE_LINKS!$D$6:$D$205,AG169)=1,EXACT(AG169,INDEX(EVIDENCE_LINKS!$D$6:$D$205,SUMIFS(EVIDENCE_LINKS!$S$6:$S$205,EVIDENCE_LINKS!$B$6:$B$205,A169,EVIDENCE_LINKS!$D$6:$D$205,AG169))),EXACT(A169,INDEX(EVIDENCE_LINKS!$B$6:$B$205,SUMIFS(EVIDENCE_LINKS!$S$6:$S$205,EVIDENCE_LINKS!$B$6:$B$205,A169,EVIDENCE_LINKS!$D$6:$D$205,AG169))),EXACT(B169,INDEX(EVIDENCE_LINKS!$C$6:$C$205,SUMIFS(EVIDENCE_LINKS!$S$6:$S$205,EVIDENCE_LINKS!$B$6:$B$205,A169,EVIDENCE_LINKS!$D$6:$D$205,AG169))),INDEX(EVIDENCE_LINKS!$N$6:$N$205,SUMIFS(EVIDENCE_LINKS!$S$6:$S$205,EVIDENCE_LINKS!$B$6:$B$205,A169,EVIDENCE_LINKS!$D$6:$D$205,AG169))="VALID",COUNTIF($AG169:$AJ169,AG169)=1),"VALID","INVALID - EVIDENCE 1 SELECTION")))</x:f>
      </x:c>
      <x:c r="AL169" s="51" t="str">
        <x:f>IF(A169="","",IF(AH169="","EMPTY",IF(AND(COUNTIFS(EVIDENCE_LINKS!$B$6:$B$205,A169,EVIDENCE_LINKS!$D$6:$D$205,AH169)=1,EXACT(AH169,INDEX(EVIDENCE_LINKS!$D$6:$D$205,SUMIFS(EVIDENCE_LINKS!$S$6:$S$205,EVIDENCE_LINKS!$B$6:$B$205,A169,EVIDENCE_LINKS!$D$6:$D$205,AH169))),EXACT(A169,INDEX(EVIDENCE_LINKS!$B$6:$B$205,SUMIFS(EVIDENCE_LINKS!$S$6:$S$205,EVIDENCE_LINKS!$B$6:$B$205,A169,EVIDENCE_LINKS!$D$6:$D$205,AH169))),EXACT(B169,INDEX(EVIDENCE_LINKS!$C$6:$C$205,SUMIFS(EVIDENCE_LINKS!$S$6:$S$205,EVIDENCE_LINKS!$B$6:$B$205,A169,EVIDENCE_LINKS!$D$6:$D$205,AH169))),INDEX(EVIDENCE_LINKS!$N$6:$N$205,SUMIFS(EVIDENCE_LINKS!$S$6:$S$205,EVIDENCE_LINKS!$B$6:$B$205,A169,EVIDENCE_LINKS!$D$6:$D$205,AH169))="VALID",COUNTIF($AG169:$AJ169,AH169)=1),"VALID","INVALID - EVIDENCE 2 SELECTION")))</x:f>
      </x:c>
      <x:c r="AM169" s="51" t="str">
        <x:f>IF(A169="","",IF(AI169="","EMPTY",IF(AND(COUNTIFS(EVIDENCE_LINKS!$B$6:$B$205,A169,EVIDENCE_LINKS!$D$6:$D$205,AI169)=1,EXACT(AI169,INDEX(EVIDENCE_LINKS!$D$6:$D$205,SUMIFS(EVIDENCE_LINKS!$S$6:$S$205,EVIDENCE_LINKS!$B$6:$B$205,A169,EVIDENCE_LINKS!$D$6:$D$205,AI169))),EXACT(A169,INDEX(EVIDENCE_LINKS!$B$6:$B$205,SUMIFS(EVIDENCE_LINKS!$S$6:$S$205,EVIDENCE_LINKS!$B$6:$B$205,A169,EVIDENCE_LINKS!$D$6:$D$205,AI169))),EXACT(B169,INDEX(EVIDENCE_LINKS!$C$6:$C$205,SUMIFS(EVIDENCE_LINKS!$S$6:$S$205,EVIDENCE_LINKS!$B$6:$B$205,A169,EVIDENCE_LINKS!$D$6:$D$205,AI169))),INDEX(EVIDENCE_LINKS!$N$6:$N$205,SUMIFS(EVIDENCE_LINKS!$S$6:$S$205,EVIDENCE_LINKS!$B$6:$B$205,A169,EVIDENCE_LINKS!$D$6:$D$205,AI169))="VALID",COUNTIF($AG169:$AJ169,AI169)=1),"VALID","INVALID - EVIDENCE 3 SELECTION")))</x:f>
      </x:c>
      <x:c r="AN169" s="51" t="str">
        <x:f>IF(A169="","",IF(AJ169="","EMPTY",IF(AND(COUNTIFS(EVIDENCE_LINKS!$B$6:$B$205,A169,EVIDENCE_LINKS!$D$6:$D$205,AJ169)=1,EXACT(AJ169,INDEX(EVIDENCE_LINKS!$D$6:$D$205,SUMIFS(EVIDENCE_LINKS!$S$6:$S$205,EVIDENCE_LINKS!$B$6:$B$205,A169,EVIDENCE_LINKS!$D$6:$D$205,AJ169))),EXACT(A169,INDEX(EVIDENCE_LINKS!$B$6:$B$205,SUMIFS(EVIDENCE_LINKS!$S$6:$S$205,EVIDENCE_LINKS!$B$6:$B$205,A169,EVIDENCE_LINKS!$D$6:$D$205,AJ169))),EXACT(B169,INDEX(EVIDENCE_LINKS!$C$6:$C$205,SUMIFS(EVIDENCE_LINKS!$S$6:$S$205,EVIDENCE_LINKS!$B$6:$B$205,A169,EVIDENCE_LINKS!$D$6:$D$205,AJ169))),INDEX(EVIDENCE_LINKS!$N$6:$N$205,SUMIFS(EVIDENCE_LINKS!$S$6:$S$205,EVIDENCE_LINKS!$B$6:$B$205,A169,EVIDENCE_LINKS!$D$6:$D$205,AJ169))="VALID",COUNTIF($AG169:$AJ169,AJ169)=1),"VALID","INVALID - EVIDENCE 4 SELECTION")))</x:f>
      </x:c>
      <x:c r="AO169" s="51" t="str">
        <x:f>IF(A169="","",IF(AND(OR(AK169="VALID",AK169="EMPTY"),OR(AL169="VALID",AL169="EMPTY"),OR(AM169="VALID",AM169="EMPTY"),OR(AN169="VALID",AN169="EMPTY"),R169=COUNTIF($AG169:$AJ169,"&lt;&gt;")),"VALID","INVALID - EVIDENCE SELECTION PARITY"))</x:f>
      </x:c>
      <x:c r="AP169" s="51" t="str">
        <x:f>IF(A169="","",IF(R169&lt;2,"TOO FEW - RETURN TO EVIDENCE AUDIT",IF(R169&gt;4,"TOO MANY - REPAIR MEMO","VALID")))</x:f>
      </x:c>
      <x:c r="AR169" t="str">
        <x:f>IF(A169="","",IF(AQ169="","INVALID - MISSING ALTERNATIVE SELECTION",IF(AND(COUNTIFS(ALTERNATIVES!$B$6:$B$205,A169,ALTERNATIVES!$A$6:$A$205,AQ169)=1,EXACT(AQ169,INDEX(ALTERNATIVES!$A$6:$A$205,SUMIFS(ALTERNATIVES!$Q$6:$Q$205,ALTERNATIVES!$B$6:$B$205,A169,ALTERNATIVES!$A$6:$A$205,AQ169))),EXACT(A169,INDEX(ALTERNATIVES!$B$6:$B$205,SUMIFS(ALTERNATIVES!$Q$6:$Q$205,ALTERNATIVES!$B$6:$B$205,A169,ALTERNATIVES!$A$6:$A$205,AQ169))),EXACT(B169,INDEX(ALTERNATIVES!$C$6:$C$205,SUMIFS(ALTERNATIVES!$Q$6:$Q$205,ALTERNATIVES!$B$6:$B$205,A169,ALTERNATIVES!$A$6:$A$205,AQ169))),INDEX(ALTERNATIVES!$L$6:$L$205,SUMIFS(ALTERNATIVES!$Q$6:$Q$205,ALTERNATIVES!$B$6:$B$205,A169,ALTERNATIVES!$A$6:$A$205,AQ169))="VALID"),"VALID","INVALID - ALTERNATIVE SELECTION")))</x:f>
      </x:c>
    </x:row>
    <x:row r="170">
      <x:c r="A170" s="24"/>
      <x:c r="B170" s="24"/>
      <x:c r="C170" s="34"/>
      <x:c r="D170" s="24"/>
      <x:c r="E170" s="24"/>
      <x:c r="F170" s="24"/>
      <x:c r="G170" s="24"/>
      <x:c r="H170" s="24"/>
      <x:c r="I170" s="24"/>
      <x:c r="J170" s="24"/>
      <x:c r="K170" s="24"/>
      <x:c r="L170" s="24"/>
      <x:c r="M170" s="24"/>
      <x:c r="N170" s="30" t="str">
        <x:f>IF(A170="","",IF(COUNTIF($A$6:$A$205,A170)=1,"VALID","INVALID - DUPLICATE / CASE-COLLIDING MEMO ID"))</x:f>
      </x:c>
      <x:c r="O170" s="30" t="str">
        <x:f>IF(A170="","",IF(AND(COUNTIF(DECISION_CONTEXT!$A$6:$A$205,B170)=1,EXACT(B170,INDEX(DECISION_CONTEXT!$A$6:$A$205,MATCH(B170,DECISION_CONTEXT!$A$6:$A$205,0))),INDEX(DECISION_CONTEXT!$I$6:$I$205,MATCH(B170,DECISION_CONTEXT!$A$6:$A$205,0))="VALID",INDEX(DECISION_CONTEXT!$J$6:$J$205,MATCH(B170,DECISION_CONTEXT!$A$6:$A$205,0))="VALID"),"VALID","INVALID - DECISION OWNERSHIP"))</x:f>
      </x:c>
      <x:c r="P170" s="30" t="str">
        <x:f>IF(A170="","",IF(AND(B170&lt;&gt;"",C170&lt;&gt;"",D170&lt;&gt;"",E170&lt;&gt;"",F170&lt;&gt;"",G170&lt;&gt;"",H170&lt;&gt;"",I170&lt;&gt;"",J170&lt;&gt;"",K170&lt;&gt;"",L170&lt;&gt;"",M170&lt;&gt;""),"VALID","INVALID - REQUIRED FIELD"))</x:f>
      </x:c>
      <x:c r="Q170" s="30" t="str">
        <x:f>IF(A170="","",COUNTIFS(EVIDENCE_LINKS!$B$6:$B$205,A170,EVIDENCE_LINKS!$C$6:$C$205,B170))</x:f>
      </x:c>
      <x:c r="R170" s="30" t="str">
        <x:f>IF(A170="","",COUNTIFS(EVIDENCE_LINKS!$B$6:$B$205,A170,EVIDENCE_LINKS!$C$6:$C$205,B170,EVIDENCE_LINKS!$N$6:$N$205,"VALID"))</x:f>
      </x:c>
      <x:c r="S170" s="30" t="str">
        <x:f>IF(A170="","",COUNTIFS(EVIDENCE_LINKS!$B$6:$B$205,A170,EVIDENCE_LINKS!$C$6:$C$205,B170,EVIDENCE_LINKS!$N$6:$N$205,"BLOCKING"))</x:f>
      </x:c>
      <x:c r="T170" s="30" t="str">
        <x:f>IF(A170="","",COUNTIFS(ALTERNATIVES!$B$6:$B$205,A170,ALTERNATIVES!$C$6:$C$205,B170,ALTERNATIVES!$L$6:$L$205,"VALID"))</x:f>
      </x:c>
      <x:c r="U170" s="30" t="str">
        <x:f>IF(A170="","",IF(OR(N170&lt;&gt;"VALID",O170&lt;&gt;"VALID",P170&lt;&gt;"VALID",AB170&lt;&gt;"VALID",AC170&gt;0,AE170&gt;0,AO170&lt;&gt;"VALID",AR170&lt;&gt;"VALID"),"REPAIR MEMO",IF(INDEX(DECISION_CONTEXT!$D$6:$D$205,MATCH(B170,DECISION_CONTEXT!$A$6:$A$205,0))="REOPEN REQUIRED","RETURN TO DECISION DEFINITION",IF(OR(AD170&gt;0,AP170="TOO FEW - RETURN TO EVIDENCE AUDIT"),"RETURN TO EVIDENCE AUDIT",IF(AP170="TOO MANY - REPAIR MEMO","REPAIR MEMO",IF(T170&lt;1,"REPAIR MEMO","READY FOR EXECUTIVE REVIEW"))))))</x:f>
      </x:c>
      <x:c r="V170" s="30" t="str">
        <x:f>IF(A170="","",IF(U170="READY FOR EXECUTIVE REVIEW","Take the bounded memo to executive review; record the actual decision separately.",IF(U170="RETURN TO DECISION DEFINITION","Reopen the Decision Definition Canvas before rewriting the memo.",IF(U170="RETURN TO EVIDENCE AUDIT","Return to Evidence Audit until at least two and no more than four decision-bearing evidence records are valid.",IF(AP170="TOO MANY - REPAIR MEMO","Reduce the executive surface to two to four decision-bearing evidence records without changing upstream evidence.","Repair the memo record without changing upstream decision or evidence.")))))</x:f>
      </x:c>
      <x:c r="W170" s="30" t="str">
        <x:f>IF(A170="","",A170&amp;"|~|"&amp;B170&amp;"|~|"&amp;E170&amp;"|~|"&amp;F170&amp;"|~|"&amp;H170&amp;"|~|"&amp;I170&amp;"|~|"&amp;K170&amp;"|~|"&amp;L170)</x:f>
      </x:c>
      <x:c r="X170" s="51"/>
      <x:c r="Y170" s="51"/>
      <x:c r="Z170" s="51"/>
      <x:c r="AA170" s="51"/>
      <x:c r="AB170" s="51" t="str">
        <x:f>IF(A170="","",IF(AND(O170="VALID",EXACT(X170,INDEX(DECISION_CONTEXT!$B$6:$B$205,MATCH(B170,DECISION_CONTEXT!$A$6:$A$205,0))),EXACT(Y170,INDEX(DECISION_CONTEXT!$E$6:$E$205,MATCH(B170,DECISION_CONTEXT!$A$6:$A$205,0))),EXACT(Z170,INDEX(DECISION_CONTEXT!$F$6:$F$205,MATCH(B170,DECISION_CONTEXT!$A$6:$A$205,0))),EXACT(AA170,INDEX(DECISION_CONTEXT!$H$6:$H$205,MATCH(B170,DECISION_CONTEXT!$A$6:$A$205,0))),EXACT(E170,INDEX(DECISION_CONTEXT!$K$6:$K$205,MATCH(B170,DECISION_CONTEXT!$A$6:$A$205,0)))),"VALID","INVALID - DECISION CONTRACT PARITY / AUTHORITY"))</x:f>
      </x:c>
      <x:c r="AC170" s="51" t="str">
        <x:f>IF(A170="","",COUNTIFS(EVIDENCE_LINKS!$B$6:$B$205,A170,EVIDENCE_LINKS!$C$6:$C$205,B170,EVIDENCE_LINKS!$N$6:$N$205,"INVALID"))</x:f>
      </x:c>
      <x:c r="AD170" s="51" t="str">
        <x:f>IF(A170="","",S170)</x:f>
      </x:c>
      <x:c r="AE170" s="51" t="str">
        <x:f>IF(A170="","",COUNTIFS(ALTERNATIVES!$B$6:$B$205,A170,ALTERNATIVES!$C$6:$C$205,B170,ALTERNATIVES!$L$6:$L$205,"INVALID"))</x:f>
      </x:c>
      <x:c r="AF170" s="51" t="str">
        <x:f>IF(A170="","",A170&amp;"|~|"&amp;B170&amp;"|~|"&amp;X170&amp;"|~|"&amp;Y170&amp;"|~|"&amp;Z170&amp;"|~|"&amp;AA170&amp;"|~|"&amp;E170&amp;"|~|"&amp;F170&amp;"|~|"&amp;H170&amp;"|~|"&amp;I170&amp;"|~|"&amp;K170&amp;"|~|"&amp;L170)</x:f>
      </x:c>
      <x:c r="AG170" s="51"/>
      <x:c r="AH170" s="51"/>
      <x:c r="AI170" s="51"/>
      <x:c r="AJ170" s="51"/>
      <x:c r="AK170" s="51" t="str">
        <x:f>IF(A170="","",IF(AG170="","EMPTY",IF(AND(COUNTIFS(EVIDENCE_LINKS!$B$6:$B$205,A170,EVIDENCE_LINKS!$D$6:$D$205,AG170)=1,EXACT(AG170,INDEX(EVIDENCE_LINKS!$D$6:$D$205,SUMIFS(EVIDENCE_LINKS!$S$6:$S$205,EVIDENCE_LINKS!$B$6:$B$205,A170,EVIDENCE_LINKS!$D$6:$D$205,AG170))),EXACT(A170,INDEX(EVIDENCE_LINKS!$B$6:$B$205,SUMIFS(EVIDENCE_LINKS!$S$6:$S$205,EVIDENCE_LINKS!$B$6:$B$205,A170,EVIDENCE_LINKS!$D$6:$D$205,AG170))),EXACT(B170,INDEX(EVIDENCE_LINKS!$C$6:$C$205,SUMIFS(EVIDENCE_LINKS!$S$6:$S$205,EVIDENCE_LINKS!$B$6:$B$205,A170,EVIDENCE_LINKS!$D$6:$D$205,AG170))),INDEX(EVIDENCE_LINKS!$N$6:$N$205,SUMIFS(EVIDENCE_LINKS!$S$6:$S$205,EVIDENCE_LINKS!$B$6:$B$205,A170,EVIDENCE_LINKS!$D$6:$D$205,AG170))="VALID",COUNTIF($AG170:$AJ170,AG170)=1),"VALID","INVALID - EVIDENCE 1 SELECTION")))</x:f>
      </x:c>
      <x:c r="AL170" s="51" t="str">
        <x:f>IF(A170="","",IF(AH170="","EMPTY",IF(AND(COUNTIFS(EVIDENCE_LINKS!$B$6:$B$205,A170,EVIDENCE_LINKS!$D$6:$D$205,AH170)=1,EXACT(AH170,INDEX(EVIDENCE_LINKS!$D$6:$D$205,SUMIFS(EVIDENCE_LINKS!$S$6:$S$205,EVIDENCE_LINKS!$B$6:$B$205,A170,EVIDENCE_LINKS!$D$6:$D$205,AH170))),EXACT(A170,INDEX(EVIDENCE_LINKS!$B$6:$B$205,SUMIFS(EVIDENCE_LINKS!$S$6:$S$205,EVIDENCE_LINKS!$B$6:$B$205,A170,EVIDENCE_LINKS!$D$6:$D$205,AH170))),EXACT(B170,INDEX(EVIDENCE_LINKS!$C$6:$C$205,SUMIFS(EVIDENCE_LINKS!$S$6:$S$205,EVIDENCE_LINKS!$B$6:$B$205,A170,EVIDENCE_LINKS!$D$6:$D$205,AH170))),INDEX(EVIDENCE_LINKS!$N$6:$N$205,SUMIFS(EVIDENCE_LINKS!$S$6:$S$205,EVIDENCE_LINKS!$B$6:$B$205,A170,EVIDENCE_LINKS!$D$6:$D$205,AH170))="VALID",COUNTIF($AG170:$AJ170,AH170)=1),"VALID","INVALID - EVIDENCE 2 SELECTION")))</x:f>
      </x:c>
      <x:c r="AM170" s="51" t="str">
        <x:f>IF(A170="","",IF(AI170="","EMPTY",IF(AND(COUNTIFS(EVIDENCE_LINKS!$B$6:$B$205,A170,EVIDENCE_LINKS!$D$6:$D$205,AI170)=1,EXACT(AI170,INDEX(EVIDENCE_LINKS!$D$6:$D$205,SUMIFS(EVIDENCE_LINKS!$S$6:$S$205,EVIDENCE_LINKS!$B$6:$B$205,A170,EVIDENCE_LINKS!$D$6:$D$205,AI170))),EXACT(A170,INDEX(EVIDENCE_LINKS!$B$6:$B$205,SUMIFS(EVIDENCE_LINKS!$S$6:$S$205,EVIDENCE_LINKS!$B$6:$B$205,A170,EVIDENCE_LINKS!$D$6:$D$205,AI170))),EXACT(B170,INDEX(EVIDENCE_LINKS!$C$6:$C$205,SUMIFS(EVIDENCE_LINKS!$S$6:$S$205,EVIDENCE_LINKS!$B$6:$B$205,A170,EVIDENCE_LINKS!$D$6:$D$205,AI170))),INDEX(EVIDENCE_LINKS!$N$6:$N$205,SUMIFS(EVIDENCE_LINKS!$S$6:$S$205,EVIDENCE_LINKS!$B$6:$B$205,A170,EVIDENCE_LINKS!$D$6:$D$205,AI170))="VALID",COUNTIF($AG170:$AJ170,AI170)=1),"VALID","INVALID - EVIDENCE 3 SELECTION")))</x:f>
      </x:c>
      <x:c r="AN170" s="51" t="str">
        <x:f>IF(A170="","",IF(AJ170="","EMPTY",IF(AND(COUNTIFS(EVIDENCE_LINKS!$B$6:$B$205,A170,EVIDENCE_LINKS!$D$6:$D$205,AJ170)=1,EXACT(AJ170,INDEX(EVIDENCE_LINKS!$D$6:$D$205,SUMIFS(EVIDENCE_LINKS!$S$6:$S$205,EVIDENCE_LINKS!$B$6:$B$205,A170,EVIDENCE_LINKS!$D$6:$D$205,AJ170))),EXACT(A170,INDEX(EVIDENCE_LINKS!$B$6:$B$205,SUMIFS(EVIDENCE_LINKS!$S$6:$S$205,EVIDENCE_LINKS!$B$6:$B$205,A170,EVIDENCE_LINKS!$D$6:$D$205,AJ170))),EXACT(B170,INDEX(EVIDENCE_LINKS!$C$6:$C$205,SUMIFS(EVIDENCE_LINKS!$S$6:$S$205,EVIDENCE_LINKS!$B$6:$B$205,A170,EVIDENCE_LINKS!$D$6:$D$205,AJ170))),INDEX(EVIDENCE_LINKS!$N$6:$N$205,SUMIFS(EVIDENCE_LINKS!$S$6:$S$205,EVIDENCE_LINKS!$B$6:$B$205,A170,EVIDENCE_LINKS!$D$6:$D$205,AJ170))="VALID",COUNTIF($AG170:$AJ170,AJ170)=1),"VALID","INVALID - EVIDENCE 4 SELECTION")))</x:f>
      </x:c>
      <x:c r="AO170" s="51" t="str">
        <x:f>IF(A170="","",IF(AND(OR(AK170="VALID",AK170="EMPTY"),OR(AL170="VALID",AL170="EMPTY"),OR(AM170="VALID",AM170="EMPTY"),OR(AN170="VALID",AN170="EMPTY"),R170=COUNTIF($AG170:$AJ170,"&lt;&gt;")),"VALID","INVALID - EVIDENCE SELECTION PARITY"))</x:f>
      </x:c>
      <x:c r="AP170" s="51" t="str">
        <x:f>IF(A170="","",IF(R170&lt;2,"TOO FEW - RETURN TO EVIDENCE AUDIT",IF(R170&gt;4,"TOO MANY - REPAIR MEMO","VALID")))</x:f>
      </x:c>
      <x:c r="AR170" t="str">
        <x:f>IF(A170="","",IF(AQ170="","INVALID - MISSING ALTERNATIVE SELECTION",IF(AND(COUNTIFS(ALTERNATIVES!$B$6:$B$205,A170,ALTERNATIVES!$A$6:$A$205,AQ170)=1,EXACT(AQ170,INDEX(ALTERNATIVES!$A$6:$A$205,SUMIFS(ALTERNATIVES!$Q$6:$Q$205,ALTERNATIVES!$B$6:$B$205,A170,ALTERNATIVES!$A$6:$A$205,AQ170))),EXACT(A170,INDEX(ALTERNATIVES!$B$6:$B$205,SUMIFS(ALTERNATIVES!$Q$6:$Q$205,ALTERNATIVES!$B$6:$B$205,A170,ALTERNATIVES!$A$6:$A$205,AQ170))),EXACT(B170,INDEX(ALTERNATIVES!$C$6:$C$205,SUMIFS(ALTERNATIVES!$Q$6:$Q$205,ALTERNATIVES!$B$6:$B$205,A170,ALTERNATIVES!$A$6:$A$205,AQ170))),INDEX(ALTERNATIVES!$L$6:$L$205,SUMIFS(ALTERNATIVES!$Q$6:$Q$205,ALTERNATIVES!$B$6:$B$205,A170,ALTERNATIVES!$A$6:$A$205,AQ170))="VALID"),"VALID","INVALID - ALTERNATIVE SELECTION")))</x:f>
      </x:c>
    </x:row>
    <x:row r="171">
      <x:c r="A171" s="24"/>
      <x:c r="B171" s="24"/>
      <x:c r="C171" s="34"/>
      <x:c r="D171" s="24"/>
      <x:c r="E171" s="24"/>
      <x:c r="F171" s="24"/>
      <x:c r="G171" s="24"/>
      <x:c r="H171" s="24"/>
      <x:c r="I171" s="24"/>
      <x:c r="J171" s="24"/>
      <x:c r="K171" s="24"/>
      <x:c r="L171" s="24"/>
      <x:c r="M171" s="24"/>
      <x:c r="N171" s="30" t="str">
        <x:f>IF(A171="","",IF(COUNTIF($A$6:$A$205,A171)=1,"VALID","INVALID - DUPLICATE / CASE-COLLIDING MEMO ID"))</x:f>
      </x:c>
      <x:c r="O171" s="30" t="str">
        <x:f>IF(A171="","",IF(AND(COUNTIF(DECISION_CONTEXT!$A$6:$A$205,B171)=1,EXACT(B171,INDEX(DECISION_CONTEXT!$A$6:$A$205,MATCH(B171,DECISION_CONTEXT!$A$6:$A$205,0))),INDEX(DECISION_CONTEXT!$I$6:$I$205,MATCH(B171,DECISION_CONTEXT!$A$6:$A$205,0))="VALID",INDEX(DECISION_CONTEXT!$J$6:$J$205,MATCH(B171,DECISION_CONTEXT!$A$6:$A$205,0))="VALID"),"VALID","INVALID - DECISION OWNERSHIP"))</x:f>
      </x:c>
      <x:c r="P171" s="30" t="str">
        <x:f>IF(A171="","",IF(AND(B171&lt;&gt;"",C171&lt;&gt;"",D171&lt;&gt;"",E171&lt;&gt;"",F171&lt;&gt;"",G171&lt;&gt;"",H171&lt;&gt;"",I171&lt;&gt;"",J171&lt;&gt;"",K171&lt;&gt;"",L171&lt;&gt;"",M171&lt;&gt;""),"VALID","INVALID - REQUIRED FIELD"))</x:f>
      </x:c>
      <x:c r="Q171" s="30" t="str">
        <x:f>IF(A171="","",COUNTIFS(EVIDENCE_LINKS!$B$6:$B$205,A171,EVIDENCE_LINKS!$C$6:$C$205,B171))</x:f>
      </x:c>
      <x:c r="R171" s="30" t="str">
        <x:f>IF(A171="","",COUNTIFS(EVIDENCE_LINKS!$B$6:$B$205,A171,EVIDENCE_LINKS!$C$6:$C$205,B171,EVIDENCE_LINKS!$N$6:$N$205,"VALID"))</x:f>
      </x:c>
      <x:c r="S171" s="30" t="str">
        <x:f>IF(A171="","",COUNTIFS(EVIDENCE_LINKS!$B$6:$B$205,A171,EVIDENCE_LINKS!$C$6:$C$205,B171,EVIDENCE_LINKS!$N$6:$N$205,"BLOCKING"))</x:f>
      </x:c>
      <x:c r="T171" s="30" t="str">
        <x:f>IF(A171="","",COUNTIFS(ALTERNATIVES!$B$6:$B$205,A171,ALTERNATIVES!$C$6:$C$205,B171,ALTERNATIVES!$L$6:$L$205,"VALID"))</x:f>
      </x:c>
      <x:c r="U171" s="30" t="str">
        <x:f>IF(A171="","",IF(OR(N171&lt;&gt;"VALID",O171&lt;&gt;"VALID",P171&lt;&gt;"VALID",AB171&lt;&gt;"VALID",AC171&gt;0,AE171&gt;0,AO171&lt;&gt;"VALID",AR171&lt;&gt;"VALID"),"REPAIR MEMO",IF(INDEX(DECISION_CONTEXT!$D$6:$D$205,MATCH(B171,DECISION_CONTEXT!$A$6:$A$205,0))="REOPEN REQUIRED","RETURN TO DECISION DEFINITION",IF(OR(AD171&gt;0,AP171="TOO FEW - RETURN TO EVIDENCE AUDIT"),"RETURN TO EVIDENCE AUDIT",IF(AP171="TOO MANY - REPAIR MEMO","REPAIR MEMO",IF(T171&lt;1,"REPAIR MEMO","READY FOR EXECUTIVE REVIEW"))))))</x:f>
      </x:c>
      <x:c r="V171" s="30" t="str">
        <x:f>IF(A171="","",IF(U171="READY FOR EXECUTIVE REVIEW","Take the bounded memo to executive review; record the actual decision separately.",IF(U171="RETURN TO DECISION DEFINITION","Reopen the Decision Definition Canvas before rewriting the memo.",IF(U171="RETURN TO EVIDENCE AUDIT","Return to Evidence Audit until at least two and no more than four decision-bearing evidence records are valid.",IF(AP171="TOO MANY - REPAIR MEMO","Reduce the executive surface to two to four decision-bearing evidence records without changing upstream evidence.","Repair the memo record without changing upstream decision or evidence.")))))</x:f>
      </x:c>
      <x:c r="W171" s="30" t="str">
        <x:f>IF(A171="","",A171&amp;"|~|"&amp;B171&amp;"|~|"&amp;E171&amp;"|~|"&amp;F171&amp;"|~|"&amp;H171&amp;"|~|"&amp;I171&amp;"|~|"&amp;K171&amp;"|~|"&amp;L171)</x:f>
      </x:c>
      <x:c r="X171" s="51"/>
      <x:c r="Y171" s="51"/>
      <x:c r="Z171" s="51"/>
      <x:c r="AA171" s="51"/>
      <x:c r="AB171" s="51" t="str">
        <x:f>IF(A171="","",IF(AND(O171="VALID",EXACT(X171,INDEX(DECISION_CONTEXT!$B$6:$B$205,MATCH(B171,DECISION_CONTEXT!$A$6:$A$205,0))),EXACT(Y171,INDEX(DECISION_CONTEXT!$E$6:$E$205,MATCH(B171,DECISION_CONTEXT!$A$6:$A$205,0))),EXACT(Z171,INDEX(DECISION_CONTEXT!$F$6:$F$205,MATCH(B171,DECISION_CONTEXT!$A$6:$A$205,0))),EXACT(AA171,INDEX(DECISION_CONTEXT!$H$6:$H$205,MATCH(B171,DECISION_CONTEXT!$A$6:$A$205,0))),EXACT(E171,INDEX(DECISION_CONTEXT!$K$6:$K$205,MATCH(B171,DECISION_CONTEXT!$A$6:$A$205,0)))),"VALID","INVALID - DECISION CONTRACT PARITY / AUTHORITY"))</x:f>
      </x:c>
      <x:c r="AC171" s="51" t="str">
        <x:f>IF(A171="","",COUNTIFS(EVIDENCE_LINKS!$B$6:$B$205,A171,EVIDENCE_LINKS!$C$6:$C$205,B171,EVIDENCE_LINKS!$N$6:$N$205,"INVALID"))</x:f>
      </x:c>
      <x:c r="AD171" s="51" t="str">
        <x:f>IF(A171="","",S171)</x:f>
      </x:c>
      <x:c r="AE171" s="51" t="str">
        <x:f>IF(A171="","",COUNTIFS(ALTERNATIVES!$B$6:$B$205,A171,ALTERNATIVES!$C$6:$C$205,B171,ALTERNATIVES!$L$6:$L$205,"INVALID"))</x:f>
      </x:c>
      <x:c r="AF171" s="51" t="str">
        <x:f>IF(A171="","",A171&amp;"|~|"&amp;B171&amp;"|~|"&amp;X171&amp;"|~|"&amp;Y171&amp;"|~|"&amp;Z171&amp;"|~|"&amp;AA171&amp;"|~|"&amp;E171&amp;"|~|"&amp;F171&amp;"|~|"&amp;H171&amp;"|~|"&amp;I171&amp;"|~|"&amp;K171&amp;"|~|"&amp;L171)</x:f>
      </x:c>
      <x:c r="AG171" s="51"/>
      <x:c r="AH171" s="51"/>
      <x:c r="AI171" s="51"/>
      <x:c r="AJ171" s="51"/>
      <x:c r="AK171" s="51" t="str">
        <x:f>IF(A171="","",IF(AG171="","EMPTY",IF(AND(COUNTIFS(EVIDENCE_LINKS!$B$6:$B$205,A171,EVIDENCE_LINKS!$D$6:$D$205,AG171)=1,EXACT(AG171,INDEX(EVIDENCE_LINKS!$D$6:$D$205,SUMIFS(EVIDENCE_LINKS!$S$6:$S$205,EVIDENCE_LINKS!$B$6:$B$205,A171,EVIDENCE_LINKS!$D$6:$D$205,AG171))),EXACT(A171,INDEX(EVIDENCE_LINKS!$B$6:$B$205,SUMIFS(EVIDENCE_LINKS!$S$6:$S$205,EVIDENCE_LINKS!$B$6:$B$205,A171,EVIDENCE_LINKS!$D$6:$D$205,AG171))),EXACT(B171,INDEX(EVIDENCE_LINKS!$C$6:$C$205,SUMIFS(EVIDENCE_LINKS!$S$6:$S$205,EVIDENCE_LINKS!$B$6:$B$205,A171,EVIDENCE_LINKS!$D$6:$D$205,AG171))),INDEX(EVIDENCE_LINKS!$N$6:$N$205,SUMIFS(EVIDENCE_LINKS!$S$6:$S$205,EVIDENCE_LINKS!$B$6:$B$205,A171,EVIDENCE_LINKS!$D$6:$D$205,AG171))="VALID",COUNTIF($AG171:$AJ171,AG171)=1),"VALID","INVALID - EVIDENCE 1 SELECTION")))</x:f>
      </x:c>
      <x:c r="AL171" s="51" t="str">
        <x:f>IF(A171="","",IF(AH171="","EMPTY",IF(AND(COUNTIFS(EVIDENCE_LINKS!$B$6:$B$205,A171,EVIDENCE_LINKS!$D$6:$D$205,AH171)=1,EXACT(AH171,INDEX(EVIDENCE_LINKS!$D$6:$D$205,SUMIFS(EVIDENCE_LINKS!$S$6:$S$205,EVIDENCE_LINKS!$B$6:$B$205,A171,EVIDENCE_LINKS!$D$6:$D$205,AH171))),EXACT(A171,INDEX(EVIDENCE_LINKS!$B$6:$B$205,SUMIFS(EVIDENCE_LINKS!$S$6:$S$205,EVIDENCE_LINKS!$B$6:$B$205,A171,EVIDENCE_LINKS!$D$6:$D$205,AH171))),EXACT(B171,INDEX(EVIDENCE_LINKS!$C$6:$C$205,SUMIFS(EVIDENCE_LINKS!$S$6:$S$205,EVIDENCE_LINKS!$B$6:$B$205,A171,EVIDENCE_LINKS!$D$6:$D$205,AH171))),INDEX(EVIDENCE_LINKS!$N$6:$N$205,SUMIFS(EVIDENCE_LINKS!$S$6:$S$205,EVIDENCE_LINKS!$B$6:$B$205,A171,EVIDENCE_LINKS!$D$6:$D$205,AH171))="VALID",COUNTIF($AG171:$AJ171,AH171)=1),"VALID","INVALID - EVIDENCE 2 SELECTION")))</x:f>
      </x:c>
      <x:c r="AM171" s="51" t="str">
        <x:f>IF(A171="","",IF(AI171="","EMPTY",IF(AND(COUNTIFS(EVIDENCE_LINKS!$B$6:$B$205,A171,EVIDENCE_LINKS!$D$6:$D$205,AI171)=1,EXACT(AI171,INDEX(EVIDENCE_LINKS!$D$6:$D$205,SUMIFS(EVIDENCE_LINKS!$S$6:$S$205,EVIDENCE_LINKS!$B$6:$B$205,A171,EVIDENCE_LINKS!$D$6:$D$205,AI171))),EXACT(A171,INDEX(EVIDENCE_LINKS!$B$6:$B$205,SUMIFS(EVIDENCE_LINKS!$S$6:$S$205,EVIDENCE_LINKS!$B$6:$B$205,A171,EVIDENCE_LINKS!$D$6:$D$205,AI171))),EXACT(B171,INDEX(EVIDENCE_LINKS!$C$6:$C$205,SUMIFS(EVIDENCE_LINKS!$S$6:$S$205,EVIDENCE_LINKS!$B$6:$B$205,A171,EVIDENCE_LINKS!$D$6:$D$205,AI171))),INDEX(EVIDENCE_LINKS!$N$6:$N$205,SUMIFS(EVIDENCE_LINKS!$S$6:$S$205,EVIDENCE_LINKS!$B$6:$B$205,A171,EVIDENCE_LINKS!$D$6:$D$205,AI171))="VALID",COUNTIF($AG171:$AJ171,AI171)=1),"VALID","INVALID - EVIDENCE 3 SELECTION")))</x:f>
      </x:c>
      <x:c r="AN171" s="51" t="str">
        <x:f>IF(A171="","",IF(AJ171="","EMPTY",IF(AND(COUNTIFS(EVIDENCE_LINKS!$B$6:$B$205,A171,EVIDENCE_LINKS!$D$6:$D$205,AJ171)=1,EXACT(AJ171,INDEX(EVIDENCE_LINKS!$D$6:$D$205,SUMIFS(EVIDENCE_LINKS!$S$6:$S$205,EVIDENCE_LINKS!$B$6:$B$205,A171,EVIDENCE_LINKS!$D$6:$D$205,AJ171))),EXACT(A171,INDEX(EVIDENCE_LINKS!$B$6:$B$205,SUMIFS(EVIDENCE_LINKS!$S$6:$S$205,EVIDENCE_LINKS!$B$6:$B$205,A171,EVIDENCE_LINKS!$D$6:$D$205,AJ171))),EXACT(B171,INDEX(EVIDENCE_LINKS!$C$6:$C$205,SUMIFS(EVIDENCE_LINKS!$S$6:$S$205,EVIDENCE_LINKS!$B$6:$B$205,A171,EVIDENCE_LINKS!$D$6:$D$205,AJ171))),INDEX(EVIDENCE_LINKS!$N$6:$N$205,SUMIFS(EVIDENCE_LINKS!$S$6:$S$205,EVIDENCE_LINKS!$B$6:$B$205,A171,EVIDENCE_LINKS!$D$6:$D$205,AJ171))="VALID",COUNTIF($AG171:$AJ171,AJ171)=1),"VALID","INVALID - EVIDENCE 4 SELECTION")))</x:f>
      </x:c>
      <x:c r="AO171" s="51" t="str">
        <x:f>IF(A171="","",IF(AND(OR(AK171="VALID",AK171="EMPTY"),OR(AL171="VALID",AL171="EMPTY"),OR(AM171="VALID",AM171="EMPTY"),OR(AN171="VALID",AN171="EMPTY"),R171=COUNTIF($AG171:$AJ171,"&lt;&gt;")),"VALID","INVALID - EVIDENCE SELECTION PARITY"))</x:f>
      </x:c>
      <x:c r="AP171" s="51" t="str">
        <x:f>IF(A171="","",IF(R171&lt;2,"TOO FEW - RETURN TO EVIDENCE AUDIT",IF(R171&gt;4,"TOO MANY - REPAIR MEMO","VALID")))</x:f>
      </x:c>
      <x:c r="AR171" t="str">
        <x:f>IF(A171="","",IF(AQ171="","INVALID - MISSING ALTERNATIVE SELECTION",IF(AND(COUNTIFS(ALTERNATIVES!$B$6:$B$205,A171,ALTERNATIVES!$A$6:$A$205,AQ171)=1,EXACT(AQ171,INDEX(ALTERNATIVES!$A$6:$A$205,SUMIFS(ALTERNATIVES!$Q$6:$Q$205,ALTERNATIVES!$B$6:$B$205,A171,ALTERNATIVES!$A$6:$A$205,AQ171))),EXACT(A171,INDEX(ALTERNATIVES!$B$6:$B$205,SUMIFS(ALTERNATIVES!$Q$6:$Q$205,ALTERNATIVES!$B$6:$B$205,A171,ALTERNATIVES!$A$6:$A$205,AQ171))),EXACT(B171,INDEX(ALTERNATIVES!$C$6:$C$205,SUMIFS(ALTERNATIVES!$Q$6:$Q$205,ALTERNATIVES!$B$6:$B$205,A171,ALTERNATIVES!$A$6:$A$205,AQ171))),INDEX(ALTERNATIVES!$L$6:$L$205,SUMIFS(ALTERNATIVES!$Q$6:$Q$205,ALTERNATIVES!$B$6:$B$205,A171,ALTERNATIVES!$A$6:$A$205,AQ171))="VALID"),"VALID","INVALID - ALTERNATIVE SELECTION")))</x:f>
      </x:c>
    </x:row>
    <x:row r="172">
      <x:c r="A172" s="24"/>
      <x:c r="B172" s="24"/>
      <x:c r="C172" s="34"/>
      <x:c r="D172" s="24"/>
      <x:c r="E172" s="24"/>
      <x:c r="F172" s="24"/>
      <x:c r="G172" s="24"/>
      <x:c r="H172" s="24"/>
      <x:c r="I172" s="24"/>
      <x:c r="J172" s="24"/>
      <x:c r="K172" s="24"/>
      <x:c r="L172" s="24"/>
      <x:c r="M172" s="24"/>
      <x:c r="N172" s="30" t="str">
        <x:f>IF(A172="","",IF(COUNTIF($A$6:$A$205,A172)=1,"VALID","INVALID - DUPLICATE / CASE-COLLIDING MEMO ID"))</x:f>
      </x:c>
      <x:c r="O172" s="30" t="str">
        <x:f>IF(A172="","",IF(AND(COUNTIF(DECISION_CONTEXT!$A$6:$A$205,B172)=1,EXACT(B172,INDEX(DECISION_CONTEXT!$A$6:$A$205,MATCH(B172,DECISION_CONTEXT!$A$6:$A$205,0))),INDEX(DECISION_CONTEXT!$I$6:$I$205,MATCH(B172,DECISION_CONTEXT!$A$6:$A$205,0))="VALID",INDEX(DECISION_CONTEXT!$J$6:$J$205,MATCH(B172,DECISION_CONTEXT!$A$6:$A$205,0))="VALID"),"VALID","INVALID - DECISION OWNERSHIP"))</x:f>
      </x:c>
      <x:c r="P172" s="30" t="str">
        <x:f>IF(A172="","",IF(AND(B172&lt;&gt;"",C172&lt;&gt;"",D172&lt;&gt;"",E172&lt;&gt;"",F172&lt;&gt;"",G172&lt;&gt;"",H172&lt;&gt;"",I172&lt;&gt;"",J172&lt;&gt;"",K172&lt;&gt;"",L172&lt;&gt;"",M172&lt;&gt;""),"VALID","INVALID - REQUIRED FIELD"))</x:f>
      </x:c>
      <x:c r="Q172" s="30" t="str">
        <x:f>IF(A172="","",COUNTIFS(EVIDENCE_LINKS!$B$6:$B$205,A172,EVIDENCE_LINKS!$C$6:$C$205,B172))</x:f>
      </x:c>
      <x:c r="R172" s="30" t="str">
        <x:f>IF(A172="","",COUNTIFS(EVIDENCE_LINKS!$B$6:$B$205,A172,EVIDENCE_LINKS!$C$6:$C$205,B172,EVIDENCE_LINKS!$N$6:$N$205,"VALID"))</x:f>
      </x:c>
      <x:c r="S172" s="30" t="str">
        <x:f>IF(A172="","",COUNTIFS(EVIDENCE_LINKS!$B$6:$B$205,A172,EVIDENCE_LINKS!$C$6:$C$205,B172,EVIDENCE_LINKS!$N$6:$N$205,"BLOCKING"))</x:f>
      </x:c>
      <x:c r="T172" s="30" t="str">
        <x:f>IF(A172="","",COUNTIFS(ALTERNATIVES!$B$6:$B$205,A172,ALTERNATIVES!$C$6:$C$205,B172,ALTERNATIVES!$L$6:$L$205,"VALID"))</x:f>
      </x:c>
      <x:c r="U172" s="30" t="str">
        <x:f>IF(A172="","",IF(OR(N172&lt;&gt;"VALID",O172&lt;&gt;"VALID",P172&lt;&gt;"VALID",AB172&lt;&gt;"VALID",AC172&gt;0,AE172&gt;0,AO172&lt;&gt;"VALID",AR172&lt;&gt;"VALID"),"REPAIR MEMO",IF(INDEX(DECISION_CONTEXT!$D$6:$D$205,MATCH(B172,DECISION_CONTEXT!$A$6:$A$205,0))="REOPEN REQUIRED","RETURN TO DECISION DEFINITION",IF(OR(AD172&gt;0,AP172="TOO FEW - RETURN TO EVIDENCE AUDIT"),"RETURN TO EVIDENCE AUDIT",IF(AP172="TOO MANY - REPAIR MEMO","REPAIR MEMO",IF(T172&lt;1,"REPAIR MEMO","READY FOR EXECUTIVE REVIEW"))))))</x:f>
      </x:c>
      <x:c r="V172" s="30" t="str">
        <x:f>IF(A172="","",IF(U172="READY FOR EXECUTIVE REVIEW","Take the bounded memo to executive review; record the actual decision separately.",IF(U172="RETURN TO DECISION DEFINITION","Reopen the Decision Definition Canvas before rewriting the memo.",IF(U172="RETURN TO EVIDENCE AUDIT","Return to Evidence Audit until at least two and no more than four decision-bearing evidence records are valid.",IF(AP172="TOO MANY - REPAIR MEMO","Reduce the executive surface to two to four decision-bearing evidence records without changing upstream evidence.","Repair the memo record without changing upstream decision or evidence.")))))</x:f>
      </x:c>
      <x:c r="W172" s="30" t="str">
        <x:f>IF(A172="","",A172&amp;"|~|"&amp;B172&amp;"|~|"&amp;E172&amp;"|~|"&amp;F172&amp;"|~|"&amp;H172&amp;"|~|"&amp;I172&amp;"|~|"&amp;K172&amp;"|~|"&amp;L172)</x:f>
      </x:c>
      <x:c r="X172" s="51"/>
      <x:c r="Y172" s="51"/>
      <x:c r="Z172" s="51"/>
      <x:c r="AA172" s="51"/>
      <x:c r="AB172" s="51" t="str">
        <x:f>IF(A172="","",IF(AND(O172="VALID",EXACT(X172,INDEX(DECISION_CONTEXT!$B$6:$B$205,MATCH(B172,DECISION_CONTEXT!$A$6:$A$205,0))),EXACT(Y172,INDEX(DECISION_CONTEXT!$E$6:$E$205,MATCH(B172,DECISION_CONTEXT!$A$6:$A$205,0))),EXACT(Z172,INDEX(DECISION_CONTEXT!$F$6:$F$205,MATCH(B172,DECISION_CONTEXT!$A$6:$A$205,0))),EXACT(AA172,INDEX(DECISION_CONTEXT!$H$6:$H$205,MATCH(B172,DECISION_CONTEXT!$A$6:$A$205,0))),EXACT(E172,INDEX(DECISION_CONTEXT!$K$6:$K$205,MATCH(B172,DECISION_CONTEXT!$A$6:$A$205,0)))),"VALID","INVALID - DECISION CONTRACT PARITY / AUTHORITY"))</x:f>
      </x:c>
      <x:c r="AC172" s="51" t="str">
        <x:f>IF(A172="","",COUNTIFS(EVIDENCE_LINKS!$B$6:$B$205,A172,EVIDENCE_LINKS!$C$6:$C$205,B172,EVIDENCE_LINKS!$N$6:$N$205,"INVALID"))</x:f>
      </x:c>
      <x:c r="AD172" s="51" t="str">
        <x:f>IF(A172="","",S172)</x:f>
      </x:c>
      <x:c r="AE172" s="51" t="str">
        <x:f>IF(A172="","",COUNTIFS(ALTERNATIVES!$B$6:$B$205,A172,ALTERNATIVES!$C$6:$C$205,B172,ALTERNATIVES!$L$6:$L$205,"INVALID"))</x:f>
      </x:c>
      <x:c r="AF172" s="51" t="str">
        <x:f>IF(A172="","",A172&amp;"|~|"&amp;B172&amp;"|~|"&amp;X172&amp;"|~|"&amp;Y172&amp;"|~|"&amp;Z172&amp;"|~|"&amp;AA172&amp;"|~|"&amp;E172&amp;"|~|"&amp;F172&amp;"|~|"&amp;H172&amp;"|~|"&amp;I172&amp;"|~|"&amp;K172&amp;"|~|"&amp;L172)</x:f>
      </x:c>
      <x:c r="AG172" s="51"/>
      <x:c r="AH172" s="51"/>
      <x:c r="AI172" s="51"/>
      <x:c r="AJ172" s="51"/>
      <x:c r="AK172" s="51" t="str">
        <x:f>IF(A172="","",IF(AG172="","EMPTY",IF(AND(COUNTIFS(EVIDENCE_LINKS!$B$6:$B$205,A172,EVIDENCE_LINKS!$D$6:$D$205,AG172)=1,EXACT(AG172,INDEX(EVIDENCE_LINKS!$D$6:$D$205,SUMIFS(EVIDENCE_LINKS!$S$6:$S$205,EVIDENCE_LINKS!$B$6:$B$205,A172,EVIDENCE_LINKS!$D$6:$D$205,AG172))),EXACT(A172,INDEX(EVIDENCE_LINKS!$B$6:$B$205,SUMIFS(EVIDENCE_LINKS!$S$6:$S$205,EVIDENCE_LINKS!$B$6:$B$205,A172,EVIDENCE_LINKS!$D$6:$D$205,AG172))),EXACT(B172,INDEX(EVIDENCE_LINKS!$C$6:$C$205,SUMIFS(EVIDENCE_LINKS!$S$6:$S$205,EVIDENCE_LINKS!$B$6:$B$205,A172,EVIDENCE_LINKS!$D$6:$D$205,AG172))),INDEX(EVIDENCE_LINKS!$N$6:$N$205,SUMIFS(EVIDENCE_LINKS!$S$6:$S$205,EVIDENCE_LINKS!$B$6:$B$205,A172,EVIDENCE_LINKS!$D$6:$D$205,AG172))="VALID",COUNTIF($AG172:$AJ172,AG172)=1),"VALID","INVALID - EVIDENCE 1 SELECTION")))</x:f>
      </x:c>
      <x:c r="AL172" s="51" t="str">
        <x:f>IF(A172="","",IF(AH172="","EMPTY",IF(AND(COUNTIFS(EVIDENCE_LINKS!$B$6:$B$205,A172,EVIDENCE_LINKS!$D$6:$D$205,AH172)=1,EXACT(AH172,INDEX(EVIDENCE_LINKS!$D$6:$D$205,SUMIFS(EVIDENCE_LINKS!$S$6:$S$205,EVIDENCE_LINKS!$B$6:$B$205,A172,EVIDENCE_LINKS!$D$6:$D$205,AH172))),EXACT(A172,INDEX(EVIDENCE_LINKS!$B$6:$B$205,SUMIFS(EVIDENCE_LINKS!$S$6:$S$205,EVIDENCE_LINKS!$B$6:$B$205,A172,EVIDENCE_LINKS!$D$6:$D$205,AH172))),EXACT(B172,INDEX(EVIDENCE_LINKS!$C$6:$C$205,SUMIFS(EVIDENCE_LINKS!$S$6:$S$205,EVIDENCE_LINKS!$B$6:$B$205,A172,EVIDENCE_LINKS!$D$6:$D$205,AH172))),INDEX(EVIDENCE_LINKS!$N$6:$N$205,SUMIFS(EVIDENCE_LINKS!$S$6:$S$205,EVIDENCE_LINKS!$B$6:$B$205,A172,EVIDENCE_LINKS!$D$6:$D$205,AH172))="VALID",COUNTIF($AG172:$AJ172,AH172)=1),"VALID","INVALID - EVIDENCE 2 SELECTION")))</x:f>
      </x:c>
      <x:c r="AM172" s="51" t="str">
        <x:f>IF(A172="","",IF(AI172="","EMPTY",IF(AND(COUNTIFS(EVIDENCE_LINKS!$B$6:$B$205,A172,EVIDENCE_LINKS!$D$6:$D$205,AI172)=1,EXACT(AI172,INDEX(EVIDENCE_LINKS!$D$6:$D$205,SUMIFS(EVIDENCE_LINKS!$S$6:$S$205,EVIDENCE_LINKS!$B$6:$B$205,A172,EVIDENCE_LINKS!$D$6:$D$205,AI172))),EXACT(A172,INDEX(EVIDENCE_LINKS!$B$6:$B$205,SUMIFS(EVIDENCE_LINKS!$S$6:$S$205,EVIDENCE_LINKS!$B$6:$B$205,A172,EVIDENCE_LINKS!$D$6:$D$205,AI172))),EXACT(B172,INDEX(EVIDENCE_LINKS!$C$6:$C$205,SUMIFS(EVIDENCE_LINKS!$S$6:$S$205,EVIDENCE_LINKS!$B$6:$B$205,A172,EVIDENCE_LINKS!$D$6:$D$205,AI172))),INDEX(EVIDENCE_LINKS!$N$6:$N$205,SUMIFS(EVIDENCE_LINKS!$S$6:$S$205,EVIDENCE_LINKS!$B$6:$B$205,A172,EVIDENCE_LINKS!$D$6:$D$205,AI172))="VALID",COUNTIF($AG172:$AJ172,AI172)=1),"VALID","INVALID - EVIDENCE 3 SELECTION")))</x:f>
      </x:c>
      <x:c r="AN172" s="51" t="str">
        <x:f>IF(A172="","",IF(AJ172="","EMPTY",IF(AND(COUNTIFS(EVIDENCE_LINKS!$B$6:$B$205,A172,EVIDENCE_LINKS!$D$6:$D$205,AJ172)=1,EXACT(AJ172,INDEX(EVIDENCE_LINKS!$D$6:$D$205,SUMIFS(EVIDENCE_LINKS!$S$6:$S$205,EVIDENCE_LINKS!$B$6:$B$205,A172,EVIDENCE_LINKS!$D$6:$D$205,AJ172))),EXACT(A172,INDEX(EVIDENCE_LINKS!$B$6:$B$205,SUMIFS(EVIDENCE_LINKS!$S$6:$S$205,EVIDENCE_LINKS!$B$6:$B$205,A172,EVIDENCE_LINKS!$D$6:$D$205,AJ172))),EXACT(B172,INDEX(EVIDENCE_LINKS!$C$6:$C$205,SUMIFS(EVIDENCE_LINKS!$S$6:$S$205,EVIDENCE_LINKS!$B$6:$B$205,A172,EVIDENCE_LINKS!$D$6:$D$205,AJ172))),INDEX(EVIDENCE_LINKS!$N$6:$N$205,SUMIFS(EVIDENCE_LINKS!$S$6:$S$205,EVIDENCE_LINKS!$B$6:$B$205,A172,EVIDENCE_LINKS!$D$6:$D$205,AJ172))="VALID",COUNTIF($AG172:$AJ172,AJ172)=1),"VALID","INVALID - EVIDENCE 4 SELECTION")))</x:f>
      </x:c>
      <x:c r="AO172" s="51" t="str">
        <x:f>IF(A172="","",IF(AND(OR(AK172="VALID",AK172="EMPTY"),OR(AL172="VALID",AL172="EMPTY"),OR(AM172="VALID",AM172="EMPTY"),OR(AN172="VALID",AN172="EMPTY"),R172=COUNTIF($AG172:$AJ172,"&lt;&gt;")),"VALID","INVALID - EVIDENCE SELECTION PARITY"))</x:f>
      </x:c>
      <x:c r="AP172" s="51" t="str">
        <x:f>IF(A172="","",IF(R172&lt;2,"TOO FEW - RETURN TO EVIDENCE AUDIT",IF(R172&gt;4,"TOO MANY - REPAIR MEMO","VALID")))</x:f>
      </x:c>
      <x:c r="AR172" t="str">
        <x:f>IF(A172="","",IF(AQ172="","INVALID - MISSING ALTERNATIVE SELECTION",IF(AND(COUNTIFS(ALTERNATIVES!$B$6:$B$205,A172,ALTERNATIVES!$A$6:$A$205,AQ172)=1,EXACT(AQ172,INDEX(ALTERNATIVES!$A$6:$A$205,SUMIFS(ALTERNATIVES!$Q$6:$Q$205,ALTERNATIVES!$B$6:$B$205,A172,ALTERNATIVES!$A$6:$A$205,AQ172))),EXACT(A172,INDEX(ALTERNATIVES!$B$6:$B$205,SUMIFS(ALTERNATIVES!$Q$6:$Q$205,ALTERNATIVES!$B$6:$B$205,A172,ALTERNATIVES!$A$6:$A$205,AQ172))),EXACT(B172,INDEX(ALTERNATIVES!$C$6:$C$205,SUMIFS(ALTERNATIVES!$Q$6:$Q$205,ALTERNATIVES!$B$6:$B$205,A172,ALTERNATIVES!$A$6:$A$205,AQ172))),INDEX(ALTERNATIVES!$L$6:$L$205,SUMIFS(ALTERNATIVES!$Q$6:$Q$205,ALTERNATIVES!$B$6:$B$205,A172,ALTERNATIVES!$A$6:$A$205,AQ172))="VALID"),"VALID","INVALID - ALTERNATIVE SELECTION")))</x:f>
      </x:c>
    </x:row>
    <x:row r="173">
      <x:c r="A173" s="24"/>
      <x:c r="B173" s="24"/>
      <x:c r="C173" s="34"/>
      <x:c r="D173" s="24"/>
      <x:c r="E173" s="24"/>
      <x:c r="F173" s="24"/>
      <x:c r="G173" s="24"/>
      <x:c r="H173" s="24"/>
      <x:c r="I173" s="24"/>
      <x:c r="J173" s="24"/>
      <x:c r="K173" s="24"/>
      <x:c r="L173" s="24"/>
      <x:c r="M173" s="24"/>
      <x:c r="N173" s="30" t="str">
        <x:f>IF(A173="","",IF(COUNTIF($A$6:$A$205,A173)=1,"VALID","INVALID - DUPLICATE / CASE-COLLIDING MEMO ID"))</x:f>
      </x:c>
      <x:c r="O173" s="30" t="str">
        <x:f>IF(A173="","",IF(AND(COUNTIF(DECISION_CONTEXT!$A$6:$A$205,B173)=1,EXACT(B173,INDEX(DECISION_CONTEXT!$A$6:$A$205,MATCH(B173,DECISION_CONTEXT!$A$6:$A$205,0))),INDEX(DECISION_CONTEXT!$I$6:$I$205,MATCH(B173,DECISION_CONTEXT!$A$6:$A$205,0))="VALID",INDEX(DECISION_CONTEXT!$J$6:$J$205,MATCH(B173,DECISION_CONTEXT!$A$6:$A$205,0))="VALID"),"VALID","INVALID - DECISION OWNERSHIP"))</x:f>
      </x:c>
      <x:c r="P173" s="30" t="str">
        <x:f>IF(A173="","",IF(AND(B173&lt;&gt;"",C173&lt;&gt;"",D173&lt;&gt;"",E173&lt;&gt;"",F173&lt;&gt;"",G173&lt;&gt;"",H173&lt;&gt;"",I173&lt;&gt;"",J173&lt;&gt;"",K173&lt;&gt;"",L173&lt;&gt;"",M173&lt;&gt;""),"VALID","INVALID - REQUIRED FIELD"))</x:f>
      </x:c>
      <x:c r="Q173" s="30" t="str">
        <x:f>IF(A173="","",COUNTIFS(EVIDENCE_LINKS!$B$6:$B$205,A173,EVIDENCE_LINKS!$C$6:$C$205,B173))</x:f>
      </x:c>
      <x:c r="R173" s="30" t="str">
        <x:f>IF(A173="","",COUNTIFS(EVIDENCE_LINKS!$B$6:$B$205,A173,EVIDENCE_LINKS!$C$6:$C$205,B173,EVIDENCE_LINKS!$N$6:$N$205,"VALID"))</x:f>
      </x:c>
      <x:c r="S173" s="30" t="str">
        <x:f>IF(A173="","",COUNTIFS(EVIDENCE_LINKS!$B$6:$B$205,A173,EVIDENCE_LINKS!$C$6:$C$205,B173,EVIDENCE_LINKS!$N$6:$N$205,"BLOCKING"))</x:f>
      </x:c>
      <x:c r="T173" s="30" t="str">
        <x:f>IF(A173="","",COUNTIFS(ALTERNATIVES!$B$6:$B$205,A173,ALTERNATIVES!$C$6:$C$205,B173,ALTERNATIVES!$L$6:$L$205,"VALID"))</x:f>
      </x:c>
      <x:c r="U173" s="30" t="str">
        <x:f>IF(A173="","",IF(OR(N173&lt;&gt;"VALID",O173&lt;&gt;"VALID",P173&lt;&gt;"VALID",AB173&lt;&gt;"VALID",AC173&gt;0,AE173&gt;0,AO173&lt;&gt;"VALID",AR173&lt;&gt;"VALID"),"REPAIR MEMO",IF(INDEX(DECISION_CONTEXT!$D$6:$D$205,MATCH(B173,DECISION_CONTEXT!$A$6:$A$205,0))="REOPEN REQUIRED","RETURN TO DECISION DEFINITION",IF(OR(AD173&gt;0,AP173="TOO FEW - RETURN TO EVIDENCE AUDIT"),"RETURN TO EVIDENCE AUDIT",IF(AP173="TOO MANY - REPAIR MEMO","REPAIR MEMO",IF(T173&lt;1,"REPAIR MEMO","READY FOR EXECUTIVE REVIEW"))))))</x:f>
      </x:c>
      <x:c r="V173" s="30" t="str">
        <x:f>IF(A173="","",IF(U173="READY FOR EXECUTIVE REVIEW","Take the bounded memo to executive review; record the actual decision separately.",IF(U173="RETURN TO DECISION DEFINITION","Reopen the Decision Definition Canvas before rewriting the memo.",IF(U173="RETURN TO EVIDENCE AUDIT","Return to Evidence Audit until at least two and no more than four decision-bearing evidence records are valid.",IF(AP173="TOO MANY - REPAIR MEMO","Reduce the executive surface to two to four decision-bearing evidence records without changing upstream evidence.","Repair the memo record without changing upstream decision or evidence.")))))</x:f>
      </x:c>
      <x:c r="W173" s="30" t="str">
        <x:f>IF(A173="","",A173&amp;"|~|"&amp;B173&amp;"|~|"&amp;E173&amp;"|~|"&amp;F173&amp;"|~|"&amp;H173&amp;"|~|"&amp;I173&amp;"|~|"&amp;K173&amp;"|~|"&amp;L173)</x:f>
      </x:c>
      <x:c r="X173" s="51"/>
      <x:c r="Y173" s="51"/>
      <x:c r="Z173" s="51"/>
      <x:c r="AA173" s="51"/>
      <x:c r="AB173" s="51" t="str">
        <x:f>IF(A173="","",IF(AND(O173="VALID",EXACT(X173,INDEX(DECISION_CONTEXT!$B$6:$B$205,MATCH(B173,DECISION_CONTEXT!$A$6:$A$205,0))),EXACT(Y173,INDEX(DECISION_CONTEXT!$E$6:$E$205,MATCH(B173,DECISION_CONTEXT!$A$6:$A$205,0))),EXACT(Z173,INDEX(DECISION_CONTEXT!$F$6:$F$205,MATCH(B173,DECISION_CONTEXT!$A$6:$A$205,0))),EXACT(AA173,INDEX(DECISION_CONTEXT!$H$6:$H$205,MATCH(B173,DECISION_CONTEXT!$A$6:$A$205,0))),EXACT(E173,INDEX(DECISION_CONTEXT!$K$6:$K$205,MATCH(B173,DECISION_CONTEXT!$A$6:$A$205,0)))),"VALID","INVALID - DECISION CONTRACT PARITY / AUTHORITY"))</x:f>
      </x:c>
      <x:c r="AC173" s="51" t="str">
        <x:f>IF(A173="","",COUNTIFS(EVIDENCE_LINKS!$B$6:$B$205,A173,EVIDENCE_LINKS!$C$6:$C$205,B173,EVIDENCE_LINKS!$N$6:$N$205,"INVALID"))</x:f>
      </x:c>
      <x:c r="AD173" s="51" t="str">
        <x:f>IF(A173="","",S173)</x:f>
      </x:c>
      <x:c r="AE173" s="51" t="str">
        <x:f>IF(A173="","",COUNTIFS(ALTERNATIVES!$B$6:$B$205,A173,ALTERNATIVES!$C$6:$C$205,B173,ALTERNATIVES!$L$6:$L$205,"INVALID"))</x:f>
      </x:c>
      <x:c r="AF173" s="51" t="str">
        <x:f>IF(A173="","",A173&amp;"|~|"&amp;B173&amp;"|~|"&amp;X173&amp;"|~|"&amp;Y173&amp;"|~|"&amp;Z173&amp;"|~|"&amp;AA173&amp;"|~|"&amp;E173&amp;"|~|"&amp;F173&amp;"|~|"&amp;H173&amp;"|~|"&amp;I173&amp;"|~|"&amp;K173&amp;"|~|"&amp;L173)</x:f>
      </x:c>
      <x:c r="AG173" s="51"/>
      <x:c r="AH173" s="51"/>
      <x:c r="AI173" s="51"/>
      <x:c r="AJ173" s="51"/>
      <x:c r="AK173" s="51" t="str">
        <x:f>IF(A173="","",IF(AG173="","EMPTY",IF(AND(COUNTIFS(EVIDENCE_LINKS!$B$6:$B$205,A173,EVIDENCE_LINKS!$D$6:$D$205,AG173)=1,EXACT(AG173,INDEX(EVIDENCE_LINKS!$D$6:$D$205,SUMIFS(EVIDENCE_LINKS!$S$6:$S$205,EVIDENCE_LINKS!$B$6:$B$205,A173,EVIDENCE_LINKS!$D$6:$D$205,AG173))),EXACT(A173,INDEX(EVIDENCE_LINKS!$B$6:$B$205,SUMIFS(EVIDENCE_LINKS!$S$6:$S$205,EVIDENCE_LINKS!$B$6:$B$205,A173,EVIDENCE_LINKS!$D$6:$D$205,AG173))),EXACT(B173,INDEX(EVIDENCE_LINKS!$C$6:$C$205,SUMIFS(EVIDENCE_LINKS!$S$6:$S$205,EVIDENCE_LINKS!$B$6:$B$205,A173,EVIDENCE_LINKS!$D$6:$D$205,AG173))),INDEX(EVIDENCE_LINKS!$N$6:$N$205,SUMIFS(EVIDENCE_LINKS!$S$6:$S$205,EVIDENCE_LINKS!$B$6:$B$205,A173,EVIDENCE_LINKS!$D$6:$D$205,AG173))="VALID",COUNTIF($AG173:$AJ173,AG173)=1),"VALID","INVALID - EVIDENCE 1 SELECTION")))</x:f>
      </x:c>
      <x:c r="AL173" s="51" t="str">
        <x:f>IF(A173="","",IF(AH173="","EMPTY",IF(AND(COUNTIFS(EVIDENCE_LINKS!$B$6:$B$205,A173,EVIDENCE_LINKS!$D$6:$D$205,AH173)=1,EXACT(AH173,INDEX(EVIDENCE_LINKS!$D$6:$D$205,SUMIFS(EVIDENCE_LINKS!$S$6:$S$205,EVIDENCE_LINKS!$B$6:$B$205,A173,EVIDENCE_LINKS!$D$6:$D$205,AH173))),EXACT(A173,INDEX(EVIDENCE_LINKS!$B$6:$B$205,SUMIFS(EVIDENCE_LINKS!$S$6:$S$205,EVIDENCE_LINKS!$B$6:$B$205,A173,EVIDENCE_LINKS!$D$6:$D$205,AH173))),EXACT(B173,INDEX(EVIDENCE_LINKS!$C$6:$C$205,SUMIFS(EVIDENCE_LINKS!$S$6:$S$205,EVIDENCE_LINKS!$B$6:$B$205,A173,EVIDENCE_LINKS!$D$6:$D$205,AH173))),INDEX(EVIDENCE_LINKS!$N$6:$N$205,SUMIFS(EVIDENCE_LINKS!$S$6:$S$205,EVIDENCE_LINKS!$B$6:$B$205,A173,EVIDENCE_LINKS!$D$6:$D$205,AH173))="VALID",COUNTIF($AG173:$AJ173,AH173)=1),"VALID","INVALID - EVIDENCE 2 SELECTION")))</x:f>
      </x:c>
      <x:c r="AM173" s="51" t="str">
        <x:f>IF(A173="","",IF(AI173="","EMPTY",IF(AND(COUNTIFS(EVIDENCE_LINKS!$B$6:$B$205,A173,EVIDENCE_LINKS!$D$6:$D$205,AI173)=1,EXACT(AI173,INDEX(EVIDENCE_LINKS!$D$6:$D$205,SUMIFS(EVIDENCE_LINKS!$S$6:$S$205,EVIDENCE_LINKS!$B$6:$B$205,A173,EVIDENCE_LINKS!$D$6:$D$205,AI173))),EXACT(A173,INDEX(EVIDENCE_LINKS!$B$6:$B$205,SUMIFS(EVIDENCE_LINKS!$S$6:$S$205,EVIDENCE_LINKS!$B$6:$B$205,A173,EVIDENCE_LINKS!$D$6:$D$205,AI173))),EXACT(B173,INDEX(EVIDENCE_LINKS!$C$6:$C$205,SUMIFS(EVIDENCE_LINKS!$S$6:$S$205,EVIDENCE_LINKS!$B$6:$B$205,A173,EVIDENCE_LINKS!$D$6:$D$205,AI173))),INDEX(EVIDENCE_LINKS!$N$6:$N$205,SUMIFS(EVIDENCE_LINKS!$S$6:$S$205,EVIDENCE_LINKS!$B$6:$B$205,A173,EVIDENCE_LINKS!$D$6:$D$205,AI173))="VALID",COUNTIF($AG173:$AJ173,AI173)=1),"VALID","INVALID - EVIDENCE 3 SELECTION")))</x:f>
      </x:c>
      <x:c r="AN173" s="51" t="str">
        <x:f>IF(A173="","",IF(AJ173="","EMPTY",IF(AND(COUNTIFS(EVIDENCE_LINKS!$B$6:$B$205,A173,EVIDENCE_LINKS!$D$6:$D$205,AJ173)=1,EXACT(AJ173,INDEX(EVIDENCE_LINKS!$D$6:$D$205,SUMIFS(EVIDENCE_LINKS!$S$6:$S$205,EVIDENCE_LINKS!$B$6:$B$205,A173,EVIDENCE_LINKS!$D$6:$D$205,AJ173))),EXACT(A173,INDEX(EVIDENCE_LINKS!$B$6:$B$205,SUMIFS(EVIDENCE_LINKS!$S$6:$S$205,EVIDENCE_LINKS!$B$6:$B$205,A173,EVIDENCE_LINKS!$D$6:$D$205,AJ173))),EXACT(B173,INDEX(EVIDENCE_LINKS!$C$6:$C$205,SUMIFS(EVIDENCE_LINKS!$S$6:$S$205,EVIDENCE_LINKS!$B$6:$B$205,A173,EVIDENCE_LINKS!$D$6:$D$205,AJ173))),INDEX(EVIDENCE_LINKS!$N$6:$N$205,SUMIFS(EVIDENCE_LINKS!$S$6:$S$205,EVIDENCE_LINKS!$B$6:$B$205,A173,EVIDENCE_LINKS!$D$6:$D$205,AJ173))="VALID",COUNTIF($AG173:$AJ173,AJ173)=1),"VALID","INVALID - EVIDENCE 4 SELECTION")))</x:f>
      </x:c>
      <x:c r="AO173" s="51" t="str">
        <x:f>IF(A173="","",IF(AND(OR(AK173="VALID",AK173="EMPTY"),OR(AL173="VALID",AL173="EMPTY"),OR(AM173="VALID",AM173="EMPTY"),OR(AN173="VALID",AN173="EMPTY"),R173=COUNTIF($AG173:$AJ173,"&lt;&gt;")),"VALID","INVALID - EVIDENCE SELECTION PARITY"))</x:f>
      </x:c>
      <x:c r="AP173" s="51" t="str">
        <x:f>IF(A173="","",IF(R173&lt;2,"TOO FEW - RETURN TO EVIDENCE AUDIT",IF(R173&gt;4,"TOO MANY - REPAIR MEMO","VALID")))</x:f>
      </x:c>
      <x:c r="AR173" t="str">
        <x:f>IF(A173="","",IF(AQ173="","INVALID - MISSING ALTERNATIVE SELECTION",IF(AND(COUNTIFS(ALTERNATIVES!$B$6:$B$205,A173,ALTERNATIVES!$A$6:$A$205,AQ173)=1,EXACT(AQ173,INDEX(ALTERNATIVES!$A$6:$A$205,SUMIFS(ALTERNATIVES!$Q$6:$Q$205,ALTERNATIVES!$B$6:$B$205,A173,ALTERNATIVES!$A$6:$A$205,AQ173))),EXACT(A173,INDEX(ALTERNATIVES!$B$6:$B$205,SUMIFS(ALTERNATIVES!$Q$6:$Q$205,ALTERNATIVES!$B$6:$B$205,A173,ALTERNATIVES!$A$6:$A$205,AQ173))),EXACT(B173,INDEX(ALTERNATIVES!$C$6:$C$205,SUMIFS(ALTERNATIVES!$Q$6:$Q$205,ALTERNATIVES!$B$6:$B$205,A173,ALTERNATIVES!$A$6:$A$205,AQ173))),INDEX(ALTERNATIVES!$L$6:$L$205,SUMIFS(ALTERNATIVES!$Q$6:$Q$205,ALTERNATIVES!$B$6:$B$205,A173,ALTERNATIVES!$A$6:$A$205,AQ173))="VALID"),"VALID","INVALID - ALTERNATIVE SELECTION")))</x:f>
      </x:c>
    </x:row>
    <x:row r="174">
      <x:c r="A174" s="24"/>
      <x:c r="B174" s="24"/>
      <x:c r="C174" s="34"/>
      <x:c r="D174" s="24"/>
      <x:c r="E174" s="24"/>
      <x:c r="F174" s="24"/>
      <x:c r="G174" s="24"/>
      <x:c r="H174" s="24"/>
      <x:c r="I174" s="24"/>
      <x:c r="J174" s="24"/>
      <x:c r="K174" s="24"/>
      <x:c r="L174" s="24"/>
      <x:c r="M174" s="24"/>
      <x:c r="N174" s="30" t="str">
        <x:f>IF(A174="","",IF(COUNTIF($A$6:$A$205,A174)=1,"VALID","INVALID - DUPLICATE / CASE-COLLIDING MEMO ID"))</x:f>
      </x:c>
      <x:c r="O174" s="30" t="str">
        <x:f>IF(A174="","",IF(AND(COUNTIF(DECISION_CONTEXT!$A$6:$A$205,B174)=1,EXACT(B174,INDEX(DECISION_CONTEXT!$A$6:$A$205,MATCH(B174,DECISION_CONTEXT!$A$6:$A$205,0))),INDEX(DECISION_CONTEXT!$I$6:$I$205,MATCH(B174,DECISION_CONTEXT!$A$6:$A$205,0))="VALID",INDEX(DECISION_CONTEXT!$J$6:$J$205,MATCH(B174,DECISION_CONTEXT!$A$6:$A$205,0))="VALID"),"VALID","INVALID - DECISION OWNERSHIP"))</x:f>
      </x:c>
      <x:c r="P174" s="30" t="str">
        <x:f>IF(A174="","",IF(AND(B174&lt;&gt;"",C174&lt;&gt;"",D174&lt;&gt;"",E174&lt;&gt;"",F174&lt;&gt;"",G174&lt;&gt;"",H174&lt;&gt;"",I174&lt;&gt;"",J174&lt;&gt;"",K174&lt;&gt;"",L174&lt;&gt;"",M174&lt;&gt;""),"VALID","INVALID - REQUIRED FIELD"))</x:f>
      </x:c>
      <x:c r="Q174" s="30" t="str">
        <x:f>IF(A174="","",COUNTIFS(EVIDENCE_LINKS!$B$6:$B$205,A174,EVIDENCE_LINKS!$C$6:$C$205,B174))</x:f>
      </x:c>
      <x:c r="R174" s="30" t="str">
        <x:f>IF(A174="","",COUNTIFS(EVIDENCE_LINKS!$B$6:$B$205,A174,EVIDENCE_LINKS!$C$6:$C$205,B174,EVIDENCE_LINKS!$N$6:$N$205,"VALID"))</x:f>
      </x:c>
      <x:c r="S174" s="30" t="str">
        <x:f>IF(A174="","",COUNTIFS(EVIDENCE_LINKS!$B$6:$B$205,A174,EVIDENCE_LINKS!$C$6:$C$205,B174,EVIDENCE_LINKS!$N$6:$N$205,"BLOCKING"))</x:f>
      </x:c>
      <x:c r="T174" s="30" t="str">
        <x:f>IF(A174="","",COUNTIFS(ALTERNATIVES!$B$6:$B$205,A174,ALTERNATIVES!$C$6:$C$205,B174,ALTERNATIVES!$L$6:$L$205,"VALID"))</x:f>
      </x:c>
      <x:c r="U174" s="30" t="str">
        <x:f>IF(A174="","",IF(OR(N174&lt;&gt;"VALID",O174&lt;&gt;"VALID",P174&lt;&gt;"VALID",AB174&lt;&gt;"VALID",AC174&gt;0,AE174&gt;0,AO174&lt;&gt;"VALID",AR174&lt;&gt;"VALID"),"REPAIR MEMO",IF(INDEX(DECISION_CONTEXT!$D$6:$D$205,MATCH(B174,DECISION_CONTEXT!$A$6:$A$205,0))="REOPEN REQUIRED","RETURN TO DECISION DEFINITION",IF(OR(AD174&gt;0,AP174="TOO FEW - RETURN TO EVIDENCE AUDIT"),"RETURN TO EVIDENCE AUDIT",IF(AP174="TOO MANY - REPAIR MEMO","REPAIR MEMO",IF(T174&lt;1,"REPAIR MEMO","READY FOR EXECUTIVE REVIEW"))))))</x:f>
      </x:c>
      <x:c r="V174" s="30" t="str">
        <x:f>IF(A174="","",IF(U174="READY FOR EXECUTIVE REVIEW","Take the bounded memo to executive review; record the actual decision separately.",IF(U174="RETURN TO DECISION DEFINITION","Reopen the Decision Definition Canvas before rewriting the memo.",IF(U174="RETURN TO EVIDENCE AUDIT","Return to Evidence Audit until at least two and no more than four decision-bearing evidence records are valid.",IF(AP174="TOO MANY - REPAIR MEMO","Reduce the executive surface to two to four decision-bearing evidence records without changing upstream evidence.","Repair the memo record without changing upstream decision or evidence.")))))</x:f>
      </x:c>
      <x:c r="W174" s="30" t="str">
        <x:f>IF(A174="","",A174&amp;"|~|"&amp;B174&amp;"|~|"&amp;E174&amp;"|~|"&amp;F174&amp;"|~|"&amp;H174&amp;"|~|"&amp;I174&amp;"|~|"&amp;K174&amp;"|~|"&amp;L174)</x:f>
      </x:c>
      <x:c r="X174" s="51"/>
      <x:c r="Y174" s="51"/>
      <x:c r="Z174" s="51"/>
      <x:c r="AA174" s="51"/>
      <x:c r="AB174" s="51" t="str">
        <x:f>IF(A174="","",IF(AND(O174="VALID",EXACT(X174,INDEX(DECISION_CONTEXT!$B$6:$B$205,MATCH(B174,DECISION_CONTEXT!$A$6:$A$205,0))),EXACT(Y174,INDEX(DECISION_CONTEXT!$E$6:$E$205,MATCH(B174,DECISION_CONTEXT!$A$6:$A$205,0))),EXACT(Z174,INDEX(DECISION_CONTEXT!$F$6:$F$205,MATCH(B174,DECISION_CONTEXT!$A$6:$A$205,0))),EXACT(AA174,INDEX(DECISION_CONTEXT!$H$6:$H$205,MATCH(B174,DECISION_CONTEXT!$A$6:$A$205,0))),EXACT(E174,INDEX(DECISION_CONTEXT!$K$6:$K$205,MATCH(B174,DECISION_CONTEXT!$A$6:$A$205,0)))),"VALID","INVALID - DECISION CONTRACT PARITY / AUTHORITY"))</x:f>
      </x:c>
      <x:c r="AC174" s="51" t="str">
        <x:f>IF(A174="","",COUNTIFS(EVIDENCE_LINKS!$B$6:$B$205,A174,EVIDENCE_LINKS!$C$6:$C$205,B174,EVIDENCE_LINKS!$N$6:$N$205,"INVALID"))</x:f>
      </x:c>
      <x:c r="AD174" s="51" t="str">
        <x:f>IF(A174="","",S174)</x:f>
      </x:c>
      <x:c r="AE174" s="51" t="str">
        <x:f>IF(A174="","",COUNTIFS(ALTERNATIVES!$B$6:$B$205,A174,ALTERNATIVES!$C$6:$C$205,B174,ALTERNATIVES!$L$6:$L$205,"INVALID"))</x:f>
      </x:c>
      <x:c r="AF174" s="51" t="str">
        <x:f>IF(A174="","",A174&amp;"|~|"&amp;B174&amp;"|~|"&amp;X174&amp;"|~|"&amp;Y174&amp;"|~|"&amp;Z174&amp;"|~|"&amp;AA174&amp;"|~|"&amp;E174&amp;"|~|"&amp;F174&amp;"|~|"&amp;H174&amp;"|~|"&amp;I174&amp;"|~|"&amp;K174&amp;"|~|"&amp;L174)</x:f>
      </x:c>
      <x:c r="AG174" s="51"/>
      <x:c r="AH174" s="51"/>
      <x:c r="AI174" s="51"/>
      <x:c r="AJ174" s="51"/>
      <x:c r="AK174" s="51" t="str">
        <x:f>IF(A174="","",IF(AG174="","EMPTY",IF(AND(COUNTIFS(EVIDENCE_LINKS!$B$6:$B$205,A174,EVIDENCE_LINKS!$D$6:$D$205,AG174)=1,EXACT(AG174,INDEX(EVIDENCE_LINKS!$D$6:$D$205,SUMIFS(EVIDENCE_LINKS!$S$6:$S$205,EVIDENCE_LINKS!$B$6:$B$205,A174,EVIDENCE_LINKS!$D$6:$D$205,AG174))),EXACT(A174,INDEX(EVIDENCE_LINKS!$B$6:$B$205,SUMIFS(EVIDENCE_LINKS!$S$6:$S$205,EVIDENCE_LINKS!$B$6:$B$205,A174,EVIDENCE_LINKS!$D$6:$D$205,AG174))),EXACT(B174,INDEX(EVIDENCE_LINKS!$C$6:$C$205,SUMIFS(EVIDENCE_LINKS!$S$6:$S$205,EVIDENCE_LINKS!$B$6:$B$205,A174,EVIDENCE_LINKS!$D$6:$D$205,AG174))),INDEX(EVIDENCE_LINKS!$N$6:$N$205,SUMIFS(EVIDENCE_LINKS!$S$6:$S$205,EVIDENCE_LINKS!$B$6:$B$205,A174,EVIDENCE_LINKS!$D$6:$D$205,AG174))="VALID",COUNTIF($AG174:$AJ174,AG174)=1),"VALID","INVALID - EVIDENCE 1 SELECTION")))</x:f>
      </x:c>
      <x:c r="AL174" s="51" t="str">
        <x:f>IF(A174="","",IF(AH174="","EMPTY",IF(AND(COUNTIFS(EVIDENCE_LINKS!$B$6:$B$205,A174,EVIDENCE_LINKS!$D$6:$D$205,AH174)=1,EXACT(AH174,INDEX(EVIDENCE_LINKS!$D$6:$D$205,SUMIFS(EVIDENCE_LINKS!$S$6:$S$205,EVIDENCE_LINKS!$B$6:$B$205,A174,EVIDENCE_LINKS!$D$6:$D$205,AH174))),EXACT(A174,INDEX(EVIDENCE_LINKS!$B$6:$B$205,SUMIFS(EVIDENCE_LINKS!$S$6:$S$205,EVIDENCE_LINKS!$B$6:$B$205,A174,EVIDENCE_LINKS!$D$6:$D$205,AH174))),EXACT(B174,INDEX(EVIDENCE_LINKS!$C$6:$C$205,SUMIFS(EVIDENCE_LINKS!$S$6:$S$205,EVIDENCE_LINKS!$B$6:$B$205,A174,EVIDENCE_LINKS!$D$6:$D$205,AH174))),INDEX(EVIDENCE_LINKS!$N$6:$N$205,SUMIFS(EVIDENCE_LINKS!$S$6:$S$205,EVIDENCE_LINKS!$B$6:$B$205,A174,EVIDENCE_LINKS!$D$6:$D$205,AH174))="VALID",COUNTIF($AG174:$AJ174,AH174)=1),"VALID","INVALID - EVIDENCE 2 SELECTION")))</x:f>
      </x:c>
      <x:c r="AM174" s="51" t="str">
        <x:f>IF(A174="","",IF(AI174="","EMPTY",IF(AND(COUNTIFS(EVIDENCE_LINKS!$B$6:$B$205,A174,EVIDENCE_LINKS!$D$6:$D$205,AI174)=1,EXACT(AI174,INDEX(EVIDENCE_LINKS!$D$6:$D$205,SUMIFS(EVIDENCE_LINKS!$S$6:$S$205,EVIDENCE_LINKS!$B$6:$B$205,A174,EVIDENCE_LINKS!$D$6:$D$205,AI174))),EXACT(A174,INDEX(EVIDENCE_LINKS!$B$6:$B$205,SUMIFS(EVIDENCE_LINKS!$S$6:$S$205,EVIDENCE_LINKS!$B$6:$B$205,A174,EVIDENCE_LINKS!$D$6:$D$205,AI174))),EXACT(B174,INDEX(EVIDENCE_LINKS!$C$6:$C$205,SUMIFS(EVIDENCE_LINKS!$S$6:$S$205,EVIDENCE_LINKS!$B$6:$B$205,A174,EVIDENCE_LINKS!$D$6:$D$205,AI174))),INDEX(EVIDENCE_LINKS!$N$6:$N$205,SUMIFS(EVIDENCE_LINKS!$S$6:$S$205,EVIDENCE_LINKS!$B$6:$B$205,A174,EVIDENCE_LINKS!$D$6:$D$205,AI174))="VALID",COUNTIF($AG174:$AJ174,AI174)=1),"VALID","INVALID - EVIDENCE 3 SELECTION")))</x:f>
      </x:c>
      <x:c r="AN174" s="51" t="str">
        <x:f>IF(A174="","",IF(AJ174="","EMPTY",IF(AND(COUNTIFS(EVIDENCE_LINKS!$B$6:$B$205,A174,EVIDENCE_LINKS!$D$6:$D$205,AJ174)=1,EXACT(AJ174,INDEX(EVIDENCE_LINKS!$D$6:$D$205,SUMIFS(EVIDENCE_LINKS!$S$6:$S$205,EVIDENCE_LINKS!$B$6:$B$205,A174,EVIDENCE_LINKS!$D$6:$D$205,AJ174))),EXACT(A174,INDEX(EVIDENCE_LINKS!$B$6:$B$205,SUMIFS(EVIDENCE_LINKS!$S$6:$S$205,EVIDENCE_LINKS!$B$6:$B$205,A174,EVIDENCE_LINKS!$D$6:$D$205,AJ174))),EXACT(B174,INDEX(EVIDENCE_LINKS!$C$6:$C$205,SUMIFS(EVIDENCE_LINKS!$S$6:$S$205,EVIDENCE_LINKS!$B$6:$B$205,A174,EVIDENCE_LINKS!$D$6:$D$205,AJ174))),INDEX(EVIDENCE_LINKS!$N$6:$N$205,SUMIFS(EVIDENCE_LINKS!$S$6:$S$205,EVIDENCE_LINKS!$B$6:$B$205,A174,EVIDENCE_LINKS!$D$6:$D$205,AJ174))="VALID",COUNTIF($AG174:$AJ174,AJ174)=1),"VALID","INVALID - EVIDENCE 4 SELECTION")))</x:f>
      </x:c>
      <x:c r="AO174" s="51" t="str">
        <x:f>IF(A174="","",IF(AND(OR(AK174="VALID",AK174="EMPTY"),OR(AL174="VALID",AL174="EMPTY"),OR(AM174="VALID",AM174="EMPTY"),OR(AN174="VALID",AN174="EMPTY"),R174=COUNTIF($AG174:$AJ174,"&lt;&gt;")),"VALID","INVALID - EVIDENCE SELECTION PARITY"))</x:f>
      </x:c>
      <x:c r="AP174" s="51" t="str">
        <x:f>IF(A174="","",IF(R174&lt;2,"TOO FEW - RETURN TO EVIDENCE AUDIT",IF(R174&gt;4,"TOO MANY - REPAIR MEMO","VALID")))</x:f>
      </x:c>
      <x:c r="AR174" t="str">
        <x:f>IF(A174="","",IF(AQ174="","INVALID - MISSING ALTERNATIVE SELECTION",IF(AND(COUNTIFS(ALTERNATIVES!$B$6:$B$205,A174,ALTERNATIVES!$A$6:$A$205,AQ174)=1,EXACT(AQ174,INDEX(ALTERNATIVES!$A$6:$A$205,SUMIFS(ALTERNATIVES!$Q$6:$Q$205,ALTERNATIVES!$B$6:$B$205,A174,ALTERNATIVES!$A$6:$A$205,AQ174))),EXACT(A174,INDEX(ALTERNATIVES!$B$6:$B$205,SUMIFS(ALTERNATIVES!$Q$6:$Q$205,ALTERNATIVES!$B$6:$B$205,A174,ALTERNATIVES!$A$6:$A$205,AQ174))),EXACT(B174,INDEX(ALTERNATIVES!$C$6:$C$205,SUMIFS(ALTERNATIVES!$Q$6:$Q$205,ALTERNATIVES!$B$6:$B$205,A174,ALTERNATIVES!$A$6:$A$205,AQ174))),INDEX(ALTERNATIVES!$L$6:$L$205,SUMIFS(ALTERNATIVES!$Q$6:$Q$205,ALTERNATIVES!$B$6:$B$205,A174,ALTERNATIVES!$A$6:$A$205,AQ174))="VALID"),"VALID","INVALID - ALTERNATIVE SELECTION")))</x:f>
      </x:c>
    </x:row>
    <x:row r="175">
      <x:c r="A175" s="24"/>
      <x:c r="B175" s="24"/>
      <x:c r="C175" s="34"/>
      <x:c r="D175" s="24"/>
      <x:c r="E175" s="24"/>
      <x:c r="F175" s="24"/>
      <x:c r="G175" s="24"/>
      <x:c r="H175" s="24"/>
      <x:c r="I175" s="24"/>
      <x:c r="J175" s="24"/>
      <x:c r="K175" s="24"/>
      <x:c r="L175" s="24"/>
      <x:c r="M175" s="24"/>
      <x:c r="N175" s="30" t="str">
        <x:f>IF(A175="","",IF(COUNTIF($A$6:$A$205,A175)=1,"VALID","INVALID - DUPLICATE / CASE-COLLIDING MEMO ID"))</x:f>
      </x:c>
      <x:c r="O175" s="30" t="str">
        <x:f>IF(A175="","",IF(AND(COUNTIF(DECISION_CONTEXT!$A$6:$A$205,B175)=1,EXACT(B175,INDEX(DECISION_CONTEXT!$A$6:$A$205,MATCH(B175,DECISION_CONTEXT!$A$6:$A$205,0))),INDEX(DECISION_CONTEXT!$I$6:$I$205,MATCH(B175,DECISION_CONTEXT!$A$6:$A$205,0))="VALID",INDEX(DECISION_CONTEXT!$J$6:$J$205,MATCH(B175,DECISION_CONTEXT!$A$6:$A$205,0))="VALID"),"VALID","INVALID - DECISION OWNERSHIP"))</x:f>
      </x:c>
      <x:c r="P175" s="30" t="str">
        <x:f>IF(A175="","",IF(AND(B175&lt;&gt;"",C175&lt;&gt;"",D175&lt;&gt;"",E175&lt;&gt;"",F175&lt;&gt;"",G175&lt;&gt;"",H175&lt;&gt;"",I175&lt;&gt;"",J175&lt;&gt;"",K175&lt;&gt;"",L175&lt;&gt;"",M175&lt;&gt;""),"VALID","INVALID - REQUIRED FIELD"))</x:f>
      </x:c>
      <x:c r="Q175" s="30" t="str">
        <x:f>IF(A175="","",COUNTIFS(EVIDENCE_LINKS!$B$6:$B$205,A175,EVIDENCE_LINKS!$C$6:$C$205,B175))</x:f>
      </x:c>
      <x:c r="R175" s="30" t="str">
        <x:f>IF(A175="","",COUNTIFS(EVIDENCE_LINKS!$B$6:$B$205,A175,EVIDENCE_LINKS!$C$6:$C$205,B175,EVIDENCE_LINKS!$N$6:$N$205,"VALID"))</x:f>
      </x:c>
      <x:c r="S175" s="30" t="str">
        <x:f>IF(A175="","",COUNTIFS(EVIDENCE_LINKS!$B$6:$B$205,A175,EVIDENCE_LINKS!$C$6:$C$205,B175,EVIDENCE_LINKS!$N$6:$N$205,"BLOCKING"))</x:f>
      </x:c>
      <x:c r="T175" s="30" t="str">
        <x:f>IF(A175="","",COUNTIFS(ALTERNATIVES!$B$6:$B$205,A175,ALTERNATIVES!$C$6:$C$205,B175,ALTERNATIVES!$L$6:$L$205,"VALID"))</x:f>
      </x:c>
      <x:c r="U175" s="30" t="str">
        <x:f>IF(A175="","",IF(OR(N175&lt;&gt;"VALID",O175&lt;&gt;"VALID",P175&lt;&gt;"VALID",AB175&lt;&gt;"VALID",AC175&gt;0,AE175&gt;0,AO175&lt;&gt;"VALID",AR175&lt;&gt;"VALID"),"REPAIR MEMO",IF(INDEX(DECISION_CONTEXT!$D$6:$D$205,MATCH(B175,DECISION_CONTEXT!$A$6:$A$205,0))="REOPEN REQUIRED","RETURN TO DECISION DEFINITION",IF(OR(AD175&gt;0,AP175="TOO FEW - RETURN TO EVIDENCE AUDIT"),"RETURN TO EVIDENCE AUDIT",IF(AP175="TOO MANY - REPAIR MEMO","REPAIR MEMO",IF(T175&lt;1,"REPAIR MEMO","READY FOR EXECUTIVE REVIEW"))))))</x:f>
      </x:c>
      <x:c r="V175" s="30" t="str">
        <x:f>IF(A175="","",IF(U175="READY FOR EXECUTIVE REVIEW","Take the bounded memo to executive review; record the actual decision separately.",IF(U175="RETURN TO DECISION DEFINITION","Reopen the Decision Definition Canvas before rewriting the memo.",IF(U175="RETURN TO EVIDENCE AUDIT","Return to Evidence Audit until at least two and no more than four decision-bearing evidence records are valid.",IF(AP175="TOO MANY - REPAIR MEMO","Reduce the executive surface to two to four decision-bearing evidence records without changing upstream evidence.","Repair the memo record without changing upstream decision or evidence.")))))</x:f>
      </x:c>
      <x:c r="W175" s="30" t="str">
        <x:f>IF(A175="","",A175&amp;"|~|"&amp;B175&amp;"|~|"&amp;E175&amp;"|~|"&amp;F175&amp;"|~|"&amp;H175&amp;"|~|"&amp;I175&amp;"|~|"&amp;K175&amp;"|~|"&amp;L175)</x:f>
      </x:c>
      <x:c r="X175" s="51"/>
      <x:c r="Y175" s="51"/>
      <x:c r="Z175" s="51"/>
      <x:c r="AA175" s="51"/>
      <x:c r="AB175" s="51" t="str">
        <x:f>IF(A175="","",IF(AND(O175="VALID",EXACT(X175,INDEX(DECISION_CONTEXT!$B$6:$B$205,MATCH(B175,DECISION_CONTEXT!$A$6:$A$205,0))),EXACT(Y175,INDEX(DECISION_CONTEXT!$E$6:$E$205,MATCH(B175,DECISION_CONTEXT!$A$6:$A$205,0))),EXACT(Z175,INDEX(DECISION_CONTEXT!$F$6:$F$205,MATCH(B175,DECISION_CONTEXT!$A$6:$A$205,0))),EXACT(AA175,INDEX(DECISION_CONTEXT!$H$6:$H$205,MATCH(B175,DECISION_CONTEXT!$A$6:$A$205,0))),EXACT(E175,INDEX(DECISION_CONTEXT!$K$6:$K$205,MATCH(B175,DECISION_CONTEXT!$A$6:$A$205,0)))),"VALID","INVALID - DECISION CONTRACT PARITY / AUTHORITY"))</x:f>
      </x:c>
      <x:c r="AC175" s="51" t="str">
        <x:f>IF(A175="","",COUNTIFS(EVIDENCE_LINKS!$B$6:$B$205,A175,EVIDENCE_LINKS!$C$6:$C$205,B175,EVIDENCE_LINKS!$N$6:$N$205,"INVALID"))</x:f>
      </x:c>
      <x:c r="AD175" s="51" t="str">
        <x:f>IF(A175="","",S175)</x:f>
      </x:c>
      <x:c r="AE175" s="51" t="str">
        <x:f>IF(A175="","",COUNTIFS(ALTERNATIVES!$B$6:$B$205,A175,ALTERNATIVES!$C$6:$C$205,B175,ALTERNATIVES!$L$6:$L$205,"INVALID"))</x:f>
      </x:c>
      <x:c r="AF175" s="51" t="str">
        <x:f>IF(A175="","",A175&amp;"|~|"&amp;B175&amp;"|~|"&amp;X175&amp;"|~|"&amp;Y175&amp;"|~|"&amp;Z175&amp;"|~|"&amp;AA175&amp;"|~|"&amp;E175&amp;"|~|"&amp;F175&amp;"|~|"&amp;H175&amp;"|~|"&amp;I175&amp;"|~|"&amp;K175&amp;"|~|"&amp;L175)</x:f>
      </x:c>
      <x:c r="AG175" s="51"/>
      <x:c r="AH175" s="51"/>
      <x:c r="AI175" s="51"/>
      <x:c r="AJ175" s="51"/>
      <x:c r="AK175" s="51" t="str">
        <x:f>IF(A175="","",IF(AG175="","EMPTY",IF(AND(COUNTIFS(EVIDENCE_LINKS!$B$6:$B$205,A175,EVIDENCE_LINKS!$D$6:$D$205,AG175)=1,EXACT(AG175,INDEX(EVIDENCE_LINKS!$D$6:$D$205,SUMIFS(EVIDENCE_LINKS!$S$6:$S$205,EVIDENCE_LINKS!$B$6:$B$205,A175,EVIDENCE_LINKS!$D$6:$D$205,AG175))),EXACT(A175,INDEX(EVIDENCE_LINKS!$B$6:$B$205,SUMIFS(EVIDENCE_LINKS!$S$6:$S$205,EVIDENCE_LINKS!$B$6:$B$205,A175,EVIDENCE_LINKS!$D$6:$D$205,AG175))),EXACT(B175,INDEX(EVIDENCE_LINKS!$C$6:$C$205,SUMIFS(EVIDENCE_LINKS!$S$6:$S$205,EVIDENCE_LINKS!$B$6:$B$205,A175,EVIDENCE_LINKS!$D$6:$D$205,AG175))),INDEX(EVIDENCE_LINKS!$N$6:$N$205,SUMIFS(EVIDENCE_LINKS!$S$6:$S$205,EVIDENCE_LINKS!$B$6:$B$205,A175,EVIDENCE_LINKS!$D$6:$D$205,AG175))="VALID",COUNTIF($AG175:$AJ175,AG175)=1),"VALID","INVALID - EVIDENCE 1 SELECTION")))</x:f>
      </x:c>
      <x:c r="AL175" s="51" t="str">
        <x:f>IF(A175="","",IF(AH175="","EMPTY",IF(AND(COUNTIFS(EVIDENCE_LINKS!$B$6:$B$205,A175,EVIDENCE_LINKS!$D$6:$D$205,AH175)=1,EXACT(AH175,INDEX(EVIDENCE_LINKS!$D$6:$D$205,SUMIFS(EVIDENCE_LINKS!$S$6:$S$205,EVIDENCE_LINKS!$B$6:$B$205,A175,EVIDENCE_LINKS!$D$6:$D$205,AH175))),EXACT(A175,INDEX(EVIDENCE_LINKS!$B$6:$B$205,SUMIFS(EVIDENCE_LINKS!$S$6:$S$205,EVIDENCE_LINKS!$B$6:$B$205,A175,EVIDENCE_LINKS!$D$6:$D$205,AH175))),EXACT(B175,INDEX(EVIDENCE_LINKS!$C$6:$C$205,SUMIFS(EVIDENCE_LINKS!$S$6:$S$205,EVIDENCE_LINKS!$B$6:$B$205,A175,EVIDENCE_LINKS!$D$6:$D$205,AH175))),INDEX(EVIDENCE_LINKS!$N$6:$N$205,SUMIFS(EVIDENCE_LINKS!$S$6:$S$205,EVIDENCE_LINKS!$B$6:$B$205,A175,EVIDENCE_LINKS!$D$6:$D$205,AH175))="VALID",COUNTIF($AG175:$AJ175,AH175)=1),"VALID","INVALID - EVIDENCE 2 SELECTION")))</x:f>
      </x:c>
      <x:c r="AM175" s="51" t="str">
        <x:f>IF(A175="","",IF(AI175="","EMPTY",IF(AND(COUNTIFS(EVIDENCE_LINKS!$B$6:$B$205,A175,EVIDENCE_LINKS!$D$6:$D$205,AI175)=1,EXACT(AI175,INDEX(EVIDENCE_LINKS!$D$6:$D$205,SUMIFS(EVIDENCE_LINKS!$S$6:$S$205,EVIDENCE_LINKS!$B$6:$B$205,A175,EVIDENCE_LINKS!$D$6:$D$205,AI175))),EXACT(A175,INDEX(EVIDENCE_LINKS!$B$6:$B$205,SUMIFS(EVIDENCE_LINKS!$S$6:$S$205,EVIDENCE_LINKS!$B$6:$B$205,A175,EVIDENCE_LINKS!$D$6:$D$205,AI175))),EXACT(B175,INDEX(EVIDENCE_LINKS!$C$6:$C$205,SUMIFS(EVIDENCE_LINKS!$S$6:$S$205,EVIDENCE_LINKS!$B$6:$B$205,A175,EVIDENCE_LINKS!$D$6:$D$205,AI175))),INDEX(EVIDENCE_LINKS!$N$6:$N$205,SUMIFS(EVIDENCE_LINKS!$S$6:$S$205,EVIDENCE_LINKS!$B$6:$B$205,A175,EVIDENCE_LINKS!$D$6:$D$205,AI175))="VALID",COUNTIF($AG175:$AJ175,AI175)=1),"VALID","INVALID - EVIDENCE 3 SELECTION")))</x:f>
      </x:c>
      <x:c r="AN175" s="51" t="str">
        <x:f>IF(A175="","",IF(AJ175="","EMPTY",IF(AND(COUNTIFS(EVIDENCE_LINKS!$B$6:$B$205,A175,EVIDENCE_LINKS!$D$6:$D$205,AJ175)=1,EXACT(AJ175,INDEX(EVIDENCE_LINKS!$D$6:$D$205,SUMIFS(EVIDENCE_LINKS!$S$6:$S$205,EVIDENCE_LINKS!$B$6:$B$205,A175,EVIDENCE_LINKS!$D$6:$D$205,AJ175))),EXACT(A175,INDEX(EVIDENCE_LINKS!$B$6:$B$205,SUMIFS(EVIDENCE_LINKS!$S$6:$S$205,EVIDENCE_LINKS!$B$6:$B$205,A175,EVIDENCE_LINKS!$D$6:$D$205,AJ175))),EXACT(B175,INDEX(EVIDENCE_LINKS!$C$6:$C$205,SUMIFS(EVIDENCE_LINKS!$S$6:$S$205,EVIDENCE_LINKS!$B$6:$B$205,A175,EVIDENCE_LINKS!$D$6:$D$205,AJ175))),INDEX(EVIDENCE_LINKS!$N$6:$N$205,SUMIFS(EVIDENCE_LINKS!$S$6:$S$205,EVIDENCE_LINKS!$B$6:$B$205,A175,EVIDENCE_LINKS!$D$6:$D$205,AJ175))="VALID",COUNTIF($AG175:$AJ175,AJ175)=1),"VALID","INVALID - EVIDENCE 4 SELECTION")))</x:f>
      </x:c>
      <x:c r="AO175" s="51" t="str">
        <x:f>IF(A175="","",IF(AND(OR(AK175="VALID",AK175="EMPTY"),OR(AL175="VALID",AL175="EMPTY"),OR(AM175="VALID",AM175="EMPTY"),OR(AN175="VALID",AN175="EMPTY"),R175=COUNTIF($AG175:$AJ175,"&lt;&gt;")),"VALID","INVALID - EVIDENCE SELECTION PARITY"))</x:f>
      </x:c>
      <x:c r="AP175" s="51" t="str">
        <x:f>IF(A175="","",IF(R175&lt;2,"TOO FEW - RETURN TO EVIDENCE AUDIT",IF(R175&gt;4,"TOO MANY - REPAIR MEMO","VALID")))</x:f>
      </x:c>
      <x:c r="AR175" t="str">
        <x:f>IF(A175="","",IF(AQ175="","INVALID - MISSING ALTERNATIVE SELECTION",IF(AND(COUNTIFS(ALTERNATIVES!$B$6:$B$205,A175,ALTERNATIVES!$A$6:$A$205,AQ175)=1,EXACT(AQ175,INDEX(ALTERNATIVES!$A$6:$A$205,SUMIFS(ALTERNATIVES!$Q$6:$Q$205,ALTERNATIVES!$B$6:$B$205,A175,ALTERNATIVES!$A$6:$A$205,AQ175))),EXACT(A175,INDEX(ALTERNATIVES!$B$6:$B$205,SUMIFS(ALTERNATIVES!$Q$6:$Q$205,ALTERNATIVES!$B$6:$B$205,A175,ALTERNATIVES!$A$6:$A$205,AQ175))),EXACT(B175,INDEX(ALTERNATIVES!$C$6:$C$205,SUMIFS(ALTERNATIVES!$Q$6:$Q$205,ALTERNATIVES!$B$6:$B$205,A175,ALTERNATIVES!$A$6:$A$205,AQ175))),INDEX(ALTERNATIVES!$L$6:$L$205,SUMIFS(ALTERNATIVES!$Q$6:$Q$205,ALTERNATIVES!$B$6:$B$205,A175,ALTERNATIVES!$A$6:$A$205,AQ175))="VALID"),"VALID","INVALID - ALTERNATIVE SELECTION")))</x:f>
      </x:c>
    </x:row>
    <x:row r="176">
      <x:c r="A176" s="24"/>
      <x:c r="B176" s="24"/>
      <x:c r="C176" s="34"/>
      <x:c r="D176" s="24"/>
      <x:c r="E176" s="24"/>
      <x:c r="F176" s="24"/>
      <x:c r="G176" s="24"/>
      <x:c r="H176" s="24"/>
      <x:c r="I176" s="24"/>
      <x:c r="J176" s="24"/>
      <x:c r="K176" s="24"/>
      <x:c r="L176" s="24"/>
      <x:c r="M176" s="24"/>
      <x:c r="N176" s="30" t="str">
        <x:f>IF(A176="","",IF(COUNTIF($A$6:$A$205,A176)=1,"VALID","INVALID - DUPLICATE / CASE-COLLIDING MEMO ID"))</x:f>
      </x:c>
      <x:c r="O176" s="30" t="str">
        <x:f>IF(A176="","",IF(AND(COUNTIF(DECISION_CONTEXT!$A$6:$A$205,B176)=1,EXACT(B176,INDEX(DECISION_CONTEXT!$A$6:$A$205,MATCH(B176,DECISION_CONTEXT!$A$6:$A$205,0))),INDEX(DECISION_CONTEXT!$I$6:$I$205,MATCH(B176,DECISION_CONTEXT!$A$6:$A$205,0))="VALID",INDEX(DECISION_CONTEXT!$J$6:$J$205,MATCH(B176,DECISION_CONTEXT!$A$6:$A$205,0))="VALID"),"VALID","INVALID - DECISION OWNERSHIP"))</x:f>
      </x:c>
      <x:c r="P176" s="30" t="str">
        <x:f>IF(A176="","",IF(AND(B176&lt;&gt;"",C176&lt;&gt;"",D176&lt;&gt;"",E176&lt;&gt;"",F176&lt;&gt;"",G176&lt;&gt;"",H176&lt;&gt;"",I176&lt;&gt;"",J176&lt;&gt;"",K176&lt;&gt;"",L176&lt;&gt;"",M176&lt;&gt;""),"VALID","INVALID - REQUIRED FIELD"))</x:f>
      </x:c>
      <x:c r="Q176" s="30" t="str">
        <x:f>IF(A176="","",COUNTIFS(EVIDENCE_LINKS!$B$6:$B$205,A176,EVIDENCE_LINKS!$C$6:$C$205,B176))</x:f>
      </x:c>
      <x:c r="R176" s="30" t="str">
        <x:f>IF(A176="","",COUNTIFS(EVIDENCE_LINKS!$B$6:$B$205,A176,EVIDENCE_LINKS!$C$6:$C$205,B176,EVIDENCE_LINKS!$N$6:$N$205,"VALID"))</x:f>
      </x:c>
      <x:c r="S176" s="30" t="str">
        <x:f>IF(A176="","",COUNTIFS(EVIDENCE_LINKS!$B$6:$B$205,A176,EVIDENCE_LINKS!$C$6:$C$205,B176,EVIDENCE_LINKS!$N$6:$N$205,"BLOCKING"))</x:f>
      </x:c>
      <x:c r="T176" s="30" t="str">
        <x:f>IF(A176="","",COUNTIFS(ALTERNATIVES!$B$6:$B$205,A176,ALTERNATIVES!$C$6:$C$205,B176,ALTERNATIVES!$L$6:$L$205,"VALID"))</x:f>
      </x:c>
      <x:c r="U176" s="30" t="str">
        <x:f>IF(A176="","",IF(OR(N176&lt;&gt;"VALID",O176&lt;&gt;"VALID",P176&lt;&gt;"VALID",AB176&lt;&gt;"VALID",AC176&gt;0,AE176&gt;0,AO176&lt;&gt;"VALID",AR176&lt;&gt;"VALID"),"REPAIR MEMO",IF(INDEX(DECISION_CONTEXT!$D$6:$D$205,MATCH(B176,DECISION_CONTEXT!$A$6:$A$205,0))="REOPEN REQUIRED","RETURN TO DECISION DEFINITION",IF(OR(AD176&gt;0,AP176="TOO FEW - RETURN TO EVIDENCE AUDIT"),"RETURN TO EVIDENCE AUDIT",IF(AP176="TOO MANY - REPAIR MEMO","REPAIR MEMO",IF(T176&lt;1,"REPAIR MEMO","READY FOR EXECUTIVE REVIEW"))))))</x:f>
      </x:c>
      <x:c r="V176" s="30" t="str">
        <x:f>IF(A176="","",IF(U176="READY FOR EXECUTIVE REVIEW","Take the bounded memo to executive review; record the actual decision separately.",IF(U176="RETURN TO DECISION DEFINITION","Reopen the Decision Definition Canvas before rewriting the memo.",IF(U176="RETURN TO EVIDENCE AUDIT","Return to Evidence Audit until at least two and no more than four decision-bearing evidence records are valid.",IF(AP176="TOO MANY - REPAIR MEMO","Reduce the executive surface to two to four decision-bearing evidence records without changing upstream evidence.","Repair the memo record without changing upstream decision or evidence.")))))</x:f>
      </x:c>
      <x:c r="W176" s="30" t="str">
        <x:f>IF(A176="","",A176&amp;"|~|"&amp;B176&amp;"|~|"&amp;E176&amp;"|~|"&amp;F176&amp;"|~|"&amp;H176&amp;"|~|"&amp;I176&amp;"|~|"&amp;K176&amp;"|~|"&amp;L176)</x:f>
      </x:c>
      <x:c r="X176" s="51"/>
      <x:c r="Y176" s="51"/>
      <x:c r="Z176" s="51"/>
      <x:c r="AA176" s="51"/>
      <x:c r="AB176" s="51" t="str">
        <x:f>IF(A176="","",IF(AND(O176="VALID",EXACT(X176,INDEX(DECISION_CONTEXT!$B$6:$B$205,MATCH(B176,DECISION_CONTEXT!$A$6:$A$205,0))),EXACT(Y176,INDEX(DECISION_CONTEXT!$E$6:$E$205,MATCH(B176,DECISION_CONTEXT!$A$6:$A$205,0))),EXACT(Z176,INDEX(DECISION_CONTEXT!$F$6:$F$205,MATCH(B176,DECISION_CONTEXT!$A$6:$A$205,0))),EXACT(AA176,INDEX(DECISION_CONTEXT!$H$6:$H$205,MATCH(B176,DECISION_CONTEXT!$A$6:$A$205,0))),EXACT(E176,INDEX(DECISION_CONTEXT!$K$6:$K$205,MATCH(B176,DECISION_CONTEXT!$A$6:$A$205,0)))),"VALID","INVALID - DECISION CONTRACT PARITY / AUTHORITY"))</x:f>
      </x:c>
      <x:c r="AC176" s="51" t="str">
        <x:f>IF(A176="","",COUNTIFS(EVIDENCE_LINKS!$B$6:$B$205,A176,EVIDENCE_LINKS!$C$6:$C$205,B176,EVIDENCE_LINKS!$N$6:$N$205,"INVALID"))</x:f>
      </x:c>
      <x:c r="AD176" s="51" t="str">
        <x:f>IF(A176="","",S176)</x:f>
      </x:c>
      <x:c r="AE176" s="51" t="str">
        <x:f>IF(A176="","",COUNTIFS(ALTERNATIVES!$B$6:$B$205,A176,ALTERNATIVES!$C$6:$C$205,B176,ALTERNATIVES!$L$6:$L$205,"INVALID"))</x:f>
      </x:c>
      <x:c r="AF176" s="51" t="str">
        <x:f>IF(A176="","",A176&amp;"|~|"&amp;B176&amp;"|~|"&amp;X176&amp;"|~|"&amp;Y176&amp;"|~|"&amp;Z176&amp;"|~|"&amp;AA176&amp;"|~|"&amp;E176&amp;"|~|"&amp;F176&amp;"|~|"&amp;H176&amp;"|~|"&amp;I176&amp;"|~|"&amp;K176&amp;"|~|"&amp;L176)</x:f>
      </x:c>
      <x:c r="AG176" s="51"/>
      <x:c r="AH176" s="51"/>
      <x:c r="AI176" s="51"/>
      <x:c r="AJ176" s="51"/>
      <x:c r="AK176" s="51" t="str">
        <x:f>IF(A176="","",IF(AG176="","EMPTY",IF(AND(COUNTIFS(EVIDENCE_LINKS!$B$6:$B$205,A176,EVIDENCE_LINKS!$D$6:$D$205,AG176)=1,EXACT(AG176,INDEX(EVIDENCE_LINKS!$D$6:$D$205,SUMIFS(EVIDENCE_LINKS!$S$6:$S$205,EVIDENCE_LINKS!$B$6:$B$205,A176,EVIDENCE_LINKS!$D$6:$D$205,AG176))),EXACT(A176,INDEX(EVIDENCE_LINKS!$B$6:$B$205,SUMIFS(EVIDENCE_LINKS!$S$6:$S$205,EVIDENCE_LINKS!$B$6:$B$205,A176,EVIDENCE_LINKS!$D$6:$D$205,AG176))),EXACT(B176,INDEX(EVIDENCE_LINKS!$C$6:$C$205,SUMIFS(EVIDENCE_LINKS!$S$6:$S$205,EVIDENCE_LINKS!$B$6:$B$205,A176,EVIDENCE_LINKS!$D$6:$D$205,AG176))),INDEX(EVIDENCE_LINKS!$N$6:$N$205,SUMIFS(EVIDENCE_LINKS!$S$6:$S$205,EVIDENCE_LINKS!$B$6:$B$205,A176,EVIDENCE_LINKS!$D$6:$D$205,AG176))="VALID",COUNTIF($AG176:$AJ176,AG176)=1),"VALID","INVALID - EVIDENCE 1 SELECTION")))</x:f>
      </x:c>
      <x:c r="AL176" s="51" t="str">
        <x:f>IF(A176="","",IF(AH176="","EMPTY",IF(AND(COUNTIFS(EVIDENCE_LINKS!$B$6:$B$205,A176,EVIDENCE_LINKS!$D$6:$D$205,AH176)=1,EXACT(AH176,INDEX(EVIDENCE_LINKS!$D$6:$D$205,SUMIFS(EVIDENCE_LINKS!$S$6:$S$205,EVIDENCE_LINKS!$B$6:$B$205,A176,EVIDENCE_LINKS!$D$6:$D$205,AH176))),EXACT(A176,INDEX(EVIDENCE_LINKS!$B$6:$B$205,SUMIFS(EVIDENCE_LINKS!$S$6:$S$205,EVIDENCE_LINKS!$B$6:$B$205,A176,EVIDENCE_LINKS!$D$6:$D$205,AH176))),EXACT(B176,INDEX(EVIDENCE_LINKS!$C$6:$C$205,SUMIFS(EVIDENCE_LINKS!$S$6:$S$205,EVIDENCE_LINKS!$B$6:$B$205,A176,EVIDENCE_LINKS!$D$6:$D$205,AH176))),INDEX(EVIDENCE_LINKS!$N$6:$N$205,SUMIFS(EVIDENCE_LINKS!$S$6:$S$205,EVIDENCE_LINKS!$B$6:$B$205,A176,EVIDENCE_LINKS!$D$6:$D$205,AH176))="VALID",COUNTIF($AG176:$AJ176,AH176)=1),"VALID","INVALID - EVIDENCE 2 SELECTION")))</x:f>
      </x:c>
      <x:c r="AM176" s="51" t="str">
        <x:f>IF(A176="","",IF(AI176="","EMPTY",IF(AND(COUNTIFS(EVIDENCE_LINKS!$B$6:$B$205,A176,EVIDENCE_LINKS!$D$6:$D$205,AI176)=1,EXACT(AI176,INDEX(EVIDENCE_LINKS!$D$6:$D$205,SUMIFS(EVIDENCE_LINKS!$S$6:$S$205,EVIDENCE_LINKS!$B$6:$B$205,A176,EVIDENCE_LINKS!$D$6:$D$205,AI176))),EXACT(A176,INDEX(EVIDENCE_LINKS!$B$6:$B$205,SUMIFS(EVIDENCE_LINKS!$S$6:$S$205,EVIDENCE_LINKS!$B$6:$B$205,A176,EVIDENCE_LINKS!$D$6:$D$205,AI176))),EXACT(B176,INDEX(EVIDENCE_LINKS!$C$6:$C$205,SUMIFS(EVIDENCE_LINKS!$S$6:$S$205,EVIDENCE_LINKS!$B$6:$B$205,A176,EVIDENCE_LINKS!$D$6:$D$205,AI176))),INDEX(EVIDENCE_LINKS!$N$6:$N$205,SUMIFS(EVIDENCE_LINKS!$S$6:$S$205,EVIDENCE_LINKS!$B$6:$B$205,A176,EVIDENCE_LINKS!$D$6:$D$205,AI176))="VALID",COUNTIF($AG176:$AJ176,AI176)=1),"VALID","INVALID - EVIDENCE 3 SELECTION")))</x:f>
      </x:c>
      <x:c r="AN176" s="51" t="str">
        <x:f>IF(A176="","",IF(AJ176="","EMPTY",IF(AND(COUNTIFS(EVIDENCE_LINKS!$B$6:$B$205,A176,EVIDENCE_LINKS!$D$6:$D$205,AJ176)=1,EXACT(AJ176,INDEX(EVIDENCE_LINKS!$D$6:$D$205,SUMIFS(EVIDENCE_LINKS!$S$6:$S$205,EVIDENCE_LINKS!$B$6:$B$205,A176,EVIDENCE_LINKS!$D$6:$D$205,AJ176))),EXACT(A176,INDEX(EVIDENCE_LINKS!$B$6:$B$205,SUMIFS(EVIDENCE_LINKS!$S$6:$S$205,EVIDENCE_LINKS!$B$6:$B$205,A176,EVIDENCE_LINKS!$D$6:$D$205,AJ176))),EXACT(B176,INDEX(EVIDENCE_LINKS!$C$6:$C$205,SUMIFS(EVIDENCE_LINKS!$S$6:$S$205,EVIDENCE_LINKS!$B$6:$B$205,A176,EVIDENCE_LINKS!$D$6:$D$205,AJ176))),INDEX(EVIDENCE_LINKS!$N$6:$N$205,SUMIFS(EVIDENCE_LINKS!$S$6:$S$205,EVIDENCE_LINKS!$B$6:$B$205,A176,EVIDENCE_LINKS!$D$6:$D$205,AJ176))="VALID",COUNTIF($AG176:$AJ176,AJ176)=1),"VALID","INVALID - EVIDENCE 4 SELECTION")))</x:f>
      </x:c>
      <x:c r="AO176" s="51" t="str">
        <x:f>IF(A176="","",IF(AND(OR(AK176="VALID",AK176="EMPTY"),OR(AL176="VALID",AL176="EMPTY"),OR(AM176="VALID",AM176="EMPTY"),OR(AN176="VALID",AN176="EMPTY"),R176=COUNTIF($AG176:$AJ176,"&lt;&gt;")),"VALID","INVALID - EVIDENCE SELECTION PARITY"))</x:f>
      </x:c>
      <x:c r="AP176" s="51" t="str">
        <x:f>IF(A176="","",IF(R176&lt;2,"TOO FEW - RETURN TO EVIDENCE AUDIT",IF(R176&gt;4,"TOO MANY - REPAIR MEMO","VALID")))</x:f>
      </x:c>
      <x:c r="AR176" t="str">
        <x:f>IF(A176="","",IF(AQ176="","INVALID - MISSING ALTERNATIVE SELECTION",IF(AND(COUNTIFS(ALTERNATIVES!$B$6:$B$205,A176,ALTERNATIVES!$A$6:$A$205,AQ176)=1,EXACT(AQ176,INDEX(ALTERNATIVES!$A$6:$A$205,SUMIFS(ALTERNATIVES!$Q$6:$Q$205,ALTERNATIVES!$B$6:$B$205,A176,ALTERNATIVES!$A$6:$A$205,AQ176))),EXACT(A176,INDEX(ALTERNATIVES!$B$6:$B$205,SUMIFS(ALTERNATIVES!$Q$6:$Q$205,ALTERNATIVES!$B$6:$B$205,A176,ALTERNATIVES!$A$6:$A$205,AQ176))),EXACT(B176,INDEX(ALTERNATIVES!$C$6:$C$205,SUMIFS(ALTERNATIVES!$Q$6:$Q$205,ALTERNATIVES!$B$6:$B$205,A176,ALTERNATIVES!$A$6:$A$205,AQ176))),INDEX(ALTERNATIVES!$L$6:$L$205,SUMIFS(ALTERNATIVES!$Q$6:$Q$205,ALTERNATIVES!$B$6:$B$205,A176,ALTERNATIVES!$A$6:$A$205,AQ176))="VALID"),"VALID","INVALID - ALTERNATIVE SELECTION")))</x:f>
      </x:c>
    </x:row>
    <x:row r="177">
      <x:c r="A177" s="24"/>
      <x:c r="B177" s="24"/>
      <x:c r="C177" s="34"/>
      <x:c r="D177" s="24"/>
      <x:c r="E177" s="24"/>
      <x:c r="F177" s="24"/>
      <x:c r="G177" s="24"/>
      <x:c r="H177" s="24"/>
      <x:c r="I177" s="24"/>
      <x:c r="J177" s="24"/>
      <x:c r="K177" s="24"/>
      <x:c r="L177" s="24"/>
      <x:c r="M177" s="24"/>
      <x:c r="N177" s="30" t="str">
        <x:f>IF(A177="","",IF(COUNTIF($A$6:$A$205,A177)=1,"VALID","INVALID - DUPLICATE / CASE-COLLIDING MEMO ID"))</x:f>
      </x:c>
      <x:c r="O177" s="30" t="str">
        <x:f>IF(A177="","",IF(AND(COUNTIF(DECISION_CONTEXT!$A$6:$A$205,B177)=1,EXACT(B177,INDEX(DECISION_CONTEXT!$A$6:$A$205,MATCH(B177,DECISION_CONTEXT!$A$6:$A$205,0))),INDEX(DECISION_CONTEXT!$I$6:$I$205,MATCH(B177,DECISION_CONTEXT!$A$6:$A$205,0))="VALID",INDEX(DECISION_CONTEXT!$J$6:$J$205,MATCH(B177,DECISION_CONTEXT!$A$6:$A$205,0))="VALID"),"VALID","INVALID - DECISION OWNERSHIP"))</x:f>
      </x:c>
      <x:c r="P177" s="30" t="str">
        <x:f>IF(A177="","",IF(AND(B177&lt;&gt;"",C177&lt;&gt;"",D177&lt;&gt;"",E177&lt;&gt;"",F177&lt;&gt;"",G177&lt;&gt;"",H177&lt;&gt;"",I177&lt;&gt;"",J177&lt;&gt;"",K177&lt;&gt;"",L177&lt;&gt;"",M177&lt;&gt;""),"VALID","INVALID - REQUIRED FIELD"))</x:f>
      </x:c>
      <x:c r="Q177" s="30" t="str">
        <x:f>IF(A177="","",COUNTIFS(EVIDENCE_LINKS!$B$6:$B$205,A177,EVIDENCE_LINKS!$C$6:$C$205,B177))</x:f>
      </x:c>
      <x:c r="R177" s="30" t="str">
        <x:f>IF(A177="","",COUNTIFS(EVIDENCE_LINKS!$B$6:$B$205,A177,EVIDENCE_LINKS!$C$6:$C$205,B177,EVIDENCE_LINKS!$N$6:$N$205,"VALID"))</x:f>
      </x:c>
      <x:c r="S177" s="30" t="str">
        <x:f>IF(A177="","",COUNTIFS(EVIDENCE_LINKS!$B$6:$B$205,A177,EVIDENCE_LINKS!$C$6:$C$205,B177,EVIDENCE_LINKS!$N$6:$N$205,"BLOCKING"))</x:f>
      </x:c>
      <x:c r="T177" s="30" t="str">
        <x:f>IF(A177="","",COUNTIFS(ALTERNATIVES!$B$6:$B$205,A177,ALTERNATIVES!$C$6:$C$205,B177,ALTERNATIVES!$L$6:$L$205,"VALID"))</x:f>
      </x:c>
      <x:c r="U177" s="30" t="str">
        <x:f>IF(A177="","",IF(OR(N177&lt;&gt;"VALID",O177&lt;&gt;"VALID",P177&lt;&gt;"VALID",AB177&lt;&gt;"VALID",AC177&gt;0,AE177&gt;0,AO177&lt;&gt;"VALID",AR177&lt;&gt;"VALID"),"REPAIR MEMO",IF(INDEX(DECISION_CONTEXT!$D$6:$D$205,MATCH(B177,DECISION_CONTEXT!$A$6:$A$205,0))="REOPEN REQUIRED","RETURN TO DECISION DEFINITION",IF(OR(AD177&gt;0,AP177="TOO FEW - RETURN TO EVIDENCE AUDIT"),"RETURN TO EVIDENCE AUDIT",IF(AP177="TOO MANY - REPAIR MEMO","REPAIR MEMO",IF(T177&lt;1,"REPAIR MEMO","READY FOR EXECUTIVE REVIEW"))))))</x:f>
      </x:c>
      <x:c r="V177" s="30" t="str">
        <x:f>IF(A177="","",IF(U177="READY FOR EXECUTIVE REVIEW","Take the bounded memo to executive review; record the actual decision separately.",IF(U177="RETURN TO DECISION DEFINITION","Reopen the Decision Definition Canvas before rewriting the memo.",IF(U177="RETURN TO EVIDENCE AUDIT","Return to Evidence Audit until at least two and no more than four decision-bearing evidence records are valid.",IF(AP177="TOO MANY - REPAIR MEMO","Reduce the executive surface to two to four decision-bearing evidence records without changing upstream evidence.","Repair the memo record without changing upstream decision or evidence.")))))</x:f>
      </x:c>
      <x:c r="W177" s="30" t="str">
        <x:f>IF(A177="","",A177&amp;"|~|"&amp;B177&amp;"|~|"&amp;E177&amp;"|~|"&amp;F177&amp;"|~|"&amp;H177&amp;"|~|"&amp;I177&amp;"|~|"&amp;K177&amp;"|~|"&amp;L177)</x:f>
      </x:c>
      <x:c r="X177" s="51"/>
      <x:c r="Y177" s="51"/>
      <x:c r="Z177" s="51"/>
      <x:c r="AA177" s="51"/>
      <x:c r="AB177" s="51" t="str">
        <x:f>IF(A177="","",IF(AND(O177="VALID",EXACT(X177,INDEX(DECISION_CONTEXT!$B$6:$B$205,MATCH(B177,DECISION_CONTEXT!$A$6:$A$205,0))),EXACT(Y177,INDEX(DECISION_CONTEXT!$E$6:$E$205,MATCH(B177,DECISION_CONTEXT!$A$6:$A$205,0))),EXACT(Z177,INDEX(DECISION_CONTEXT!$F$6:$F$205,MATCH(B177,DECISION_CONTEXT!$A$6:$A$205,0))),EXACT(AA177,INDEX(DECISION_CONTEXT!$H$6:$H$205,MATCH(B177,DECISION_CONTEXT!$A$6:$A$205,0))),EXACT(E177,INDEX(DECISION_CONTEXT!$K$6:$K$205,MATCH(B177,DECISION_CONTEXT!$A$6:$A$205,0)))),"VALID","INVALID - DECISION CONTRACT PARITY / AUTHORITY"))</x:f>
      </x:c>
      <x:c r="AC177" s="51" t="str">
        <x:f>IF(A177="","",COUNTIFS(EVIDENCE_LINKS!$B$6:$B$205,A177,EVIDENCE_LINKS!$C$6:$C$205,B177,EVIDENCE_LINKS!$N$6:$N$205,"INVALID"))</x:f>
      </x:c>
      <x:c r="AD177" s="51" t="str">
        <x:f>IF(A177="","",S177)</x:f>
      </x:c>
      <x:c r="AE177" s="51" t="str">
        <x:f>IF(A177="","",COUNTIFS(ALTERNATIVES!$B$6:$B$205,A177,ALTERNATIVES!$C$6:$C$205,B177,ALTERNATIVES!$L$6:$L$205,"INVALID"))</x:f>
      </x:c>
      <x:c r="AF177" s="51" t="str">
        <x:f>IF(A177="","",A177&amp;"|~|"&amp;B177&amp;"|~|"&amp;X177&amp;"|~|"&amp;Y177&amp;"|~|"&amp;Z177&amp;"|~|"&amp;AA177&amp;"|~|"&amp;E177&amp;"|~|"&amp;F177&amp;"|~|"&amp;H177&amp;"|~|"&amp;I177&amp;"|~|"&amp;K177&amp;"|~|"&amp;L177)</x:f>
      </x:c>
      <x:c r="AG177" s="51"/>
      <x:c r="AH177" s="51"/>
      <x:c r="AI177" s="51"/>
      <x:c r="AJ177" s="51"/>
      <x:c r="AK177" s="51" t="str">
        <x:f>IF(A177="","",IF(AG177="","EMPTY",IF(AND(COUNTIFS(EVIDENCE_LINKS!$B$6:$B$205,A177,EVIDENCE_LINKS!$D$6:$D$205,AG177)=1,EXACT(AG177,INDEX(EVIDENCE_LINKS!$D$6:$D$205,SUMIFS(EVIDENCE_LINKS!$S$6:$S$205,EVIDENCE_LINKS!$B$6:$B$205,A177,EVIDENCE_LINKS!$D$6:$D$205,AG177))),EXACT(A177,INDEX(EVIDENCE_LINKS!$B$6:$B$205,SUMIFS(EVIDENCE_LINKS!$S$6:$S$205,EVIDENCE_LINKS!$B$6:$B$205,A177,EVIDENCE_LINKS!$D$6:$D$205,AG177))),EXACT(B177,INDEX(EVIDENCE_LINKS!$C$6:$C$205,SUMIFS(EVIDENCE_LINKS!$S$6:$S$205,EVIDENCE_LINKS!$B$6:$B$205,A177,EVIDENCE_LINKS!$D$6:$D$205,AG177))),INDEX(EVIDENCE_LINKS!$N$6:$N$205,SUMIFS(EVIDENCE_LINKS!$S$6:$S$205,EVIDENCE_LINKS!$B$6:$B$205,A177,EVIDENCE_LINKS!$D$6:$D$205,AG177))="VALID",COUNTIF($AG177:$AJ177,AG177)=1),"VALID","INVALID - EVIDENCE 1 SELECTION")))</x:f>
      </x:c>
      <x:c r="AL177" s="51" t="str">
        <x:f>IF(A177="","",IF(AH177="","EMPTY",IF(AND(COUNTIFS(EVIDENCE_LINKS!$B$6:$B$205,A177,EVIDENCE_LINKS!$D$6:$D$205,AH177)=1,EXACT(AH177,INDEX(EVIDENCE_LINKS!$D$6:$D$205,SUMIFS(EVIDENCE_LINKS!$S$6:$S$205,EVIDENCE_LINKS!$B$6:$B$205,A177,EVIDENCE_LINKS!$D$6:$D$205,AH177))),EXACT(A177,INDEX(EVIDENCE_LINKS!$B$6:$B$205,SUMIFS(EVIDENCE_LINKS!$S$6:$S$205,EVIDENCE_LINKS!$B$6:$B$205,A177,EVIDENCE_LINKS!$D$6:$D$205,AH177))),EXACT(B177,INDEX(EVIDENCE_LINKS!$C$6:$C$205,SUMIFS(EVIDENCE_LINKS!$S$6:$S$205,EVIDENCE_LINKS!$B$6:$B$205,A177,EVIDENCE_LINKS!$D$6:$D$205,AH177))),INDEX(EVIDENCE_LINKS!$N$6:$N$205,SUMIFS(EVIDENCE_LINKS!$S$6:$S$205,EVIDENCE_LINKS!$B$6:$B$205,A177,EVIDENCE_LINKS!$D$6:$D$205,AH177))="VALID",COUNTIF($AG177:$AJ177,AH177)=1),"VALID","INVALID - EVIDENCE 2 SELECTION")))</x:f>
      </x:c>
      <x:c r="AM177" s="51" t="str">
        <x:f>IF(A177="","",IF(AI177="","EMPTY",IF(AND(COUNTIFS(EVIDENCE_LINKS!$B$6:$B$205,A177,EVIDENCE_LINKS!$D$6:$D$205,AI177)=1,EXACT(AI177,INDEX(EVIDENCE_LINKS!$D$6:$D$205,SUMIFS(EVIDENCE_LINKS!$S$6:$S$205,EVIDENCE_LINKS!$B$6:$B$205,A177,EVIDENCE_LINKS!$D$6:$D$205,AI177))),EXACT(A177,INDEX(EVIDENCE_LINKS!$B$6:$B$205,SUMIFS(EVIDENCE_LINKS!$S$6:$S$205,EVIDENCE_LINKS!$B$6:$B$205,A177,EVIDENCE_LINKS!$D$6:$D$205,AI177))),EXACT(B177,INDEX(EVIDENCE_LINKS!$C$6:$C$205,SUMIFS(EVIDENCE_LINKS!$S$6:$S$205,EVIDENCE_LINKS!$B$6:$B$205,A177,EVIDENCE_LINKS!$D$6:$D$205,AI177))),INDEX(EVIDENCE_LINKS!$N$6:$N$205,SUMIFS(EVIDENCE_LINKS!$S$6:$S$205,EVIDENCE_LINKS!$B$6:$B$205,A177,EVIDENCE_LINKS!$D$6:$D$205,AI177))="VALID",COUNTIF($AG177:$AJ177,AI177)=1),"VALID","INVALID - EVIDENCE 3 SELECTION")))</x:f>
      </x:c>
      <x:c r="AN177" s="51" t="str">
        <x:f>IF(A177="","",IF(AJ177="","EMPTY",IF(AND(COUNTIFS(EVIDENCE_LINKS!$B$6:$B$205,A177,EVIDENCE_LINKS!$D$6:$D$205,AJ177)=1,EXACT(AJ177,INDEX(EVIDENCE_LINKS!$D$6:$D$205,SUMIFS(EVIDENCE_LINKS!$S$6:$S$205,EVIDENCE_LINKS!$B$6:$B$205,A177,EVIDENCE_LINKS!$D$6:$D$205,AJ177))),EXACT(A177,INDEX(EVIDENCE_LINKS!$B$6:$B$205,SUMIFS(EVIDENCE_LINKS!$S$6:$S$205,EVIDENCE_LINKS!$B$6:$B$205,A177,EVIDENCE_LINKS!$D$6:$D$205,AJ177))),EXACT(B177,INDEX(EVIDENCE_LINKS!$C$6:$C$205,SUMIFS(EVIDENCE_LINKS!$S$6:$S$205,EVIDENCE_LINKS!$B$6:$B$205,A177,EVIDENCE_LINKS!$D$6:$D$205,AJ177))),INDEX(EVIDENCE_LINKS!$N$6:$N$205,SUMIFS(EVIDENCE_LINKS!$S$6:$S$205,EVIDENCE_LINKS!$B$6:$B$205,A177,EVIDENCE_LINKS!$D$6:$D$205,AJ177))="VALID",COUNTIF($AG177:$AJ177,AJ177)=1),"VALID","INVALID - EVIDENCE 4 SELECTION")))</x:f>
      </x:c>
      <x:c r="AO177" s="51" t="str">
        <x:f>IF(A177="","",IF(AND(OR(AK177="VALID",AK177="EMPTY"),OR(AL177="VALID",AL177="EMPTY"),OR(AM177="VALID",AM177="EMPTY"),OR(AN177="VALID",AN177="EMPTY"),R177=COUNTIF($AG177:$AJ177,"&lt;&gt;")),"VALID","INVALID - EVIDENCE SELECTION PARITY"))</x:f>
      </x:c>
      <x:c r="AP177" s="51" t="str">
        <x:f>IF(A177="","",IF(R177&lt;2,"TOO FEW - RETURN TO EVIDENCE AUDIT",IF(R177&gt;4,"TOO MANY - REPAIR MEMO","VALID")))</x:f>
      </x:c>
      <x:c r="AR177" t="str">
        <x:f>IF(A177="","",IF(AQ177="","INVALID - MISSING ALTERNATIVE SELECTION",IF(AND(COUNTIFS(ALTERNATIVES!$B$6:$B$205,A177,ALTERNATIVES!$A$6:$A$205,AQ177)=1,EXACT(AQ177,INDEX(ALTERNATIVES!$A$6:$A$205,SUMIFS(ALTERNATIVES!$Q$6:$Q$205,ALTERNATIVES!$B$6:$B$205,A177,ALTERNATIVES!$A$6:$A$205,AQ177))),EXACT(A177,INDEX(ALTERNATIVES!$B$6:$B$205,SUMIFS(ALTERNATIVES!$Q$6:$Q$205,ALTERNATIVES!$B$6:$B$205,A177,ALTERNATIVES!$A$6:$A$205,AQ177))),EXACT(B177,INDEX(ALTERNATIVES!$C$6:$C$205,SUMIFS(ALTERNATIVES!$Q$6:$Q$205,ALTERNATIVES!$B$6:$B$205,A177,ALTERNATIVES!$A$6:$A$205,AQ177))),INDEX(ALTERNATIVES!$L$6:$L$205,SUMIFS(ALTERNATIVES!$Q$6:$Q$205,ALTERNATIVES!$B$6:$B$205,A177,ALTERNATIVES!$A$6:$A$205,AQ177))="VALID"),"VALID","INVALID - ALTERNATIVE SELECTION")))</x:f>
      </x:c>
    </x:row>
    <x:row r="178">
      <x:c r="A178" s="24"/>
      <x:c r="B178" s="24"/>
      <x:c r="C178" s="34"/>
      <x:c r="D178" s="24"/>
      <x:c r="E178" s="24"/>
      <x:c r="F178" s="24"/>
      <x:c r="G178" s="24"/>
      <x:c r="H178" s="24"/>
      <x:c r="I178" s="24"/>
      <x:c r="J178" s="24"/>
      <x:c r="K178" s="24"/>
      <x:c r="L178" s="24"/>
      <x:c r="M178" s="24"/>
      <x:c r="N178" s="30" t="str">
        <x:f>IF(A178="","",IF(COUNTIF($A$6:$A$205,A178)=1,"VALID","INVALID - DUPLICATE / CASE-COLLIDING MEMO ID"))</x:f>
      </x:c>
      <x:c r="O178" s="30" t="str">
        <x:f>IF(A178="","",IF(AND(COUNTIF(DECISION_CONTEXT!$A$6:$A$205,B178)=1,EXACT(B178,INDEX(DECISION_CONTEXT!$A$6:$A$205,MATCH(B178,DECISION_CONTEXT!$A$6:$A$205,0))),INDEX(DECISION_CONTEXT!$I$6:$I$205,MATCH(B178,DECISION_CONTEXT!$A$6:$A$205,0))="VALID",INDEX(DECISION_CONTEXT!$J$6:$J$205,MATCH(B178,DECISION_CONTEXT!$A$6:$A$205,0))="VALID"),"VALID","INVALID - DECISION OWNERSHIP"))</x:f>
      </x:c>
      <x:c r="P178" s="30" t="str">
        <x:f>IF(A178="","",IF(AND(B178&lt;&gt;"",C178&lt;&gt;"",D178&lt;&gt;"",E178&lt;&gt;"",F178&lt;&gt;"",G178&lt;&gt;"",H178&lt;&gt;"",I178&lt;&gt;"",J178&lt;&gt;"",K178&lt;&gt;"",L178&lt;&gt;"",M178&lt;&gt;""),"VALID","INVALID - REQUIRED FIELD"))</x:f>
      </x:c>
      <x:c r="Q178" s="30" t="str">
        <x:f>IF(A178="","",COUNTIFS(EVIDENCE_LINKS!$B$6:$B$205,A178,EVIDENCE_LINKS!$C$6:$C$205,B178))</x:f>
      </x:c>
      <x:c r="R178" s="30" t="str">
        <x:f>IF(A178="","",COUNTIFS(EVIDENCE_LINKS!$B$6:$B$205,A178,EVIDENCE_LINKS!$C$6:$C$205,B178,EVIDENCE_LINKS!$N$6:$N$205,"VALID"))</x:f>
      </x:c>
      <x:c r="S178" s="30" t="str">
        <x:f>IF(A178="","",COUNTIFS(EVIDENCE_LINKS!$B$6:$B$205,A178,EVIDENCE_LINKS!$C$6:$C$205,B178,EVIDENCE_LINKS!$N$6:$N$205,"BLOCKING"))</x:f>
      </x:c>
      <x:c r="T178" s="30" t="str">
        <x:f>IF(A178="","",COUNTIFS(ALTERNATIVES!$B$6:$B$205,A178,ALTERNATIVES!$C$6:$C$205,B178,ALTERNATIVES!$L$6:$L$205,"VALID"))</x:f>
      </x:c>
      <x:c r="U178" s="30" t="str">
        <x:f>IF(A178="","",IF(OR(N178&lt;&gt;"VALID",O178&lt;&gt;"VALID",P178&lt;&gt;"VALID",AB178&lt;&gt;"VALID",AC178&gt;0,AE178&gt;0,AO178&lt;&gt;"VALID",AR178&lt;&gt;"VALID"),"REPAIR MEMO",IF(INDEX(DECISION_CONTEXT!$D$6:$D$205,MATCH(B178,DECISION_CONTEXT!$A$6:$A$205,0))="REOPEN REQUIRED","RETURN TO DECISION DEFINITION",IF(OR(AD178&gt;0,AP178="TOO FEW - RETURN TO EVIDENCE AUDIT"),"RETURN TO EVIDENCE AUDIT",IF(AP178="TOO MANY - REPAIR MEMO","REPAIR MEMO",IF(T178&lt;1,"REPAIR MEMO","READY FOR EXECUTIVE REVIEW"))))))</x:f>
      </x:c>
      <x:c r="V178" s="30" t="str">
        <x:f>IF(A178="","",IF(U178="READY FOR EXECUTIVE REVIEW","Take the bounded memo to executive review; record the actual decision separately.",IF(U178="RETURN TO DECISION DEFINITION","Reopen the Decision Definition Canvas before rewriting the memo.",IF(U178="RETURN TO EVIDENCE AUDIT","Return to Evidence Audit until at least two and no more than four decision-bearing evidence records are valid.",IF(AP178="TOO MANY - REPAIR MEMO","Reduce the executive surface to two to four decision-bearing evidence records without changing upstream evidence.","Repair the memo record without changing upstream decision or evidence.")))))</x:f>
      </x:c>
      <x:c r="W178" s="30" t="str">
        <x:f>IF(A178="","",A178&amp;"|~|"&amp;B178&amp;"|~|"&amp;E178&amp;"|~|"&amp;F178&amp;"|~|"&amp;H178&amp;"|~|"&amp;I178&amp;"|~|"&amp;K178&amp;"|~|"&amp;L178)</x:f>
      </x:c>
      <x:c r="X178" s="51"/>
      <x:c r="Y178" s="51"/>
      <x:c r="Z178" s="51"/>
      <x:c r="AA178" s="51"/>
      <x:c r="AB178" s="51" t="str">
        <x:f>IF(A178="","",IF(AND(O178="VALID",EXACT(X178,INDEX(DECISION_CONTEXT!$B$6:$B$205,MATCH(B178,DECISION_CONTEXT!$A$6:$A$205,0))),EXACT(Y178,INDEX(DECISION_CONTEXT!$E$6:$E$205,MATCH(B178,DECISION_CONTEXT!$A$6:$A$205,0))),EXACT(Z178,INDEX(DECISION_CONTEXT!$F$6:$F$205,MATCH(B178,DECISION_CONTEXT!$A$6:$A$205,0))),EXACT(AA178,INDEX(DECISION_CONTEXT!$H$6:$H$205,MATCH(B178,DECISION_CONTEXT!$A$6:$A$205,0))),EXACT(E178,INDEX(DECISION_CONTEXT!$K$6:$K$205,MATCH(B178,DECISION_CONTEXT!$A$6:$A$205,0)))),"VALID","INVALID - DECISION CONTRACT PARITY / AUTHORITY"))</x:f>
      </x:c>
      <x:c r="AC178" s="51" t="str">
        <x:f>IF(A178="","",COUNTIFS(EVIDENCE_LINKS!$B$6:$B$205,A178,EVIDENCE_LINKS!$C$6:$C$205,B178,EVIDENCE_LINKS!$N$6:$N$205,"INVALID"))</x:f>
      </x:c>
      <x:c r="AD178" s="51" t="str">
        <x:f>IF(A178="","",S178)</x:f>
      </x:c>
      <x:c r="AE178" s="51" t="str">
        <x:f>IF(A178="","",COUNTIFS(ALTERNATIVES!$B$6:$B$205,A178,ALTERNATIVES!$C$6:$C$205,B178,ALTERNATIVES!$L$6:$L$205,"INVALID"))</x:f>
      </x:c>
      <x:c r="AF178" s="51" t="str">
        <x:f>IF(A178="","",A178&amp;"|~|"&amp;B178&amp;"|~|"&amp;X178&amp;"|~|"&amp;Y178&amp;"|~|"&amp;Z178&amp;"|~|"&amp;AA178&amp;"|~|"&amp;E178&amp;"|~|"&amp;F178&amp;"|~|"&amp;H178&amp;"|~|"&amp;I178&amp;"|~|"&amp;K178&amp;"|~|"&amp;L178)</x:f>
      </x:c>
      <x:c r="AG178" s="51"/>
      <x:c r="AH178" s="51"/>
      <x:c r="AI178" s="51"/>
      <x:c r="AJ178" s="51"/>
      <x:c r="AK178" s="51" t="str">
        <x:f>IF(A178="","",IF(AG178="","EMPTY",IF(AND(COUNTIFS(EVIDENCE_LINKS!$B$6:$B$205,A178,EVIDENCE_LINKS!$D$6:$D$205,AG178)=1,EXACT(AG178,INDEX(EVIDENCE_LINKS!$D$6:$D$205,SUMIFS(EVIDENCE_LINKS!$S$6:$S$205,EVIDENCE_LINKS!$B$6:$B$205,A178,EVIDENCE_LINKS!$D$6:$D$205,AG178))),EXACT(A178,INDEX(EVIDENCE_LINKS!$B$6:$B$205,SUMIFS(EVIDENCE_LINKS!$S$6:$S$205,EVIDENCE_LINKS!$B$6:$B$205,A178,EVIDENCE_LINKS!$D$6:$D$205,AG178))),EXACT(B178,INDEX(EVIDENCE_LINKS!$C$6:$C$205,SUMIFS(EVIDENCE_LINKS!$S$6:$S$205,EVIDENCE_LINKS!$B$6:$B$205,A178,EVIDENCE_LINKS!$D$6:$D$205,AG178))),INDEX(EVIDENCE_LINKS!$N$6:$N$205,SUMIFS(EVIDENCE_LINKS!$S$6:$S$205,EVIDENCE_LINKS!$B$6:$B$205,A178,EVIDENCE_LINKS!$D$6:$D$205,AG178))="VALID",COUNTIF($AG178:$AJ178,AG178)=1),"VALID","INVALID - EVIDENCE 1 SELECTION")))</x:f>
      </x:c>
      <x:c r="AL178" s="51" t="str">
        <x:f>IF(A178="","",IF(AH178="","EMPTY",IF(AND(COUNTIFS(EVIDENCE_LINKS!$B$6:$B$205,A178,EVIDENCE_LINKS!$D$6:$D$205,AH178)=1,EXACT(AH178,INDEX(EVIDENCE_LINKS!$D$6:$D$205,SUMIFS(EVIDENCE_LINKS!$S$6:$S$205,EVIDENCE_LINKS!$B$6:$B$205,A178,EVIDENCE_LINKS!$D$6:$D$205,AH178))),EXACT(A178,INDEX(EVIDENCE_LINKS!$B$6:$B$205,SUMIFS(EVIDENCE_LINKS!$S$6:$S$205,EVIDENCE_LINKS!$B$6:$B$205,A178,EVIDENCE_LINKS!$D$6:$D$205,AH178))),EXACT(B178,INDEX(EVIDENCE_LINKS!$C$6:$C$205,SUMIFS(EVIDENCE_LINKS!$S$6:$S$205,EVIDENCE_LINKS!$B$6:$B$205,A178,EVIDENCE_LINKS!$D$6:$D$205,AH178))),INDEX(EVIDENCE_LINKS!$N$6:$N$205,SUMIFS(EVIDENCE_LINKS!$S$6:$S$205,EVIDENCE_LINKS!$B$6:$B$205,A178,EVIDENCE_LINKS!$D$6:$D$205,AH178))="VALID",COUNTIF($AG178:$AJ178,AH178)=1),"VALID","INVALID - EVIDENCE 2 SELECTION")))</x:f>
      </x:c>
      <x:c r="AM178" s="51" t="str">
        <x:f>IF(A178="","",IF(AI178="","EMPTY",IF(AND(COUNTIFS(EVIDENCE_LINKS!$B$6:$B$205,A178,EVIDENCE_LINKS!$D$6:$D$205,AI178)=1,EXACT(AI178,INDEX(EVIDENCE_LINKS!$D$6:$D$205,SUMIFS(EVIDENCE_LINKS!$S$6:$S$205,EVIDENCE_LINKS!$B$6:$B$205,A178,EVIDENCE_LINKS!$D$6:$D$205,AI178))),EXACT(A178,INDEX(EVIDENCE_LINKS!$B$6:$B$205,SUMIFS(EVIDENCE_LINKS!$S$6:$S$205,EVIDENCE_LINKS!$B$6:$B$205,A178,EVIDENCE_LINKS!$D$6:$D$205,AI178))),EXACT(B178,INDEX(EVIDENCE_LINKS!$C$6:$C$205,SUMIFS(EVIDENCE_LINKS!$S$6:$S$205,EVIDENCE_LINKS!$B$6:$B$205,A178,EVIDENCE_LINKS!$D$6:$D$205,AI178))),INDEX(EVIDENCE_LINKS!$N$6:$N$205,SUMIFS(EVIDENCE_LINKS!$S$6:$S$205,EVIDENCE_LINKS!$B$6:$B$205,A178,EVIDENCE_LINKS!$D$6:$D$205,AI178))="VALID",COUNTIF($AG178:$AJ178,AI178)=1),"VALID","INVALID - EVIDENCE 3 SELECTION")))</x:f>
      </x:c>
      <x:c r="AN178" s="51" t="str">
        <x:f>IF(A178="","",IF(AJ178="","EMPTY",IF(AND(COUNTIFS(EVIDENCE_LINKS!$B$6:$B$205,A178,EVIDENCE_LINKS!$D$6:$D$205,AJ178)=1,EXACT(AJ178,INDEX(EVIDENCE_LINKS!$D$6:$D$205,SUMIFS(EVIDENCE_LINKS!$S$6:$S$205,EVIDENCE_LINKS!$B$6:$B$205,A178,EVIDENCE_LINKS!$D$6:$D$205,AJ178))),EXACT(A178,INDEX(EVIDENCE_LINKS!$B$6:$B$205,SUMIFS(EVIDENCE_LINKS!$S$6:$S$205,EVIDENCE_LINKS!$B$6:$B$205,A178,EVIDENCE_LINKS!$D$6:$D$205,AJ178))),EXACT(B178,INDEX(EVIDENCE_LINKS!$C$6:$C$205,SUMIFS(EVIDENCE_LINKS!$S$6:$S$205,EVIDENCE_LINKS!$B$6:$B$205,A178,EVIDENCE_LINKS!$D$6:$D$205,AJ178))),INDEX(EVIDENCE_LINKS!$N$6:$N$205,SUMIFS(EVIDENCE_LINKS!$S$6:$S$205,EVIDENCE_LINKS!$B$6:$B$205,A178,EVIDENCE_LINKS!$D$6:$D$205,AJ178))="VALID",COUNTIF($AG178:$AJ178,AJ178)=1),"VALID","INVALID - EVIDENCE 4 SELECTION")))</x:f>
      </x:c>
      <x:c r="AO178" s="51" t="str">
        <x:f>IF(A178="","",IF(AND(OR(AK178="VALID",AK178="EMPTY"),OR(AL178="VALID",AL178="EMPTY"),OR(AM178="VALID",AM178="EMPTY"),OR(AN178="VALID",AN178="EMPTY"),R178=COUNTIF($AG178:$AJ178,"&lt;&gt;")),"VALID","INVALID - EVIDENCE SELECTION PARITY"))</x:f>
      </x:c>
      <x:c r="AP178" s="51" t="str">
        <x:f>IF(A178="","",IF(R178&lt;2,"TOO FEW - RETURN TO EVIDENCE AUDIT",IF(R178&gt;4,"TOO MANY - REPAIR MEMO","VALID")))</x:f>
      </x:c>
      <x:c r="AR178" t="str">
        <x:f>IF(A178="","",IF(AQ178="","INVALID - MISSING ALTERNATIVE SELECTION",IF(AND(COUNTIFS(ALTERNATIVES!$B$6:$B$205,A178,ALTERNATIVES!$A$6:$A$205,AQ178)=1,EXACT(AQ178,INDEX(ALTERNATIVES!$A$6:$A$205,SUMIFS(ALTERNATIVES!$Q$6:$Q$205,ALTERNATIVES!$B$6:$B$205,A178,ALTERNATIVES!$A$6:$A$205,AQ178))),EXACT(A178,INDEX(ALTERNATIVES!$B$6:$B$205,SUMIFS(ALTERNATIVES!$Q$6:$Q$205,ALTERNATIVES!$B$6:$B$205,A178,ALTERNATIVES!$A$6:$A$205,AQ178))),EXACT(B178,INDEX(ALTERNATIVES!$C$6:$C$205,SUMIFS(ALTERNATIVES!$Q$6:$Q$205,ALTERNATIVES!$B$6:$B$205,A178,ALTERNATIVES!$A$6:$A$205,AQ178))),INDEX(ALTERNATIVES!$L$6:$L$205,SUMIFS(ALTERNATIVES!$Q$6:$Q$205,ALTERNATIVES!$B$6:$B$205,A178,ALTERNATIVES!$A$6:$A$205,AQ178))="VALID"),"VALID","INVALID - ALTERNATIVE SELECTION")))</x:f>
      </x:c>
    </x:row>
    <x:row r="179">
      <x:c r="A179" s="24"/>
      <x:c r="B179" s="24"/>
      <x:c r="C179" s="34"/>
      <x:c r="D179" s="24"/>
      <x:c r="E179" s="24"/>
      <x:c r="F179" s="24"/>
      <x:c r="G179" s="24"/>
      <x:c r="H179" s="24"/>
      <x:c r="I179" s="24"/>
      <x:c r="J179" s="24"/>
      <x:c r="K179" s="24"/>
      <x:c r="L179" s="24"/>
      <x:c r="M179" s="24"/>
      <x:c r="N179" s="30" t="str">
        <x:f>IF(A179="","",IF(COUNTIF($A$6:$A$205,A179)=1,"VALID","INVALID - DUPLICATE / CASE-COLLIDING MEMO ID"))</x:f>
      </x:c>
      <x:c r="O179" s="30" t="str">
        <x:f>IF(A179="","",IF(AND(COUNTIF(DECISION_CONTEXT!$A$6:$A$205,B179)=1,EXACT(B179,INDEX(DECISION_CONTEXT!$A$6:$A$205,MATCH(B179,DECISION_CONTEXT!$A$6:$A$205,0))),INDEX(DECISION_CONTEXT!$I$6:$I$205,MATCH(B179,DECISION_CONTEXT!$A$6:$A$205,0))="VALID",INDEX(DECISION_CONTEXT!$J$6:$J$205,MATCH(B179,DECISION_CONTEXT!$A$6:$A$205,0))="VALID"),"VALID","INVALID - DECISION OWNERSHIP"))</x:f>
      </x:c>
      <x:c r="P179" s="30" t="str">
        <x:f>IF(A179="","",IF(AND(B179&lt;&gt;"",C179&lt;&gt;"",D179&lt;&gt;"",E179&lt;&gt;"",F179&lt;&gt;"",G179&lt;&gt;"",H179&lt;&gt;"",I179&lt;&gt;"",J179&lt;&gt;"",K179&lt;&gt;"",L179&lt;&gt;"",M179&lt;&gt;""),"VALID","INVALID - REQUIRED FIELD"))</x:f>
      </x:c>
      <x:c r="Q179" s="30" t="str">
        <x:f>IF(A179="","",COUNTIFS(EVIDENCE_LINKS!$B$6:$B$205,A179,EVIDENCE_LINKS!$C$6:$C$205,B179))</x:f>
      </x:c>
      <x:c r="R179" s="30" t="str">
        <x:f>IF(A179="","",COUNTIFS(EVIDENCE_LINKS!$B$6:$B$205,A179,EVIDENCE_LINKS!$C$6:$C$205,B179,EVIDENCE_LINKS!$N$6:$N$205,"VALID"))</x:f>
      </x:c>
      <x:c r="S179" s="30" t="str">
        <x:f>IF(A179="","",COUNTIFS(EVIDENCE_LINKS!$B$6:$B$205,A179,EVIDENCE_LINKS!$C$6:$C$205,B179,EVIDENCE_LINKS!$N$6:$N$205,"BLOCKING"))</x:f>
      </x:c>
      <x:c r="T179" s="30" t="str">
        <x:f>IF(A179="","",COUNTIFS(ALTERNATIVES!$B$6:$B$205,A179,ALTERNATIVES!$C$6:$C$205,B179,ALTERNATIVES!$L$6:$L$205,"VALID"))</x:f>
      </x:c>
      <x:c r="U179" s="30" t="str">
        <x:f>IF(A179="","",IF(OR(N179&lt;&gt;"VALID",O179&lt;&gt;"VALID",P179&lt;&gt;"VALID",AB179&lt;&gt;"VALID",AC179&gt;0,AE179&gt;0,AO179&lt;&gt;"VALID",AR179&lt;&gt;"VALID"),"REPAIR MEMO",IF(INDEX(DECISION_CONTEXT!$D$6:$D$205,MATCH(B179,DECISION_CONTEXT!$A$6:$A$205,0))="REOPEN REQUIRED","RETURN TO DECISION DEFINITION",IF(OR(AD179&gt;0,AP179="TOO FEW - RETURN TO EVIDENCE AUDIT"),"RETURN TO EVIDENCE AUDIT",IF(AP179="TOO MANY - REPAIR MEMO","REPAIR MEMO",IF(T179&lt;1,"REPAIR MEMO","READY FOR EXECUTIVE REVIEW"))))))</x:f>
      </x:c>
      <x:c r="V179" s="30" t="str">
        <x:f>IF(A179="","",IF(U179="READY FOR EXECUTIVE REVIEW","Take the bounded memo to executive review; record the actual decision separately.",IF(U179="RETURN TO DECISION DEFINITION","Reopen the Decision Definition Canvas before rewriting the memo.",IF(U179="RETURN TO EVIDENCE AUDIT","Return to Evidence Audit until at least two and no more than four decision-bearing evidence records are valid.",IF(AP179="TOO MANY - REPAIR MEMO","Reduce the executive surface to two to four decision-bearing evidence records without changing upstream evidence.","Repair the memo record without changing upstream decision or evidence.")))))</x:f>
      </x:c>
      <x:c r="W179" s="30" t="str">
        <x:f>IF(A179="","",A179&amp;"|~|"&amp;B179&amp;"|~|"&amp;E179&amp;"|~|"&amp;F179&amp;"|~|"&amp;H179&amp;"|~|"&amp;I179&amp;"|~|"&amp;K179&amp;"|~|"&amp;L179)</x:f>
      </x:c>
      <x:c r="X179" s="51"/>
      <x:c r="Y179" s="51"/>
      <x:c r="Z179" s="51"/>
      <x:c r="AA179" s="51"/>
      <x:c r="AB179" s="51" t="str">
        <x:f>IF(A179="","",IF(AND(O179="VALID",EXACT(X179,INDEX(DECISION_CONTEXT!$B$6:$B$205,MATCH(B179,DECISION_CONTEXT!$A$6:$A$205,0))),EXACT(Y179,INDEX(DECISION_CONTEXT!$E$6:$E$205,MATCH(B179,DECISION_CONTEXT!$A$6:$A$205,0))),EXACT(Z179,INDEX(DECISION_CONTEXT!$F$6:$F$205,MATCH(B179,DECISION_CONTEXT!$A$6:$A$205,0))),EXACT(AA179,INDEX(DECISION_CONTEXT!$H$6:$H$205,MATCH(B179,DECISION_CONTEXT!$A$6:$A$205,0))),EXACT(E179,INDEX(DECISION_CONTEXT!$K$6:$K$205,MATCH(B179,DECISION_CONTEXT!$A$6:$A$205,0)))),"VALID","INVALID - DECISION CONTRACT PARITY / AUTHORITY"))</x:f>
      </x:c>
      <x:c r="AC179" s="51" t="str">
        <x:f>IF(A179="","",COUNTIFS(EVIDENCE_LINKS!$B$6:$B$205,A179,EVIDENCE_LINKS!$C$6:$C$205,B179,EVIDENCE_LINKS!$N$6:$N$205,"INVALID"))</x:f>
      </x:c>
      <x:c r="AD179" s="51" t="str">
        <x:f>IF(A179="","",S179)</x:f>
      </x:c>
      <x:c r="AE179" s="51" t="str">
        <x:f>IF(A179="","",COUNTIFS(ALTERNATIVES!$B$6:$B$205,A179,ALTERNATIVES!$C$6:$C$205,B179,ALTERNATIVES!$L$6:$L$205,"INVALID"))</x:f>
      </x:c>
      <x:c r="AF179" s="51" t="str">
        <x:f>IF(A179="","",A179&amp;"|~|"&amp;B179&amp;"|~|"&amp;X179&amp;"|~|"&amp;Y179&amp;"|~|"&amp;Z179&amp;"|~|"&amp;AA179&amp;"|~|"&amp;E179&amp;"|~|"&amp;F179&amp;"|~|"&amp;H179&amp;"|~|"&amp;I179&amp;"|~|"&amp;K179&amp;"|~|"&amp;L179)</x:f>
      </x:c>
      <x:c r="AG179" s="51"/>
      <x:c r="AH179" s="51"/>
      <x:c r="AI179" s="51"/>
      <x:c r="AJ179" s="51"/>
      <x:c r="AK179" s="51" t="str">
        <x:f>IF(A179="","",IF(AG179="","EMPTY",IF(AND(COUNTIFS(EVIDENCE_LINKS!$B$6:$B$205,A179,EVIDENCE_LINKS!$D$6:$D$205,AG179)=1,EXACT(AG179,INDEX(EVIDENCE_LINKS!$D$6:$D$205,SUMIFS(EVIDENCE_LINKS!$S$6:$S$205,EVIDENCE_LINKS!$B$6:$B$205,A179,EVIDENCE_LINKS!$D$6:$D$205,AG179))),EXACT(A179,INDEX(EVIDENCE_LINKS!$B$6:$B$205,SUMIFS(EVIDENCE_LINKS!$S$6:$S$205,EVIDENCE_LINKS!$B$6:$B$205,A179,EVIDENCE_LINKS!$D$6:$D$205,AG179))),EXACT(B179,INDEX(EVIDENCE_LINKS!$C$6:$C$205,SUMIFS(EVIDENCE_LINKS!$S$6:$S$205,EVIDENCE_LINKS!$B$6:$B$205,A179,EVIDENCE_LINKS!$D$6:$D$205,AG179))),INDEX(EVIDENCE_LINKS!$N$6:$N$205,SUMIFS(EVIDENCE_LINKS!$S$6:$S$205,EVIDENCE_LINKS!$B$6:$B$205,A179,EVIDENCE_LINKS!$D$6:$D$205,AG179))="VALID",COUNTIF($AG179:$AJ179,AG179)=1),"VALID","INVALID - EVIDENCE 1 SELECTION")))</x:f>
      </x:c>
      <x:c r="AL179" s="51" t="str">
        <x:f>IF(A179="","",IF(AH179="","EMPTY",IF(AND(COUNTIFS(EVIDENCE_LINKS!$B$6:$B$205,A179,EVIDENCE_LINKS!$D$6:$D$205,AH179)=1,EXACT(AH179,INDEX(EVIDENCE_LINKS!$D$6:$D$205,SUMIFS(EVIDENCE_LINKS!$S$6:$S$205,EVIDENCE_LINKS!$B$6:$B$205,A179,EVIDENCE_LINKS!$D$6:$D$205,AH179))),EXACT(A179,INDEX(EVIDENCE_LINKS!$B$6:$B$205,SUMIFS(EVIDENCE_LINKS!$S$6:$S$205,EVIDENCE_LINKS!$B$6:$B$205,A179,EVIDENCE_LINKS!$D$6:$D$205,AH179))),EXACT(B179,INDEX(EVIDENCE_LINKS!$C$6:$C$205,SUMIFS(EVIDENCE_LINKS!$S$6:$S$205,EVIDENCE_LINKS!$B$6:$B$205,A179,EVIDENCE_LINKS!$D$6:$D$205,AH179))),INDEX(EVIDENCE_LINKS!$N$6:$N$205,SUMIFS(EVIDENCE_LINKS!$S$6:$S$205,EVIDENCE_LINKS!$B$6:$B$205,A179,EVIDENCE_LINKS!$D$6:$D$205,AH179))="VALID",COUNTIF($AG179:$AJ179,AH179)=1),"VALID","INVALID - EVIDENCE 2 SELECTION")))</x:f>
      </x:c>
      <x:c r="AM179" s="51" t="str">
        <x:f>IF(A179="","",IF(AI179="","EMPTY",IF(AND(COUNTIFS(EVIDENCE_LINKS!$B$6:$B$205,A179,EVIDENCE_LINKS!$D$6:$D$205,AI179)=1,EXACT(AI179,INDEX(EVIDENCE_LINKS!$D$6:$D$205,SUMIFS(EVIDENCE_LINKS!$S$6:$S$205,EVIDENCE_LINKS!$B$6:$B$205,A179,EVIDENCE_LINKS!$D$6:$D$205,AI179))),EXACT(A179,INDEX(EVIDENCE_LINKS!$B$6:$B$205,SUMIFS(EVIDENCE_LINKS!$S$6:$S$205,EVIDENCE_LINKS!$B$6:$B$205,A179,EVIDENCE_LINKS!$D$6:$D$205,AI179))),EXACT(B179,INDEX(EVIDENCE_LINKS!$C$6:$C$205,SUMIFS(EVIDENCE_LINKS!$S$6:$S$205,EVIDENCE_LINKS!$B$6:$B$205,A179,EVIDENCE_LINKS!$D$6:$D$205,AI179))),INDEX(EVIDENCE_LINKS!$N$6:$N$205,SUMIFS(EVIDENCE_LINKS!$S$6:$S$205,EVIDENCE_LINKS!$B$6:$B$205,A179,EVIDENCE_LINKS!$D$6:$D$205,AI179))="VALID",COUNTIF($AG179:$AJ179,AI179)=1),"VALID","INVALID - EVIDENCE 3 SELECTION")))</x:f>
      </x:c>
      <x:c r="AN179" s="51" t="str">
        <x:f>IF(A179="","",IF(AJ179="","EMPTY",IF(AND(COUNTIFS(EVIDENCE_LINKS!$B$6:$B$205,A179,EVIDENCE_LINKS!$D$6:$D$205,AJ179)=1,EXACT(AJ179,INDEX(EVIDENCE_LINKS!$D$6:$D$205,SUMIFS(EVIDENCE_LINKS!$S$6:$S$205,EVIDENCE_LINKS!$B$6:$B$205,A179,EVIDENCE_LINKS!$D$6:$D$205,AJ179))),EXACT(A179,INDEX(EVIDENCE_LINKS!$B$6:$B$205,SUMIFS(EVIDENCE_LINKS!$S$6:$S$205,EVIDENCE_LINKS!$B$6:$B$205,A179,EVIDENCE_LINKS!$D$6:$D$205,AJ179))),EXACT(B179,INDEX(EVIDENCE_LINKS!$C$6:$C$205,SUMIFS(EVIDENCE_LINKS!$S$6:$S$205,EVIDENCE_LINKS!$B$6:$B$205,A179,EVIDENCE_LINKS!$D$6:$D$205,AJ179))),INDEX(EVIDENCE_LINKS!$N$6:$N$205,SUMIFS(EVIDENCE_LINKS!$S$6:$S$205,EVIDENCE_LINKS!$B$6:$B$205,A179,EVIDENCE_LINKS!$D$6:$D$205,AJ179))="VALID",COUNTIF($AG179:$AJ179,AJ179)=1),"VALID","INVALID - EVIDENCE 4 SELECTION")))</x:f>
      </x:c>
      <x:c r="AO179" s="51" t="str">
        <x:f>IF(A179="","",IF(AND(OR(AK179="VALID",AK179="EMPTY"),OR(AL179="VALID",AL179="EMPTY"),OR(AM179="VALID",AM179="EMPTY"),OR(AN179="VALID",AN179="EMPTY"),R179=COUNTIF($AG179:$AJ179,"&lt;&gt;")),"VALID","INVALID - EVIDENCE SELECTION PARITY"))</x:f>
      </x:c>
      <x:c r="AP179" s="51" t="str">
        <x:f>IF(A179="","",IF(R179&lt;2,"TOO FEW - RETURN TO EVIDENCE AUDIT",IF(R179&gt;4,"TOO MANY - REPAIR MEMO","VALID")))</x:f>
      </x:c>
      <x:c r="AR179" t="str">
        <x:f>IF(A179="","",IF(AQ179="","INVALID - MISSING ALTERNATIVE SELECTION",IF(AND(COUNTIFS(ALTERNATIVES!$B$6:$B$205,A179,ALTERNATIVES!$A$6:$A$205,AQ179)=1,EXACT(AQ179,INDEX(ALTERNATIVES!$A$6:$A$205,SUMIFS(ALTERNATIVES!$Q$6:$Q$205,ALTERNATIVES!$B$6:$B$205,A179,ALTERNATIVES!$A$6:$A$205,AQ179))),EXACT(A179,INDEX(ALTERNATIVES!$B$6:$B$205,SUMIFS(ALTERNATIVES!$Q$6:$Q$205,ALTERNATIVES!$B$6:$B$205,A179,ALTERNATIVES!$A$6:$A$205,AQ179))),EXACT(B179,INDEX(ALTERNATIVES!$C$6:$C$205,SUMIFS(ALTERNATIVES!$Q$6:$Q$205,ALTERNATIVES!$B$6:$B$205,A179,ALTERNATIVES!$A$6:$A$205,AQ179))),INDEX(ALTERNATIVES!$L$6:$L$205,SUMIFS(ALTERNATIVES!$Q$6:$Q$205,ALTERNATIVES!$B$6:$B$205,A179,ALTERNATIVES!$A$6:$A$205,AQ179))="VALID"),"VALID","INVALID - ALTERNATIVE SELECTION")))</x:f>
      </x:c>
    </x:row>
    <x:row r="180">
      <x:c r="A180" s="24"/>
      <x:c r="B180" s="24"/>
      <x:c r="C180" s="34"/>
      <x:c r="D180" s="24"/>
      <x:c r="E180" s="24"/>
      <x:c r="F180" s="24"/>
      <x:c r="G180" s="24"/>
      <x:c r="H180" s="24"/>
      <x:c r="I180" s="24"/>
      <x:c r="J180" s="24"/>
      <x:c r="K180" s="24"/>
      <x:c r="L180" s="24"/>
      <x:c r="M180" s="24"/>
      <x:c r="N180" s="30" t="str">
        <x:f>IF(A180="","",IF(COUNTIF($A$6:$A$205,A180)=1,"VALID","INVALID - DUPLICATE / CASE-COLLIDING MEMO ID"))</x:f>
      </x:c>
      <x:c r="O180" s="30" t="str">
        <x:f>IF(A180="","",IF(AND(COUNTIF(DECISION_CONTEXT!$A$6:$A$205,B180)=1,EXACT(B180,INDEX(DECISION_CONTEXT!$A$6:$A$205,MATCH(B180,DECISION_CONTEXT!$A$6:$A$205,0))),INDEX(DECISION_CONTEXT!$I$6:$I$205,MATCH(B180,DECISION_CONTEXT!$A$6:$A$205,0))="VALID",INDEX(DECISION_CONTEXT!$J$6:$J$205,MATCH(B180,DECISION_CONTEXT!$A$6:$A$205,0))="VALID"),"VALID","INVALID - DECISION OWNERSHIP"))</x:f>
      </x:c>
      <x:c r="P180" s="30" t="str">
        <x:f>IF(A180="","",IF(AND(B180&lt;&gt;"",C180&lt;&gt;"",D180&lt;&gt;"",E180&lt;&gt;"",F180&lt;&gt;"",G180&lt;&gt;"",H180&lt;&gt;"",I180&lt;&gt;"",J180&lt;&gt;"",K180&lt;&gt;"",L180&lt;&gt;"",M180&lt;&gt;""),"VALID","INVALID - REQUIRED FIELD"))</x:f>
      </x:c>
      <x:c r="Q180" s="30" t="str">
        <x:f>IF(A180="","",COUNTIFS(EVIDENCE_LINKS!$B$6:$B$205,A180,EVIDENCE_LINKS!$C$6:$C$205,B180))</x:f>
      </x:c>
      <x:c r="R180" s="30" t="str">
        <x:f>IF(A180="","",COUNTIFS(EVIDENCE_LINKS!$B$6:$B$205,A180,EVIDENCE_LINKS!$C$6:$C$205,B180,EVIDENCE_LINKS!$N$6:$N$205,"VALID"))</x:f>
      </x:c>
      <x:c r="S180" s="30" t="str">
        <x:f>IF(A180="","",COUNTIFS(EVIDENCE_LINKS!$B$6:$B$205,A180,EVIDENCE_LINKS!$C$6:$C$205,B180,EVIDENCE_LINKS!$N$6:$N$205,"BLOCKING"))</x:f>
      </x:c>
      <x:c r="T180" s="30" t="str">
        <x:f>IF(A180="","",COUNTIFS(ALTERNATIVES!$B$6:$B$205,A180,ALTERNATIVES!$C$6:$C$205,B180,ALTERNATIVES!$L$6:$L$205,"VALID"))</x:f>
      </x:c>
      <x:c r="U180" s="30" t="str">
        <x:f>IF(A180="","",IF(OR(N180&lt;&gt;"VALID",O180&lt;&gt;"VALID",P180&lt;&gt;"VALID",AB180&lt;&gt;"VALID",AC180&gt;0,AE180&gt;0,AO180&lt;&gt;"VALID",AR180&lt;&gt;"VALID"),"REPAIR MEMO",IF(INDEX(DECISION_CONTEXT!$D$6:$D$205,MATCH(B180,DECISION_CONTEXT!$A$6:$A$205,0))="REOPEN REQUIRED","RETURN TO DECISION DEFINITION",IF(OR(AD180&gt;0,AP180="TOO FEW - RETURN TO EVIDENCE AUDIT"),"RETURN TO EVIDENCE AUDIT",IF(AP180="TOO MANY - REPAIR MEMO","REPAIR MEMO",IF(T180&lt;1,"REPAIR MEMO","READY FOR EXECUTIVE REVIEW"))))))</x:f>
      </x:c>
      <x:c r="V180" s="30" t="str">
        <x:f>IF(A180="","",IF(U180="READY FOR EXECUTIVE REVIEW","Take the bounded memo to executive review; record the actual decision separately.",IF(U180="RETURN TO DECISION DEFINITION","Reopen the Decision Definition Canvas before rewriting the memo.",IF(U180="RETURN TO EVIDENCE AUDIT","Return to Evidence Audit until at least two and no more than four decision-bearing evidence records are valid.",IF(AP180="TOO MANY - REPAIR MEMO","Reduce the executive surface to two to four decision-bearing evidence records without changing upstream evidence.","Repair the memo record without changing upstream decision or evidence.")))))</x:f>
      </x:c>
      <x:c r="W180" s="30" t="str">
        <x:f>IF(A180="","",A180&amp;"|~|"&amp;B180&amp;"|~|"&amp;E180&amp;"|~|"&amp;F180&amp;"|~|"&amp;H180&amp;"|~|"&amp;I180&amp;"|~|"&amp;K180&amp;"|~|"&amp;L180)</x:f>
      </x:c>
      <x:c r="X180" s="51"/>
      <x:c r="Y180" s="51"/>
      <x:c r="Z180" s="51"/>
      <x:c r="AA180" s="51"/>
      <x:c r="AB180" s="51" t="str">
        <x:f>IF(A180="","",IF(AND(O180="VALID",EXACT(X180,INDEX(DECISION_CONTEXT!$B$6:$B$205,MATCH(B180,DECISION_CONTEXT!$A$6:$A$205,0))),EXACT(Y180,INDEX(DECISION_CONTEXT!$E$6:$E$205,MATCH(B180,DECISION_CONTEXT!$A$6:$A$205,0))),EXACT(Z180,INDEX(DECISION_CONTEXT!$F$6:$F$205,MATCH(B180,DECISION_CONTEXT!$A$6:$A$205,0))),EXACT(AA180,INDEX(DECISION_CONTEXT!$H$6:$H$205,MATCH(B180,DECISION_CONTEXT!$A$6:$A$205,0))),EXACT(E180,INDEX(DECISION_CONTEXT!$K$6:$K$205,MATCH(B180,DECISION_CONTEXT!$A$6:$A$205,0)))),"VALID","INVALID - DECISION CONTRACT PARITY / AUTHORITY"))</x:f>
      </x:c>
      <x:c r="AC180" s="51" t="str">
        <x:f>IF(A180="","",COUNTIFS(EVIDENCE_LINKS!$B$6:$B$205,A180,EVIDENCE_LINKS!$C$6:$C$205,B180,EVIDENCE_LINKS!$N$6:$N$205,"INVALID"))</x:f>
      </x:c>
      <x:c r="AD180" s="51" t="str">
        <x:f>IF(A180="","",S180)</x:f>
      </x:c>
      <x:c r="AE180" s="51" t="str">
        <x:f>IF(A180="","",COUNTIFS(ALTERNATIVES!$B$6:$B$205,A180,ALTERNATIVES!$C$6:$C$205,B180,ALTERNATIVES!$L$6:$L$205,"INVALID"))</x:f>
      </x:c>
      <x:c r="AF180" s="51" t="str">
        <x:f>IF(A180="","",A180&amp;"|~|"&amp;B180&amp;"|~|"&amp;X180&amp;"|~|"&amp;Y180&amp;"|~|"&amp;Z180&amp;"|~|"&amp;AA180&amp;"|~|"&amp;E180&amp;"|~|"&amp;F180&amp;"|~|"&amp;H180&amp;"|~|"&amp;I180&amp;"|~|"&amp;K180&amp;"|~|"&amp;L180)</x:f>
      </x:c>
      <x:c r="AG180" s="51"/>
      <x:c r="AH180" s="51"/>
      <x:c r="AI180" s="51"/>
      <x:c r="AJ180" s="51"/>
      <x:c r="AK180" s="51" t="str">
        <x:f>IF(A180="","",IF(AG180="","EMPTY",IF(AND(COUNTIFS(EVIDENCE_LINKS!$B$6:$B$205,A180,EVIDENCE_LINKS!$D$6:$D$205,AG180)=1,EXACT(AG180,INDEX(EVIDENCE_LINKS!$D$6:$D$205,SUMIFS(EVIDENCE_LINKS!$S$6:$S$205,EVIDENCE_LINKS!$B$6:$B$205,A180,EVIDENCE_LINKS!$D$6:$D$205,AG180))),EXACT(A180,INDEX(EVIDENCE_LINKS!$B$6:$B$205,SUMIFS(EVIDENCE_LINKS!$S$6:$S$205,EVIDENCE_LINKS!$B$6:$B$205,A180,EVIDENCE_LINKS!$D$6:$D$205,AG180))),EXACT(B180,INDEX(EVIDENCE_LINKS!$C$6:$C$205,SUMIFS(EVIDENCE_LINKS!$S$6:$S$205,EVIDENCE_LINKS!$B$6:$B$205,A180,EVIDENCE_LINKS!$D$6:$D$205,AG180))),INDEX(EVIDENCE_LINKS!$N$6:$N$205,SUMIFS(EVIDENCE_LINKS!$S$6:$S$205,EVIDENCE_LINKS!$B$6:$B$205,A180,EVIDENCE_LINKS!$D$6:$D$205,AG180))="VALID",COUNTIF($AG180:$AJ180,AG180)=1),"VALID","INVALID - EVIDENCE 1 SELECTION")))</x:f>
      </x:c>
      <x:c r="AL180" s="51" t="str">
        <x:f>IF(A180="","",IF(AH180="","EMPTY",IF(AND(COUNTIFS(EVIDENCE_LINKS!$B$6:$B$205,A180,EVIDENCE_LINKS!$D$6:$D$205,AH180)=1,EXACT(AH180,INDEX(EVIDENCE_LINKS!$D$6:$D$205,SUMIFS(EVIDENCE_LINKS!$S$6:$S$205,EVIDENCE_LINKS!$B$6:$B$205,A180,EVIDENCE_LINKS!$D$6:$D$205,AH180))),EXACT(A180,INDEX(EVIDENCE_LINKS!$B$6:$B$205,SUMIFS(EVIDENCE_LINKS!$S$6:$S$205,EVIDENCE_LINKS!$B$6:$B$205,A180,EVIDENCE_LINKS!$D$6:$D$205,AH180))),EXACT(B180,INDEX(EVIDENCE_LINKS!$C$6:$C$205,SUMIFS(EVIDENCE_LINKS!$S$6:$S$205,EVIDENCE_LINKS!$B$6:$B$205,A180,EVIDENCE_LINKS!$D$6:$D$205,AH180))),INDEX(EVIDENCE_LINKS!$N$6:$N$205,SUMIFS(EVIDENCE_LINKS!$S$6:$S$205,EVIDENCE_LINKS!$B$6:$B$205,A180,EVIDENCE_LINKS!$D$6:$D$205,AH180))="VALID",COUNTIF($AG180:$AJ180,AH180)=1),"VALID","INVALID - EVIDENCE 2 SELECTION")))</x:f>
      </x:c>
      <x:c r="AM180" s="51" t="str">
        <x:f>IF(A180="","",IF(AI180="","EMPTY",IF(AND(COUNTIFS(EVIDENCE_LINKS!$B$6:$B$205,A180,EVIDENCE_LINKS!$D$6:$D$205,AI180)=1,EXACT(AI180,INDEX(EVIDENCE_LINKS!$D$6:$D$205,SUMIFS(EVIDENCE_LINKS!$S$6:$S$205,EVIDENCE_LINKS!$B$6:$B$205,A180,EVIDENCE_LINKS!$D$6:$D$205,AI180))),EXACT(A180,INDEX(EVIDENCE_LINKS!$B$6:$B$205,SUMIFS(EVIDENCE_LINKS!$S$6:$S$205,EVIDENCE_LINKS!$B$6:$B$205,A180,EVIDENCE_LINKS!$D$6:$D$205,AI180))),EXACT(B180,INDEX(EVIDENCE_LINKS!$C$6:$C$205,SUMIFS(EVIDENCE_LINKS!$S$6:$S$205,EVIDENCE_LINKS!$B$6:$B$205,A180,EVIDENCE_LINKS!$D$6:$D$205,AI180))),INDEX(EVIDENCE_LINKS!$N$6:$N$205,SUMIFS(EVIDENCE_LINKS!$S$6:$S$205,EVIDENCE_LINKS!$B$6:$B$205,A180,EVIDENCE_LINKS!$D$6:$D$205,AI180))="VALID",COUNTIF($AG180:$AJ180,AI180)=1),"VALID","INVALID - EVIDENCE 3 SELECTION")))</x:f>
      </x:c>
      <x:c r="AN180" s="51" t="str">
        <x:f>IF(A180="","",IF(AJ180="","EMPTY",IF(AND(COUNTIFS(EVIDENCE_LINKS!$B$6:$B$205,A180,EVIDENCE_LINKS!$D$6:$D$205,AJ180)=1,EXACT(AJ180,INDEX(EVIDENCE_LINKS!$D$6:$D$205,SUMIFS(EVIDENCE_LINKS!$S$6:$S$205,EVIDENCE_LINKS!$B$6:$B$205,A180,EVIDENCE_LINKS!$D$6:$D$205,AJ180))),EXACT(A180,INDEX(EVIDENCE_LINKS!$B$6:$B$205,SUMIFS(EVIDENCE_LINKS!$S$6:$S$205,EVIDENCE_LINKS!$B$6:$B$205,A180,EVIDENCE_LINKS!$D$6:$D$205,AJ180))),EXACT(B180,INDEX(EVIDENCE_LINKS!$C$6:$C$205,SUMIFS(EVIDENCE_LINKS!$S$6:$S$205,EVIDENCE_LINKS!$B$6:$B$205,A180,EVIDENCE_LINKS!$D$6:$D$205,AJ180))),INDEX(EVIDENCE_LINKS!$N$6:$N$205,SUMIFS(EVIDENCE_LINKS!$S$6:$S$205,EVIDENCE_LINKS!$B$6:$B$205,A180,EVIDENCE_LINKS!$D$6:$D$205,AJ180))="VALID",COUNTIF($AG180:$AJ180,AJ180)=1),"VALID","INVALID - EVIDENCE 4 SELECTION")))</x:f>
      </x:c>
      <x:c r="AO180" s="51" t="str">
        <x:f>IF(A180="","",IF(AND(OR(AK180="VALID",AK180="EMPTY"),OR(AL180="VALID",AL180="EMPTY"),OR(AM180="VALID",AM180="EMPTY"),OR(AN180="VALID",AN180="EMPTY"),R180=COUNTIF($AG180:$AJ180,"&lt;&gt;")),"VALID","INVALID - EVIDENCE SELECTION PARITY"))</x:f>
      </x:c>
      <x:c r="AP180" s="51" t="str">
        <x:f>IF(A180="","",IF(R180&lt;2,"TOO FEW - RETURN TO EVIDENCE AUDIT",IF(R180&gt;4,"TOO MANY - REPAIR MEMO","VALID")))</x:f>
      </x:c>
      <x:c r="AR180" t="str">
        <x:f>IF(A180="","",IF(AQ180="","INVALID - MISSING ALTERNATIVE SELECTION",IF(AND(COUNTIFS(ALTERNATIVES!$B$6:$B$205,A180,ALTERNATIVES!$A$6:$A$205,AQ180)=1,EXACT(AQ180,INDEX(ALTERNATIVES!$A$6:$A$205,SUMIFS(ALTERNATIVES!$Q$6:$Q$205,ALTERNATIVES!$B$6:$B$205,A180,ALTERNATIVES!$A$6:$A$205,AQ180))),EXACT(A180,INDEX(ALTERNATIVES!$B$6:$B$205,SUMIFS(ALTERNATIVES!$Q$6:$Q$205,ALTERNATIVES!$B$6:$B$205,A180,ALTERNATIVES!$A$6:$A$205,AQ180))),EXACT(B180,INDEX(ALTERNATIVES!$C$6:$C$205,SUMIFS(ALTERNATIVES!$Q$6:$Q$205,ALTERNATIVES!$B$6:$B$205,A180,ALTERNATIVES!$A$6:$A$205,AQ180))),INDEX(ALTERNATIVES!$L$6:$L$205,SUMIFS(ALTERNATIVES!$Q$6:$Q$205,ALTERNATIVES!$B$6:$B$205,A180,ALTERNATIVES!$A$6:$A$205,AQ180))="VALID"),"VALID","INVALID - ALTERNATIVE SELECTION")))</x:f>
      </x:c>
    </x:row>
    <x:row r="181">
      <x:c r="A181" s="24"/>
      <x:c r="B181" s="24"/>
      <x:c r="C181" s="34"/>
      <x:c r="D181" s="24"/>
      <x:c r="E181" s="24"/>
      <x:c r="F181" s="24"/>
      <x:c r="G181" s="24"/>
      <x:c r="H181" s="24"/>
      <x:c r="I181" s="24"/>
      <x:c r="J181" s="24"/>
      <x:c r="K181" s="24"/>
      <x:c r="L181" s="24"/>
      <x:c r="M181" s="24"/>
      <x:c r="N181" s="30" t="str">
        <x:f>IF(A181="","",IF(COUNTIF($A$6:$A$205,A181)=1,"VALID","INVALID - DUPLICATE / CASE-COLLIDING MEMO ID"))</x:f>
      </x:c>
      <x:c r="O181" s="30" t="str">
        <x:f>IF(A181="","",IF(AND(COUNTIF(DECISION_CONTEXT!$A$6:$A$205,B181)=1,EXACT(B181,INDEX(DECISION_CONTEXT!$A$6:$A$205,MATCH(B181,DECISION_CONTEXT!$A$6:$A$205,0))),INDEX(DECISION_CONTEXT!$I$6:$I$205,MATCH(B181,DECISION_CONTEXT!$A$6:$A$205,0))="VALID",INDEX(DECISION_CONTEXT!$J$6:$J$205,MATCH(B181,DECISION_CONTEXT!$A$6:$A$205,0))="VALID"),"VALID","INVALID - DECISION OWNERSHIP"))</x:f>
      </x:c>
      <x:c r="P181" s="30" t="str">
        <x:f>IF(A181="","",IF(AND(B181&lt;&gt;"",C181&lt;&gt;"",D181&lt;&gt;"",E181&lt;&gt;"",F181&lt;&gt;"",G181&lt;&gt;"",H181&lt;&gt;"",I181&lt;&gt;"",J181&lt;&gt;"",K181&lt;&gt;"",L181&lt;&gt;"",M181&lt;&gt;""),"VALID","INVALID - REQUIRED FIELD"))</x:f>
      </x:c>
      <x:c r="Q181" s="30" t="str">
        <x:f>IF(A181="","",COUNTIFS(EVIDENCE_LINKS!$B$6:$B$205,A181,EVIDENCE_LINKS!$C$6:$C$205,B181))</x:f>
      </x:c>
      <x:c r="R181" s="30" t="str">
        <x:f>IF(A181="","",COUNTIFS(EVIDENCE_LINKS!$B$6:$B$205,A181,EVIDENCE_LINKS!$C$6:$C$205,B181,EVIDENCE_LINKS!$N$6:$N$205,"VALID"))</x:f>
      </x:c>
      <x:c r="S181" s="30" t="str">
        <x:f>IF(A181="","",COUNTIFS(EVIDENCE_LINKS!$B$6:$B$205,A181,EVIDENCE_LINKS!$C$6:$C$205,B181,EVIDENCE_LINKS!$N$6:$N$205,"BLOCKING"))</x:f>
      </x:c>
      <x:c r="T181" s="30" t="str">
        <x:f>IF(A181="","",COUNTIFS(ALTERNATIVES!$B$6:$B$205,A181,ALTERNATIVES!$C$6:$C$205,B181,ALTERNATIVES!$L$6:$L$205,"VALID"))</x:f>
      </x:c>
      <x:c r="U181" s="30" t="str">
        <x:f>IF(A181="","",IF(OR(N181&lt;&gt;"VALID",O181&lt;&gt;"VALID",P181&lt;&gt;"VALID",AB181&lt;&gt;"VALID",AC181&gt;0,AE181&gt;0,AO181&lt;&gt;"VALID",AR181&lt;&gt;"VALID"),"REPAIR MEMO",IF(INDEX(DECISION_CONTEXT!$D$6:$D$205,MATCH(B181,DECISION_CONTEXT!$A$6:$A$205,0))="REOPEN REQUIRED","RETURN TO DECISION DEFINITION",IF(OR(AD181&gt;0,AP181="TOO FEW - RETURN TO EVIDENCE AUDIT"),"RETURN TO EVIDENCE AUDIT",IF(AP181="TOO MANY - REPAIR MEMO","REPAIR MEMO",IF(T181&lt;1,"REPAIR MEMO","READY FOR EXECUTIVE REVIEW"))))))</x:f>
      </x:c>
      <x:c r="V181" s="30" t="str">
        <x:f>IF(A181="","",IF(U181="READY FOR EXECUTIVE REVIEW","Take the bounded memo to executive review; record the actual decision separately.",IF(U181="RETURN TO DECISION DEFINITION","Reopen the Decision Definition Canvas before rewriting the memo.",IF(U181="RETURN TO EVIDENCE AUDIT","Return to Evidence Audit until at least two and no more than four decision-bearing evidence records are valid.",IF(AP181="TOO MANY - REPAIR MEMO","Reduce the executive surface to two to four decision-bearing evidence records without changing upstream evidence.","Repair the memo record without changing upstream decision or evidence.")))))</x:f>
      </x:c>
      <x:c r="W181" s="30" t="str">
        <x:f>IF(A181="","",A181&amp;"|~|"&amp;B181&amp;"|~|"&amp;E181&amp;"|~|"&amp;F181&amp;"|~|"&amp;H181&amp;"|~|"&amp;I181&amp;"|~|"&amp;K181&amp;"|~|"&amp;L181)</x:f>
      </x:c>
      <x:c r="X181" s="51"/>
      <x:c r="Y181" s="51"/>
      <x:c r="Z181" s="51"/>
      <x:c r="AA181" s="51"/>
      <x:c r="AB181" s="51" t="str">
        <x:f>IF(A181="","",IF(AND(O181="VALID",EXACT(X181,INDEX(DECISION_CONTEXT!$B$6:$B$205,MATCH(B181,DECISION_CONTEXT!$A$6:$A$205,0))),EXACT(Y181,INDEX(DECISION_CONTEXT!$E$6:$E$205,MATCH(B181,DECISION_CONTEXT!$A$6:$A$205,0))),EXACT(Z181,INDEX(DECISION_CONTEXT!$F$6:$F$205,MATCH(B181,DECISION_CONTEXT!$A$6:$A$205,0))),EXACT(AA181,INDEX(DECISION_CONTEXT!$H$6:$H$205,MATCH(B181,DECISION_CONTEXT!$A$6:$A$205,0))),EXACT(E181,INDEX(DECISION_CONTEXT!$K$6:$K$205,MATCH(B181,DECISION_CONTEXT!$A$6:$A$205,0)))),"VALID","INVALID - DECISION CONTRACT PARITY / AUTHORITY"))</x:f>
      </x:c>
      <x:c r="AC181" s="51" t="str">
        <x:f>IF(A181="","",COUNTIFS(EVIDENCE_LINKS!$B$6:$B$205,A181,EVIDENCE_LINKS!$C$6:$C$205,B181,EVIDENCE_LINKS!$N$6:$N$205,"INVALID"))</x:f>
      </x:c>
      <x:c r="AD181" s="51" t="str">
        <x:f>IF(A181="","",S181)</x:f>
      </x:c>
      <x:c r="AE181" s="51" t="str">
        <x:f>IF(A181="","",COUNTIFS(ALTERNATIVES!$B$6:$B$205,A181,ALTERNATIVES!$C$6:$C$205,B181,ALTERNATIVES!$L$6:$L$205,"INVALID"))</x:f>
      </x:c>
      <x:c r="AF181" s="51" t="str">
        <x:f>IF(A181="","",A181&amp;"|~|"&amp;B181&amp;"|~|"&amp;X181&amp;"|~|"&amp;Y181&amp;"|~|"&amp;Z181&amp;"|~|"&amp;AA181&amp;"|~|"&amp;E181&amp;"|~|"&amp;F181&amp;"|~|"&amp;H181&amp;"|~|"&amp;I181&amp;"|~|"&amp;K181&amp;"|~|"&amp;L181)</x:f>
      </x:c>
      <x:c r="AG181" s="51"/>
      <x:c r="AH181" s="51"/>
      <x:c r="AI181" s="51"/>
      <x:c r="AJ181" s="51"/>
      <x:c r="AK181" s="51" t="str">
        <x:f>IF(A181="","",IF(AG181="","EMPTY",IF(AND(COUNTIFS(EVIDENCE_LINKS!$B$6:$B$205,A181,EVIDENCE_LINKS!$D$6:$D$205,AG181)=1,EXACT(AG181,INDEX(EVIDENCE_LINKS!$D$6:$D$205,SUMIFS(EVIDENCE_LINKS!$S$6:$S$205,EVIDENCE_LINKS!$B$6:$B$205,A181,EVIDENCE_LINKS!$D$6:$D$205,AG181))),EXACT(A181,INDEX(EVIDENCE_LINKS!$B$6:$B$205,SUMIFS(EVIDENCE_LINKS!$S$6:$S$205,EVIDENCE_LINKS!$B$6:$B$205,A181,EVIDENCE_LINKS!$D$6:$D$205,AG181))),EXACT(B181,INDEX(EVIDENCE_LINKS!$C$6:$C$205,SUMIFS(EVIDENCE_LINKS!$S$6:$S$205,EVIDENCE_LINKS!$B$6:$B$205,A181,EVIDENCE_LINKS!$D$6:$D$205,AG181))),INDEX(EVIDENCE_LINKS!$N$6:$N$205,SUMIFS(EVIDENCE_LINKS!$S$6:$S$205,EVIDENCE_LINKS!$B$6:$B$205,A181,EVIDENCE_LINKS!$D$6:$D$205,AG181))="VALID",COUNTIF($AG181:$AJ181,AG181)=1),"VALID","INVALID - EVIDENCE 1 SELECTION")))</x:f>
      </x:c>
      <x:c r="AL181" s="51" t="str">
        <x:f>IF(A181="","",IF(AH181="","EMPTY",IF(AND(COUNTIFS(EVIDENCE_LINKS!$B$6:$B$205,A181,EVIDENCE_LINKS!$D$6:$D$205,AH181)=1,EXACT(AH181,INDEX(EVIDENCE_LINKS!$D$6:$D$205,SUMIFS(EVIDENCE_LINKS!$S$6:$S$205,EVIDENCE_LINKS!$B$6:$B$205,A181,EVIDENCE_LINKS!$D$6:$D$205,AH181))),EXACT(A181,INDEX(EVIDENCE_LINKS!$B$6:$B$205,SUMIFS(EVIDENCE_LINKS!$S$6:$S$205,EVIDENCE_LINKS!$B$6:$B$205,A181,EVIDENCE_LINKS!$D$6:$D$205,AH181))),EXACT(B181,INDEX(EVIDENCE_LINKS!$C$6:$C$205,SUMIFS(EVIDENCE_LINKS!$S$6:$S$205,EVIDENCE_LINKS!$B$6:$B$205,A181,EVIDENCE_LINKS!$D$6:$D$205,AH181))),INDEX(EVIDENCE_LINKS!$N$6:$N$205,SUMIFS(EVIDENCE_LINKS!$S$6:$S$205,EVIDENCE_LINKS!$B$6:$B$205,A181,EVIDENCE_LINKS!$D$6:$D$205,AH181))="VALID",COUNTIF($AG181:$AJ181,AH181)=1),"VALID","INVALID - EVIDENCE 2 SELECTION")))</x:f>
      </x:c>
      <x:c r="AM181" s="51" t="str">
        <x:f>IF(A181="","",IF(AI181="","EMPTY",IF(AND(COUNTIFS(EVIDENCE_LINKS!$B$6:$B$205,A181,EVIDENCE_LINKS!$D$6:$D$205,AI181)=1,EXACT(AI181,INDEX(EVIDENCE_LINKS!$D$6:$D$205,SUMIFS(EVIDENCE_LINKS!$S$6:$S$205,EVIDENCE_LINKS!$B$6:$B$205,A181,EVIDENCE_LINKS!$D$6:$D$205,AI181))),EXACT(A181,INDEX(EVIDENCE_LINKS!$B$6:$B$205,SUMIFS(EVIDENCE_LINKS!$S$6:$S$205,EVIDENCE_LINKS!$B$6:$B$205,A181,EVIDENCE_LINKS!$D$6:$D$205,AI181))),EXACT(B181,INDEX(EVIDENCE_LINKS!$C$6:$C$205,SUMIFS(EVIDENCE_LINKS!$S$6:$S$205,EVIDENCE_LINKS!$B$6:$B$205,A181,EVIDENCE_LINKS!$D$6:$D$205,AI181))),INDEX(EVIDENCE_LINKS!$N$6:$N$205,SUMIFS(EVIDENCE_LINKS!$S$6:$S$205,EVIDENCE_LINKS!$B$6:$B$205,A181,EVIDENCE_LINKS!$D$6:$D$205,AI181))="VALID",COUNTIF($AG181:$AJ181,AI181)=1),"VALID","INVALID - EVIDENCE 3 SELECTION")))</x:f>
      </x:c>
      <x:c r="AN181" s="51" t="str">
        <x:f>IF(A181="","",IF(AJ181="","EMPTY",IF(AND(COUNTIFS(EVIDENCE_LINKS!$B$6:$B$205,A181,EVIDENCE_LINKS!$D$6:$D$205,AJ181)=1,EXACT(AJ181,INDEX(EVIDENCE_LINKS!$D$6:$D$205,SUMIFS(EVIDENCE_LINKS!$S$6:$S$205,EVIDENCE_LINKS!$B$6:$B$205,A181,EVIDENCE_LINKS!$D$6:$D$205,AJ181))),EXACT(A181,INDEX(EVIDENCE_LINKS!$B$6:$B$205,SUMIFS(EVIDENCE_LINKS!$S$6:$S$205,EVIDENCE_LINKS!$B$6:$B$205,A181,EVIDENCE_LINKS!$D$6:$D$205,AJ181))),EXACT(B181,INDEX(EVIDENCE_LINKS!$C$6:$C$205,SUMIFS(EVIDENCE_LINKS!$S$6:$S$205,EVIDENCE_LINKS!$B$6:$B$205,A181,EVIDENCE_LINKS!$D$6:$D$205,AJ181))),INDEX(EVIDENCE_LINKS!$N$6:$N$205,SUMIFS(EVIDENCE_LINKS!$S$6:$S$205,EVIDENCE_LINKS!$B$6:$B$205,A181,EVIDENCE_LINKS!$D$6:$D$205,AJ181))="VALID",COUNTIF($AG181:$AJ181,AJ181)=1),"VALID","INVALID - EVIDENCE 4 SELECTION")))</x:f>
      </x:c>
      <x:c r="AO181" s="51" t="str">
        <x:f>IF(A181="","",IF(AND(OR(AK181="VALID",AK181="EMPTY"),OR(AL181="VALID",AL181="EMPTY"),OR(AM181="VALID",AM181="EMPTY"),OR(AN181="VALID",AN181="EMPTY"),R181=COUNTIF($AG181:$AJ181,"&lt;&gt;")),"VALID","INVALID - EVIDENCE SELECTION PARITY"))</x:f>
      </x:c>
      <x:c r="AP181" s="51" t="str">
        <x:f>IF(A181="","",IF(R181&lt;2,"TOO FEW - RETURN TO EVIDENCE AUDIT",IF(R181&gt;4,"TOO MANY - REPAIR MEMO","VALID")))</x:f>
      </x:c>
      <x:c r="AR181" t="str">
        <x:f>IF(A181="","",IF(AQ181="","INVALID - MISSING ALTERNATIVE SELECTION",IF(AND(COUNTIFS(ALTERNATIVES!$B$6:$B$205,A181,ALTERNATIVES!$A$6:$A$205,AQ181)=1,EXACT(AQ181,INDEX(ALTERNATIVES!$A$6:$A$205,SUMIFS(ALTERNATIVES!$Q$6:$Q$205,ALTERNATIVES!$B$6:$B$205,A181,ALTERNATIVES!$A$6:$A$205,AQ181))),EXACT(A181,INDEX(ALTERNATIVES!$B$6:$B$205,SUMIFS(ALTERNATIVES!$Q$6:$Q$205,ALTERNATIVES!$B$6:$B$205,A181,ALTERNATIVES!$A$6:$A$205,AQ181))),EXACT(B181,INDEX(ALTERNATIVES!$C$6:$C$205,SUMIFS(ALTERNATIVES!$Q$6:$Q$205,ALTERNATIVES!$B$6:$B$205,A181,ALTERNATIVES!$A$6:$A$205,AQ181))),INDEX(ALTERNATIVES!$L$6:$L$205,SUMIFS(ALTERNATIVES!$Q$6:$Q$205,ALTERNATIVES!$B$6:$B$205,A181,ALTERNATIVES!$A$6:$A$205,AQ181))="VALID"),"VALID","INVALID - ALTERNATIVE SELECTION")))</x:f>
      </x:c>
    </x:row>
    <x:row r="182">
      <x:c r="A182" s="24"/>
      <x:c r="B182" s="24"/>
      <x:c r="C182" s="34"/>
      <x:c r="D182" s="24"/>
      <x:c r="E182" s="24"/>
      <x:c r="F182" s="24"/>
      <x:c r="G182" s="24"/>
      <x:c r="H182" s="24"/>
      <x:c r="I182" s="24"/>
      <x:c r="J182" s="24"/>
      <x:c r="K182" s="24"/>
      <x:c r="L182" s="24"/>
      <x:c r="M182" s="24"/>
      <x:c r="N182" s="30" t="str">
        <x:f>IF(A182="","",IF(COUNTIF($A$6:$A$205,A182)=1,"VALID","INVALID - DUPLICATE / CASE-COLLIDING MEMO ID"))</x:f>
      </x:c>
      <x:c r="O182" s="30" t="str">
        <x:f>IF(A182="","",IF(AND(COUNTIF(DECISION_CONTEXT!$A$6:$A$205,B182)=1,EXACT(B182,INDEX(DECISION_CONTEXT!$A$6:$A$205,MATCH(B182,DECISION_CONTEXT!$A$6:$A$205,0))),INDEX(DECISION_CONTEXT!$I$6:$I$205,MATCH(B182,DECISION_CONTEXT!$A$6:$A$205,0))="VALID",INDEX(DECISION_CONTEXT!$J$6:$J$205,MATCH(B182,DECISION_CONTEXT!$A$6:$A$205,0))="VALID"),"VALID","INVALID - DECISION OWNERSHIP"))</x:f>
      </x:c>
      <x:c r="P182" s="30" t="str">
        <x:f>IF(A182="","",IF(AND(B182&lt;&gt;"",C182&lt;&gt;"",D182&lt;&gt;"",E182&lt;&gt;"",F182&lt;&gt;"",G182&lt;&gt;"",H182&lt;&gt;"",I182&lt;&gt;"",J182&lt;&gt;"",K182&lt;&gt;"",L182&lt;&gt;"",M182&lt;&gt;""),"VALID","INVALID - REQUIRED FIELD"))</x:f>
      </x:c>
      <x:c r="Q182" s="30" t="str">
        <x:f>IF(A182="","",COUNTIFS(EVIDENCE_LINKS!$B$6:$B$205,A182,EVIDENCE_LINKS!$C$6:$C$205,B182))</x:f>
      </x:c>
      <x:c r="R182" s="30" t="str">
        <x:f>IF(A182="","",COUNTIFS(EVIDENCE_LINKS!$B$6:$B$205,A182,EVIDENCE_LINKS!$C$6:$C$205,B182,EVIDENCE_LINKS!$N$6:$N$205,"VALID"))</x:f>
      </x:c>
      <x:c r="S182" s="30" t="str">
        <x:f>IF(A182="","",COUNTIFS(EVIDENCE_LINKS!$B$6:$B$205,A182,EVIDENCE_LINKS!$C$6:$C$205,B182,EVIDENCE_LINKS!$N$6:$N$205,"BLOCKING"))</x:f>
      </x:c>
      <x:c r="T182" s="30" t="str">
        <x:f>IF(A182="","",COUNTIFS(ALTERNATIVES!$B$6:$B$205,A182,ALTERNATIVES!$C$6:$C$205,B182,ALTERNATIVES!$L$6:$L$205,"VALID"))</x:f>
      </x:c>
      <x:c r="U182" s="30" t="str">
        <x:f>IF(A182="","",IF(OR(N182&lt;&gt;"VALID",O182&lt;&gt;"VALID",P182&lt;&gt;"VALID",AB182&lt;&gt;"VALID",AC182&gt;0,AE182&gt;0,AO182&lt;&gt;"VALID",AR182&lt;&gt;"VALID"),"REPAIR MEMO",IF(INDEX(DECISION_CONTEXT!$D$6:$D$205,MATCH(B182,DECISION_CONTEXT!$A$6:$A$205,0))="REOPEN REQUIRED","RETURN TO DECISION DEFINITION",IF(OR(AD182&gt;0,AP182="TOO FEW - RETURN TO EVIDENCE AUDIT"),"RETURN TO EVIDENCE AUDIT",IF(AP182="TOO MANY - REPAIR MEMO","REPAIR MEMO",IF(T182&lt;1,"REPAIR MEMO","READY FOR EXECUTIVE REVIEW"))))))</x:f>
      </x:c>
      <x:c r="V182" s="30" t="str">
        <x:f>IF(A182="","",IF(U182="READY FOR EXECUTIVE REVIEW","Take the bounded memo to executive review; record the actual decision separately.",IF(U182="RETURN TO DECISION DEFINITION","Reopen the Decision Definition Canvas before rewriting the memo.",IF(U182="RETURN TO EVIDENCE AUDIT","Return to Evidence Audit until at least two and no more than four decision-bearing evidence records are valid.",IF(AP182="TOO MANY - REPAIR MEMO","Reduce the executive surface to two to four decision-bearing evidence records without changing upstream evidence.","Repair the memo record without changing upstream decision or evidence.")))))</x:f>
      </x:c>
      <x:c r="W182" s="30" t="str">
        <x:f>IF(A182="","",A182&amp;"|~|"&amp;B182&amp;"|~|"&amp;E182&amp;"|~|"&amp;F182&amp;"|~|"&amp;H182&amp;"|~|"&amp;I182&amp;"|~|"&amp;K182&amp;"|~|"&amp;L182)</x:f>
      </x:c>
      <x:c r="X182" s="51"/>
      <x:c r="Y182" s="51"/>
      <x:c r="Z182" s="51"/>
      <x:c r="AA182" s="51"/>
      <x:c r="AB182" s="51" t="str">
        <x:f>IF(A182="","",IF(AND(O182="VALID",EXACT(X182,INDEX(DECISION_CONTEXT!$B$6:$B$205,MATCH(B182,DECISION_CONTEXT!$A$6:$A$205,0))),EXACT(Y182,INDEX(DECISION_CONTEXT!$E$6:$E$205,MATCH(B182,DECISION_CONTEXT!$A$6:$A$205,0))),EXACT(Z182,INDEX(DECISION_CONTEXT!$F$6:$F$205,MATCH(B182,DECISION_CONTEXT!$A$6:$A$205,0))),EXACT(AA182,INDEX(DECISION_CONTEXT!$H$6:$H$205,MATCH(B182,DECISION_CONTEXT!$A$6:$A$205,0))),EXACT(E182,INDEX(DECISION_CONTEXT!$K$6:$K$205,MATCH(B182,DECISION_CONTEXT!$A$6:$A$205,0)))),"VALID","INVALID - DECISION CONTRACT PARITY / AUTHORITY"))</x:f>
      </x:c>
      <x:c r="AC182" s="51" t="str">
        <x:f>IF(A182="","",COUNTIFS(EVIDENCE_LINKS!$B$6:$B$205,A182,EVIDENCE_LINKS!$C$6:$C$205,B182,EVIDENCE_LINKS!$N$6:$N$205,"INVALID"))</x:f>
      </x:c>
      <x:c r="AD182" s="51" t="str">
        <x:f>IF(A182="","",S182)</x:f>
      </x:c>
      <x:c r="AE182" s="51" t="str">
        <x:f>IF(A182="","",COUNTIFS(ALTERNATIVES!$B$6:$B$205,A182,ALTERNATIVES!$C$6:$C$205,B182,ALTERNATIVES!$L$6:$L$205,"INVALID"))</x:f>
      </x:c>
      <x:c r="AF182" s="51" t="str">
        <x:f>IF(A182="","",A182&amp;"|~|"&amp;B182&amp;"|~|"&amp;X182&amp;"|~|"&amp;Y182&amp;"|~|"&amp;Z182&amp;"|~|"&amp;AA182&amp;"|~|"&amp;E182&amp;"|~|"&amp;F182&amp;"|~|"&amp;H182&amp;"|~|"&amp;I182&amp;"|~|"&amp;K182&amp;"|~|"&amp;L182)</x:f>
      </x:c>
      <x:c r="AG182" s="51"/>
      <x:c r="AH182" s="51"/>
      <x:c r="AI182" s="51"/>
      <x:c r="AJ182" s="51"/>
      <x:c r="AK182" s="51" t="str">
        <x:f>IF(A182="","",IF(AG182="","EMPTY",IF(AND(COUNTIFS(EVIDENCE_LINKS!$B$6:$B$205,A182,EVIDENCE_LINKS!$D$6:$D$205,AG182)=1,EXACT(AG182,INDEX(EVIDENCE_LINKS!$D$6:$D$205,SUMIFS(EVIDENCE_LINKS!$S$6:$S$205,EVIDENCE_LINKS!$B$6:$B$205,A182,EVIDENCE_LINKS!$D$6:$D$205,AG182))),EXACT(A182,INDEX(EVIDENCE_LINKS!$B$6:$B$205,SUMIFS(EVIDENCE_LINKS!$S$6:$S$205,EVIDENCE_LINKS!$B$6:$B$205,A182,EVIDENCE_LINKS!$D$6:$D$205,AG182))),EXACT(B182,INDEX(EVIDENCE_LINKS!$C$6:$C$205,SUMIFS(EVIDENCE_LINKS!$S$6:$S$205,EVIDENCE_LINKS!$B$6:$B$205,A182,EVIDENCE_LINKS!$D$6:$D$205,AG182))),INDEX(EVIDENCE_LINKS!$N$6:$N$205,SUMIFS(EVIDENCE_LINKS!$S$6:$S$205,EVIDENCE_LINKS!$B$6:$B$205,A182,EVIDENCE_LINKS!$D$6:$D$205,AG182))="VALID",COUNTIF($AG182:$AJ182,AG182)=1),"VALID","INVALID - EVIDENCE 1 SELECTION")))</x:f>
      </x:c>
      <x:c r="AL182" s="51" t="str">
        <x:f>IF(A182="","",IF(AH182="","EMPTY",IF(AND(COUNTIFS(EVIDENCE_LINKS!$B$6:$B$205,A182,EVIDENCE_LINKS!$D$6:$D$205,AH182)=1,EXACT(AH182,INDEX(EVIDENCE_LINKS!$D$6:$D$205,SUMIFS(EVIDENCE_LINKS!$S$6:$S$205,EVIDENCE_LINKS!$B$6:$B$205,A182,EVIDENCE_LINKS!$D$6:$D$205,AH182))),EXACT(A182,INDEX(EVIDENCE_LINKS!$B$6:$B$205,SUMIFS(EVIDENCE_LINKS!$S$6:$S$205,EVIDENCE_LINKS!$B$6:$B$205,A182,EVIDENCE_LINKS!$D$6:$D$205,AH182))),EXACT(B182,INDEX(EVIDENCE_LINKS!$C$6:$C$205,SUMIFS(EVIDENCE_LINKS!$S$6:$S$205,EVIDENCE_LINKS!$B$6:$B$205,A182,EVIDENCE_LINKS!$D$6:$D$205,AH182))),INDEX(EVIDENCE_LINKS!$N$6:$N$205,SUMIFS(EVIDENCE_LINKS!$S$6:$S$205,EVIDENCE_LINKS!$B$6:$B$205,A182,EVIDENCE_LINKS!$D$6:$D$205,AH182))="VALID",COUNTIF($AG182:$AJ182,AH182)=1),"VALID","INVALID - EVIDENCE 2 SELECTION")))</x:f>
      </x:c>
      <x:c r="AM182" s="51" t="str">
        <x:f>IF(A182="","",IF(AI182="","EMPTY",IF(AND(COUNTIFS(EVIDENCE_LINKS!$B$6:$B$205,A182,EVIDENCE_LINKS!$D$6:$D$205,AI182)=1,EXACT(AI182,INDEX(EVIDENCE_LINKS!$D$6:$D$205,SUMIFS(EVIDENCE_LINKS!$S$6:$S$205,EVIDENCE_LINKS!$B$6:$B$205,A182,EVIDENCE_LINKS!$D$6:$D$205,AI182))),EXACT(A182,INDEX(EVIDENCE_LINKS!$B$6:$B$205,SUMIFS(EVIDENCE_LINKS!$S$6:$S$205,EVIDENCE_LINKS!$B$6:$B$205,A182,EVIDENCE_LINKS!$D$6:$D$205,AI182))),EXACT(B182,INDEX(EVIDENCE_LINKS!$C$6:$C$205,SUMIFS(EVIDENCE_LINKS!$S$6:$S$205,EVIDENCE_LINKS!$B$6:$B$205,A182,EVIDENCE_LINKS!$D$6:$D$205,AI182))),INDEX(EVIDENCE_LINKS!$N$6:$N$205,SUMIFS(EVIDENCE_LINKS!$S$6:$S$205,EVIDENCE_LINKS!$B$6:$B$205,A182,EVIDENCE_LINKS!$D$6:$D$205,AI182))="VALID",COUNTIF($AG182:$AJ182,AI182)=1),"VALID","INVALID - EVIDENCE 3 SELECTION")))</x:f>
      </x:c>
      <x:c r="AN182" s="51" t="str">
        <x:f>IF(A182="","",IF(AJ182="","EMPTY",IF(AND(COUNTIFS(EVIDENCE_LINKS!$B$6:$B$205,A182,EVIDENCE_LINKS!$D$6:$D$205,AJ182)=1,EXACT(AJ182,INDEX(EVIDENCE_LINKS!$D$6:$D$205,SUMIFS(EVIDENCE_LINKS!$S$6:$S$205,EVIDENCE_LINKS!$B$6:$B$205,A182,EVIDENCE_LINKS!$D$6:$D$205,AJ182))),EXACT(A182,INDEX(EVIDENCE_LINKS!$B$6:$B$205,SUMIFS(EVIDENCE_LINKS!$S$6:$S$205,EVIDENCE_LINKS!$B$6:$B$205,A182,EVIDENCE_LINKS!$D$6:$D$205,AJ182))),EXACT(B182,INDEX(EVIDENCE_LINKS!$C$6:$C$205,SUMIFS(EVIDENCE_LINKS!$S$6:$S$205,EVIDENCE_LINKS!$B$6:$B$205,A182,EVIDENCE_LINKS!$D$6:$D$205,AJ182))),INDEX(EVIDENCE_LINKS!$N$6:$N$205,SUMIFS(EVIDENCE_LINKS!$S$6:$S$205,EVIDENCE_LINKS!$B$6:$B$205,A182,EVIDENCE_LINKS!$D$6:$D$205,AJ182))="VALID",COUNTIF($AG182:$AJ182,AJ182)=1),"VALID","INVALID - EVIDENCE 4 SELECTION")))</x:f>
      </x:c>
      <x:c r="AO182" s="51" t="str">
        <x:f>IF(A182="","",IF(AND(OR(AK182="VALID",AK182="EMPTY"),OR(AL182="VALID",AL182="EMPTY"),OR(AM182="VALID",AM182="EMPTY"),OR(AN182="VALID",AN182="EMPTY"),R182=COUNTIF($AG182:$AJ182,"&lt;&gt;")),"VALID","INVALID - EVIDENCE SELECTION PARITY"))</x:f>
      </x:c>
      <x:c r="AP182" s="51" t="str">
        <x:f>IF(A182="","",IF(R182&lt;2,"TOO FEW - RETURN TO EVIDENCE AUDIT",IF(R182&gt;4,"TOO MANY - REPAIR MEMO","VALID")))</x:f>
      </x:c>
      <x:c r="AR182" t="str">
        <x:f>IF(A182="","",IF(AQ182="","INVALID - MISSING ALTERNATIVE SELECTION",IF(AND(COUNTIFS(ALTERNATIVES!$B$6:$B$205,A182,ALTERNATIVES!$A$6:$A$205,AQ182)=1,EXACT(AQ182,INDEX(ALTERNATIVES!$A$6:$A$205,SUMIFS(ALTERNATIVES!$Q$6:$Q$205,ALTERNATIVES!$B$6:$B$205,A182,ALTERNATIVES!$A$6:$A$205,AQ182))),EXACT(A182,INDEX(ALTERNATIVES!$B$6:$B$205,SUMIFS(ALTERNATIVES!$Q$6:$Q$205,ALTERNATIVES!$B$6:$B$205,A182,ALTERNATIVES!$A$6:$A$205,AQ182))),EXACT(B182,INDEX(ALTERNATIVES!$C$6:$C$205,SUMIFS(ALTERNATIVES!$Q$6:$Q$205,ALTERNATIVES!$B$6:$B$205,A182,ALTERNATIVES!$A$6:$A$205,AQ182))),INDEX(ALTERNATIVES!$L$6:$L$205,SUMIFS(ALTERNATIVES!$Q$6:$Q$205,ALTERNATIVES!$B$6:$B$205,A182,ALTERNATIVES!$A$6:$A$205,AQ182))="VALID"),"VALID","INVALID - ALTERNATIVE SELECTION")))</x:f>
      </x:c>
    </x:row>
    <x:row r="183">
      <x:c r="A183" s="24"/>
      <x:c r="B183" s="24"/>
      <x:c r="C183" s="34"/>
      <x:c r="D183" s="24"/>
      <x:c r="E183" s="24"/>
      <x:c r="F183" s="24"/>
      <x:c r="G183" s="24"/>
      <x:c r="H183" s="24"/>
      <x:c r="I183" s="24"/>
      <x:c r="J183" s="24"/>
      <x:c r="K183" s="24"/>
      <x:c r="L183" s="24"/>
      <x:c r="M183" s="24"/>
      <x:c r="N183" s="30" t="str">
        <x:f>IF(A183="","",IF(COUNTIF($A$6:$A$205,A183)=1,"VALID","INVALID - DUPLICATE / CASE-COLLIDING MEMO ID"))</x:f>
      </x:c>
      <x:c r="O183" s="30" t="str">
        <x:f>IF(A183="","",IF(AND(COUNTIF(DECISION_CONTEXT!$A$6:$A$205,B183)=1,EXACT(B183,INDEX(DECISION_CONTEXT!$A$6:$A$205,MATCH(B183,DECISION_CONTEXT!$A$6:$A$205,0))),INDEX(DECISION_CONTEXT!$I$6:$I$205,MATCH(B183,DECISION_CONTEXT!$A$6:$A$205,0))="VALID",INDEX(DECISION_CONTEXT!$J$6:$J$205,MATCH(B183,DECISION_CONTEXT!$A$6:$A$205,0))="VALID"),"VALID","INVALID - DECISION OWNERSHIP"))</x:f>
      </x:c>
      <x:c r="P183" s="30" t="str">
        <x:f>IF(A183="","",IF(AND(B183&lt;&gt;"",C183&lt;&gt;"",D183&lt;&gt;"",E183&lt;&gt;"",F183&lt;&gt;"",G183&lt;&gt;"",H183&lt;&gt;"",I183&lt;&gt;"",J183&lt;&gt;"",K183&lt;&gt;"",L183&lt;&gt;"",M183&lt;&gt;""),"VALID","INVALID - REQUIRED FIELD"))</x:f>
      </x:c>
      <x:c r="Q183" s="30" t="str">
        <x:f>IF(A183="","",COUNTIFS(EVIDENCE_LINKS!$B$6:$B$205,A183,EVIDENCE_LINKS!$C$6:$C$205,B183))</x:f>
      </x:c>
      <x:c r="R183" s="30" t="str">
        <x:f>IF(A183="","",COUNTIFS(EVIDENCE_LINKS!$B$6:$B$205,A183,EVIDENCE_LINKS!$C$6:$C$205,B183,EVIDENCE_LINKS!$N$6:$N$205,"VALID"))</x:f>
      </x:c>
      <x:c r="S183" s="30" t="str">
        <x:f>IF(A183="","",COUNTIFS(EVIDENCE_LINKS!$B$6:$B$205,A183,EVIDENCE_LINKS!$C$6:$C$205,B183,EVIDENCE_LINKS!$N$6:$N$205,"BLOCKING"))</x:f>
      </x:c>
      <x:c r="T183" s="30" t="str">
        <x:f>IF(A183="","",COUNTIFS(ALTERNATIVES!$B$6:$B$205,A183,ALTERNATIVES!$C$6:$C$205,B183,ALTERNATIVES!$L$6:$L$205,"VALID"))</x:f>
      </x:c>
      <x:c r="U183" s="30" t="str">
        <x:f>IF(A183="","",IF(OR(N183&lt;&gt;"VALID",O183&lt;&gt;"VALID",P183&lt;&gt;"VALID",AB183&lt;&gt;"VALID",AC183&gt;0,AE183&gt;0,AO183&lt;&gt;"VALID",AR183&lt;&gt;"VALID"),"REPAIR MEMO",IF(INDEX(DECISION_CONTEXT!$D$6:$D$205,MATCH(B183,DECISION_CONTEXT!$A$6:$A$205,0))="REOPEN REQUIRED","RETURN TO DECISION DEFINITION",IF(OR(AD183&gt;0,AP183="TOO FEW - RETURN TO EVIDENCE AUDIT"),"RETURN TO EVIDENCE AUDIT",IF(AP183="TOO MANY - REPAIR MEMO","REPAIR MEMO",IF(T183&lt;1,"REPAIR MEMO","READY FOR EXECUTIVE REVIEW"))))))</x:f>
      </x:c>
      <x:c r="V183" s="30" t="str">
        <x:f>IF(A183="","",IF(U183="READY FOR EXECUTIVE REVIEW","Take the bounded memo to executive review; record the actual decision separately.",IF(U183="RETURN TO DECISION DEFINITION","Reopen the Decision Definition Canvas before rewriting the memo.",IF(U183="RETURN TO EVIDENCE AUDIT","Return to Evidence Audit until at least two and no more than four decision-bearing evidence records are valid.",IF(AP183="TOO MANY - REPAIR MEMO","Reduce the executive surface to two to four decision-bearing evidence records without changing upstream evidence.","Repair the memo record without changing upstream decision or evidence.")))))</x:f>
      </x:c>
      <x:c r="W183" s="30" t="str">
        <x:f>IF(A183="","",A183&amp;"|~|"&amp;B183&amp;"|~|"&amp;E183&amp;"|~|"&amp;F183&amp;"|~|"&amp;H183&amp;"|~|"&amp;I183&amp;"|~|"&amp;K183&amp;"|~|"&amp;L183)</x:f>
      </x:c>
      <x:c r="X183" s="51"/>
      <x:c r="Y183" s="51"/>
      <x:c r="Z183" s="51"/>
      <x:c r="AA183" s="51"/>
      <x:c r="AB183" s="51" t="str">
        <x:f>IF(A183="","",IF(AND(O183="VALID",EXACT(X183,INDEX(DECISION_CONTEXT!$B$6:$B$205,MATCH(B183,DECISION_CONTEXT!$A$6:$A$205,0))),EXACT(Y183,INDEX(DECISION_CONTEXT!$E$6:$E$205,MATCH(B183,DECISION_CONTEXT!$A$6:$A$205,0))),EXACT(Z183,INDEX(DECISION_CONTEXT!$F$6:$F$205,MATCH(B183,DECISION_CONTEXT!$A$6:$A$205,0))),EXACT(AA183,INDEX(DECISION_CONTEXT!$H$6:$H$205,MATCH(B183,DECISION_CONTEXT!$A$6:$A$205,0))),EXACT(E183,INDEX(DECISION_CONTEXT!$K$6:$K$205,MATCH(B183,DECISION_CONTEXT!$A$6:$A$205,0)))),"VALID","INVALID - DECISION CONTRACT PARITY / AUTHORITY"))</x:f>
      </x:c>
      <x:c r="AC183" s="51" t="str">
        <x:f>IF(A183="","",COUNTIFS(EVIDENCE_LINKS!$B$6:$B$205,A183,EVIDENCE_LINKS!$C$6:$C$205,B183,EVIDENCE_LINKS!$N$6:$N$205,"INVALID"))</x:f>
      </x:c>
      <x:c r="AD183" s="51" t="str">
        <x:f>IF(A183="","",S183)</x:f>
      </x:c>
      <x:c r="AE183" s="51" t="str">
        <x:f>IF(A183="","",COUNTIFS(ALTERNATIVES!$B$6:$B$205,A183,ALTERNATIVES!$C$6:$C$205,B183,ALTERNATIVES!$L$6:$L$205,"INVALID"))</x:f>
      </x:c>
      <x:c r="AF183" s="51" t="str">
        <x:f>IF(A183="","",A183&amp;"|~|"&amp;B183&amp;"|~|"&amp;X183&amp;"|~|"&amp;Y183&amp;"|~|"&amp;Z183&amp;"|~|"&amp;AA183&amp;"|~|"&amp;E183&amp;"|~|"&amp;F183&amp;"|~|"&amp;H183&amp;"|~|"&amp;I183&amp;"|~|"&amp;K183&amp;"|~|"&amp;L183)</x:f>
      </x:c>
      <x:c r="AG183" s="51"/>
      <x:c r="AH183" s="51"/>
      <x:c r="AI183" s="51"/>
      <x:c r="AJ183" s="51"/>
      <x:c r="AK183" s="51" t="str">
        <x:f>IF(A183="","",IF(AG183="","EMPTY",IF(AND(COUNTIFS(EVIDENCE_LINKS!$B$6:$B$205,A183,EVIDENCE_LINKS!$D$6:$D$205,AG183)=1,EXACT(AG183,INDEX(EVIDENCE_LINKS!$D$6:$D$205,SUMIFS(EVIDENCE_LINKS!$S$6:$S$205,EVIDENCE_LINKS!$B$6:$B$205,A183,EVIDENCE_LINKS!$D$6:$D$205,AG183))),EXACT(A183,INDEX(EVIDENCE_LINKS!$B$6:$B$205,SUMIFS(EVIDENCE_LINKS!$S$6:$S$205,EVIDENCE_LINKS!$B$6:$B$205,A183,EVIDENCE_LINKS!$D$6:$D$205,AG183))),EXACT(B183,INDEX(EVIDENCE_LINKS!$C$6:$C$205,SUMIFS(EVIDENCE_LINKS!$S$6:$S$205,EVIDENCE_LINKS!$B$6:$B$205,A183,EVIDENCE_LINKS!$D$6:$D$205,AG183))),INDEX(EVIDENCE_LINKS!$N$6:$N$205,SUMIFS(EVIDENCE_LINKS!$S$6:$S$205,EVIDENCE_LINKS!$B$6:$B$205,A183,EVIDENCE_LINKS!$D$6:$D$205,AG183))="VALID",COUNTIF($AG183:$AJ183,AG183)=1),"VALID","INVALID - EVIDENCE 1 SELECTION")))</x:f>
      </x:c>
      <x:c r="AL183" s="51" t="str">
        <x:f>IF(A183="","",IF(AH183="","EMPTY",IF(AND(COUNTIFS(EVIDENCE_LINKS!$B$6:$B$205,A183,EVIDENCE_LINKS!$D$6:$D$205,AH183)=1,EXACT(AH183,INDEX(EVIDENCE_LINKS!$D$6:$D$205,SUMIFS(EVIDENCE_LINKS!$S$6:$S$205,EVIDENCE_LINKS!$B$6:$B$205,A183,EVIDENCE_LINKS!$D$6:$D$205,AH183))),EXACT(A183,INDEX(EVIDENCE_LINKS!$B$6:$B$205,SUMIFS(EVIDENCE_LINKS!$S$6:$S$205,EVIDENCE_LINKS!$B$6:$B$205,A183,EVIDENCE_LINKS!$D$6:$D$205,AH183))),EXACT(B183,INDEX(EVIDENCE_LINKS!$C$6:$C$205,SUMIFS(EVIDENCE_LINKS!$S$6:$S$205,EVIDENCE_LINKS!$B$6:$B$205,A183,EVIDENCE_LINKS!$D$6:$D$205,AH183))),INDEX(EVIDENCE_LINKS!$N$6:$N$205,SUMIFS(EVIDENCE_LINKS!$S$6:$S$205,EVIDENCE_LINKS!$B$6:$B$205,A183,EVIDENCE_LINKS!$D$6:$D$205,AH183))="VALID",COUNTIF($AG183:$AJ183,AH183)=1),"VALID","INVALID - EVIDENCE 2 SELECTION")))</x:f>
      </x:c>
      <x:c r="AM183" s="51" t="str">
        <x:f>IF(A183="","",IF(AI183="","EMPTY",IF(AND(COUNTIFS(EVIDENCE_LINKS!$B$6:$B$205,A183,EVIDENCE_LINKS!$D$6:$D$205,AI183)=1,EXACT(AI183,INDEX(EVIDENCE_LINKS!$D$6:$D$205,SUMIFS(EVIDENCE_LINKS!$S$6:$S$205,EVIDENCE_LINKS!$B$6:$B$205,A183,EVIDENCE_LINKS!$D$6:$D$205,AI183))),EXACT(A183,INDEX(EVIDENCE_LINKS!$B$6:$B$205,SUMIFS(EVIDENCE_LINKS!$S$6:$S$205,EVIDENCE_LINKS!$B$6:$B$205,A183,EVIDENCE_LINKS!$D$6:$D$205,AI183))),EXACT(B183,INDEX(EVIDENCE_LINKS!$C$6:$C$205,SUMIFS(EVIDENCE_LINKS!$S$6:$S$205,EVIDENCE_LINKS!$B$6:$B$205,A183,EVIDENCE_LINKS!$D$6:$D$205,AI183))),INDEX(EVIDENCE_LINKS!$N$6:$N$205,SUMIFS(EVIDENCE_LINKS!$S$6:$S$205,EVIDENCE_LINKS!$B$6:$B$205,A183,EVIDENCE_LINKS!$D$6:$D$205,AI183))="VALID",COUNTIF($AG183:$AJ183,AI183)=1),"VALID","INVALID - EVIDENCE 3 SELECTION")))</x:f>
      </x:c>
      <x:c r="AN183" s="51" t="str">
        <x:f>IF(A183="","",IF(AJ183="","EMPTY",IF(AND(COUNTIFS(EVIDENCE_LINKS!$B$6:$B$205,A183,EVIDENCE_LINKS!$D$6:$D$205,AJ183)=1,EXACT(AJ183,INDEX(EVIDENCE_LINKS!$D$6:$D$205,SUMIFS(EVIDENCE_LINKS!$S$6:$S$205,EVIDENCE_LINKS!$B$6:$B$205,A183,EVIDENCE_LINKS!$D$6:$D$205,AJ183))),EXACT(A183,INDEX(EVIDENCE_LINKS!$B$6:$B$205,SUMIFS(EVIDENCE_LINKS!$S$6:$S$205,EVIDENCE_LINKS!$B$6:$B$205,A183,EVIDENCE_LINKS!$D$6:$D$205,AJ183))),EXACT(B183,INDEX(EVIDENCE_LINKS!$C$6:$C$205,SUMIFS(EVIDENCE_LINKS!$S$6:$S$205,EVIDENCE_LINKS!$B$6:$B$205,A183,EVIDENCE_LINKS!$D$6:$D$205,AJ183))),INDEX(EVIDENCE_LINKS!$N$6:$N$205,SUMIFS(EVIDENCE_LINKS!$S$6:$S$205,EVIDENCE_LINKS!$B$6:$B$205,A183,EVIDENCE_LINKS!$D$6:$D$205,AJ183))="VALID",COUNTIF($AG183:$AJ183,AJ183)=1),"VALID","INVALID - EVIDENCE 4 SELECTION")))</x:f>
      </x:c>
      <x:c r="AO183" s="51" t="str">
        <x:f>IF(A183="","",IF(AND(OR(AK183="VALID",AK183="EMPTY"),OR(AL183="VALID",AL183="EMPTY"),OR(AM183="VALID",AM183="EMPTY"),OR(AN183="VALID",AN183="EMPTY"),R183=COUNTIF($AG183:$AJ183,"&lt;&gt;")),"VALID","INVALID - EVIDENCE SELECTION PARITY"))</x:f>
      </x:c>
      <x:c r="AP183" s="51" t="str">
        <x:f>IF(A183="","",IF(R183&lt;2,"TOO FEW - RETURN TO EVIDENCE AUDIT",IF(R183&gt;4,"TOO MANY - REPAIR MEMO","VALID")))</x:f>
      </x:c>
      <x:c r="AR183" t="str">
        <x:f>IF(A183="","",IF(AQ183="","INVALID - MISSING ALTERNATIVE SELECTION",IF(AND(COUNTIFS(ALTERNATIVES!$B$6:$B$205,A183,ALTERNATIVES!$A$6:$A$205,AQ183)=1,EXACT(AQ183,INDEX(ALTERNATIVES!$A$6:$A$205,SUMIFS(ALTERNATIVES!$Q$6:$Q$205,ALTERNATIVES!$B$6:$B$205,A183,ALTERNATIVES!$A$6:$A$205,AQ183))),EXACT(A183,INDEX(ALTERNATIVES!$B$6:$B$205,SUMIFS(ALTERNATIVES!$Q$6:$Q$205,ALTERNATIVES!$B$6:$B$205,A183,ALTERNATIVES!$A$6:$A$205,AQ183))),EXACT(B183,INDEX(ALTERNATIVES!$C$6:$C$205,SUMIFS(ALTERNATIVES!$Q$6:$Q$205,ALTERNATIVES!$B$6:$B$205,A183,ALTERNATIVES!$A$6:$A$205,AQ183))),INDEX(ALTERNATIVES!$L$6:$L$205,SUMIFS(ALTERNATIVES!$Q$6:$Q$205,ALTERNATIVES!$B$6:$B$205,A183,ALTERNATIVES!$A$6:$A$205,AQ183))="VALID"),"VALID","INVALID - ALTERNATIVE SELECTION")))</x:f>
      </x:c>
    </x:row>
    <x:row r="184">
      <x:c r="A184" s="24"/>
      <x:c r="B184" s="24"/>
      <x:c r="C184" s="34"/>
      <x:c r="D184" s="24"/>
      <x:c r="E184" s="24"/>
      <x:c r="F184" s="24"/>
      <x:c r="G184" s="24"/>
      <x:c r="H184" s="24"/>
      <x:c r="I184" s="24"/>
      <x:c r="J184" s="24"/>
      <x:c r="K184" s="24"/>
      <x:c r="L184" s="24"/>
      <x:c r="M184" s="24"/>
      <x:c r="N184" s="30" t="str">
        <x:f>IF(A184="","",IF(COUNTIF($A$6:$A$205,A184)=1,"VALID","INVALID - DUPLICATE / CASE-COLLIDING MEMO ID"))</x:f>
      </x:c>
      <x:c r="O184" s="30" t="str">
        <x:f>IF(A184="","",IF(AND(COUNTIF(DECISION_CONTEXT!$A$6:$A$205,B184)=1,EXACT(B184,INDEX(DECISION_CONTEXT!$A$6:$A$205,MATCH(B184,DECISION_CONTEXT!$A$6:$A$205,0))),INDEX(DECISION_CONTEXT!$I$6:$I$205,MATCH(B184,DECISION_CONTEXT!$A$6:$A$205,0))="VALID",INDEX(DECISION_CONTEXT!$J$6:$J$205,MATCH(B184,DECISION_CONTEXT!$A$6:$A$205,0))="VALID"),"VALID","INVALID - DECISION OWNERSHIP"))</x:f>
      </x:c>
      <x:c r="P184" s="30" t="str">
        <x:f>IF(A184="","",IF(AND(B184&lt;&gt;"",C184&lt;&gt;"",D184&lt;&gt;"",E184&lt;&gt;"",F184&lt;&gt;"",G184&lt;&gt;"",H184&lt;&gt;"",I184&lt;&gt;"",J184&lt;&gt;"",K184&lt;&gt;"",L184&lt;&gt;"",M184&lt;&gt;""),"VALID","INVALID - REQUIRED FIELD"))</x:f>
      </x:c>
      <x:c r="Q184" s="30" t="str">
        <x:f>IF(A184="","",COUNTIFS(EVIDENCE_LINKS!$B$6:$B$205,A184,EVIDENCE_LINKS!$C$6:$C$205,B184))</x:f>
      </x:c>
      <x:c r="R184" s="30" t="str">
        <x:f>IF(A184="","",COUNTIFS(EVIDENCE_LINKS!$B$6:$B$205,A184,EVIDENCE_LINKS!$C$6:$C$205,B184,EVIDENCE_LINKS!$N$6:$N$205,"VALID"))</x:f>
      </x:c>
      <x:c r="S184" s="30" t="str">
        <x:f>IF(A184="","",COUNTIFS(EVIDENCE_LINKS!$B$6:$B$205,A184,EVIDENCE_LINKS!$C$6:$C$205,B184,EVIDENCE_LINKS!$N$6:$N$205,"BLOCKING"))</x:f>
      </x:c>
      <x:c r="T184" s="30" t="str">
        <x:f>IF(A184="","",COUNTIFS(ALTERNATIVES!$B$6:$B$205,A184,ALTERNATIVES!$C$6:$C$205,B184,ALTERNATIVES!$L$6:$L$205,"VALID"))</x:f>
      </x:c>
      <x:c r="U184" s="30" t="str">
        <x:f>IF(A184="","",IF(OR(N184&lt;&gt;"VALID",O184&lt;&gt;"VALID",P184&lt;&gt;"VALID",AB184&lt;&gt;"VALID",AC184&gt;0,AE184&gt;0,AO184&lt;&gt;"VALID",AR184&lt;&gt;"VALID"),"REPAIR MEMO",IF(INDEX(DECISION_CONTEXT!$D$6:$D$205,MATCH(B184,DECISION_CONTEXT!$A$6:$A$205,0))="REOPEN REQUIRED","RETURN TO DECISION DEFINITION",IF(OR(AD184&gt;0,AP184="TOO FEW - RETURN TO EVIDENCE AUDIT"),"RETURN TO EVIDENCE AUDIT",IF(AP184="TOO MANY - REPAIR MEMO","REPAIR MEMO",IF(T184&lt;1,"REPAIR MEMO","READY FOR EXECUTIVE REVIEW"))))))</x:f>
      </x:c>
      <x:c r="V184" s="30" t="str">
        <x:f>IF(A184="","",IF(U184="READY FOR EXECUTIVE REVIEW","Take the bounded memo to executive review; record the actual decision separately.",IF(U184="RETURN TO DECISION DEFINITION","Reopen the Decision Definition Canvas before rewriting the memo.",IF(U184="RETURN TO EVIDENCE AUDIT","Return to Evidence Audit until at least two and no more than four decision-bearing evidence records are valid.",IF(AP184="TOO MANY - REPAIR MEMO","Reduce the executive surface to two to four decision-bearing evidence records without changing upstream evidence.","Repair the memo record without changing upstream decision or evidence.")))))</x:f>
      </x:c>
      <x:c r="W184" s="30" t="str">
        <x:f>IF(A184="","",A184&amp;"|~|"&amp;B184&amp;"|~|"&amp;E184&amp;"|~|"&amp;F184&amp;"|~|"&amp;H184&amp;"|~|"&amp;I184&amp;"|~|"&amp;K184&amp;"|~|"&amp;L184)</x:f>
      </x:c>
      <x:c r="X184" s="51"/>
      <x:c r="Y184" s="51"/>
      <x:c r="Z184" s="51"/>
      <x:c r="AA184" s="51"/>
      <x:c r="AB184" s="51" t="str">
        <x:f>IF(A184="","",IF(AND(O184="VALID",EXACT(X184,INDEX(DECISION_CONTEXT!$B$6:$B$205,MATCH(B184,DECISION_CONTEXT!$A$6:$A$205,0))),EXACT(Y184,INDEX(DECISION_CONTEXT!$E$6:$E$205,MATCH(B184,DECISION_CONTEXT!$A$6:$A$205,0))),EXACT(Z184,INDEX(DECISION_CONTEXT!$F$6:$F$205,MATCH(B184,DECISION_CONTEXT!$A$6:$A$205,0))),EXACT(AA184,INDEX(DECISION_CONTEXT!$H$6:$H$205,MATCH(B184,DECISION_CONTEXT!$A$6:$A$205,0))),EXACT(E184,INDEX(DECISION_CONTEXT!$K$6:$K$205,MATCH(B184,DECISION_CONTEXT!$A$6:$A$205,0)))),"VALID","INVALID - DECISION CONTRACT PARITY / AUTHORITY"))</x:f>
      </x:c>
      <x:c r="AC184" s="51" t="str">
        <x:f>IF(A184="","",COUNTIFS(EVIDENCE_LINKS!$B$6:$B$205,A184,EVIDENCE_LINKS!$C$6:$C$205,B184,EVIDENCE_LINKS!$N$6:$N$205,"INVALID"))</x:f>
      </x:c>
      <x:c r="AD184" s="51" t="str">
        <x:f>IF(A184="","",S184)</x:f>
      </x:c>
      <x:c r="AE184" s="51" t="str">
        <x:f>IF(A184="","",COUNTIFS(ALTERNATIVES!$B$6:$B$205,A184,ALTERNATIVES!$C$6:$C$205,B184,ALTERNATIVES!$L$6:$L$205,"INVALID"))</x:f>
      </x:c>
      <x:c r="AF184" s="51" t="str">
        <x:f>IF(A184="","",A184&amp;"|~|"&amp;B184&amp;"|~|"&amp;X184&amp;"|~|"&amp;Y184&amp;"|~|"&amp;Z184&amp;"|~|"&amp;AA184&amp;"|~|"&amp;E184&amp;"|~|"&amp;F184&amp;"|~|"&amp;H184&amp;"|~|"&amp;I184&amp;"|~|"&amp;K184&amp;"|~|"&amp;L184)</x:f>
      </x:c>
      <x:c r="AG184" s="51"/>
      <x:c r="AH184" s="51"/>
      <x:c r="AI184" s="51"/>
      <x:c r="AJ184" s="51"/>
      <x:c r="AK184" s="51" t="str">
        <x:f>IF(A184="","",IF(AG184="","EMPTY",IF(AND(COUNTIFS(EVIDENCE_LINKS!$B$6:$B$205,A184,EVIDENCE_LINKS!$D$6:$D$205,AG184)=1,EXACT(AG184,INDEX(EVIDENCE_LINKS!$D$6:$D$205,SUMIFS(EVIDENCE_LINKS!$S$6:$S$205,EVIDENCE_LINKS!$B$6:$B$205,A184,EVIDENCE_LINKS!$D$6:$D$205,AG184))),EXACT(A184,INDEX(EVIDENCE_LINKS!$B$6:$B$205,SUMIFS(EVIDENCE_LINKS!$S$6:$S$205,EVIDENCE_LINKS!$B$6:$B$205,A184,EVIDENCE_LINKS!$D$6:$D$205,AG184))),EXACT(B184,INDEX(EVIDENCE_LINKS!$C$6:$C$205,SUMIFS(EVIDENCE_LINKS!$S$6:$S$205,EVIDENCE_LINKS!$B$6:$B$205,A184,EVIDENCE_LINKS!$D$6:$D$205,AG184))),INDEX(EVIDENCE_LINKS!$N$6:$N$205,SUMIFS(EVIDENCE_LINKS!$S$6:$S$205,EVIDENCE_LINKS!$B$6:$B$205,A184,EVIDENCE_LINKS!$D$6:$D$205,AG184))="VALID",COUNTIF($AG184:$AJ184,AG184)=1),"VALID","INVALID - EVIDENCE 1 SELECTION")))</x:f>
      </x:c>
      <x:c r="AL184" s="51" t="str">
        <x:f>IF(A184="","",IF(AH184="","EMPTY",IF(AND(COUNTIFS(EVIDENCE_LINKS!$B$6:$B$205,A184,EVIDENCE_LINKS!$D$6:$D$205,AH184)=1,EXACT(AH184,INDEX(EVIDENCE_LINKS!$D$6:$D$205,SUMIFS(EVIDENCE_LINKS!$S$6:$S$205,EVIDENCE_LINKS!$B$6:$B$205,A184,EVIDENCE_LINKS!$D$6:$D$205,AH184))),EXACT(A184,INDEX(EVIDENCE_LINKS!$B$6:$B$205,SUMIFS(EVIDENCE_LINKS!$S$6:$S$205,EVIDENCE_LINKS!$B$6:$B$205,A184,EVIDENCE_LINKS!$D$6:$D$205,AH184))),EXACT(B184,INDEX(EVIDENCE_LINKS!$C$6:$C$205,SUMIFS(EVIDENCE_LINKS!$S$6:$S$205,EVIDENCE_LINKS!$B$6:$B$205,A184,EVIDENCE_LINKS!$D$6:$D$205,AH184))),INDEX(EVIDENCE_LINKS!$N$6:$N$205,SUMIFS(EVIDENCE_LINKS!$S$6:$S$205,EVIDENCE_LINKS!$B$6:$B$205,A184,EVIDENCE_LINKS!$D$6:$D$205,AH184))="VALID",COUNTIF($AG184:$AJ184,AH184)=1),"VALID","INVALID - EVIDENCE 2 SELECTION")))</x:f>
      </x:c>
      <x:c r="AM184" s="51" t="str">
        <x:f>IF(A184="","",IF(AI184="","EMPTY",IF(AND(COUNTIFS(EVIDENCE_LINKS!$B$6:$B$205,A184,EVIDENCE_LINKS!$D$6:$D$205,AI184)=1,EXACT(AI184,INDEX(EVIDENCE_LINKS!$D$6:$D$205,SUMIFS(EVIDENCE_LINKS!$S$6:$S$205,EVIDENCE_LINKS!$B$6:$B$205,A184,EVIDENCE_LINKS!$D$6:$D$205,AI184))),EXACT(A184,INDEX(EVIDENCE_LINKS!$B$6:$B$205,SUMIFS(EVIDENCE_LINKS!$S$6:$S$205,EVIDENCE_LINKS!$B$6:$B$205,A184,EVIDENCE_LINKS!$D$6:$D$205,AI184))),EXACT(B184,INDEX(EVIDENCE_LINKS!$C$6:$C$205,SUMIFS(EVIDENCE_LINKS!$S$6:$S$205,EVIDENCE_LINKS!$B$6:$B$205,A184,EVIDENCE_LINKS!$D$6:$D$205,AI184))),INDEX(EVIDENCE_LINKS!$N$6:$N$205,SUMIFS(EVIDENCE_LINKS!$S$6:$S$205,EVIDENCE_LINKS!$B$6:$B$205,A184,EVIDENCE_LINKS!$D$6:$D$205,AI184))="VALID",COUNTIF($AG184:$AJ184,AI184)=1),"VALID","INVALID - EVIDENCE 3 SELECTION")))</x:f>
      </x:c>
      <x:c r="AN184" s="51" t="str">
        <x:f>IF(A184="","",IF(AJ184="","EMPTY",IF(AND(COUNTIFS(EVIDENCE_LINKS!$B$6:$B$205,A184,EVIDENCE_LINKS!$D$6:$D$205,AJ184)=1,EXACT(AJ184,INDEX(EVIDENCE_LINKS!$D$6:$D$205,SUMIFS(EVIDENCE_LINKS!$S$6:$S$205,EVIDENCE_LINKS!$B$6:$B$205,A184,EVIDENCE_LINKS!$D$6:$D$205,AJ184))),EXACT(A184,INDEX(EVIDENCE_LINKS!$B$6:$B$205,SUMIFS(EVIDENCE_LINKS!$S$6:$S$205,EVIDENCE_LINKS!$B$6:$B$205,A184,EVIDENCE_LINKS!$D$6:$D$205,AJ184))),EXACT(B184,INDEX(EVIDENCE_LINKS!$C$6:$C$205,SUMIFS(EVIDENCE_LINKS!$S$6:$S$205,EVIDENCE_LINKS!$B$6:$B$205,A184,EVIDENCE_LINKS!$D$6:$D$205,AJ184))),INDEX(EVIDENCE_LINKS!$N$6:$N$205,SUMIFS(EVIDENCE_LINKS!$S$6:$S$205,EVIDENCE_LINKS!$B$6:$B$205,A184,EVIDENCE_LINKS!$D$6:$D$205,AJ184))="VALID",COUNTIF($AG184:$AJ184,AJ184)=1),"VALID","INVALID - EVIDENCE 4 SELECTION")))</x:f>
      </x:c>
      <x:c r="AO184" s="51" t="str">
        <x:f>IF(A184="","",IF(AND(OR(AK184="VALID",AK184="EMPTY"),OR(AL184="VALID",AL184="EMPTY"),OR(AM184="VALID",AM184="EMPTY"),OR(AN184="VALID",AN184="EMPTY"),R184=COUNTIF($AG184:$AJ184,"&lt;&gt;")),"VALID","INVALID - EVIDENCE SELECTION PARITY"))</x:f>
      </x:c>
      <x:c r="AP184" s="51" t="str">
        <x:f>IF(A184="","",IF(R184&lt;2,"TOO FEW - RETURN TO EVIDENCE AUDIT",IF(R184&gt;4,"TOO MANY - REPAIR MEMO","VALID")))</x:f>
      </x:c>
      <x:c r="AR184" t="str">
        <x:f>IF(A184="","",IF(AQ184="","INVALID - MISSING ALTERNATIVE SELECTION",IF(AND(COUNTIFS(ALTERNATIVES!$B$6:$B$205,A184,ALTERNATIVES!$A$6:$A$205,AQ184)=1,EXACT(AQ184,INDEX(ALTERNATIVES!$A$6:$A$205,SUMIFS(ALTERNATIVES!$Q$6:$Q$205,ALTERNATIVES!$B$6:$B$205,A184,ALTERNATIVES!$A$6:$A$205,AQ184))),EXACT(A184,INDEX(ALTERNATIVES!$B$6:$B$205,SUMIFS(ALTERNATIVES!$Q$6:$Q$205,ALTERNATIVES!$B$6:$B$205,A184,ALTERNATIVES!$A$6:$A$205,AQ184))),EXACT(B184,INDEX(ALTERNATIVES!$C$6:$C$205,SUMIFS(ALTERNATIVES!$Q$6:$Q$205,ALTERNATIVES!$B$6:$B$205,A184,ALTERNATIVES!$A$6:$A$205,AQ184))),INDEX(ALTERNATIVES!$L$6:$L$205,SUMIFS(ALTERNATIVES!$Q$6:$Q$205,ALTERNATIVES!$B$6:$B$205,A184,ALTERNATIVES!$A$6:$A$205,AQ184))="VALID"),"VALID","INVALID - ALTERNATIVE SELECTION")))</x:f>
      </x:c>
    </x:row>
    <x:row r="185">
      <x:c r="A185" s="24"/>
      <x:c r="B185" s="24"/>
      <x:c r="C185" s="34"/>
      <x:c r="D185" s="24"/>
      <x:c r="E185" s="24"/>
      <x:c r="F185" s="24"/>
      <x:c r="G185" s="24"/>
      <x:c r="H185" s="24"/>
      <x:c r="I185" s="24"/>
      <x:c r="J185" s="24"/>
      <x:c r="K185" s="24"/>
      <x:c r="L185" s="24"/>
      <x:c r="M185" s="24"/>
      <x:c r="N185" s="30" t="str">
        <x:f>IF(A185="","",IF(COUNTIF($A$6:$A$205,A185)=1,"VALID","INVALID - DUPLICATE / CASE-COLLIDING MEMO ID"))</x:f>
      </x:c>
      <x:c r="O185" s="30" t="str">
        <x:f>IF(A185="","",IF(AND(COUNTIF(DECISION_CONTEXT!$A$6:$A$205,B185)=1,EXACT(B185,INDEX(DECISION_CONTEXT!$A$6:$A$205,MATCH(B185,DECISION_CONTEXT!$A$6:$A$205,0))),INDEX(DECISION_CONTEXT!$I$6:$I$205,MATCH(B185,DECISION_CONTEXT!$A$6:$A$205,0))="VALID",INDEX(DECISION_CONTEXT!$J$6:$J$205,MATCH(B185,DECISION_CONTEXT!$A$6:$A$205,0))="VALID"),"VALID","INVALID - DECISION OWNERSHIP"))</x:f>
      </x:c>
      <x:c r="P185" s="30" t="str">
        <x:f>IF(A185="","",IF(AND(B185&lt;&gt;"",C185&lt;&gt;"",D185&lt;&gt;"",E185&lt;&gt;"",F185&lt;&gt;"",G185&lt;&gt;"",H185&lt;&gt;"",I185&lt;&gt;"",J185&lt;&gt;"",K185&lt;&gt;"",L185&lt;&gt;"",M185&lt;&gt;""),"VALID","INVALID - REQUIRED FIELD"))</x:f>
      </x:c>
      <x:c r="Q185" s="30" t="str">
        <x:f>IF(A185="","",COUNTIFS(EVIDENCE_LINKS!$B$6:$B$205,A185,EVIDENCE_LINKS!$C$6:$C$205,B185))</x:f>
      </x:c>
      <x:c r="R185" s="30" t="str">
        <x:f>IF(A185="","",COUNTIFS(EVIDENCE_LINKS!$B$6:$B$205,A185,EVIDENCE_LINKS!$C$6:$C$205,B185,EVIDENCE_LINKS!$N$6:$N$205,"VALID"))</x:f>
      </x:c>
      <x:c r="S185" s="30" t="str">
        <x:f>IF(A185="","",COUNTIFS(EVIDENCE_LINKS!$B$6:$B$205,A185,EVIDENCE_LINKS!$C$6:$C$205,B185,EVIDENCE_LINKS!$N$6:$N$205,"BLOCKING"))</x:f>
      </x:c>
      <x:c r="T185" s="30" t="str">
        <x:f>IF(A185="","",COUNTIFS(ALTERNATIVES!$B$6:$B$205,A185,ALTERNATIVES!$C$6:$C$205,B185,ALTERNATIVES!$L$6:$L$205,"VALID"))</x:f>
      </x:c>
      <x:c r="U185" s="30" t="str">
        <x:f>IF(A185="","",IF(OR(N185&lt;&gt;"VALID",O185&lt;&gt;"VALID",P185&lt;&gt;"VALID",AB185&lt;&gt;"VALID",AC185&gt;0,AE185&gt;0,AO185&lt;&gt;"VALID",AR185&lt;&gt;"VALID"),"REPAIR MEMO",IF(INDEX(DECISION_CONTEXT!$D$6:$D$205,MATCH(B185,DECISION_CONTEXT!$A$6:$A$205,0))="REOPEN REQUIRED","RETURN TO DECISION DEFINITION",IF(OR(AD185&gt;0,AP185="TOO FEW - RETURN TO EVIDENCE AUDIT"),"RETURN TO EVIDENCE AUDIT",IF(AP185="TOO MANY - REPAIR MEMO","REPAIR MEMO",IF(T185&lt;1,"REPAIR MEMO","READY FOR EXECUTIVE REVIEW"))))))</x:f>
      </x:c>
      <x:c r="V185" s="30" t="str">
        <x:f>IF(A185="","",IF(U185="READY FOR EXECUTIVE REVIEW","Take the bounded memo to executive review; record the actual decision separately.",IF(U185="RETURN TO DECISION DEFINITION","Reopen the Decision Definition Canvas before rewriting the memo.",IF(U185="RETURN TO EVIDENCE AUDIT","Return to Evidence Audit until at least two and no more than four decision-bearing evidence records are valid.",IF(AP185="TOO MANY - REPAIR MEMO","Reduce the executive surface to two to four decision-bearing evidence records without changing upstream evidence.","Repair the memo record without changing upstream decision or evidence.")))))</x:f>
      </x:c>
      <x:c r="W185" s="30" t="str">
        <x:f>IF(A185="","",A185&amp;"|~|"&amp;B185&amp;"|~|"&amp;E185&amp;"|~|"&amp;F185&amp;"|~|"&amp;H185&amp;"|~|"&amp;I185&amp;"|~|"&amp;K185&amp;"|~|"&amp;L185)</x:f>
      </x:c>
      <x:c r="X185" s="51"/>
      <x:c r="Y185" s="51"/>
      <x:c r="Z185" s="51"/>
      <x:c r="AA185" s="51"/>
      <x:c r="AB185" s="51" t="str">
        <x:f>IF(A185="","",IF(AND(O185="VALID",EXACT(X185,INDEX(DECISION_CONTEXT!$B$6:$B$205,MATCH(B185,DECISION_CONTEXT!$A$6:$A$205,0))),EXACT(Y185,INDEX(DECISION_CONTEXT!$E$6:$E$205,MATCH(B185,DECISION_CONTEXT!$A$6:$A$205,0))),EXACT(Z185,INDEX(DECISION_CONTEXT!$F$6:$F$205,MATCH(B185,DECISION_CONTEXT!$A$6:$A$205,0))),EXACT(AA185,INDEX(DECISION_CONTEXT!$H$6:$H$205,MATCH(B185,DECISION_CONTEXT!$A$6:$A$205,0))),EXACT(E185,INDEX(DECISION_CONTEXT!$K$6:$K$205,MATCH(B185,DECISION_CONTEXT!$A$6:$A$205,0)))),"VALID","INVALID - DECISION CONTRACT PARITY / AUTHORITY"))</x:f>
      </x:c>
      <x:c r="AC185" s="51" t="str">
        <x:f>IF(A185="","",COUNTIFS(EVIDENCE_LINKS!$B$6:$B$205,A185,EVIDENCE_LINKS!$C$6:$C$205,B185,EVIDENCE_LINKS!$N$6:$N$205,"INVALID"))</x:f>
      </x:c>
      <x:c r="AD185" s="51" t="str">
        <x:f>IF(A185="","",S185)</x:f>
      </x:c>
      <x:c r="AE185" s="51" t="str">
        <x:f>IF(A185="","",COUNTIFS(ALTERNATIVES!$B$6:$B$205,A185,ALTERNATIVES!$C$6:$C$205,B185,ALTERNATIVES!$L$6:$L$205,"INVALID"))</x:f>
      </x:c>
      <x:c r="AF185" s="51" t="str">
        <x:f>IF(A185="","",A185&amp;"|~|"&amp;B185&amp;"|~|"&amp;X185&amp;"|~|"&amp;Y185&amp;"|~|"&amp;Z185&amp;"|~|"&amp;AA185&amp;"|~|"&amp;E185&amp;"|~|"&amp;F185&amp;"|~|"&amp;H185&amp;"|~|"&amp;I185&amp;"|~|"&amp;K185&amp;"|~|"&amp;L185)</x:f>
      </x:c>
      <x:c r="AG185" s="51"/>
      <x:c r="AH185" s="51"/>
      <x:c r="AI185" s="51"/>
      <x:c r="AJ185" s="51"/>
      <x:c r="AK185" s="51" t="str">
        <x:f>IF(A185="","",IF(AG185="","EMPTY",IF(AND(COUNTIFS(EVIDENCE_LINKS!$B$6:$B$205,A185,EVIDENCE_LINKS!$D$6:$D$205,AG185)=1,EXACT(AG185,INDEX(EVIDENCE_LINKS!$D$6:$D$205,SUMIFS(EVIDENCE_LINKS!$S$6:$S$205,EVIDENCE_LINKS!$B$6:$B$205,A185,EVIDENCE_LINKS!$D$6:$D$205,AG185))),EXACT(A185,INDEX(EVIDENCE_LINKS!$B$6:$B$205,SUMIFS(EVIDENCE_LINKS!$S$6:$S$205,EVIDENCE_LINKS!$B$6:$B$205,A185,EVIDENCE_LINKS!$D$6:$D$205,AG185))),EXACT(B185,INDEX(EVIDENCE_LINKS!$C$6:$C$205,SUMIFS(EVIDENCE_LINKS!$S$6:$S$205,EVIDENCE_LINKS!$B$6:$B$205,A185,EVIDENCE_LINKS!$D$6:$D$205,AG185))),INDEX(EVIDENCE_LINKS!$N$6:$N$205,SUMIFS(EVIDENCE_LINKS!$S$6:$S$205,EVIDENCE_LINKS!$B$6:$B$205,A185,EVIDENCE_LINKS!$D$6:$D$205,AG185))="VALID",COUNTIF($AG185:$AJ185,AG185)=1),"VALID","INVALID - EVIDENCE 1 SELECTION")))</x:f>
      </x:c>
      <x:c r="AL185" s="51" t="str">
        <x:f>IF(A185="","",IF(AH185="","EMPTY",IF(AND(COUNTIFS(EVIDENCE_LINKS!$B$6:$B$205,A185,EVIDENCE_LINKS!$D$6:$D$205,AH185)=1,EXACT(AH185,INDEX(EVIDENCE_LINKS!$D$6:$D$205,SUMIFS(EVIDENCE_LINKS!$S$6:$S$205,EVIDENCE_LINKS!$B$6:$B$205,A185,EVIDENCE_LINKS!$D$6:$D$205,AH185))),EXACT(A185,INDEX(EVIDENCE_LINKS!$B$6:$B$205,SUMIFS(EVIDENCE_LINKS!$S$6:$S$205,EVIDENCE_LINKS!$B$6:$B$205,A185,EVIDENCE_LINKS!$D$6:$D$205,AH185))),EXACT(B185,INDEX(EVIDENCE_LINKS!$C$6:$C$205,SUMIFS(EVIDENCE_LINKS!$S$6:$S$205,EVIDENCE_LINKS!$B$6:$B$205,A185,EVIDENCE_LINKS!$D$6:$D$205,AH185))),INDEX(EVIDENCE_LINKS!$N$6:$N$205,SUMIFS(EVIDENCE_LINKS!$S$6:$S$205,EVIDENCE_LINKS!$B$6:$B$205,A185,EVIDENCE_LINKS!$D$6:$D$205,AH185))="VALID",COUNTIF($AG185:$AJ185,AH185)=1),"VALID","INVALID - EVIDENCE 2 SELECTION")))</x:f>
      </x:c>
      <x:c r="AM185" s="51" t="str">
        <x:f>IF(A185="","",IF(AI185="","EMPTY",IF(AND(COUNTIFS(EVIDENCE_LINKS!$B$6:$B$205,A185,EVIDENCE_LINKS!$D$6:$D$205,AI185)=1,EXACT(AI185,INDEX(EVIDENCE_LINKS!$D$6:$D$205,SUMIFS(EVIDENCE_LINKS!$S$6:$S$205,EVIDENCE_LINKS!$B$6:$B$205,A185,EVIDENCE_LINKS!$D$6:$D$205,AI185))),EXACT(A185,INDEX(EVIDENCE_LINKS!$B$6:$B$205,SUMIFS(EVIDENCE_LINKS!$S$6:$S$205,EVIDENCE_LINKS!$B$6:$B$205,A185,EVIDENCE_LINKS!$D$6:$D$205,AI185))),EXACT(B185,INDEX(EVIDENCE_LINKS!$C$6:$C$205,SUMIFS(EVIDENCE_LINKS!$S$6:$S$205,EVIDENCE_LINKS!$B$6:$B$205,A185,EVIDENCE_LINKS!$D$6:$D$205,AI185))),INDEX(EVIDENCE_LINKS!$N$6:$N$205,SUMIFS(EVIDENCE_LINKS!$S$6:$S$205,EVIDENCE_LINKS!$B$6:$B$205,A185,EVIDENCE_LINKS!$D$6:$D$205,AI185))="VALID",COUNTIF($AG185:$AJ185,AI185)=1),"VALID","INVALID - EVIDENCE 3 SELECTION")))</x:f>
      </x:c>
      <x:c r="AN185" s="51" t="str">
        <x:f>IF(A185="","",IF(AJ185="","EMPTY",IF(AND(COUNTIFS(EVIDENCE_LINKS!$B$6:$B$205,A185,EVIDENCE_LINKS!$D$6:$D$205,AJ185)=1,EXACT(AJ185,INDEX(EVIDENCE_LINKS!$D$6:$D$205,SUMIFS(EVIDENCE_LINKS!$S$6:$S$205,EVIDENCE_LINKS!$B$6:$B$205,A185,EVIDENCE_LINKS!$D$6:$D$205,AJ185))),EXACT(A185,INDEX(EVIDENCE_LINKS!$B$6:$B$205,SUMIFS(EVIDENCE_LINKS!$S$6:$S$205,EVIDENCE_LINKS!$B$6:$B$205,A185,EVIDENCE_LINKS!$D$6:$D$205,AJ185))),EXACT(B185,INDEX(EVIDENCE_LINKS!$C$6:$C$205,SUMIFS(EVIDENCE_LINKS!$S$6:$S$205,EVIDENCE_LINKS!$B$6:$B$205,A185,EVIDENCE_LINKS!$D$6:$D$205,AJ185))),INDEX(EVIDENCE_LINKS!$N$6:$N$205,SUMIFS(EVIDENCE_LINKS!$S$6:$S$205,EVIDENCE_LINKS!$B$6:$B$205,A185,EVIDENCE_LINKS!$D$6:$D$205,AJ185))="VALID",COUNTIF($AG185:$AJ185,AJ185)=1),"VALID","INVALID - EVIDENCE 4 SELECTION")))</x:f>
      </x:c>
      <x:c r="AO185" s="51" t="str">
        <x:f>IF(A185="","",IF(AND(OR(AK185="VALID",AK185="EMPTY"),OR(AL185="VALID",AL185="EMPTY"),OR(AM185="VALID",AM185="EMPTY"),OR(AN185="VALID",AN185="EMPTY"),R185=COUNTIF($AG185:$AJ185,"&lt;&gt;")),"VALID","INVALID - EVIDENCE SELECTION PARITY"))</x:f>
      </x:c>
      <x:c r="AP185" s="51" t="str">
        <x:f>IF(A185="","",IF(R185&lt;2,"TOO FEW - RETURN TO EVIDENCE AUDIT",IF(R185&gt;4,"TOO MANY - REPAIR MEMO","VALID")))</x:f>
      </x:c>
      <x:c r="AR185" t="str">
        <x:f>IF(A185="","",IF(AQ185="","INVALID - MISSING ALTERNATIVE SELECTION",IF(AND(COUNTIFS(ALTERNATIVES!$B$6:$B$205,A185,ALTERNATIVES!$A$6:$A$205,AQ185)=1,EXACT(AQ185,INDEX(ALTERNATIVES!$A$6:$A$205,SUMIFS(ALTERNATIVES!$Q$6:$Q$205,ALTERNATIVES!$B$6:$B$205,A185,ALTERNATIVES!$A$6:$A$205,AQ185))),EXACT(A185,INDEX(ALTERNATIVES!$B$6:$B$205,SUMIFS(ALTERNATIVES!$Q$6:$Q$205,ALTERNATIVES!$B$6:$B$205,A185,ALTERNATIVES!$A$6:$A$205,AQ185))),EXACT(B185,INDEX(ALTERNATIVES!$C$6:$C$205,SUMIFS(ALTERNATIVES!$Q$6:$Q$205,ALTERNATIVES!$B$6:$B$205,A185,ALTERNATIVES!$A$6:$A$205,AQ185))),INDEX(ALTERNATIVES!$L$6:$L$205,SUMIFS(ALTERNATIVES!$Q$6:$Q$205,ALTERNATIVES!$B$6:$B$205,A185,ALTERNATIVES!$A$6:$A$205,AQ185))="VALID"),"VALID","INVALID - ALTERNATIVE SELECTION")))</x:f>
      </x:c>
    </x:row>
    <x:row r="186">
      <x:c r="A186" s="24"/>
      <x:c r="B186" s="24"/>
      <x:c r="C186" s="34"/>
      <x:c r="D186" s="24"/>
      <x:c r="E186" s="24"/>
      <x:c r="F186" s="24"/>
      <x:c r="G186" s="24"/>
      <x:c r="H186" s="24"/>
      <x:c r="I186" s="24"/>
      <x:c r="J186" s="24"/>
      <x:c r="K186" s="24"/>
      <x:c r="L186" s="24"/>
      <x:c r="M186" s="24"/>
      <x:c r="N186" s="30" t="str">
        <x:f>IF(A186="","",IF(COUNTIF($A$6:$A$205,A186)=1,"VALID","INVALID - DUPLICATE / CASE-COLLIDING MEMO ID"))</x:f>
      </x:c>
      <x:c r="O186" s="30" t="str">
        <x:f>IF(A186="","",IF(AND(COUNTIF(DECISION_CONTEXT!$A$6:$A$205,B186)=1,EXACT(B186,INDEX(DECISION_CONTEXT!$A$6:$A$205,MATCH(B186,DECISION_CONTEXT!$A$6:$A$205,0))),INDEX(DECISION_CONTEXT!$I$6:$I$205,MATCH(B186,DECISION_CONTEXT!$A$6:$A$205,0))="VALID",INDEX(DECISION_CONTEXT!$J$6:$J$205,MATCH(B186,DECISION_CONTEXT!$A$6:$A$205,0))="VALID"),"VALID","INVALID - DECISION OWNERSHIP"))</x:f>
      </x:c>
      <x:c r="P186" s="30" t="str">
        <x:f>IF(A186="","",IF(AND(B186&lt;&gt;"",C186&lt;&gt;"",D186&lt;&gt;"",E186&lt;&gt;"",F186&lt;&gt;"",G186&lt;&gt;"",H186&lt;&gt;"",I186&lt;&gt;"",J186&lt;&gt;"",K186&lt;&gt;"",L186&lt;&gt;"",M186&lt;&gt;""),"VALID","INVALID - REQUIRED FIELD"))</x:f>
      </x:c>
      <x:c r="Q186" s="30" t="str">
        <x:f>IF(A186="","",COUNTIFS(EVIDENCE_LINKS!$B$6:$B$205,A186,EVIDENCE_LINKS!$C$6:$C$205,B186))</x:f>
      </x:c>
      <x:c r="R186" s="30" t="str">
        <x:f>IF(A186="","",COUNTIFS(EVIDENCE_LINKS!$B$6:$B$205,A186,EVIDENCE_LINKS!$C$6:$C$205,B186,EVIDENCE_LINKS!$N$6:$N$205,"VALID"))</x:f>
      </x:c>
      <x:c r="S186" s="30" t="str">
        <x:f>IF(A186="","",COUNTIFS(EVIDENCE_LINKS!$B$6:$B$205,A186,EVIDENCE_LINKS!$C$6:$C$205,B186,EVIDENCE_LINKS!$N$6:$N$205,"BLOCKING"))</x:f>
      </x:c>
      <x:c r="T186" s="30" t="str">
        <x:f>IF(A186="","",COUNTIFS(ALTERNATIVES!$B$6:$B$205,A186,ALTERNATIVES!$C$6:$C$205,B186,ALTERNATIVES!$L$6:$L$205,"VALID"))</x:f>
      </x:c>
      <x:c r="U186" s="30" t="str">
        <x:f>IF(A186="","",IF(OR(N186&lt;&gt;"VALID",O186&lt;&gt;"VALID",P186&lt;&gt;"VALID",AB186&lt;&gt;"VALID",AC186&gt;0,AE186&gt;0,AO186&lt;&gt;"VALID",AR186&lt;&gt;"VALID"),"REPAIR MEMO",IF(INDEX(DECISION_CONTEXT!$D$6:$D$205,MATCH(B186,DECISION_CONTEXT!$A$6:$A$205,0))="REOPEN REQUIRED","RETURN TO DECISION DEFINITION",IF(OR(AD186&gt;0,AP186="TOO FEW - RETURN TO EVIDENCE AUDIT"),"RETURN TO EVIDENCE AUDIT",IF(AP186="TOO MANY - REPAIR MEMO","REPAIR MEMO",IF(T186&lt;1,"REPAIR MEMO","READY FOR EXECUTIVE REVIEW"))))))</x:f>
      </x:c>
      <x:c r="V186" s="30" t="str">
        <x:f>IF(A186="","",IF(U186="READY FOR EXECUTIVE REVIEW","Take the bounded memo to executive review; record the actual decision separately.",IF(U186="RETURN TO DECISION DEFINITION","Reopen the Decision Definition Canvas before rewriting the memo.",IF(U186="RETURN TO EVIDENCE AUDIT","Return to Evidence Audit until at least two and no more than four decision-bearing evidence records are valid.",IF(AP186="TOO MANY - REPAIR MEMO","Reduce the executive surface to two to four decision-bearing evidence records without changing upstream evidence.","Repair the memo record without changing upstream decision or evidence.")))))</x:f>
      </x:c>
      <x:c r="W186" s="30" t="str">
        <x:f>IF(A186="","",A186&amp;"|~|"&amp;B186&amp;"|~|"&amp;E186&amp;"|~|"&amp;F186&amp;"|~|"&amp;H186&amp;"|~|"&amp;I186&amp;"|~|"&amp;K186&amp;"|~|"&amp;L186)</x:f>
      </x:c>
      <x:c r="X186" s="51"/>
      <x:c r="Y186" s="51"/>
      <x:c r="Z186" s="51"/>
      <x:c r="AA186" s="51"/>
      <x:c r="AB186" s="51" t="str">
        <x:f>IF(A186="","",IF(AND(O186="VALID",EXACT(X186,INDEX(DECISION_CONTEXT!$B$6:$B$205,MATCH(B186,DECISION_CONTEXT!$A$6:$A$205,0))),EXACT(Y186,INDEX(DECISION_CONTEXT!$E$6:$E$205,MATCH(B186,DECISION_CONTEXT!$A$6:$A$205,0))),EXACT(Z186,INDEX(DECISION_CONTEXT!$F$6:$F$205,MATCH(B186,DECISION_CONTEXT!$A$6:$A$205,0))),EXACT(AA186,INDEX(DECISION_CONTEXT!$H$6:$H$205,MATCH(B186,DECISION_CONTEXT!$A$6:$A$205,0))),EXACT(E186,INDEX(DECISION_CONTEXT!$K$6:$K$205,MATCH(B186,DECISION_CONTEXT!$A$6:$A$205,0)))),"VALID","INVALID - DECISION CONTRACT PARITY / AUTHORITY"))</x:f>
      </x:c>
      <x:c r="AC186" s="51" t="str">
        <x:f>IF(A186="","",COUNTIFS(EVIDENCE_LINKS!$B$6:$B$205,A186,EVIDENCE_LINKS!$C$6:$C$205,B186,EVIDENCE_LINKS!$N$6:$N$205,"INVALID"))</x:f>
      </x:c>
      <x:c r="AD186" s="51" t="str">
        <x:f>IF(A186="","",S186)</x:f>
      </x:c>
      <x:c r="AE186" s="51" t="str">
        <x:f>IF(A186="","",COUNTIFS(ALTERNATIVES!$B$6:$B$205,A186,ALTERNATIVES!$C$6:$C$205,B186,ALTERNATIVES!$L$6:$L$205,"INVALID"))</x:f>
      </x:c>
      <x:c r="AF186" s="51" t="str">
        <x:f>IF(A186="","",A186&amp;"|~|"&amp;B186&amp;"|~|"&amp;X186&amp;"|~|"&amp;Y186&amp;"|~|"&amp;Z186&amp;"|~|"&amp;AA186&amp;"|~|"&amp;E186&amp;"|~|"&amp;F186&amp;"|~|"&amp;H186&amp;"|~|"&amp;I186&amp;"|~|"&amp;K186&amp;"|~|"&amp;L186)</x:f>
      </x:c>
      <x:c r="AG186" s="51"/>
      <x:c r="AH186" s="51"/>
      <x:c r="AI186" s="51"/>
      <x:c r="AJ186" s="51"/>
      <x:c r="AK186" s="51" t="str">
        <x:f>IF(A186="","",IF(AG186="","EMPTY",IF(AND(COUNTIFS(EVIDENCE_LINKS!$B$6:$B$205,A186,EVIDENCE_LINKS!$D$6:$D$205,AG186)=1,EXACT(AG186,INDEX(EVIDENCE_LINKS!$D$6:$D$205,SUMIFS(EVIDENCE_LINKS!$S$6:$S$205,EVIDENCE_LINKS!$B$6:$B$205,A186,EVIDENCE_LINKS!$D$6:$D$205,AG186))),EXACT(A186,INDEX(EVIDENCE_LINKS!$B$6:$B$205,SUMIFS(EVIDENCE_LINKS!$S$6:$S$205,EVIDENCE_LINKS!$B$6:$B$205,A186,EVIDENCE_LINKS!$D$6:$D$205,AG186))),EXACT(B186,INDEX(EVIDENCE_LINKS!$C$6:$C$205,SUMIFS(EVIDENCE_LINKS!$S$6:$S$205,EVIDENCE_LINKS!$B$6:$B$205,A186,EVIDENCE_LINKS!$D$6:$D$205,AG186))),INDEX(EVIDENCE_LINKS!$N$6:$N$205,SUMIFS(EVIDENCE_LINKS!$S$6:$S$205,EVIDENCE_LINKS!$B$6:$B$205,A186,EVIDENCE_LINKS!$D$6:$D$205,AG186))="VALID",COUNTIF($AG186:$AJ186,AG186)=1),"VALID","INVALID - EVIDENCE 1 SELECTION")))</x:f>
      </x:c>
      <x:c r="AL186" s="51" t="str">
        <x:f>IF(A186="","",IF(AH186="","EMPTY",IF(AND(COUNTIFS(EVIDENCE_LINKS!$B$6:$B$205,A186,EVIDENCE_LINKS!$D$6:$D$205,AH186)=1,EXACT(AH186,INDEX(EVIDENCE_LINKS!$D$6:$D$205,SUMIFS(EVIDENCE_LINKS!$S$6:$S$205,EVIDENCE_LINKS!$B$6:$B$205,A186,EVIDENCE_LINKS!$D$6:$D$205,AH186))),EXACT(A186,INDEX(EVIDENCE_LINKS!$B$6:$B$205,SUMIFS(EVIDENCE_LINKS!$S$6:$S$205,EVIDENCE_LINKS!$B$6:$B$205,A186,EVIDENCE_LINKS!$D$6:$D$205,AH186))),EXACT(B186,INDEX(EVIDENCE_LINKS!$C$6:$C$205,SUMIFS(EVIDENCE_LINKS!$S$6:$S$205,EVIDENCE_LINKS!$B$6:$B$205,A186,EVIDENCE_LINKS!$D$6:$D$205,AH186))),INDEX(EVIDENCE_LINKS!$N$6:$N$205,SUMIFS(EVIDENCE_LINKS!$S$6:$S$205,EVIDENCE_LINKS!$B$6:$B$205,A186,EVIDENCE_LINKS!$D$6:$D$205,AH186))="VALID",COUNTIF($AG186:$AJ186,AH186)=1),"VALID","INVALID - EVIDENCE 2 SELECTION")))</x:f>
      </x:c>
      <x:c r="AM186" s="51" t="str">
        <x:f>IF(A186="","",IF(AI186="","EMPTY",IF(AND(COUNTIFS(EVIDENCE_LINKS!$B$6:$B$205,A186,EVIDENCE_LINKS!$D$6:$D$205,AI186)=1,EXACT(AI186,INDEX(EVIDENCE_LINKS!$D$6:$D$205,SUMIFS(EVIDENCE_LINKS!$S$6:$S$205,EVIDENCE_LINKS!$B$6:$B$205,A186,EVIDENCE_LINKS!$D$6:$D$205,AI186))),EXACT(A186,INDEX(EVIDENCE_LINKS!$B$6:$B$205,SUMIFS(EVIDENCE_LINKS!$S$6:$S$205,EVIDENCE_LINKS!$B$6:$B$205,A186,EVIDENCE_LINKS!$D$6:$D$205,AI186))),EXACT(B186,INDEX(EVIDENCE_LINKS!$C$6:$C$205,SUMIFS(EVIDENCE_LINKS!$S$6:$S$205,EVIDENCE_LINKS!$B$6:$B$205,A186,EVIDENCE_LINKS!$D$6:$D$205,AI186))),INDEX(EVIDENCE_LINKS!$N$6:$N$205,SUMIFS(EVIDENCE_LINKS!$S$6:$S$205,EVIDENCE_LINKS!$B$6:$B$205,A186,EVIDENCE_LINKS!$D$6:$D$205,AI186))="VALID",COUNTIF($AG186:$AJ186,AI186)=1),"VALID","INVALID - EVIDENCE 3 SELECTION")))</x:f>
      </x:c>
      <x:c r="AN186" s="51" t="str">
        <x:f>IF(A186="","",IF(AJ186="","EMPTY",IF(AND(COUNTIFS(EVIDENCE_LINKS!$B$6:$B$205,A186,EVIDENCE_LINKS!$D$6:$D$205,AJ186)=1,EXACT(AJ186,INDEX(EVIDENCE_LINKS!$D$6:$D$205,SUMIFS(EVIDENCE_LINKS!$S$6:$S$205,EVIDENCE_LINKS!$B$6:$B$205,A186,EVIDENCE_LINKS!$D$6:$D$205,AJ186))),EXACT(A186,INDEX(EVIDENCE_LINKS!$B$6:$B$205,SUMIFS(EVIDENCE_LINKS!$S$6:$S$205,EVIDENCE_LINKS!$B$6:$B$205,A186,EVIDENCE_LINKS!$D$6:$D$205,AJ186))),EXACT(B186,INDEX(EVIDENCE_LINKS!$C$6:$C$205,SUMIFS(EVIDENCE_LINKS!$S$6:$S$205,EVIDENCE_LINKS!$B$6:$B$205,A186,EVIDENCE_LINKS!$D$6:$D$205,AJ186))),INDEX(EVIDENCE_LINKS!$N$6:$N$205,SUMIFS(EVIDENCE_LINKS!$S$6:$S$205,EVIDENCE_LINKS!$B$6:$B$205,A186,EVIDENCE_LINKS!$D$6:$D$205,AJ186))="VALID",COUNTIF($AG186:$AJ186,AJ186)=1),"VALID","INVALID - EVIDENCE 4 SELECTION")))</x:f>
      </x:c>
      <x:c r="AO186" s="51" t="str">
        <x:f>IF(A186="","",IF(AND(OR(AK186="VALID",AK186="EMPTY"),OR(AL186="VALID",AL186="EMPTY"),OR(AM186="VALID",AM186="EMPTY"),OR(AN186="VALID",AN186="EMPTY"),R186=COUNTIF($AG186:$AJ186,"&lt;&gt;")),"VALID","INVALID - EVIDENCE SELECTION PARITY"))</x:f>
      </x:c>
      <x:c r="AP186" s="51" t="str">
        <x:f>IF(A186="","",IF(R186&lt;2,"TOO FEW - RETURN TO EVIDENCE AUDIT",IF(R186&gt;4,"TOO MANY - REPAIR MEMO","VALID")))</x:f>
      </x:c>
      <x:c r="AR186" t="str">
        <x:f>IF(A186="","",IF(AQ186="","INVALID - MISSING ALTERNATIVE SELECTION",IF(AND(COUNTIFS(ALTERNATIVES!$B$6:$B$205,A186,ALTERNATIVES!$A$6:$A$205,AQ186)=1,EXACT(AQ186,INDEX(ALTERNATIVES!$A$6:$A$205,SUMIFS(ALTERNATIVES!$Q$6:$Q$205,ALTERNATIVES!$B$6:$B$205,A186,ALTERNATIVES!$A$6:$A$205,AQ186))),EXACT(A186,INDEX(ALTERNATIVES!$B$6:$B$205,SUMIFS(ALTERNATIVES!$Q$6:$Q$205,ALTERNATIVES!$B$6:$B$205,A186,ALTERNATIVES!$A$6:$A$205,AQ186))),EXACT(B186,INDEX(ALTERNATIVES!$C$6:$C$205,SUMIFS(ALTERNATIVES!$Q$6:$Q$205,ALTERNATIVES!$B$6:$B$205,A186,ALTERNATIVES!$A$6:$A$205,AQ186))),INDEX(ALTERNATIVES!$L$6:$L$205,SUMIFS(ALTERNATIVES!$Q$6:$Q$205,ALTERNATIVES!$B$6:$B$205,A186,ALTERNATIVES!$A$6:$A$205,AQ186))="VALID"),"VALID","INVALID - ALTERNATIVE SELECTION")))</x:f>
      </x:c>
    </x:row>
    <x:row r="187">
      <x:c r="A187" s="24"/>
      <x:c r="B187" s="24"/>
      <x:c r="C187" s="34"/>
      <x:c r="D187" s="24"/>
      <x:c r="E187" s="24"/>
      <x:c r="F187" s="24"/>
      <x:c r="G187" s="24"/>
      <x:c r="H187" s="24"/>
      <x:c r="I187" s="24"/>
      <x:c r="J187" s="24"/>
      <x:c r="K187" s="24"/>
      <x:c r="L187" s="24"/>
      <x:c r="M187" s="24"/>
      <x:c r="N187" s="30" t="str">
        <x:f>IF(A187="","",IF(COUNTIF($A$6:$A$205,A187)=1,"VALID","INVALID - DUPLICATE / CASE-COLLIDING MEMO ID"))</x:f>
      </x:c>
      <x:c r="O187" s="30" t="str">
        <x:f>IF(A187="","",IF(AND(COUNTIF(DECISION_CONTEXT!$A$6:$A$205,B187)=1,EXACT(B187,INDEX(DECISION_CONTEXT!$A$6:$A$205,MATCH(B187,DECISION_CONTEXT!$A$6:$A$205,0))),INDEX(DECISION_CONTEXT!$I$6:$I$205,MATCH(B187,DECISION_CONTEXT!$A$6:$A$205,0))="VALID",INDEX(DECISION_CONTEXT!$J$6:$J$205,MATCH(B187,DECISION_CONTEXT!$A$6:$A$205,0))="VALID"),"VALID","INVALID - DECISION OWNERSHIP"))</x:f>
      </x:c>
      <x:c r="P187" s="30" t="str">
        <x:f>IF(A187="","",IF(AND(B187&lt;&gt;"",C187&lt;&gt;"",D187&lt;&gt;"",E187&lt;&gt;"",F187&lt;&gt;"",G187&lt;&gt;"",H187&lt;&gt;"",I187&lt;&gt;"",J187&lt;&gt;"",K187&lt;&gt;"",L187&lt;&gt;"",M187&lt;&gt;""),"VALID","INVALID - REQUIRED FIELD"))</x:f>
      </x:c>
      <x:c r="Q187" s="30" t="str">
        <x:f>IF(A187="","",COUNTIFS(EVIDENCE_LINKS!$B$6:$B$205,A187,EVIDENCE_LINKS!$C$6:$C$205,B187))</x:f>
      </x:c>
      <x:c r="R187" s="30" t="str">
        <x:f>IF(A187="","",COUNTIFS(EVIDENCE_LINKS!$B$6:$B$205,A187,EVIDENCE_LINKS!$C$6:$C$205,B187,EVIDENCE_LINKS!$N$6:$N$205,"VALID"))</x:f>
      </x:c>
      <x:c r="S187" s="30" t="str">
        <x:f>IF(A187="","",COUNTIFS(EVIDENCE_LINKS!$B$6:$B$205,A187,EVIDENCE_LINKS!$C$6:$C$205,B187,EVIDENCE_LINKS!$N$6:$N$205,"BLOCKING"))</x:f>
      </x:c>
      <x:c r="T187" s="30" t="str">
        <x:f>IF(A187="","",COUNTIFS(ALTERNATIVES!$B$6:$B$205,A187,ALTERNATIVES!$C$6:$C$205,B187,ALTERNATIVES!$L$6:$L$205,"VALID"))</x:f>
      </x:c>
      <x:c r="U187" s="30" t="str">
        <x:f>IF(A187="","",IF(OR(N187&lt;&gt;"VALID",O187&lt;&gt;"VALID",P187&lt;&gt;"VALID",AB187&lt;&gt;"VALID",AC187&gt;0,AE187&gt;0,AO187&lt;&gt;"VALID",AR187&lt;&gt;"VALID"),"REPAIR MEMO",IF(INDEX(DECISION_CONTEXT!$D$6:$D$205,MATCH(B187,DECISION_CONTEXT!$A$6:$A$205,0))="REOPEN REQUIRED","RETURN TO DECISION DEFINITION",IF(OR(AD187&gt;0,AP187="TOO FEW - RETURN TO EVIDENCE AUDIT"),"RETURN TO EVIDENCE AUDIT",IF(AP187="TOO MANY - REPAIR MEMO","REPAIR MEMO",IF(T187&lt;1,"REPAIR MEMO","READY FOR EXECUTIVE REVIEW"))))))</x:f>
      </x:c>
      <x:c r="V187" s="30" t="str">
        <x:f>IF(A187="","",IF(U187="READY FOR EXECUTIVE REVIEW","Take the bounded memo to executive review; record the actual decision separately.",IF(U187="RETURN TO DECISION DEFINITION","Reopen the Decision Definition Canvas before rewriting the memo.",IF(U187="RETURN TO EVIDENCE AUDIT","Return to Evidence Audit until at least two and no more than four decision-bearing evidence records are valid.",IF(AP187="TOO MANY - REPAIR MEMO","Reduce the executive surface to two to four decision-bearing evidence records without changing upstream evidence.","Repair the memo record without changing upstream decision or evidence.")))))</x:f>
      </x:c>
      <x:c r="W187" s="30" t="str">
        <x:f>IF(A187="","",A187&amp;"|~|"&amp;B187&amp;"|~|"&amp;E187&amp;"|~|"&amp;F187&amp;"|~|"&amp;H187&amp;"|~|"&amp;I187&amp;"|~|"&amp;K187&amp;"|~|"&amp;L187)</x:f>
      </x:c>
      <x:c r="X187" s="51"/>
      <x:c r="Y187" s="51"/>
      <x:c r="Z187" s="51"/>
      <x:c r="AA187" s="51"/>
      <x:c r="AB187" s="51" t="str">
        <x:f>IF(A187="","",IF(AND(O187="VALID",EXACT(X187,INDEX(DECISION_CONTEXT!$B$6:$B$205,MATCH(B187,DECISION_CONTEXT!$A$6:$A$205,0))),EXACT(Y187,INDEX(DECISION_CONTEXT!$E$6:$E$205,MATCH(B187,DECISION_CONTEXT!$A$6:$A$205,0))),EXACT(Z187,INDEX(DECISION_CONTEXT!$F$6:$F$205,MATCH(B187,DECISION_CONTEXT!$A$6:$A$205,0))),EXACT(AA187,INDEX(DECISION_CONTEXT!$H$6:$H$205,MATCH(B187,DECISION_CONTEXT!$A$6:$A$205,0))),EXACT(E187,INDEX(DECISION_CONTEXT!$K$6:$K$205,MATCH(B187,DECISION_CONTEXT!$A$6:$A$205,0)))),"VALID","INVALID - DECISION CONTRACT PARITY / AUTHORITY"))</x:f>
      </x:c>
      <x:c r="AC187" s="51" t="str">
        <x:f>IF(A187="","",COUNTIFS(EVIDENCE_LINKS!$B$6:$B$205,A187,EVIDENCE_LINKS!$C$6:$C$205,B187,EVIDENCE_LINKS!$N$6:$N$205,"INVALID"))</x:f>
      </x:c>
      <x:c r="AD187" s="51" t="str">
        <x:f>IF(A187="","",S187)</x:f>
      </x:c>
      <x:c r="AE187" s="51" t="str">
        <x:f>IF(A187="","",COUNTIFS(ALTERNATIVES!$B$6:$B$205,A187,ALTERNATIVES!$C$6:$C$205,B187,ALTERNATIVES!$L$6:$L$205,"INVALID"))</x:f>
      </x:c>
      <x:c r="AF187" s="51" t="str">
        <x:f>IF(A187="","",A187&amp;"|~|"&amp;B187&amp;"|~|"&amp;X187&amp;"|~|"&amp;Y187&amp;"|~|"&amp;Z187&amp;"|~|"&amp;AA187&amp;"|~|"&amp;E187&amp;"|~|"&amp;F187&amp;"|~|"&amp;H187&amp;"|~|"&amp;I187&amp;"|~|"&amp;K187&amp;"|~|"&amp;L187)</x:f>
      </x:c>
      <x:c r="AG187" s="51"/>
      <x:c r="AH187" s="51"/>
      <x:c r="AI187" s="51"/>
      <x:c r="AJ187" s="51"/>
      <x:c r="AK187" s="51" t="str">
        <x:f>IF(A187="","",IF(AG187="","EMPTY",IF(AND(COUNTIFS(EVIDENCE_LINKS!$B$6:$B$205,A187,EVIDENCE_LINKS!$D$6:$D$205,AG187)=1,EXACT(AG187,INDEX(EVIDENCE_LINKS!$D$6:$D$205,SUMIFS(EVIDENCE_LINKS!$S$6:$S$205,EVIDENCE_LINKS!$B$6:$B$205,A187,EVIDENCE_LINKS!$D$6:$D$205,AG187))),EXACT(A187,INDEX(EVIDENCE_LINKS!$B$6:$B$205,SUMIFS(EVIDENCE_LINKS!$S$6:$S$205,EVIDENCE_LINKS!$B$6:$B$205,A187,EVIDENCE_LINKS!$D$6:$D$205,AG187))),EXACT(B187,INDEX(EVIDENCE_LINKS!$C$6:$C$205,SUMIFS(EVIDENCE_LINKS!$S$6:$S$205,EVIDENCE_LINKS!$B$6:$B$205,A187,EVIDENCE_LINKS!$D$6:$D$205,AG187))),INDEX(EVIDENCE_LINKS!$N$6:$N$205,SUMIFS(EVIDENCE_LINKS!$S$6:$S$205,EVIDENCE_LINKS!$B$6:$B$205,A187,EVIDENCE_LINKS!$D$6:$D$205,AG187))="VALID",COUNTIF($AG187:$AJ187,AG187)=1),"VALID","INVALID - EVIDENCE 1 SELECTION")))</x:f>
      </x:c>
      <x:c r="AL187" s="51" t="str">
        <x:f>IF(A187="","",IF(AH187="","EMPTY",IF(AND(COUNTIFS(EVIDENCE_LINKS!$B$6:$B$205,A187,EVIDENCE_LINKS!$D$6:$D$205,AH187)=1,EXACT(AH187,INDEX(EVIDENCE_LINKS!$D$6:$D$205,SUMIFS(EVIDENCE_LINKS!$S$6:$S$205,EVIDENCE_LINKS!$B$6:$B$205,A187,EVIDENCE_LINKS!$D$6:$D$205,AH187))),EXACT(A187,INDEX(EVIDENCE_LINKS!$B$6:$B$205,SUMIFS(EVIDENCE_LINKS!$S$6:$S$205,EVIDENCE_LINKS!$B$6:$B$205,A187,EVIDENCE_LINKS!$D$6:$D$205,AH187))),EXACT(B187,INDEX(EVIDENCE_LINKS!$C$6:$C$205,SUMIFS(EVIDENCE_LINKS!$S$6:$S$205,EVIDENCE_LINKS!$B$6:$B$205,A187,EVIDENCE_LINKS!$D$6:$D$205,AH187))),INDEX(EVIDENCE_LINKS!$N$6:$N$205,SUMIFS(EVIDENCE_LINKS!$S$6:$S$205,EVIDENCE_LINKS!$B$6:$B$205,A187,EVIDENCE_LINKS!$D$6:$D$205,AH187))="VALID",COUNTIF($AG187:$AJ187,AH187)=1),"VALID","INVALID - EVIDENCE 2 SELECTION")))</x:f>
      </x:c>
      <x:c r="AM187" s="51" t="str">
        <x:f>IF(A187="","",IF(AI187="","EMPTY",IF(AND(COUNTIFS(EVIDENCE_LINKS!$B$6:$B$205,A187,EVIDENCE_LINKS!$D$6:$D$205,AI187)=1,EXACT(AI187,INDEX(EVIDENCE_LINKS!$D$6:$D$205,SUMIFS(EVIDENCE_LINKS!$S$6:$S$205,EVIDENCE_LINKS!$B$6:$B$205,A187,EVIDENCE_LINKS!$D$6:$D$205,AI187))),EXACT(A187,INDEX(EVIDENCE_LINKS!$B$6:$B$205,SUMIFS(EVIDENCE_LINKS!$S$6:$S$205,EVIDENCE_LINKS!$B$6:$B$205,A187,EVIDENCE_LINKS!$D$6:$D$205,AI187))),EXACT(B187,INDEX(EVIDENCE_LINKS!$C$6:$C$205,SUMIFS(EVIDENCE_LINKS!$S$6:$S$205,EVIDENCE_LINKS!$B$6:$B$205,A187,EVIDENCE_LINKS!$D$6:$D$205,AI187))),INDEX(EVIDENCE_LINKS!$N$6:$N$205,SUMIFS(EVIDENCE_LINKS!$S$6:$S$205,EVIDENCE_LINKS!$B$6:$B$205,A187,EVIDENCE_LINKS!$D$6:$D$205,AI187))="VALID",COUNTIF($AG187:$AJ187,AI187)=1),"VALID","INVALID - EVIDENCE 3 SELECTION")))</x:f>
      </x:c>
      <x:c r="AN187" s="51" t="str">
        <x:f>IF(A187="","",IF(AJ187="","EMPTY",IF(AND(COUNTIFS(EVIDENCE_LINKS!$B$6:$B$205,A187,EVIDENCE_LINKS!$D$6:$D$205,AJ187)=1,EXACT(AJ187,INDEX(EVIDENCE_LINKS!$D$6:$D$205,SUMIFS(EVIDENCE_LINKS!$S$6:$S$205,EVIDENCE_LINKS!$B$6:$B$205,A187,EVIDENCE_LINKS!$D$6:$D$205,AJ187))),EXACT(A187,INDEX(EVIDENCE_LINKS!$B$6:$B$205,SUMIFS(EVIDENCE_LINKS!$S$6:$S$205,EVIDENCE_LINKS!$B$6:$B$205,A187,EVIDENCE_LINKS!$D$6:$D$205,AJ187))),EXACT(B187,INDEX(EVIDENCE_LINKS!$C$6:$C$205,SUMIFS(EVIDENCE_LINKS!$S$6:$S$205,EVIDENCE_LINKS!$B$6:$B$205,A187,EVIDENCE_LINKS!$D$6:$D$205,AJ187))),INDEX(EVIDENCE_LINKS!$N$6:$N$205,SUMIFS(EVIDENCE_LINKS!$S$6:$S$205,EVIDENCE_LINKS!$B$6:$B$205,A187,EVIDENCE_LINKS!$D$6:$D$205,AJ187))="VALID",COUNTIF($AG187:$AJ187,AJ187)=1),"VALID","INVALID - EVIDENCE 4 SELECTION")))</x:f>
      </x:c>
      <x:c r="AO187" s="51" t="str">
        <x:f>IF(A187="","",IF(AND(OR(AK187="VALID",AK187="EMPTY"),OR(AL187="VALID",AL187="EMPTY"),OR(AM187="VALID",AM187="EMPTY"),OR(AN187="VALID",AN187="EMPTY"),R187=COUNTIF($AG187:$AJ187,"&lt;&gt;")),"VALID","INVALID - EVIDENCE SELECTION PARITY"))</x:f>
      </x:c>
      <x:c r="AP187" s="51" t="str">
        <x:f>IF(A187="","",IF(R187&lt;2,"TOO FEW - RETURN TO EVIDENCE AUDIT",IF(R187&gt;4,"TOO MANY - REPAIR MEMO","VALID")))</x:f>
      </x:c>
      <x:c r="AR187" t="str">
        <x:f>IF(A187="","",IF(AQ187="","INVALID - MISSING ALTERNATIVE SELECTION",IF(AND(COUNTIFS(ALTERNATIVES!$B$6:$B$205,A187,ALTERNATIVES!$A$6:$A$205,AQ187)=1,EXACT(AQ187,INDEX(ALTERNATIVES!$A$6:$A$205,SUMIFS(ALTERNATIVES!$Q$6:$Q$205,ALTERNATIVES!$B$6:$B$205,A187,ALTERNATIVES!$A$6:$A$205,AQ187))),EXACT(A187,INDEX(ALTERNATIVES!$B$6:$B$205,SUMIFS(ALTERNATIVES!$Q$6:$Q$205,ALTERNATIVES!$B$6:$B$205,A187,ALTERNATIVES!$A$6:$A$205,AQ187))),EXACT(B187,INDEX(ALTERNATIVES!$C$6:$C$205,SUMIFS(ALTERNATIVES!$Q$6:$Q$205,ALTERNATIVES!$B$6:$B$205,A187,ALTERNATIVES!$A$6:$A$205,AQ187))),INDEX(ALTERNATIVES!$L$6:$L$205,SUMIFS(ALTERNATIVES!$Q$6:$Q$205,ALTERNATIVES!$B$6:$B$205,A187,ALTERNATIVES!$A$6:$A$205,AQ187))="VALID"),"VALID","INVALID - ALTERNATIVE SELECTION")))</x:f>
      </x:c>
    </x:row>
    <x:row r="188">
      <x:c r="A188" s="24"/>
      <x:c r="B188" s="24"/>
      <x:c r="C188" s="34"/>
      <x:c r="D188" s="24"/>
      <x:c r="E188" s="24"/>
      <x:c r="F188" s="24"/>
      <x:c r="G188" s="24"/>
      <x:c r="H188" s="24"/>
      <x:c r="I188" s="24"/>
      <x:c r="J188" s="24"/>
      <x:c r="K188" s="24"/>
      <x:c r="L188" s="24"/>
      <x:c r="M188" s="24"/>
      <x:c r="N188" s="30" t="str">
        <x:f>IF(A188="","",IF(COUNTIF($A$6:$A$205,A188)=1,"VALID","INVALID - DUPLICATE / CASE-COLLIDING MEMO ID"))</x:f>
      </x:c>
      <x:c r="O188" s="30" t="str">
        <x:f>IF(A188="","",IF(AND(COUNTIF(DECISION_CONTEXT!$A$6:$A$205,B188)=1,EXACT(B188,INDEX(DECISION_CONTEXT!$A$6:$A$205,MATCH(B188,DECISION_CONTEXT!$A$6:$A$205,0))),INDEX(DECISION_CONTEXT!$I$6:$I$205,MATCH(B188,DECISION_CONTEXT!$A$6:$A$205,0))="VALID",INDEX(DECISION_CONTEXT!$J$6:$J$205,MATCH(B188,DECISION_CONTEXT!$A$6:$A$205,0))="VALID"),"VALID","INVALID - DECISION OWNERSHIP"))</x:f>
      </x:c>
      <x:c r="P188" s="30" t="str">
        <x:f>IF(A188="","",IF(AND(B188&lt;&gt;"",C188&lt;&gt;"",D188&lt;&gt;"",E188&lt;&gt;"",F188&lt;&gt;"",G188&lt;&gt;"",H188&lt;&gt;"",I188&lt;&gt;"",J188&lt;&gt;"",K188&lt;&gt;"",L188&lt;&gt;"",M188&lt;&gt;""),"VALID","INVALID - REQUIRED FIELD"))</x:f>
      </x:c>
      <x:c r="Q188" s="30" t="str">
        <x:f>IF(A188="","",COUNTIFS(EVIDENCE_LINKS!$B$6:$B$205,A188,EVIDENCE_LINKS!$C$6:$C$205,B188))</x:f>
      </x:c>
      <x:c r="R188" s="30" t="str">
        <x:f>IF(A188="","",COUNTIFS(EVIDENCE_LINKS!$B$6:$B$205,A188,EVIDENCE_LINKS!$C$6:$C$205,B188,EVIDENCE_LINKS!$N$6:$N$205,"VALID"))</x:f>
      </x:c>
      <x:c r="S188" s="30" t="str">
        <x:f>IF(A188="","",COUNTIFS(EVIDENCE_LINKS!$B$6:$B$205,A188,EVIDENCE_LINKS!$C$6:$C$205,B188,EVIDENCE_LINKS!$N$6:$N$205,"BLOCKING"))</x:f>
      </x:c>
      <x:c r="T188" s="30" t="str">
        <x:f>IF(A188="","",COUNTIFS(ALTERNATIVES!$B$6:$B$205,A188,ALTERNATIVES!$C$6:$C$205,B188,ALTERNATIVES!$L$6:$L$205,"VALID"))</x:f>
      </x:c>
      <x:c r="U188" s="30" t="str">
        <x:f>IF(A188="","",IF(OR(N188&lt;&gt;"VALID",O188&lt;&gt;"VALID",P188&lt;&gt;"VALID",AB188&lt;&gt;"VALID",AC188&gt;0,AE188&gt;0,AO188&lt;&gt;"VALID",AR188&lt;&gt;"VALID"),"REPAIR MEMO",IF(INDEX(DECISION_CONTEXT!$D$6:$D$205,MATCH(B188,DECISION_CONTEXT!$A$6:$A$205,0))="REOPEN REQUIRED","RETURN TO DECISION DEFINITION",IF(OR(AD188&gt;0,AP188="TOO FEW - RETURN TO EVIDENCE AUDIT"),"RETURN TO EVIDENCE AUDIT",IF(AP188="TOO MANY - REPAIR MEMO","REPAIR MEMO",IF(T188&lt;1,"REPAIR MEMO","READY FOR EXECUTIVE REVIEW"))))))</x:f>
      </x:c>
      <x:c r="V188" s="30" t="str">
        <x:f>IF(A188="","",IF(U188="READY FOR EXECUTIVE REVIEW","Take the bounded memo to executive review; record the actual decision separately.",IF(U188="RETURN TO DECISION DEFINITION","Reopen the Decision Definition Canvas before rewriting the memo.",IF(U188="RETURN TO EVIDENCE AUDIT","Return to Evidence Audit until at least two and no more than four decision-bearing evidence records are valid.",IF(AP188="TOO MANY - REPAIR MEMO","Reduce the executive surface to two to four decision-bearing evidence records without changing upstream evidence.","Repair the memo record without changing upstream decision or evidence.")))))</x:f>
      </x:c>
      <x:c r="W188" s="30" t="str">
        <x:f>IF(A188="","",A188&amp;"|~|"&amp;B188&amp;"|~|"&amp;E188&amp;"|~|"&amp;F188&amp;"|~|"&amp;H188&amp;"|~|"&amp;I188&amp;"|~|"&amp;K188&amp;"|~|"&amp;L188)</x:f>
      </x:c>
      <x:c r="X188" s="51"/>
      <x:c r="Y188" s="51"/>
      <x:c r="Z188" s="51"/>
      <x:c r="AA188" s="51"/>
      <x:c r="AB188" s="51" t="str">
        <x:f>IF(A188="","",IF(AND(O188="VALID",EXACT(X188,INDEX(DECISION_CONTEXT!$B$6:$B$205,MATCH(B188,DECISION_CONTEXT!$A$6:$A$205,0))),EXACT(Y188,INDEX(DECISION_CONTEXT!$E$6:$E$205,MATCH(B188,DECISION_CONTEXT!$A$6:$A$205,0))),EXACT(Z188,INDEX(DECISION_CONTEXT!$F$6:$F$205,MATCH(B188,DECISION_CONTEXT!$A$6:$A$205,0))),EXACT(AA188,INDEX(DECISION_CONTEXT!$H$6:$H$205,MATCH(B188,DECISION_CONTEXT!$A$6:$A$205,0))),EXACT(E188,INDEX(DECISION_CONTEXT!$K$6:$K$205,MATCH(B188,DECISION_CONTEXT!$A$6:$A$205,0)))),"VALID","INVALID - DECISION CONTRACT PARITY / AUTHORITY"))</x:f>
      </x:c>
      <x:c r="AC188" s="51" t="str">
        <x:f>IF(A188="","",COUNTIFS(EVIDENCE_LINKS!$B$6:$B$205,A188,EVIDENCE_LINKS!$C$6:$C$205,B188,EVIDENCE_LINKS!$N$6:$N$205,"INVALID"))</x:f>
      </x:c>
      <x:c r="AD188" s="51" t="str">
        <x:f>IF(A188="","",S188)</x:f>
      </x:c>
      <x:c r="AE188" s="51" t="str">
        <x:f>IF(A188="","",COUNTIFS(ALTERNATIVES!$B$6:$B$205,A188,ALTERNATIVES!$C$6:$C$205,B188,ALTERNATIVES!$L$6:$L$205,"INVALID"))</x:f>
      </x:c>
      <x:c r="AF188" s="51" t="str">
        <x:f>IF(A188="","",A188&amp;"|~|"&amp;B188&amp;"|~|"&amp;X188&amp;"|~|"&amp;Y188&amp;"|~|"&amp;Z188&amp;"|~|"&amp;AA188&amp;"|~|"&amp;E188&amp;"|~|"&amp;F188&amp;"|~|"&amp;H188&amp;"|~|"&amp;I188&amp;"|~|"&amp;K188&amp;"|~|"&amp;L188)</x:f>
      </x:c>
      <x:c r="AG188" s="51"/>
      <x:c r="AH188" s="51"/>
      <x:c r="AI188" s="51"/>
      <x:c r="AJ188" s="51"/>
      <x:c r="AK188" s="51" t="str">
        <x:f>IF(A188="","",IF(AG188="","EMPTY",IF(AND(COUNTIFS(EVIDENCE_LINKS!$B$6:$B$205,A188,EVIDENCE_LINKS!$D$6:$D$205,AG188)=1,EXACT(AG188,INDEX(EVIDENCE_LINKS!$D$6:$D$205,SUMIFS(EVIDENCE_LINKS!$S$6:$S$205,EVIDENCE_LINKS!$B$6:$B$205,A188,EVIDENCE_LINKS!$D$6:$D$205,AG188))),EXACT(A188,INDEX(EVIDENCE_LINKS!$B$6:$B$205,SUMIFS(EVIDENCE_LINKS!$S$6:$S$205,EVIDENCE_LINKS!$B$6:$B$205,A188,EVIDENCE_LINKS!$D$6:$D$205,AG188))),EXACT(B188,INDEX(EVIDENCE_LINKS!$C$6:$C$205,SUMIFS(EVIDENCE_LINKS!$S$6:$S$205,EVIDENCE_LINKS!$B$6:$B$205,A188,EVIDENCE_LINKS!$D$6:$D$205,AG188))),INDEX(EVIDENCE_LINKS!$N$6:$N$205,SUMIFS(EVIDENCE_LINKS!$S$6:$S$205,EVIDENCE_LINKS!$B$6:$B$205,A188,EVIDENCE_LINKS!$D$6:$D$205,AG188))="VALID",COUNTIF($AG188:$AJ188,AG188)=1),"VALID","INVALID - EVIDENCE 1 SELECTION")))</x:f>
      </x:c>
      <x:c r="AL188" s="51" t="str">
        <x:f>IF(A188="","",IF(AH188="","EMPTY",IF(AND(COUNTIFS(EVIDENCE_LINKS!$B$6:$B$205,A188,EVIDENCE_LINKS!$D$6:$D$205,AH188)=1,EXACT(AH188,INDEX(EVIDENCE_LINKS!$D$6:$D$205,SUMIFS(EVIDENCE_LINKS!$S$6:$S$205,EVIDENCE_LINKS!$B$6:$B$205,A188,EVIDENCE_LINKS!$D$6:$D$205,AH188))),EXACT(A188,INDEX(EVIDENCE_LINKS!$B$6:$B$205,SUMIFS(EVIDENCE_LINKS!$S$6:$S$205,EVIDENCE_LINKS!$B$6:$B$205,A188,EVIDENCE_LINKS!$D$6:$D$205,AH188))),EXACT(B188,INDEX(EVIDENCE_LINKS!$C$6:$C$205,SUMIFS(EVIDENCE_LINKS!$S$6:$S$205,EVIDENCE_LINKS!$B$6:$B$205,A188,EVIDENCE_LINKS!$D$6:$D$205,AH188))),INDEX(EVIDENCE_LINKS!$N$6:$N$205,SUMIFS(EVIDENCE_LINKS!$S$6:$S$205,EVIDENCE_LINKS!$B$6:$B$205,A188,EVIDENCE_LINKS!$D$6:$D$205,AH188))="VALID",COUNTIF($AG188:$AJ188,AH188)=1),"VALID","INVALID - EVIDENCE 2 SELECTION")))</x:f>
      </x:c>
      <x:c r="AM188" s="51" t="str">
        <x:f>IF(A188="","",IF(AI188="","EMPTY",IF(AND(COUNTIFS(EVIDENCE_LINKS!$B$6:$B$205,A188,EVIDENCE_LINKS!$D$6:$D$205,AI188)=1,EXACT(AI188,INDEX(EVIDENCE_LINKS!$D$6:$D$205,SUMIFS(EVIDENCE_LINKS!$S$6:$S$205,EVIDENCE_LINKS!$B$6:$B$205,A188,EVIDENCE_LINKS!$D$6:$D$205,AI188))),EXACT(A188,INDEX(EVIDENCE_LINKS!$B$6:$B$205,SUMIFS(EVIDENCE_LINKS!$S$6:$S$205,EVIDENCE_LINKS!$B$6:$B$205,A188,EVIDENCE_LINKS!$D$6:$D$205,AI188))),EXACT(B188,INDEX(EVIDENCE_LINKS!$C$6:$C$205,SUMIFS(EVIDENCE_LINKS!$S$6:$S$205,EVIDENCE_LINKS!$B$6:$B$205,A188,EVIDENCE_LINKS!$D$6:$D$205,AI188))),INDEX(EVIDENCE_LINKS!$N$6:$N$205,SUMIFS(EVIDENCE_LINKS!$S$6:$S$205,EVIDENCE_LINKS!$B$6:$B$205,A188,EVIDENCE_LINKS!$D$6:$D$205,AI188))="VALID",COUNTIF($AG188:$AJ188,AI188)=1),"VALID","INVALID - EVIDENCE 3 SELECTION")))</x:f>
      </x:c>
      <x:c r="AN188" s="51" t="str">
        <x:f>IF(A188="","",IF(AJ188="","EMPTY",IF(AND(COUNTIFS(EVIDENCE_LINKS!$B$6:$B$205,A188,EVIDENCE_LINKS!$D$6:$D$205,AJ188)=1,EXACT(AJ188,INDEX(EVIDENCE_LINKS!$D$6:$D$205,SUMIFS(EVIDENCE_LINKS!$S$6:$S$205,EVIDENCE_LINKS!$B$6:$B$205,A188,EVIDENCE_LINKS!$D$6:$D$205,AJ188))),EXACT(A188,INDEX(EVIDENCE_LINKS!$B$6:$B$205,SUMIFS(EVIDENCE_LINKS!$S$6:$S$205,EVIDENCE_LINKS!$B$6:$B$205,A188,EVIDENCE_LINKS!$D$6:$D$205,AJ188))),EXACT(B188,INDEX(EVIDENCE_LINKS!$C$6:$C$205,SUMIFS(EVIDENCE_LINKS!$S$6:$S$205,EVIDENCE_LINKS!$B$6:$B$205,A188,EVIDENCE_LINKS!$D$6:$D$205,AJ188))),INDEX(EVIDENCE_LINKS!$N$6:$N$205,SUMIFS(EVIDENCE_LINKS!$S$6:$S$205,EVIDENCE_LINKS!$B$6:$B$205,A188,EVIDENCE_LINKS!$D$6:$D$205,AJ188))="VALID",COUNTIF($AG188:$AJ188,AJ188)=1),"VALID","INVALID - EVIDENCE 4 SELECTION")))</x:f>
      </x:c>
      <x:c r="AO188" s="51" t="str">
        <x:f>IF(A188="","",IF(AND(OR(AK188="VALID",AK188="EMPTY"),OR(AL188="VALID",AL188="EMPTY"),OR(AM188="VALID",AM188="EMPTY"),OR(AN188="VALID",AN188="EMPTY"),R188=COUNTIF($AG188:$AJ188,"&lt;&gt;")),"VALID","INVALID - EVIDENCE SELECTION PARITY"))</x:f>
      </x:c>
      <x:c r="AP188" s="51" t="str">
        <x:f>IF(A188="","",IF(R188&lt;2,"TOO FEW - RETURN TO EVIDENCE AUDIT",IF(R188&gt;4,"TOO MANY - REPAIR MEMO","VALID")))</x:f>
      </x:c>
      <x:c r="AR188" t="str">
        <x:f>IF(A188="","",IF(AQ188="","INVALID - MISSING ALTERNATIVE SELECTION",IF(AND(COUNTIFS(ALTERNATIVES!$B$6:$B$205,A188,ALTERNATIVES!$A$6:$A$205,AQ188)=1,EXACT(AQ188,INDEX(ALTERNATIVES!$A$6:$A$205,SUMIFS(ALTERNATIVES!$Q$6:$Q$205,ALTERNATIVES!$B$6:$B$205,A188,ALTERNATIVES!$A$6:$A$205,AQ188))),EXACT(A188,INDEX(ALTERNATIVES!$B$6:$B$205,SUMIFS(ALTERNATIVES!$Q$6:$Q$205,ALTERNATIVES!$B$6:$B$205,A188,ALTERNATIVES!$A$6:$A$205,AQ188))),EXACT(B188,INDEX(ALTERNATIVES!$C$6:$C$205,SUMIFS(ALTERNATIVES!$Q$6:$Q$205,ALTERNATIVES!$B$6:$B$205,A188,ALTERNATIVES!$A$6:$A$205,AQ188))),INDEX(ALTERNATIVES!$L$6:$L$205,SUMIFS(ALTERNATIVES!$Q$6:$Q$205,ALTERNATIVES!$B$6:$B$205,A188,ALTERNATIVES!$A$6:$A$205,AQ188))="VALID"),"VALID","INVALID - ALTERNATIVE SELECTION")))</x:f>
      </x:c>
    </x:row>
    <x:row r="189">
      <x:c r="A189" s="24"/>
      <x:c r="B189" s="24"/>
      <x:c r="C189" s="34"/>
      <x:c r="D189" s="24"/>
      <x:c r="E189" s="24"/>
      <x:c r="F189" s="24"/>
      <x:c r="G189" s="24"/>
      <x:c r="H189" s="24"/>
      <x:c r="I189" s="24"/>
      <x:c r="J189" s="24"/>
      <x:c r="K189" s="24"/>
      <x:c r="L189" s="24"/>
      <x:c r="M189" s="24"/>
      <x:c r="N189" s="30" t="str">
        <x:f>IF(A189="","",IF(COUNTIF($A$6:$A$205,A189)=1,"VALID","INVALID - DUPLICATE / CASE-COLLIDING MEMO ID"))</x:f>
      </x:c>
      <x:c r="O189" s="30" t="str">
        <x:f>IF(A189="","",IF(AND(COUNTIF(DECISION_CONTEXT!$A$6:$A$205,B189)=1,EXACT(B189,INDEX(DECISION_CONTEXT!$A$6:$A$205,MATCH(B189,DECISION_CONTEXT!$A$6:$A$205,0))),INDEX(DECISION_CONTEXT!$I$6:$I$205,MATCH(B189,DECISION_CONTEXT!$A$6:$A$205,0))="VALID",INDEX(DECISION_CONTEXT!$J$6:$J$205,MATCH(B189,DECISION_CONTEXT!$A$6:$A$205,0))="VALID"),"VALID","INVALID - DECISION OWNERSHIP"))</x:f>
      </x:c>
      <x:c r="P189" s="30" t="str">
        <x:f>IF(A189="","",IF(AND(B189&lt;&gt;"",C189&lt;&gt;"",D189&lt;&gt;"",E189&lt;&gt;"",F189&lt;&gt;"",G189&lt;&gt;"",H189&lt;&gt;"",I189&lt;&gt;"",J189&lt;&gt;"",K189&lt;&gt;"",L189&lt;&gt;"",M189&lt;&gt;""),"VALID","INVALID - REQUIRED FIELD"))</x:f>
      </x:c>
      <x:c r="Q189" s="30" t="str">
        <x:f>IF(A189="","",COUNTIFS(EVIDENCE_LINKS!$B$6:$B$205,A189,EVIDENCE_LINKS!$C$6:$C$205,B189))</x:f>
      </x:c>
      <x:c r="R189" s="30" t="str">
        <x:f>IF(A189="","",COUNTIFS(EVIDENCE_LINKS!$B$6:$B$205,A189,EVIDENCE_LINKS!$C$6:$C$205,B189,EVIDENCE_LINKS!$N$6:$N$205,"VALID"))</x:f>
      </x:c>
      <x:c r="S189" s="30" t="str">
        <x:f>IF(A189="","",COUNTIFS(EVIDENCE_LINKS!$B$6:$B$205,A189,EVIDENCE_LINKS!$C$6:$C$205,B189,EVIDENCE_LINKS!$N$6:$N$205,"BLOCKING"))</x:f>
      </x:c>
      <x:c r="T189" s="30" t="str">
        <x:f>IF(A189="","",COUNTIFS(ALTERNATIVES!$B$6:$B$205,A189,ALTERNATIVES!$C$6:$C$205,B189,ALTERNATIVES!$L$6:$L$205,"VALID"))</x:f>
      </x:c>
      <x:c r="U189" s="30" t="str">
        <x:f>IF(A189="","",IF(OR(N189&lt;&gt;"VALID",O189&lt;&gt;"VALID",P189&lt;&gt;"VALID",AB189&lt;&gt;"VALID",AC189&gt;0,AE189&gt;0,AO189&lt;&gt;"VALID",AR189&lt;&gt;"VALID"),"REPAIR MEMO",IF(INDEX(DECISION_CONTEXT!$D$6:$D$205,MATCH(B189,DECISION_CONTEXT!$A$6:$A$205,0))="REOPEN REQUIRED","RETURN TO DECISION DEFINITION",IF(OR(AD189&gt;0,AP189="TOO FEW - RETURN TO EVIDENCE AUDIT"),"RETURN TO EVIDENCE AUDIT",IF(AP189="TOO MANY - REPAIR MEMO","REPAIR MEMO",IF(T189&lt;1,"REPAIR MEMO","READY FOR EXECUTIVE REVIEW"))))))</x:f>
      </x:c>
      <x:c r="V189" s="30" t="str">
        <x:f>IF(A189="","",IF(U189="READY FOR EXECUTIVE REVIEW","Take the bounded memo to executive review; record the actual decision separately.",IF(U189="RETURN TO DECISION DEFINITION","Reopen the Decision Definition Canvas before rewriting the memo.",IF(U189="RETURN TO EVIDENCE AUDIT","Return to Evidence Audit until at least two and no more than four decision-bearing evidence records are valid.",IF(AP189="TOO MANY - REPAIR MEMO","Reduce the executive surface to two to four decision-bearing evidence records without changing upstream evidence.","Repair the memo record without changing upstream decision or evidence.")))))</x:f>
      </x:c>
      <x:c r="W189" s="30" t="str">
        <x:f>IF(A189="","",A189&amp;"|~|"&amp;B189&amp;"|~|"&amp;E189&amp;"|~|"&amp;F189&amp;"|~|"&amp;H189&amp;"|~|"&amp;I189&amp;"|~|"&amp;K189&amp;"|~|"&amp;L189)</x:f>
      </x:c>
      <x:c r="X189" s="51"/>
      <x:c r="Y189" s="51"/>
      <x:c r="Z189" s="51"/>
      <x:c r="AA189" s="51"/>
      <x:c r="AB189" s="51" t="str">
        <x:f>IF(A189="","",IF(AND(O189="VALID",EXACT(X189,INDEX(DECISION_CONTEXT!$B$6:$B$205,MATCH(B189,DECISION_CONTEXT!$A$6:$A$205,0))),EXACT(Y189,INDEX(DECISION_CONTEXT!$E$6:$E$205,MATCH(B189,DECISION_CONTEXT!$A$6:$A$205,0))),EXACT(Z189,INDEX(DECISION_CONTEXT!$F$6:$F$205,MATCH(B189,DECISION_CONTEXT!$A$6:$A$205,0))),EXACT(AA189,INDEX(DECISION_CONTEXT!$H$6:$H$205,MATCH(B189,DECISION_CONTEXT!$A$6:$A$205,0))),EXACT(E189,INDEX(DECISION_CONTEXT!$K$6:$K$205,MATCH(B189,DECISION_CONTEXT!$A$6:$A$205,0)))),"VALID","INVALID - DECISION CONTRACT PARITY / AUTHORITY"))</x:f>
      </x:c>
      <x:c r="AC189" s="51" t="str">
        <x:f>IF(A189="","",COUNTIFS(EVIDENCE_LINKS!$B$6:$B$205,A189,EVIDENCE_LINKS!$C$6:$C$205,B189,EVIDENCE_LINKS!$N$6:$N$205,"INVALID"))</x:f>
      </x:c>
      <x:c r="AD189" s="51" t="str">
        <x:f>IF(A189="","",S189)</x:f>
      </x:c>
      <x:c r="AE189" s="51" t="str">
        <x:f>IF(A189="","",COUNTIFS(ALTERNATIVES!$B$6:$B$205,A189,ALTERNATIVES!$C$6:$C$205,B189,ALTERNATIVES!$L$6:$L$205,"INVALID"))</x:f>
      </x:c>
      <x:c r="AF189" s="51" t="str">
        <x:f>IF(A189="","",A189&amp;"|~|"&amp;B189&amp;"|~|"&amp;X189&amp;"|~|"&amp;Y189&amp;"|~|"&amp;Z189&amp;"|~|"&amp;AA189&amp;"|~|"&amp;E189&amp;"|~|"&amp;F189&amp;"|~|"&amp;H189&amp;"|~|"&amp;I189&amp;"|~|"&amp;K189&amp;"|~|"&amp;L189)</x:f>
      </x:c>
      <x:c r="AG189" s="51"/>
      <x:c r="AH189" s="51"/>
      <x:c r="AI189" s="51"/>
      <x:c r="AJ189" s="51"/>
      <x:c r="AK189" s="51" t="str">
        <x:f>IF(A189="","",IF(AG189="","EMPTY",IF(AND(COUNTIFS(EVIDENCE_LINKS!$B$6:$B$205,A189,EVIDENCE_LINKS!$D$6:$D$205,AG189)=1,EXACT(AG189,INDEX(EVIDENCE_LINKS!$D$6:$D$205,SUMIFS(EVIDENCE_LINKS!$S$6:$S$205,EVIDENCE_LINKS!$B$6:$B$205,A189,EVIDENCE_LINKS!$D$6:$D$205,AG189))),EXACT(A189,INDEX(EVIDENCE_LINKS!$B$6:$B$205,SUMIFS(EVIDENCE_LINKS!$S$6:$S$205,EVIDENCE_LINKS!$B$6:$B$205,A189,EVIDENCE_LINKS!$D$6:$D$205,AG189))),EXACT(B189,INDEX(EVIDENCE_LINKS!$C$6:$C$205,SUMIFS(EVIDENCE_LINKS!$S$6:$S$205,EVIDENCE_LINKS!$B$6:$B$205,A189,EVIDENCE_LINKS!$D$6:$D$205,AG189))),INDEX(EVIDENCE_LINKS!$N$6:$N$205,SUMIFS(EVIDENCE_LINKS!$S$6:$S$205,EVIDENCE_LINKS!$B$6:$B$205,A189,EVIDENCE_LINKS!$D$6:$D$205,AG189))="VALID",COUNTIF($AG189:$AJ189,AG189)=1),"VALID","INVALID - EVIDENCE 1 SELECTION")))</x:f>
      </x:c>
      <x:c r="AL189" s="51" t="str">
        <x:f>IF(A189="","",IF(AH189="","EMPTY",IF(AND(COUNTIFS(EVIDENCE_LINKS!$B$6:$B$205,A189,EVIDENCE_LINKS!$D$6:$D$205,AH189)=1,EXACT(AH189,INDEX(EVIDENCE_LINKS!$D$6:$D$205,SUMIFS(EVIDENCE_LINKS!$S$6:$S$205,EVIDENCE_LINKS!$B$6:$B$205,A189,EVIDENCE_LINKS!$D$6:$D$205,AH189))),EXACT(A189,INDEX(EVIDENCE_LINKS!$B$6:$B$205,SUMIFS(EVIDENCE_LINKS!$S$6:$S$205,EVIDENCE_LINKS!$B$6:$B$205,A189,EVIDENCE_LINKS!$D$6:$D$205,AH189))),EXACT(B189,INDEX(EVIDENCE_LINKS!$C$6:$C$205,SUMIFS(EVIDENCE_LINKS!$S$6:$S$205,EVIDENCE_LINKS!$B$6:$B$205,A189,EVIDENCE_LINKS!$D$6:$D$205,AH189))),INDEX(EVIDENCE_LINKS!$N$6:$N$205,SUMIFS(EVIDENCE_LINKS!$S$6:$S$205,EVIDENCE_LINKS!$B$6:$B$205,A189,EVIDENCE_LINKS!$D$6:$D$205,AH189))="VALID",COUNTIF($AG189:$AJ189,AH189)=1),"VALID","INVALID - EVIDENCE 2 SELECTION")))</x:f>
      </x:c>
      <x:c r="AM189" s="51" t="str">
        <x:f>IF(A189="","",IF(AI189="","EMPTY",IF(AND(COUNTIFS(EVIDENCE_LINKS!$B$6:$B$205,A189,EVIDENCE_LINKS!$D$6:$D$205,AI189)=1,EXACT(AI189,INDEX(EVIDENCE_LINKS!$D$6:$D$205,SUMIFS(EVIDENCE_LINKS!$S$6:$S$205,EVIDENCE_LINKS!$B$6:$B$205,A189,EVIDENCE_LINKS!$D$6:$D$205,AI189))),EXACT(A189,INDEX(EVIDENCE_LINKS!$B$6:$B$205,SUMIFS(EVIDENCE_LINKS!$S$6:$S$205,EVIDENCE_LINKS!$B$6:$B$205,A189,EVIDENCE_LINKS!$D$6:$D$205,AI189))),EXACT(B189,INDEX(EVIDENCE_LINKS!$C$6:$C$205,SUMIFS(EVIDENCE_LINKS!$S$6:$S$205,EVIDENCE_LINKS!$B$6:$B$205,A189,EVIDENCE_LINKS!$D$6:$D$205,AI189))),INDEX(EVIDENCE_LINKS!$N$6:$N$205,SUMIFS(EVIDENCE_LINKS!$S$6:$S$205,EVIDENCE_LINKS!$B$6:$B$205,A189,EVIDENCE_LINKS!$D$6:$D$205,AI189))="VALID",COUNTIF($AG189:$AJ189,AI189)=1),"VALID","INVALID - EVIDENCE 3 SELECTION")))</x:f>
      </x:c>
      <x:c r="AN189" s="51" t="str">
        <x:f>IF(A189="","",IF(AJ189="","EMPTY",IF(AND(COUNTIFS(EVIDENCE_LINKS!$B$6:$B$205,A189,EVIDENCE_LINKS!$D$6:$D$205,AJ189)=1,EXACT(AJ189,INDEX(EVIDENCE_LINKS!$D$6:$D$205,SUMIFS(EVIDENCE_LINKS!$S$6:$S$205,EVIDENCE_LINKS!$B$6:$B$205,A189,EVIDENCE_LINKS!$D$6:$D$205,AJ189))),EXACT(A189,INDEX(EVIDENCE_LINKS!$B$6:$B$205,SUMIFS(EVIDENCE_LINKS!$S$6:$S$205,EVIDENCE_LINKS!$B$6:$B$205,A189,EVIDENCE_LINKS!$D$6:$D$205,AJ189))),EXACT(B189,INDEX(EVIDENCE_LINKS!$C$6:$C$205,SUMIFS(EVIDENCE_LINKS!$S$6:$S$205,EVIDENCE_LINKS!$B$6:$B$205,A189,EVIDENCE_LINKS!$D$6:$D$205,AJ189))),INDEX(EVIDENCE_LINKS!$N$6:$N$205,SUMIFS(EVIDENCE_LINKS!$S$6:$S$205,EVIDENCE_LINKS!$B$6:$B$205,A189,EVIDENCE_LINKS!$D$6:$D$205,AJ189))="VALID",COUNTIF($AG189:$AJ189,AJ189)=1),"VALID","INVALID - EVIDENCE 4 SELECTION")))</x:f>
      </x:c>
      <x:c r="AO189" s="51" t="str">
        <x:f>IF(A189="","",IF(AND(OR(AK189="VALID",AK189="EMPTY"),OR(AL189="VALID",AL189="EMPTY"),OR(AM189="VALID",AM189="EMPTY"),OR(AN189="VALID",AN189="EMPTY"),R189=COUNTIF($AG189:$AJ189,"&lt;&gt;")),"VALID","INVALID - EVIDENCE SELECTION PARITY"))</x:f>
      </x:c>
      <x:c r="AP189" s="51" t="str">
        <x:f>IF(A189="","",IF(R189&lt;2,"TOO FEW - RETURN TO EVIDENCE AUDIT",IF(R189&gt;4,"TOO MANY - REPAIR MEMO","VALID")))</x:f>
      </x:c>
      <x:c r="AR189" t="str">
        <x:f>IF(A189="","",IF(AQ189="","INVALID - MISSING ALTERNATIVE SELECTION",IF(AND(COUNTIFS(ALTERNATIVES!$B$6:$B$205,A189,ALTERNATIVES!$A$6:$A$205,AQ189)=1,EXACT(AQ189,INDEX(ALTERNATIVES!$A$6:$A$205,SUMIFS(ALTERNATIVES!$Q$6:$Q$205,ALTERNATIVES!$B$6:$B$205,A189,ALTERNATIVES!$A$6:$A$205,AQ189))),EXACT(A189,INDEX(ALTERNATIVES!$B$6:$B$205,SUMIFS(ALTERNATIVES!$Q$6:$Q$205,ALTERNATIVES!$B$6:$B$205,A189,ALTERNATIVES!$A$6:$A$205,AQ189))),EXACT(B189,INDEX(ALTERNATIVES!$C$6:$C$205,SUMIFS(ALTERNATIVES!$Q$6:$Q$205,ALTERNATIVES!$B$6:$B$205,A189,ALTERNATIVES!$A$6:$A$205,AQ189))),INDEX(ALTERNATIVES!$L$6:$L$205,SUMIFS(ALTERNATIVES!$Q$6:$Q$205,ALTERNATIVES!$B$6:$B$205,A189,ALTERNATIVES!$A$6:$A$205,AQ189))="VALID"),"VALID","INVALID - ALTERNATIVE SELECTION")))</x:f>
      </x:c>
    </x:row>
    <x:row r="190">
      <x:c r="A190" s="24"/>
      <x:c r="B190" s="24"/>
      <x:c r="C190" s="34"/>
      <x:c r="D190" s="24"/>
      <x:c r="E190" s="24"/>
      <x:c r="F190" s="24"/>
      <x:c r="G190" s="24"/>
      <x:c r="H190" s="24"/>
      <x:c r="I190" s="24"/>
      <x:c r="J190" s="24"/>
      <x:c r="K190" s="24"/>
      <x:c r="L190" s="24"/>
      <x:c r="M190" s="24"/>
      <x:c r="N190" s="30" t="str">
        <x:f>IF(A190="","",IF(COUNTIF($A$6:$A$205,A190)=1,"VALID","INVALID - DUPLICATE / CASE-COLLIDING MEMO ID"))</x:f>
      </x:c>
      <x:c r="O190" s="30" t="str">
        <x:f>IF(A190="","",IF(AND(COUNTIF(DECISION_CONTEXT!$A$6:$A$205,B190)=1,EXACT(B190,INDEX(DECISION_CONTEXT!$A$6:$A$205,MATCH(B190,DECISION_CONTEXT!$A$6:$A$205,0))),INDEX(DECISION_CONTEXT!$I$6:$I$205,MATCH(B190,DECISION_CONTEXT!$A$6:$A$205,0))="VALID",INDEX(DECISION_CONTEXT!$J$6:$J$205,MATCH(B190,DECISION_CONTEXT!$A$6:$A$205,0))="VALID"),"VALID","INVALID - DECISION OWNERSHIP"))</x:f>
      </x:c>
      <x:c r="P190" s="30" t="str">
        <x:f>IF(A190="","",IF(AND(B190&lt;&gt;"",C190&lt;&gt;"",D190&lt;&gt;"",E190&lt;&gt;"",F190&lt;&gt;"",G190&lt;&gt;"",H190&lt;&gt;"",I190&lt;&gt;"",J190&lt;&gt;"",K190&lt;&gt;"",L190&lt;&gt;"",M190&lt;&gt;""),"VALID","INVALID - REQUIRED FIELD"))</x:f>
      </x:c>
      <x:c r="Q190" s="30" t="str">
        <x:f>IF(A190="","",COUNTIFS(EVIDENCE_LINKS!$B$6:$B$205,A190,EVIDENCE_LINKS!$C$6:$C$205,B190))</x:f>
      </x:c>
      <x:c r="R190" s="30" t="str">
        <x:f>IF(A190="","",COUNTIFS(EVIDENCE_LINKS!$B$6:$B$205,A190,EVIDENCE_LINKS!$C$6:$C$205,B190,EVIDENCE_LINKS!$N$6:$N$205,"VALID"))</x:f>
      </x:c>
      <x:c r="S190" s="30" t="str">
        <x:f>IF(A190="","",COUNTIFS(EVIDENCE_LINKS!$B$6:$B$205,A190,EVIDENCE_LINKS!$C$6:$C$205,B190,EVIDENCE_LINKS!$N$6:$N$205,"BLOCKING"))</x:f>
      </x:c>
      <x:c r="T190" s="30" t="str">
        <x:f>IF(A190="","",COUNTIFS(ALTERNATIVES!$B$6:$B$205,A190,ALTERNATIVES!$C$6:$C$205,B190,ALTERNATIVES!$L$6:$L$205,"VALID"))</x:f>
      </x:c>
      <x:c r="U190" s="30" t="str">
        <x:f>IF(A190="","",IF(OR(N190&lt;&gt;"VALID",O190&lt;&gt;"VALID",P190&lt;&gt;"VALID",AB190&lt;&gt;"VALID",AC190&gt;0,AE190&gt;0,AO190&lt;&gt;"VALID",AR190&lt;&gt;"VALID"),"REPAIR MEMO",IF(INDEX(DECISION_CONTEXT!$D$6:$D$205,MATCH(B190,DECISION_CONTEXT!$A$6:$A$205,0))="REOPEN REQUIRED","RETURN TO DECISION DEFINITION",IF(OR(AD190&gt;0,AP190="TOO FEW - RETURN TO EVIDENCE AUDIT"),"RETURN TO EVIDENCE AUDIT",IF(AP190="TOO MANY - REPAIR MEMO","REPAIR MEMO",IF(T190&lt;1,"REPAIR MEMO","READY FOR EXECUTIVE REVIEW"))))))</x:f>
      </x:c>
      <x:c r="V190" s="30" t="str">
        <x:f>IF(A190="","",IF(U190="READY FOR EXECUTIVE REVIEW","Take the bounded memo to executive review; record the actual decision separately.",IF(U190="RETURN TO DECISION DEFINITION","Reopen the Decision Definition Canvas before rewriting the memo.",IF(U190="RETURN TO EVIDENCE AUDIT","Return to Evidence Audit until at least two and no more than four decision-bearing evidence records are valid.",IF(AP190="TOO MANY - REPAIR MEMO","Reduce the executive surface to two to four decision-bearing evidence records without changing upstream evidence.","Repair the memo record without changing upstream decision or evidence.")))))</x:f>
      </x:c>
      <x:c r="W190" s="30" t="str">
        <x:f>IF(A190="","",A190&amp;"|~|"&amp;B190&amp;"|~|"&amp;E190&amp;"|~|"&amp;F190&amp;"|~|"&amp;H190&amp;"|~|"&amp;I190&amp;"|~|"&amp;K190&amp;"|~|"&amp;L190)</x:f>
      </x:c>
      <x:c r="X190" s="51"/>
      <x:c r="Y190" s="51"/>
      <x:c r="Z190" s="51"/>
      <x:c r="AA190" s="51"/>
      <x:c r="AB190" s="51" t="str">
        <x:f>IF(A190="","",IF(AND(O190="VALID",EXACT(X190,INDEX(DECISION_CONTEXT!$B$6:$B$205,MATCH(B190,DECISION_CONTEXT!$A$6:$A$205,0))),EXACT(Y190,INDEX(DECISION_CONTEXT!$E$6:$E$205,MATCH(B190,DECISION_CONTEXT!$A$6:$A$205,0))),EXACT(Z190,INDEX(DECISION_CONTEXT!$F$6:$F$205,MATCH(B190,DECISION_CONTEXT!$A$6:$A$205,0))),EXACT(AA190,INDEX(DECISION_CONTEXT!$H$6:$H$205,MATCH(B190,DECISION_CONTEXT!$A$6:$A$205,0))),EXACT(E190,INDEX(DECISION_CONTEXT!$K$6:$K$205,MATCH(B190,DECISION_CONTEXT!$A$6:$A$205,0)))),"VALID","INVALID - DECISION CONTRACT PARITY / AUTHORITY"))</x:f>
      </x:c>
      <x:c r="AC190" s="51" t="str">
        <x:f>IF(A190="","",COUNTIFS(EVIDENCE_LINKS!$B$6:$B$205,A190,EVIDENCE_LINKS!$C$6:$C$205,B190,EVIDENCE_LINKS!$N$6:$N$205,"INVALID"))</x:f>
      </x:c>
      <x:c r="AD190" s="51" t="str">
        <x:f>IF(A190="","",S190)</x:f>
      </x:c>
      <x:c r="AE190" s="51" t="str">
        <x:f>IF(A190="","",COUNTIFS(ALTERNATIVES!$B$6:$B$205,A190,ALTERNATIVES!$C$6:$C$205,B190,ALTERNATIVES!$L$6:$L$205,"INVALID"))</x:f>
      </x:c>
      <x:c r="AF190" s="51" t="str">
        <x:f>IF(A190="","",A190&amp;"|~|"&amp;B190&amp;"|~|"&amp;X190&amp;"|~|"&amp;Y190&amp;"|~|"&amp;Z190&amp;"|~|"&amp;AA190&amp;"|~|"&amp;E190&amp;"|~|"&amp;F190&amp;"|~|"&amp;H190&amp;"|~|"&amp;I190&amp;"|~|"&amp;K190&amp;"|~|"&amp;L190)</x:f>
      </x:c>
      <x:c r="AG190" s="51"/>
      <x:c r="AH190" s="51"/>
      <x:c r="AI190" s="51"/>
      <x:c r="AJ190" s="51"/>
      <x:c r="AK190" s="51" t="str">
        <x:f>IF(A190="","",IF(AG190="","EMPTY",IF(AND(COUNTIFS(EVIDENCE_LINKS!$B$6:$B$205,A190,EVIDENCE_LINKS!$D$6:$D$205,AG190)=1,EXACT(AG190,INDEX(EVIDENCE_LINKS!$D$6:$D$205,SUMIFS(EVIDENCE_LINKS!$S$6:$S$205,EVIDENCE_LINKS!$B$6:$B$205,A190,EVIDENCE_LINKS!$D$6:$D$205,AG190))),EXACT(A190,INDEX(EVIDENCE_LINKS!$B$6:$B$205,SUMIFS(EVIDENCE_LINKS!$S$6:$S$205,EVIDENCE_LINKS!$B$6:$B$205,A190,EVIDENCE_LINKS!$D$6:$D$205,AG190))),EXACT(B190,INDEX(EVIDENCE_LINKS!$C$6:$C$205,SUMIFS(EVIDENCE_LINKS!$S$6:$S$205,EVIDENCE_LINKS!$B$6:$B$205,A190,EVIDENCE_LINKS!$D$6:$D$205,AG190))),INDEX(EVIDENCE_LINKS!$N$6:$N$205,SUMIFS(EVIDENCE_LINKS!$S$6:$S$205,EVIDENCE_LINKS!$B$6:$B$205,A190,EVIDENCE_LINKS!$D$6:$D$205,AG190))="VALID",COUNTIF($AG190:$AJ190,AG190)=1),"VALID","INVALID - EVIDENCE 1 SELECTION")))</x:f>
      </x:c>
      <x:c r="AL190" s="51" t="str">
        <x:f>IF(A190="","",IF(AH190="","EMPTY",IF(AND(COUNTIFS(EVIDENCE_LINKS!$B$6:$B$205,A190,EVIDENCE_LINKS!$D$6:$D$205,AH190)=1,EXACT(AH190,INDEX(EVIDENCE_LINKS!$D$6:$D$205,SUMIFS(EVIDENCE_LINKS!$S$6:$S$205,EVIDENCE_LINKS!$B$6:$B$205,A190,EVIDENCE_LINKS!$D$6:$D$205,AH190))),EXACT(A190,INDEX(EVIDENCE_LINKS!$B$6:$B$205,SUMIFS(EVIDENCE_LINKS!$S$6:$S$205,EVIDENCE_LINKS!$B$6:$B$205,A190,EVIDENCE_LINKS!$D$6:$D$205,AH190))),EXACT(B190,INDEX(EVIDENCE_LINKS!$C$6:$C$205,SUMIFS(EVIDENCE_LINKS!$S$6:$S$205,EVIDENCE_LINKS!$B$6:$B$205,A190,EVIDENCE_LINKS!$D$6:$D$205,AH190))),INDEX(EVIDENCE_LINKS!$N$6:$N$205,SUMIFS(EVIDENCE_LINKS!$S$6:$S$205,EVIDENCE_LINKS!$B$6:$B$205,A190,EVIDENCE_LINKS!$D$6:$D$205,AH190))="VALID",COUNTIF($AG190:$AJ190,AH190)=1),"VALID","INVALID - EVIDENCE 2 SELECTION")))</x:f>
      </x:c>
      <x:c r="AM190" s="51" t="str">
        <x:f>IF(A190="","",IF(AI190="","EMPTY",IF(AND(COUNTIFS(EVIDENCE_LINKS!$B$6:$B$205,A190,EVIDENCE_LINKS!$D$6:$D$205,AI190)=1,EXACT(AI190,INDEX(EVIDENCE_LINKS!$D$6:$D$205,SUMIFS(EVIDENCE_LINKS!$S$6:$S$205,EVIDENCE_LINKS!$B$6:$B$205,A190,EVIDENCE_LINKS!$D$6:$D$205,AI190))),EXACT(A190,INDEX(EVIDENCE_LINKS!$B$6:$B$205,SUMIFS(EVIDENCE_LINKS!$S$6:$S$205,EVIDENCE_LINKS!$B$6:$B$205,A190,EVIDENCE_LINKS!$D$6:$D$205,AI190))),EXACT(B190,INDEX(EVIDENCE_LINKS!$C$6:$C$205,SUMIFS(EVIDENCE_LINKS!$S$6:$S$205,EVIDENCE_LINKS!$B$6:$B$205,A190,EVIDENCE_LINKS!$D$6:$D$205,AI190))),INDEX(EVIDENCE_LINKS!$N$6:$N$205,SUMIFS(EVIDENCE_LINKS!$S$6:$S$205,EVIDENCE_LINKS!$B$6:$B$205,A190,EVIDENCE_LINKS!$D$6:$D$205,AI190))="VALID",COUNTIF($AG190:$AJ190,AI190)=1),"VALID","INVALID - EVIDENCE 3 SELECTION")))</x:f>
      </x:c>
      <x:c r="AN190" s="51" t="str">
        <x:f>IF(A190="","",IF(AJ190="","EMPTY",IF(AND(COUNTIFS(EVIDENCE_LINKS!$B$6:$B$205,A190,EVIDENCE_LINKS!$D$6:$D$205,AJ190)=1,EXACT(AJ190,INDEX(EVIDENCE_LINKS!$D$6:$D$205,SUMIFS(EVIDENCE_LINKS!$S$6:$S$205,EVIDENCE_LINKS!$B$6:$B$205,A190,EVIDENCE_LINKS!$D$6:$D$205,AJ190))),EXACT(A190,INDEX(EVIDENCE_LINKS!$B$6:$B$205,SUMIFS(EVIDENCE_LINKS!$S$6:$S$205,EVIDENCE_LINKS!$B$6:$B$205,A190,EVIDENCE_LINKS!$D$6:$D$205,AJ190))),EXACT(B190,INDEX(EVIDENCE_LINKS!$C$6:$C$205,SUMIFS(EVIDENCE_LINKS!$S$6:$S$205,EVIDENCE_LINKS!$B$6:$B$205,A190,EVIDENCE_LINKS!$D$6:$D$205,AJ190))),INDEX(EVIDENCE_LINKS!$N$6:$N$205,SUMIFS(EVIDENCE_LINKS!$S$6:$S$205,EVIDENCE_LINKS!$B$6:$B$205,A190,EVIDENCE_LINKS!$D$6:$D$205,AJ190))="VALID",COUNTIF($AG190:$AJ190,AJ190)=1),"VALID","INVALID - EVIDENCE 4 SELECTION")))</x:f>
      </x:c>
      <x:c r="AO190" s="51" t="str">
        <x:f>IF(A190="","",IF(AND(OR(AK190="VALID",AK190="EMPTY"),OR(AL190="VALID",AL190="EMPTY"),OR(AM190="VALID",AM190="EMPTY"),OR(AN190="VALID",AN190="EMPTY"),R190=COUNTIF($AG190:$AJ190,"&lt;&gt;")),"VALID","INVALID - EVIDENCE SELECTION PARITY"))</x:f>
      </x:c>
      <x:c r="AP190" s="51" t="str">
        <x:f>IF(A190="","",IF(R190&lt;2,"TOO FEW - RETURN TO EVIDENCE AUDIT",IF(R190&gt;4,"TOO MANY - REPAIR MEMO","VALID")))</x:f>
      </x:c>
      <x:c r="AR190" t="str">
        <x:f>IF(A190="","",IF(AQ190="","INVALID - MISSING ALTERNATIVE SELECTION",IF(AND(COUNTIFS(ALTERNATIVES!$B$6:$B$205,A190,ALTERNATIVES!$A$6:$A$205,AQ190)=1,EXACT(AQ190,INDEX(ALTERNATIVES!$A$6:$A$205,SUMIFS(ALTERNATIVES!$Q$6:$Q$205,ALTERNATIVES!$B$6:$B$205,A190,ALTERNATIVES!$A$6:$A$205,AQ190))),EXACT(A190,INDEX(ALTERNATIVES!$B$6:$B$205,SUMIFS(ALTERNATIVES!$Q$6:$Q$205,ALTERNATIVES!$B$6:$B$205,A190,ALTERNATIVES!$A$6:$A$205,AQ190))),EXACT(B190,INDEX(ALTERNATIVES!$C$6:$C$205,SUMIFS(ALTERNATIVES!$Q$6:$Q$205,ALTERNATIVES!$B$6:$B$205,A190,ALTERNATIVES!$A$6:$A$205,AQ190))),INDEX(ALTERNATIVES!$L$6:$L$205,SUMIFS(ALTERNATIVES!$Q$6:$Q$205,ALTERNATIVES!$B$6:$B$205,A190,ALTERNATIVES!$A$6:$A$205,AQ190))="VALID"),"VALID","INVALID - ALTERNATIVE SELECTION")))</x:f>
      </x:c>
    </x:row>
    <x:row r="191">
      <x:c r="A191" s="24"/>
      <x:c r="B191" s="24"/>
      <x:c r="C191" s="34"/>
      <x:c r="D191" s="24"/>
      <x:c r="E191" s="24"/>
      <x:c r="F191" s="24"/>
      <x:c r="G191" s="24"/>
      <x:c r="H191" s="24"/>
      <x:c r="I191" s="24"/>
      <x:c r="J191" s="24"/>
      <x:c r="K191" s="24"/>
      <x:c r="L191" s="24"/>
      <x:c r="M191" s="24"/>
      <x:c r="N191" s="30" t="str">
        <x:f>IF(A191="","",IF(COUNTIF($A$6:$A$205,A191)=1,"VALID","INVALID - DUPLICATE / CASE-COLLIDING MEMO ID"))</x:f>
      </x:c>
      <x:c r="O191" s="30" t="str">
        <x:f>IF(A191="","",IF(AND(COUNTIF(DECISION_CONTEXT!$A$6:$A$205,B191)=1,EXACT(B191,INDEX(DECISION_CONTEXT!$A$6:$A$205,MATCH(B191,DECISION_CONTEXT!$A$6:$A$205,0))),INDEX(DECISION_CONTEXT!$I$6:$I$205,MATCH(B191,DECISION_CONTEXT!$A$6:$A$205,0))="VALID",INDEX(DECISION_CONTEXT!$J$6:$J$205,MATCH(B191,DECISION_CONTEXT!$A$6:$A$205,0))="VALID"),"VALID","INVALID - DECISION OWNERSHIP"))</x:f>
      </x:c>
      <x:c r="P191" s="30" t="str">
        <x:f>IF(A191="","",IF(AND(B191&lt;&gt;"",C191&lt;&gt;"",D191&lt;&gt;"",E191&lt;&gt;"",F191&lt;&gt;"",G191&lt;&gt;"",H191&lt;&gt;"",I191&lt;&gt;"",J191&lt;&gt;"",K191&lt;&gt;"",L191&lt;&gt;"",M191&lt;&gt;""),"VALID","INVALID - REQUIRED FIELD"))</x:f>
      </x:c>
      <x:c r="Q191" s="30" t="str">
        <x:f>IF(A191="","",COUNTIFS(EVIDENCE_LINKS!$B$6:$B$205,A191,EVIDENCE_LINKS!$C$6:$C$205,B191))</x:f>
      </x:c>
      <x:c r="R191" s="30" t="str">
        <x:f>IF(A191="","",COUNTIFS(EVIDENCE_LINKS!$B$6:$B$205,A191,EVIDENCE_LINKS!$C$6:$C$205,B191,EVIDENCE_LINKS!$N$6:$N$205,"VALID"))</x:f>
      </x:c>
      <x:c r="S191" s="30" t="str">
        <x:f>IF(A191="","",COUNTIFS(EVIDENCE_LINKS!$B$6:$B$205,A191,EVIDENCE_LINKS!$C$6:$C$205,B191,EVIDENCE_LINKS!$N$6:$N$205,"BLOCKING"))</x:f>
      </x:c>
      <x:c r="T191" s="30" t="str">
        <x:f>IF(A191="","",COUNTIFS(ALTERNATIVES!$B$6:$B$205,A191,ALTERNATIVES!$C$6:$C$205,B191,ALTERNATIVES!$L$6:$L$205,"VALID"))</x:f>
      </x:c>
      <x:c r="U191" s="30" t="str">
        <x:f>IF(A191="","",IF(OR(N191&lt;&gt;"VALID",O191&lt;&gt;"VALID",P191&lt;&gt;"VALID",AB191&lt;&gt;"VALID",AC191&gt;0,AE191&gt;0,AO191&lt;&gt;"VALID",AR191&lt;&gt;"VALID"),"REPAIR MEMO",IF(INDEX(DECISION_CONTEXT!$D$6:$D$205,MATCH(B191,DECISION_CONTEXT!$A$6:$A$205,0))="REOPEN REQUIRED","RETURN TO DECISION DEFINITION",IF(OR(AD191&gt;0,AP191="TOO FEW - RETURN TO EVIDENCE AUDIT"),"RETURN TO EVIDENCE AUDIT",IF(AP191="TOO MANY - REPAIR MEMO","REPAIR MEMO",IF(T191&lt;1,"REPAIR MEMO","READY FOR EXECUTIVE REVIEW"))))))</x:f>
      </x:c>
      <x:c r="V191" s="30" t="str">
        <x:f>IF(A191="","",IF(U191="READY FOR EXECUTIVE REVIEW","Take the bounded memo to executive review; record the actual decision separately.",IF(U191="RETURN TO DECISION DEFINITION","Reopen the Decision Definition Canvas before rewriting the memo.",IF(U191="RETURN TO EVIDENCE AUDIT","Return to Evidence Audit until at least two and no more than four decision-bearing evidence records are valid.",IF(AP191="TOO MANY - REPAIR MEMO","Reduce the executive surface to two to four decision-bearing evidence records without changing upstream evidence.","Repair the memo record without changing upstream decision or evidence.")))))</x:f>
      </x:c>
      <x:c r="W191" s="30" t="str">
        <x:f>IF(A191="","",A191&amp;"|~|"&amp;B191&amp;"|~|"&amp;E191&amp;"|~|"&amp;F191&amp;"|~|"&amp;H191&amp;"|~|"&amp;I191&amp;"|~|"&amp;K191&amp;"|~|"&amp;L191)</x:f>
      </x:c>
      <x:c r="X191" s="51"/>
      <x:c r="Y191" s="51"/>
      <x:c r="Z191" s="51"/>
      <x:c r="AA191" s="51"/>
      <x:c r="AB191" s="51" t="str">
        <x:f>IF(A191="","",IF(AND(O191="VALID",EXACT(X191,INDEX(DECISION_CONTEXT!$B$6:$B$205,MATCH(B191,DECISION_CONTEXT!$A$6:$A$205,0))),EXACT(Y191,INDEX(DECISION_CONTEXT!$E$6:$E$205,MATCH(B191,DECISION_CONTEXT!$A$6:$A$205,0))),EXACT(Z191,INDEX(DECISION_CONTEXT!$F$6:$F$205,MATCH(B191,DECISION_CONTEXT!$A$6:$A$205,0))),EXACT(AA191,INDEX(DECISION_CONTEXT!$H$6:$H$205,MATCH(B191,DECISION_CONTEXT!$A$6:$A$205,0))),EXACT(E191,INDEX(DECISION_CONTEXT!$K$6:$K$205,MATCH(B191,DECISION_CONTEXT!$A$6:$A$205,0)))),"VALID","INVALID - DECISION CONTRACT PARITY / AUTHORITY"))</x:f>
      </x:c>
      <x:c r="AC191" s="51" t="str">
        <x:f>IF(A191="","",COUNTIFS(EVIDENCE_LINKS!$B$6:$B$205,A191,EVIDENCE_LINKS!$C$6:$C$205,B191,EVIDENCE_LINKS!$N$6:$N$205,"INVALID"))</x:f>
      </x:c>
      <x:c r="AD191" s="51" t="str">
        <x:f>IF(A191="","",S191)</x:f>
      </x:c>
      <x:c r="AE191" s="51" t="str">
        <x:f>IF(A191="","",COUNTIFS(ALTERNATIVES!$B$6:$B$205,A191,ALTERNATIVES!$C$6:$C$205,B191,ALTERNATIVES!$L$6:$L$205,"INVALID"))</x:f>
      </x:c>
      <x:c r="AF191" s="51" t="str">
        <x:f>IF(A191="","",A191&amp;"|~|"&amp;B191&amp;"|~|"&amp;X191&amp;"|~|"&amp;Y191&amp;"|~|"&amp;Z191&amp;"|~|"&amp;AA191&amp;"|~|"&amp;E191&amp;"|~|"&amp;F191&amp;"|~|"&amp;H191&amp;"|~|"&amp;I191&amp;"|~|"&amp;K191&amp;"|~|"&amp;L191)</x:f>
      </x:c>
      <x:c r="AG191" s="51"/>
      <x:c r="AH191" s="51"/>
      <x:c r="AI191" s="51"/>
      <x:c r="AJ191" s="51"/>
      <x:c r="AK191" s="51" t="str">
        <x:f>IF(A191="","",IF(AG191="","EMPTY",IF(AND(COUNTIFS(EVIDENCE_LINKS!$B$6:$B$205,A191,EVIDENCE_LINKS!$D$6:$D$205,AG191)=1,EXACT(AG191,INDEX(EVIDENCE_LINKS!$D$6:$D$205,SUMIFS(EVIDENCE_LINKS!$S$6:$S$205,EVIDENCE_LINKS!$B$6:$B$205,A191,EVIDENCE_LINKS!$D$6:$D$205,AG191))),EXACT(A191,INDEX(EVIDENCE_LINKS!$B$6:$B$205,SUMIFS(EVIDENCE_LINKS!$S$6:$S$205,EVIDENCE_LINKS!$B$6:$B$205,A191,EVIDENCE_LINKS!$D$6:$D$205,AG191))),EXACT(B191,INDEX(EVIDENCE_LINKS!$C$6:$C$205,SUMIFS(EVIDENCE_LINKS!$S$6:$S$205,EVIDENCE_LINKS!$B$6:$B$205,A191,EVIDENCE_LINKS!$D$6:$D$205,AG191))),INDEX(EVIDENCE_LINKS!$N$6:$N$205,SUMIFS(EVIDENCE_LINKS!$S$6:$S$205,EVIDENCE_LINKS!$B$6:$B$205,A191,EVIDENCE_LINKS!$D$6:$D$205,AG191))="VALID",COUNTIF($AG191:$AJ191,AG191)=1),"VALID","INVALID - EVIDENCE 1 SELECTION")))</x:f>
      </x:c>
      <x:c r="AL191" s="51" t="str">
        <x:f>IF(A191="","",IF(AH191="","EMPTY",IF(AND(COUNTIFS(EVIDENCE_LINKS!$B$6:$B$205,A191,EVIDENCE_LINKS!$D$6:$D$205,AH191)=1,EXACT(AH191,INDEX(EVIDENCE_LINKS!$D$6:$D$205,SUMIFS(EVIDENCE_LINKS!$S$6:$S$205,EVIDENCE_LINKS!$B$6:$B$205,A191,EVIDENCE_LINKS!$D$6:$D$205,AH191))),EXACT(A191,INDEX(EVIDENCE_LINKS!$B$6:$B$205,SUMIFS(EVIDENCE_LINKS!$S$6:$S$205,EVIDENCE_LINKS!$B$6:$B$205,A191,EVIDENCE_LINKS!$D$6:$D$205,AH191))),EXACT(B191,INDEX(EVIDENCE_LINKS!$C$6:$C$205,SUMIFS(EVIDENCE_LINKS!$S$6:$S$205,EVIDENCE_LINKS!$B$6:$B$205,A191,EVIDENCE_LINKS!$D$6:$D$205,AH191))),INDEX(EVIDENCE_LINKS!$N$6:$N$205,SUMIFS(EVIDENCE_LINKS!$S$6:$S$205,EVIDENCE_LINKS!$B$6:$B$205,A191,EVIDENCE_LINKS!$D$6:$D$205,AH191))="VALID",COUNTIF($AG191:$AJ191,AH191)=1),"VALID","INVALID - EVIDENCE 2 SELECTION")))</x:f>
      </x:c>
      <x:c r="AM191" s="51" t="str">
        <x:f>IF(A191="","",IF(AI191="","EMPTY",IF(AND(COUNTIFS(EVIDENCE_LINKS!$B$6:$B$205,A191,EVIDENCE_LINKS!$D$6:$D$205,AI191)=1,EXACT(AI191,INDEX(EVIDENCE_LINKS!$D$6:$D$205,SUMIFS(EVIDENCE_LINKS!$S$6:$S$205,EVIDENCE_LINKS!$B$6:$B$205,A191,EVIDENCE_LINKS!$D$6:$D$205,AI191))),EXACT(A191,INDEX(EVIDENCE_LINKS!$B$6:$B$205,SUMIFS(EVIDENCE_LINKS!$S$6:$S$205,EVIDENCE_LINKS!$B$6:$B$205,A191,EVIDENCE_LINKS!$D$6:$D$205,AI191))),EXACT(B191,INDEX(EVIDENCE_LINKS!$C$6:$C$205,SUMIFS(EVIDENCE_LINKS!$S$6:$S$205,EVIDENCE_LINKS!$B$6:$B$205,A191,EVIDENCE_LINKS!$D$6:$D$205,AI191))),INDEX(EVIDENCE_LINKS!$N$6:$N$205,SUMIFS(EVIDENCE_LINKS!$S$6:$S$205,EVIDENCE_LINKS!$B$6:$B$205,A191,EVIDENCE_LINKS!$D$6:$D$205,AI191))="VALID",COUNTIF($AG191:$AJ191,AI191)=1),"VALID","INVALID - EVIDENCE 3 SELECTION")))</x:f>
      </x:c>
      <x:c r="AN191" s="51" t="str">
        <x:f>IF(A191="","",IF(AJ191="","EMPTY",IF(AND(COUNTIFS(EVIDENCE_LINKS!$B$6:$B$205,A191,EVIDENCE_LINKS!$D$6:$D$205,AJ191)=1,EXACT(AJ191,INDEX(EVIDENCE_LINKS!$D$6:$D$205,SUMIFS(EVIDENCE_LINKS!$S$6:$S$205,EVIDENCE_LINKS!$B$6:$B$205,A191,EVIDENCE_LINKS!$D$6:$D$205,AJ191))),EXACT(A191,INDEX(EVIDENCE_LINKS!$B$6:$B$205,SUMIFS(EVIDENCE_LINKS!$S$6:$S$205,EVIDENCE_LINKS!$B$6:$B$205,A191,EVIDENCE_LINKS!$D$6:$D$205,AJ191))),EXACT(B191,INDEX(EVIDENCE_LINKS!$C$6:$C$205,SUMIFS(EVIDENCE_LINKS!$S$6:$S$205,EVIDENCE_LINKS!$B$6:$B$205,A191,EVIDENCE_LINKS!$D$6:$D$205,AJ191))),INDEX(EVIDENCE_LINKS!$N$6:$N$205,SUMIFS(EVIDENCE_LINKS!$S$6:$S$205,EVIDENCE_LINKS!$B$6:$B$205,A191,EVIDENCE_LINKS!$D$6:$D$205,AJ191))="VALID",COUNTIF($AG191:$AJ191,AJ191)=1),"VALID","INVALID - EVIDENCE 4 SELECTION")))</x:f>
      </x:c>
      <x:c r="AO191" s="51" t="str">
        <x:f>IF(A191="","",IF(AND(OR(AK191="VALID",AK191="EMPTY"),OR(AL191="VALID",AL191="EMPTY"),OR(AM191="VALID",AM191="EMPTY"),OR(AN191="VALID",AN191="EMPTY"),R191=COUNTIF($AG191:$AJ191,"&lt;&gt;")),"VALID","INVALID - EVIDENCE SELECTION PARITY"))</x:f>
      </x:c>
      <x:c r="AP191" s="51" t="str">
        <x:f>IF(A191="","",IF(R191&lt;2,"TOO FEW - RETURN TO EVIDENCE AUDIT",IF(R191&gt;4,"TOO MANY - REPAIR MEMO","VALID")))</x:f>
      </x:c>
      <x:c r="AR191" t="str">
        <x:f>IF(A191="","",IF(AQ191="","INVALID - MISSING ALTERNATIVE SELECTION",IF(AND(COUNTIFS(ALTERNATIVES!$B$6:$B$205,A191,ALTERNATIVES!$A$6:$A$205,AQ191)=1,EXACT(AQ191,INDEX(ALTERNATIVES!$A$6:$A$205,SUMIFS(ALTERNATIVES!$Q$6:$Q$205,ALTERNATIVES!$B$6:$B$205,A191,ALTERNATIVES!$A$6:$A$205,AQ191))),EXACT(A191,INDEX(ALTERNATIVES!$B$6:$B$205,SUMIFS(ALTERNATIVES!$Q$6:$Q$205,ALTERNATIVES!$B$6:$B$205,A191,ALTERNATIVES!$A$6:$A$205,AQ191))),EXACT(B191,INDEX(ALTERNATIVES!$C$6:$C$205,SUMIFS(ALTERNATIVES!$Q$6:$Q$205,ALTERNATIVES!$B$6:$B$205,A191,ALTERNATIVES!$A$6:$A$205,AQ191))),INDEX(ALTERNATIVES!$L$6:$L$205,SUMIFS(ALTERNATIVES!$Q$6:$Q$205,ALTERNATIVES!$B$6:$B$205,A191,ALTERNATIVES!$A$6:$A$205,AQ191))="VALID"),"VALID","INVALID - ALTERNATIVE SELECTION")))</x:f>
      </x:c>
    </x:row>
    <x:row r="192">
      <x:c r="A192" s="24"/>
      <x:c r="B192" s="24"/>
      <x:c r="C192" s="34"/>
      <x:c r="D192" s="24"/>
      <x:c r="E192" s="24"/>
      <x:c r="F192" s="24"/>
      <x:c r="G192" s="24"/>
      <x:c r="H192" s="24"/>
      <x:c r="I192" s="24"/>
      <x:c r="J192" s="24"/>
      <x:c r="K192" s="24"/>
      <x:c r="L192" s="24"/>
      <x:c r="M192" s="24"/>
      <x:c r="N192" s="30" t="str">
        <x:f>IF(A192="","",IF(COUNTIF($A$6:$A$205,A192)=1,"VALID","INVALID - DUPLICATE / CASE-COLLIDING MEMO ID"))</x:f>
      </x:c>
      <x:c r="O192" s="30" t="str">
        <x:f>IF(A192="","",IF(AND(COUNTIF(DECISION_CONTEXT!$A$6:$A$205,B192)=1,EXACT(B192,INDEX(DECISION_CONTEXT!$A$6:$A$205,MATCH(B192,DECISION_CONTEXT!$A$6:$A$205,0))),INDEX(DECISION_CONTEXT!$I$6:$I$205,MATCH(B192,DECISION_CONTEXT!$A$6:$A$205,0))="VALID",INDEX(DECISION_CONTEXT!$J$6:$J$205,MATCH(B192,DECISION_CONTEXT!$A$6:$A$205,0))="VALID"),"VALID","INVALID - DECISION OWNERSHIP"))</x:f>
      </x:c>
      <x:c r="P192" s="30" t="str">
        <x:f>IF(A192="","",IF(AND(B192&lt;&gt;"",C192&lt;&gt;"",D192&lt;&gt;"",E192&lt;&gt;"",F192&lt;&gt;"",G192&lt;&gt;"",H192&lt;&gt;"",I192&lt;&gt;"",J192&lt;&gt;"",K192&lt;&gt;"",L192&lt;&gt;"",M192&lt;&gt;""),"VALID","INVALID - REQUIRED FIELD"))</x:f>
      </x:c>
      <x:c r="Q192" s="30" t="str">
        <x:f>IF(A192="","",COUNTIFS(EVIDENCE_LINKS!$B$6:$B$205,A192,EVIDENCE_LINKS!$C$6:$C$205,B192))</x:f>
      </x:c>
      <x:c r="R192" s="30" t="str">
        <x:f>IF(A192="","",COUNTIFS(EVIDENCE_LINKS!$B$6:$B$205,A192,EVIDENCE_LINKS!$C$6:$C$205,B192,EVIDENCE_LINKS!$N$6:$N$205,"VALID"))</x:f>
      </x:c>
      <x:c r="S192" s="30" t="str">
        <x:f>IF(A192="","",COUNTIFS(EVIDENCE_LINKS!$B$6:$B$205,A192,EVIDENCE_LINKS!$C$6:$C$205,B192,EVIDENCE_LINKS!$N$6:$N$205,"BLOCKING"))</x:f>
      </x:c>
      <x:c r="T192" s="30" t="str">
        <x:f>IF(A192="","",COUNTIFS(ALTERNATIVES!$B$6:$B$205,A192,ALTERNATIVES!$C$6:$C$205,B192,ALTERNATIVES!$L$6:$L$205,"VALID"))</x:f>
      </x:c>
      <x:c r="U192" s="30" t="str">
        <x:f>IF(A192="","",IF(OR(N192&lt;&gt;"VALID",O192&lt;&gt;"VALID",P192&lt;&gt;"VALID",AB192&lt;&gt;"VALID",AC192&gt;0,AE192&gt;0,AO192&lt;&gt;"VALID",AR192&lt;&gt;"VALID"),"REPAIR MEMO",IF(INDEX(DECISION_CONTEXT!$D$6:$D$205,MATCH(B192,DECISION_CONTEXT!$A$6:$A$205,0))="REOPEN REQUIRED","RETURN TO DECISION DEFINITION",IF(OR(AD192&gt;0,AP192="TOO FEW - RETURN TO EVIDENCE AUDIT"),"RETURN TO EVIDENCE AUDIT",IF(AP192="TOO MANY - REPAIR MEMO","REPAIR MEMO",IF(T192&lt;1,"REPAIR MEMO","READY FOR EXECUTIVE REVIEW"))))))</x:f>
      </x:c>
      <x:c r="V192" s="30" t="str">
        <x:f>IF(A192="","",IF(U192="READY FOR EXECUTIVE REVIEW","Take the bounded memo to executive review; record the actual decision separately.",IF(U192="RETURN TO DECISION DEFINITION","Reopen the Decision Definition Canvas before rewriting the memo.",IF(U192="RETURN TO EVIDENCE AUDIT","Return to Evidence Audit until at least two and no more than four decision-bearing evidence records are valid.",IF(AP192="TOO MANY - REPAIR MEMO","Reduce the executive surface to two to four decision-bearing evidence records without changing upstream evidence.","Repair the memo record without changing upstream decision or evidence.")))))</x:f>
      </x:c>
      <x:c r="W192" s="30" t="str">
        <x:f>IF(A192="","",A192&amp;"|~|"&amp;B192&amp;"|~|"&amp;E192&amp;"|~|"&amp;F192&amp;"|~|"&amp;H192&amp;"|~|"&amp;I192&amp;"|~|"&amp;K192&amp;"|~|"&amp;L192)</x:f>
      </x:c>
      <x:c r="X192" s="51"/>
      <x:c r="Y192" s="51"/>
      <x:c r="Z192" s="51"/>
      <x:c r="AA192" s="51"/>
      <x:c r="AB192" s="51" t="str">
        <x:f>IF(A192="","",IF(AND(O192="VALID",EXACT(X192,INDEX(DECISION_CONTEXT!$B$6:$B$205,MATCH(B192,DECISION_CONTEXT!$A$6:$A$205,0))),EXACT(Y192,INDEX(DECISION_CONTEXT!$E$6:$E$205,MATCH(B192,DECISION_CONTEXT!$A$6:$A$205,0))),EXACT(Z192,INDEX(DECISION_CONTEXT!$F$6:$F$205,MATCH(B192,DECISION_CONTEXT!$A$6:$A$205,0))),EXACT(AA192,INDEX(DECISION_CONTEXT!$H$6:$H$205,MATCH(B192,DECISION_CONTEXT!$A$6:$A$205,0))),EXACT(E192,INDEX(DECISION_CONTEXT!$K$6:$K$205,MATCH(B192,DECISION_CONTEXT!$A$6:$A$205,0)))),"VALID","INVALID - DECISION CONTRACT PARITY / AUTHORITY"))</x:f>
      </x:c>
      <x:c r="AC192" s="51" t="str">
        <x:f>IF(A192="","",COUNTIFS(EVIDENCE_LINKS!$B$6:$B$205,A192,EVIDENCE_LINKS!$C$6:$C$205,B192,EVIDENCE_LINKS!$N$6:$N$205,"INVALID"))</x:f>
      </x:c>
      <x:c r="AD192" s="51" t="str">
        <x:f>IF(A192="","",S192)</x:f>
      </x:c>
      <x:c r="AE192" s="51" t="str">
        <x:f>IF(A192="","",COUNTIFS(ALTERNATIVES!$B$6:$B$205,A192,ALTERNATIVES!$C$6:$C$205,B192,ALTERNATIVES!$L$6:$L$205,"INVALID"))</x:f>
      </x:c>
      <x:c r="AF192" s="51" t="str">
        <x:f>IF(A192="","",A192&amp;"|~|"&amp;B192&amp;"|~|"&amp;X192&amp;"|~|"&amp;Y192&amp;"|~|"&amp;Z192&amp;"|~|"&amp;AA192&amp;"|~|"&amp;E192&amp;"|~|"&amp;F192&amp;"|~|"&amp;H192&amp;"|~|"&amp;I192&amp;"|~|"&amp;K192&amp;"|~|"&amp;L192)</x:f>
      </x:c>
      <x:c r="AG192" s="51"/>
      <x:c r="AH192" s="51"/>
      <x:c r="AI192" s="51"/>
      <x:c r="AJ192" s="51"/>
      <x:c r="AK192" s="51" t="str">
        <x:f>IF(A192="","",IF(AG192="","EMPTY",IF(AND(COUNTIFS(EVIDENCE_LINKS!$B$6:$B$205,A192,EVIDENCE_LINKS!$D$6:$D$205,AG192)=1,EXACT(AG192,INDEX(EVIDENCE_LINKS!$D$6:$D$205,SUMIFS(EVIDENCE_LINKS!$S$6:$S$205,EVIDENCE_LINKS!$B$6:$B$205,A192,EVIDENCE_LINKS!$D$6:$D$205,AG192))),EXACT(A192,INDEX(EVIDENCE_LINKS!$B$6:$B$205,SUMIFS(EVIDENCE_LINKS!$S$6:$S$205,EVIDENCE_LINKS!$B$6:$B$205,A192,EVIDENCE_LINKS!$D$6:$D$205,AG192))),EXACT(B192,INDEX(EVIDENCE_LINKS!$C$6:$C$205,SUMIFS(EVIDENCE_LINKS!$S$6:$S$205,EVIDENCE_LINKS!$B$6:$B$205,A192,EVIDENCE_LINKS!$D$6:$D$205,AG192))),INDEX(EVIDENCE_LINKS!$N$6:$N$205,SUMIFS(EVIDENCE_LINKS!$S$6:$S$205,EVIDENCE_LINKS!$B$6:$B$205,A192,EVIDENCE_LINKS!$D$6:$D$205,AG192))="VALID",COUNTIF($AG192:$AJ192,AG192)=1),"VALID","INVALID - EVIDENCE 1 SELECTION")))</x:f>
      </x:c>
      <x:c r="AL192" s="51" t="str">
        <x:f>IF(A192="","",IF(AH192="","EMPTY",IF(AND(COUNTIFS(EVIDENCE_LINKS!$B$6:$B$205,A192,EVIDENCE_LINKS!$D$6:$D$205,AH192)=1,EXACT(AH192,INDEX(EVIDENCE_LINKS!$D$6:$D$205,SUMIFS(EVIDENCE_LINKS!$S$6:$S$205,EVIDENCE_LINKS!$B$6:$B$205,A192,EVIDENCE_LINKS!$D$6:$D$205,AH192))),EXACT(A192,INDEX(EVIDENCE_LINKS!$B$6:$B$205,SUMIFS(EVIDENCE_LINKS!$S$6:$S$205,EVIDENCE_LINKS!$B$6:$B$205,A192,EVIDENCE_LINKS!$D$6:$D$205,AH192))),EXACT(B192,INDEX(EVIDENCE_LINKS!$C$6:$C$205,SUMIFS(EVIDENCE_LINKS!$S$6:$S$205,EVIDENCE_LINKS!$B$6:$B$205,A192,EVIDENCE_LINKS!$D$6:$D$205,AH192))),INDEX(EVIDENCE_LINKS!$N$6:$N$205,SUMIFS(EVIDENCE_LINKS!$S$6:$S$205,EVIDENCE_LINKS!$B$6:$B$205,A192,EVIDENCE_LINKS!$D$6:$D$205,AH192))="VALID",COUNTIF($AG192:$AJ192,AH192)=1),"VALID","INVALID - EVIDENCE 2 SELECTION")))</x:f>
      </x:c>
      <x:c r="AM192" s="51" t="str">
        <x:f>IF(A192="","",IF(AI192="","EMPTY",IF(AND(COUNTIFS(EVIDENCE_LINKS!$B$6:$B$205,A192,EVIDENCE_LINKS!$D$6:$D$205,AI192)=1,EXACT(AI192,INDEX(EVIDENCE_LINKS!$D$6:$D$205,SUMIFS(EVIDENCE_LINKS!$S$6:$S$205,EVIDENCE_LINKS!$B$6:$B$205,A192,EVIDENCE_LINKS!$D$6:$D$205,AI192))),EXACT(A192,INDEX(EVIDENCE_LINKS!$B$6:$B$205,SUMIFS(EVIDENCE_LINKS!$S$6:$S$205,EVIDENCE_LINKS!$B$6:$B$205,A192,EVIDENCE_LINKS!$D$6:$D$205,AI192))),EXACT(B192,INDEX(EVIDENCE_LINKS!$C$6:$C$205,SUMIFS(EVIDENCE_LINKS!$S$6:$S$205,EVIDENCE_LINKS!$B$6:$B$205,A192,EVIDENCE_LINKS!$D$6:$D$205,AI192))),INDEX(EVIDENCE_LINKS!$N$6:$N$205,SUMIFS(EVIDENCE_LINKS!$S$6:$S$205,EVIDENCE_LINKS!$B$6:$B$205,A192,EVIDENCE_LINKS!$D$6:$D$205,AI192))="VALID",COUNTIF($AG192:$AJ192,AI192)=1),"VALID","INVALID - EVIDENCE 3 SELECTION")))</x:f>
      </x:c>
      <x:c r="AN192" s="51" t="str">
        <x:f>IF(A192="","",IF(AJ192="","EMPTY",IF(AND(COUNTIFS(EVIDENCE_LINKS!$B$6:$B$205,A192,EVIDENCE_LINKS!$D$6:$D$205,AJ192)=1,EXACT(AJ192,INDEX(EVIDENCE_LINKS!$D$6:$D$205,SUMIFS(EVIDENCE_LINKS!$S$6:$S$205,EVIDENCE_LINKS!$B$6:$B$205,A192,EVIDENCE_LINKS!$D$6:$D$205,AJ192))),EXACT(A192,INDEX(EVIDENCE_LINKS!$B$6:$B$205,SUMIFS(EVIDENCE_LINKS!$S$6:$S$205,EVIDENCE_LINKS!$B$6:$B$205,A192,EVIDENCE_LINKS!$D$6:$D$205,AJ192))),EXACT(B192,INDEX(EVIDENCE_LINKS!$C$6:$C$205,SUMIFS(EVIDENCE_LINKS!$S$6:$S$205,EVIDENCE_LINKS!$B$6:$B$205,A192,EVIDENCE_LINKS!$D$6:$D$205,AJ192))),INDEX(EVIDENCE_LINKS!$N$6:$N$205,SUMIFS(EVIDENCE_LINKS!$S$6:$S$205,EVIDENCE_LINKS!$B$6:$B$205,A192,EVIDENCE_LINKS!$D$6:$D$205,AJ192))="VALID",COUNTIF($AG192:$AJ192,AJ192)=1),"VALID","INVALID - EVIDENCE 4 SELECTION")))</x:f>
      </x:c>
      <x:c r="AO192" s="51" t="str">
        <x:f>IF(A192="","",IF(AND(OR(AK192="VALID",AK192="EMPTY"),OR(AL192="VALID",AL192="EMPTY"),OR(AM192="VALID",AM192="EMPTY"),OR(AN192="VALID",AN192="EMPTY"),R192=COUNTIF($AG192:$AJ192,"&lt;&gt;")),"VALID","INVALID - EVIDENCE SELECTION PARITY"))</x:f>
      </x:c>
      <x:c r="AP192" s="51" t="str">
        <x:f>IF(A192="","",IF(R192&lt;2,"TOO FEW - RETURN TO EVIDENCE AUDIT",IF(R192&gt;4,"TOO MANY - REPAIR MEMO","VALID")))</x:f>
      </x:c>
      <x:c r="AR192" t="str">
        <x:f>IF(A192="","",IF(AQ192="","INVALID - MISSING ALTERNATIVE SELECTION",IF(AND(COUNTIFS(ALTERNATIVES!$B$6:$B$205,A192,ALTERNATIVES!$A$6:$A$205,AQ192)=1,EXACT(AQ192,INDEX(ALTERNATIVES!$A$6:$A$205,SUMIFS(ALTERNATIVES!$Q$6:$Q$205,ALTERNATIVES!$B$6:$B$205,A192,ALTERNATIVES!$A$6:$A$205,AQ192))),EXACT(A192,INDEX(ALTERNATIVES!$B$6:$B$205,SUMIFS(ALTERNATIVES!$Q$6:$Q$205,ALTERNATIVES!$B$6:$B$205,A192,ALTERNATIVES!$A$6:$A$205,AQ192))),EXACT(B192,INDEX(ALTERNATIVES!$C$6:$C$205,SUMIFS(ALTERNATIVES!$Q$6:$Q$205,ALTERNATIVES!$B$6:$B$205,A192,ALTERNATIVES!$A$6:$A$205,AQ192))),INDEX(ALTERNATIVES!$L$6:$L$205,SUMIFS(ALTERNATIVES!$Q$6:$Q$205,ALTERNATIVES!$B$6:$B$205,A192,ALTERNATIVES!$A$6:$A$205,AQ192))="VALID"),"VALID","INVALID - ALTERNATIVE SELECTION")))</x:f>
      </x:c>
    </x:row>
    <x:row r="193">
      <x:c r="A193" s="24"/>
      <x:c r="B193" s="24"/>
      <x:c r="C193" s="34"/>
      <x:c r="D193" s="24"/>
      <x:c r="E193" s="24"/>
      <x:c r="F193" s="24"/>
      <x:c r="G193" s="24"/>
      <x:c r="H193" s="24"/>
      <x:c r="I193" s="24"/>
      <x:c r="J193" s="24"/>
      <x:c r="K193" s="24"/>
      <x:c r="L193" s="24"/>
      <x:c r="M193" s="24"/>
      <x:c r="N193" s="30" t="str">
        <x:f>IF(A193="","",IF(COUNTIF($A$6:$A$205,A193)=1,"VALID","INVALID - DUPLICATE / CASE-COLLIDING MEMO ID"))</x:f>
      </x:c>
      <x:c r="O193" s="30" t="str">
        <x:f>IF(A193="","",IF(AND(COUNTIF(DECISION_CONTEXT!$A$6:$A$205,B193)=1,EXACT(B193,INDEX(DECISION_CONTEXT!$A$6:$A$205,MATCH(B193,DECISION_CONTEXT!$A$6:$A$205,0))),INDEX(DECISION_CONTEXT!$I$6:$I$205,MATCH(B193,DECISION_CONTEXT!$A$6:$A$205,0))="VALID",INDEX(DECISION_CONTEXT!$J$6:$J$205,MATCH(B193,DECISION_CONTEXT!$A$6:$A$205,0))="VALID"),"VALID","INVALID - DECISION OWNERSHIP"))</x:f>
      </x:c>
      <x:c r="P193" s="30" t="str">
        <x:f>IF(A193="","",IF(AND(B193&lt;&gt;"",C193&lt;&gt;"",D193&lt;&gt;"",E193&lt;&gt;"",F193&lt;&gt;"",G193&lt;&gt;"",H193&lt;&gt;"",I193&lt;&gt;"",J193&lt;&gt;"",K193&lt;&gt;"",L193&lt;&gt;"",M193&lt;&gt;""),"VALID","INVALID - REQUIRED FIELD"))</x:f>
      </x:c>
      <x:c r="Q193" s="30" t="str">
        <x:f>IF(A193="","",COUNTIFS(EVIDENCE_LINKS!$B$6:$B$205,A193,EVIDENCE_LINKS!$C$6:$C$205,B193))</x:f>
      </x:c>
      <x:c r="R193" s="30" t="str">
        <x:f>IF(A193="","",COUNTIFS(EVIDENCE_LINKS!$B$6:$B$205,A193,EVIDENCE_LINKS!$C$6:$C$205,B193,EVIDENCE_LINKS!$N$6:$N$205,"VALID"))</x:f>
      </x:c>
      <x:c r="S193" s="30" t="str">
        <x:f>IF(A193="","",COUNTIFS(EVIDENCE_LINKS!$B$6:$B$205,A193,EVIDENCE_LINKS!$C$6:$C$205,B193,EVIDENCE_LINKS!$N$6:$N$205,"BLOCKING"))</x:f>
      </x:c>
      <x:c r="T193" s="30" t="str">
        <x:f>IF(A193="","",COUNTIFS(ALTERNATIVES!$B$6:$B$205,A193,ALTERNATIVES!$C$6:$C$205,B193,ALTERNATIVES!$L$6:$L$205,"VALID"))</x:f>
      </x:c>
      <x:c r="U193" s="30" t="str">
        <x:f>IF(A193="","",IF(OR(N193&lt;&gt;"VALID",O193&lt;&gt;"VALID",P193&lt;&gt;"VALID",AB193&lt;&gt;"VALID",AC193&gt;0,AE193&gt;0,AO193&lt;&gt;"VALID",AR193&lt;&gt;"VALID"),"REPAIR MEMO",IF(INDEX(DECISION_CONTEXT!$D$6:$D$205,MATCH(B193,DECISION_CONTEXT!$A$6:$A$205,0))="REOPEN REQUIRED","RETURN TO DECISION DEFINITION",IF(OR(AD193&gt;0,AP193="TOO FEW - RETURN TO EVIDENCE AUDIT"),"RETURN TO EVIDENCE AUDIT",IF(AP193="TOO MANY - REPAIR MEMO","REPAIR MEMO",IF(T193&lt;1,"REPAIR MEMO","READY FOR EXECUTIVE REVIEW"))))))</x:f>
      </x:c>
      <x:c r="V193" s="30" t="str">
        <x:f>IF(A193="","",IF(U193="READY FOR EXECUTIVE REVIEW","Take the bounded memo to executive review; record the actual decision separately.",IF(U193="RETURN TO DECISION DEFINITION","Reopen the Decision Definition Canvas before rewriting the memo.",IF(U193="RETURN TO EVIDENCE AUDIT","Return to Evidence Audit until at least two and no more than four decision-bearing evidence records are valid.",IF(AP193="TOO MANY - REPAIR MEMO","Reduce the executive surface to two to four decision-bearing evidence records without changing upstream evidence.","Repair the memo record without changing upstream decision or evidence.")))))</x:f>
      </x:c>
      <x:c r="W193" s="30" t="str">
        <x:f>IF(A193="","",A193&amp;"|~|"&amp;B193&amp;"|~|"&amp;E193&amp;"|~|"&amp;F193&amp;"|~|"&amp;H193&amp;"|~|"&amp;I193&amp;"|~|"&amp;K193&amp;"|~|"&amp;L193)</x:f>
      </x:c>
      <x:c r="X193" s="51"/>
      <x:c r="Y193" s="51"/>
      <x:c r="Z193" s="51"/>
      <x:c r="AA193" s="51"/>
      <x:c r="AB193" s="51" t="str">
        <x:f>IF(A193="","",IF(AND(O193="VALID",EXACT(X193,INDEX(DECISION_CONTEXT!$B$6:$B$205,MATCH(B193,DECISION_CONTEXT!$A$6:$A$205,0))),EXACT(Y193,INDEX(DECISION_CONTEXT!$E$6:$E$205,MATCH(B193,DECISION_CONTEXT!$A$6:$A$205,0))),EXACT(Z193,INDEX(DECISION_CONTEXT!$F$6:$F$205,MATCH(B193,DECISION_CONTEXT!$A$6:$A$205,0))),EXACT(AA193,INDEX(DECISION_CONTEXT!$H$6:$H$205,MATCH(B193,DECISION_CONTEXT!$A$6:$A$205,0))),EXACT(E193,INDEX(DECISION_CONTEXT!$K$6:$K$205,MATCH(B193,DECISION_CONTEXT!$A$6:$A$205,0)))),"VALID","INVALID - DECISION CONTRACT PARITY / AUTHORITY"))</x:f>
      </x:c>
      <x:c r="AC193" s="51" t="str">
        <x:f>IF(A193="","",COUNTIFS(EVIDENCE_LINKS!$B$6:$B$205,A193,EVIDENCE_LINKS!$C$6:$C$205,B193,EVIDENCE_LINKS!$N$6:$N$205,"INVALID"))</x:f>
      </x:c>
      <x:c r="AD193" s="51" t="str">
        <x:f>IF(A193="","",S193)</x:f>
      </x:c>
      <x:c r="AE193" s="51" t="str">
        <x:f>IF(A193="","",COUNTIFS(ALTERNATIVES!$B$6:$B$205,A193,ALTERNATIVES!$C$6:$C$205,B193,ALTERNATIVES!$L$6:$L$205,"INVALID"))</x:f>
      </x:c>
      <x:c r="AF193" s="51" t="str">
        <x:f>IF(A193="","",A193&amp;"|~|"&amp;B193&amp;"|~|"&amp;X193&amp;"|~|"&amp;Y193&amp;"|~|"&amp;Z193&amp;"|~|"&amp;AA193&amp;"|~|"&amp;E193&amp;"|~|"&amp;F193&amp;"|~|"&amp;H193&amp;"|~|"&amp;I193&amp;"|~|"&amp;K193&amp;"|~|"&amp;L193)</x:f>
      </x:c>
      <x:c r="AG193" s="51"/>
      <x:c r="AH193" s="51"/>
      <x:c r="AI193" s="51"/>
      <x:c r="AJ193" s="51"/>
      <x:c r="AK193" s="51" t="str">
        <x:f>IF(A193="","",IF(AG193="","EMPTY",IF(AND(COUNTIFS(EVIDENCE_LINKS!$B$6:$B$205,A193,EVIDENCE_LINKS!$D$6:$D$205,AG193)=1,EXACT(AG193,INDEX(EVIDENCE_LINKS!$D$6:$D$205,SUMIFS(EVIDENCE_LINKS!$S$6:$S$205,EVIDENCE_LINKS!$B$6:$B$205,A193,EVIDENCE_LINKS!$D$6:$D$205,AG193))),EXACT(A193,INDEX(EVIDENCE_LINKS!$B$6:$B$205,SUMIFS(EVIDENCE_LINKS!$S$6:$S$205,EVIDENCE_LINKS!$B$6:$B$205,A193,EVIDENCE_LINKS!$D$6:$D$205,AG193))),EXACT(B193,INDEX(EVIDENCE_LINKS!$C$6:$C$205,SUMIFS(EVIDENCE_LINKS!$S$6:$S$205,EVIDENCE_LINKS!$B$6:$B$205,A193,EVIDENCE_LINKS!$D$6:$D$205,AG193))),INDEX(EVIDENCE_LINKS!$N$6:$N$205,SUMIFS(EVIDENCE_LINKS!$S$6:$S$205,EVIDENCE_LINKS!$B$6:$B$205,A193,EVIDENCE_LINKS!$D$6:$D$205,AG193))="VALID",COUNTIF($AG193:$AJ193,AG193)=1),"VALID","INVALID - EVIDENCE 1 SELECTION")))</x:f>
      </x:c>
      <x:c r="AL193" s="51" t="str">
        <x:f>IF(A193="","",IF(AH193="","EMPTY",IF(AND(COUNTIFS(EVIDENCE_LINKS!$B$6:$B$205,A193,EVIDENCE_LINKS!$D$6:$D$205,AH193)=1,EXACT(AH193,INDEX(EVIDENCE_LINKS!$D$6:$D$205,SUMIFS(EVIDENCE_LINKS!$S$6:$S$205,EVIDENCE_LINKS!$B$6:$B$205,A193,EVIDENCE_LINKS!$D$6:$D$205,AH193))),EXACT(A193,INDEX(EVIDENCE_LINKS!$B$6:$B$205,SUMIFS(EVIDENCE_LINKS!$S$6:$S$205,EVIDENCE_LINKS!$B$6:$B$205,A193,EVIDENCE_LINKS!$D$6:$D$205,AH193))),EXACT(B193,INDEX(EVIDENCE_LINKS!$C$6:$C$205,SUMIFS(EVIDENCE_LINKS!$S$6:$S$205,EVIDENCE_LINKS!$B$6:$B$205,A193,EVIDENCE_LINKS!$D$6:$D$205,AH193))),INDEX(EVIDENCE_LINKS!$N$6:$N$205,SUMIFS(EVIDENCE_LINKS!$S$6:$S$205,EVIDENCE_LINKS!$B$6:$B$205,A193,EVIDENCE_LINKS!$D$6:$D$205,AH193))="VALID",COUNTIF($AG193:$AJ193,AH193)=1),"VALID","INVALID - EVIDENCE 2 SELECTION")))</x:f>
      </x:c>
      <x:c r="AM193" s="51" t="str">
        <x:f>IF(A193="","",IF(AI193="","EMPTY",IF(AND(COUNTIFS(EVIDENCE_LINKS!$B$6:$B$205,A193,EVIDENCE_LINKS!$D$6:$D$205,AI193)=1,EXACT(AI193,INDEX(EVIDENCE_LINKS!$D$6:$D$205,SUMIFS(EVIDENCE_LINKS!$S$6:$S$205,EVIDENCE_LINKS!$B$6:$B$205,A193,EVIDENCE_LINKS!$D$6:$D$205,AI193))),EXACT(A193,INDEX(EVIDENCE_LINKS!$B$6:$B$205,SUMIFS(EVIDENCE_LINKS!$S$6:$S$205,EVIDENCE_LINKS!$B$6:$B$205,A193,EVIDENCE_LINKS!$D$6:$D$205,AI193))),EXACT(B193,INDEX(EVIDENCE_LINKS!$C$6:$C$205,SUMIFS(EVIDENCE_LINKS!$S$6:$S$205,EVIDENCE_LINKS!$B$6:$B$205,A193,EVIDENCE_LINKS!$D$6:$D$205,AI193))),INDEX(EVIDENCE_LINKS!$N$6:$N$205,SUMIFS(EVIDENCE_LINKS!$S$6:$S$205,EVIDENCE_LINKS!$B$6:$B$205,A193,EVIDENCE_LINKS!$D$6:$D$205,AI193))="VALID",COUNTIF($AG193:$AJ193,AI193)=1),"VALID","INVALID - EVIDENCE 3 SELECTION")))</x:f>
      </x:c>
      <x:c r="AN193" s="51" t="str">
        <x:f>IF(A193="","",IF(AJ193="","EMPTY",IF(AND(COUNTIFS(EVIDENCE_LINKS!$B$6:$B$205,A193,EVIDENCE_LINKS!$D$6:$D$205,AJ193)=1,EXACT(AJ193,INDEX(EVIDENCE_LINKS!$D$6:$D$205,SUMIFS(EVIDENCE_LINKS!$S$6:$S$205,EVIDENCE_LINKS!$B$6:$B$205,A193,EVIDENCE_LINKS!$D$6:$D$205,AJ193))),EXACT(A193,INDEX(EVIDENCE_LINKS!$B$6:$B$205,SUMIFS(EVIDENCE_LINKS!$S$6:$S$205,EVIDENCE_LINKS!$B$6:$B$205,A193,EVIDENCE_LINKS!$D$6:$D$205,AJ193))),EXACT(B193,INDEX(EVIDENCE_LINKS!$C$6:$C$205,SUMIFS(EVIDENCE_LINKS!$S$6:$S$205,EVIDENCE_LINKS!$B$6:$B$205,A193,EVIDENCE_LINKS!$D$6:$D$205,AJ193))),INDEX(EVIDENCE_LINKS!$N$6:$N$205,SUMIFS(EVIDENCE_LINKS!$S$6:$S$205,EVIDENCE_LINKS!$B$6:$B$205,A193,EVIDENCE_LINKS!$D$6:$D$205,AJ193))="VALID",COUNTIF($AG193:$AJ193,AJ193)=1),"VALID","INVALID - EVIDENCE 4 SELECTION")))</x:f>
      </x:c>
      <x:c r="AO193" s="51" t="str">
        <x:f>IF(A193="","",IF(AND(OR(AK193="VALID",AK193="EMPTY"),OR(AL193="VALID",AL193="EMPTY"),OR(AM193="VALID",AM193="EMPTY"),OR(AN193="VALID",AN193="EMPTY"),R193=COUNTIF($AG193:$AJ193,"&lt;&gt;")),"VALID","INVALID - EVIDENCE SELECTION PARITY"))</x:f>
      </x:c>
      <x:c r="AP193" s="51" t="str">
        <x:f>IF(A193="","",IF(R193&lt;2,"TOO FEW - RETURN TO EVIDENCE AUDIT",IF(R193&gt;4,"TOO MANY - REPAIR MEMO","VALID")))</x:f>
      </x:c>
      <x:c r="AR193" t="str">
        <x:f>IF(A193="","",IF(AQ193="","INVALID - MISSING ALTERNATIVE SELECTION",IF(AND(COUNTIFS(ALTERNATIVES!$B$6:$B$205,A193,ALTERNATIVES!$A$6:$A$205,AQ193)=1,EXACT(AQ193,INDEX(ALTERNATIVES!$A$6:$A$205,SUMIFS(ALTERNATIVES!$Q$6:$Q$205,ALTERNATIVES!$B$6:$B$205,A193,ALTERNATIVES!$A$6:$A$205,AQ193))),EXACT(A193,INDEX(ALTERNATIVES!$B$6:$B$205,SUMIFS(ALTERNATIVES!$Q$6:$Q$205,ALTERNATIVES!$B$6:$B$205,A193,ALTERNATIVES!$A$6:$A$205,AQ193))),EXACT(B193,INDEX(ALTERNATIVES!$C$6:$C$205,SUMIFS(ALTERNATIVES!$Q$6:$Q$205,ALTERNATIVES!$B$6:$B$205,A193,ALTERNATIVES!$A$6:$A$205,AQ193))),INDEX(ALTERNATIVES!$L$6:$L$205,SUMIFS(ALTERNATIVES!$Q$6:$Q$205,ALTERNATIVES!$B$6:$B$205,A193,ALTERNATIVES!$A$6:$A$205,AQ193))="VALID"),"VALID","INVALID - ALTERNATIVE SELECTION")))</x:f>
      </x:c>
    </x:row>
    <x:row r="194">
      <x:c r="A194" s="24"/>
      <x:c r="B194" s="24"/>
      <x:c r="C194" s="34"/>
      <x:c r="D194" s="24"/>
      <x:c r="E194" s="24"/>
      <x:c r="F194" s="24"/>
      <x:c r="G194" s="24"/>
      <x:c r="H194" s="24"/>
      <x:c r="I194" s="24"/>
      <x:c r="J194" s="24"/>
      <x:c r="K194" s="24"/>
      <x:c r="L194" s="24"/>
      <x:c r="M194" s="24"/>
      <x:c r="N194" s="30" t="str">
        <x:f>IF(A194="","",IF(COUNTIF($A$6:$A$205,A194)=1,"VALID","INVALID - DUPLICATE / CASE-COLLIDING MEMO ID"))</x:f>
      </x:c>
      <x:c r="O194" s="30" t="str">
        <x:f>IF(A194="","",IF(AND(COUNTIF(DECISION_CONTEXT!$A$6:$A$205,B194)=1,EXACT(B194,INDEX(DECISION_CONTEXT!$A$6:$A$205,MATCH(B194,DECISION_CONTEXT!$A$6:$A$205,0))),INDEX(DECISION_CONTEXT!$I$6:$I$205,MATCH(B194,DECISION_CONTEXT!$A$6:$A$205,0))="VALID",INDEX(DECISION_CONTEXT!$J$6:$J$205,MATCH(B194,DECISION_CONTEXT!$A$6:$A$205,0))="VALID"),"VALID","INVALID - DECISION OWNERSHIP"))</x:f>
      </x:c>
      <x:c r="P194" s="30" t="str">
        <x:f>IF(A194="","",IF(AND(B194&lt;&gt;"",C194&lt;&gt;"",D194&lt;&gt;"",E194&lt;&gt;"",F194&lt;&gt;"",G194&lt;&gt;"",H194&lt;&gt;"",I194&lt;&gt;"",J194&lt;&gt;"",K194&lt;&gt;"",L194&lt;&gt;"",M194&lt;&gt;""),"VALID","INVALID - REQUIRED FIELD"))</x:f>
      </x:c>
      <x:c r="Q194" s="30" t="str">
        <x:f>IF(A194="","",COUNTIFS(EVIDENCE_LINKS!$B$6:$B$205,A194,EVIDENCE_LINKS!$C$6:$C$205,B194))</x:f>
      </x:c>
      <x:c r="R194" s="30" t="str">
        <x:f>IF(A194="","",COUNTIFS(EVIDENCE_LINKS!$B$6:$B$205,A194,EVIDENCE_LINKS!$C$6:$C$205,B194,EVIDENCE_LINKS!$N$6:$N$205,"VALID"))</x:f>
      </x:c>
      <x:c r="S194" s="30" t="str">
        <x:f>IF(A194="","",COUNTIFS(EVIDENCE_LINKS!$B$6:$B$205,A194,EVIDENCE_LINKS!$C$6:$C$205,B194,EVIDENCE_LINKS!$N$6:$N$205,"BLOCKING"))</x:f>
      </x:c>
      <x:c r="T194" s="30" t="str">
        <x:f>IF(A194="","",COUNTIFS(ALTERNATIVES!$B$6:$B$205,A194,ALTERNATIVES!$C$6:$C$205,B194,ALTERNATIVES!$L$6:$L$205,"VALID"))</x:f>
      </x:c>
      <x:c r="U194" s="30" t="str">
        <x:f>IF(A194="","",IF(OR(N194&lt;&gt;"VALID",O194&lt;&gt;"VALID",P194&lt;&gt;"VALID",AB194&lt;&gt;"VALID",AC194&gt;0,AE194&gt;0,AO194&lt;&gt;"VALID",AR194&lt;&gt;"VALID"),"REPAIR MEMO",IF(INDEX(DECISION_CONTEXT!$D$6:$D$205,MATCH(B194,DECISION_CONTEXT!$A$6:$A$205,0))="REOPEN REQUIRED","RETURN TO DECISION DEFINITION",IF(OR(AD194&gt;0,AP194="TOO FEW - RETURN TO EVIDENCE AUDIT"),"RETURN TO EVIDENCE AUDIT",IF(AP194="TOO MANY - REPAIR MEMO","REPAIR MEMO",IF(T194&lt;1,"REPAIR MEMO","READY FOR EXECUTIVE REVIEW"))))))</x:f>
      </x:c>
      <x:c r="V194" s="30" t="str">
        <x:f>IF(A194="","",IF(U194="READY FOR EXECUTIVE REVIEW","Take the bounded memo to executive review; record the actual decision separately.",IF(U194="RETURN TO DECISION DEFINITION","Reopen the Decision Definition Canvas before rewriting the memo.",IF(U194="RETURN TO EVIDENCE AUDIT","Return to Evidence Audit until at least two and no more than four decision-bearing evidence records are valid.",IF(AP194="TOO MANY - REPAIR MEMO","Reduce the executive surface to two to four decision-bearing evidence records without changing upstream evidence.","Repair the memo record without changing upstream decision or evidence.")))))</x:f>
      </x:c>
      <x:c r="W194" s="30" t="str">
        <x:f>IF(A194="","",A194&amp;"|~|"&amp;B194&amp;"|~|"&amp;E194&amp;"|~|"&amp;F194&amp;"|~|"&amp;H194&amp;"|~|"&amp;I194&amp;"|~|"&amp;K194&amp;"|~|"&amp;L194)</x:f>
      </x:c>
      <x:c r="X194" s="51"/>
      <x:c r="Y194" s="51"/>
      <x:c r="Z194" s="51"/>
      <x:c r="AA194" s="51"/>
      <x:c r="AB194" s="51" t="str">
        <x:f>IF(A194="","",IF(AND(O194="VALID",EXACT(X194,INDEX(DECISION_CONTEXT!$B$6:$B$205,MATCH(B194,DECISION_CONTEXT!$A$6:$A$205,0))),EXACT(Y194,INDEX(DECISION_CONTEXT!$E$6:$E$205,MATCH(B194,DECISION_CONTEXT!$A$6:$A$205,0))),EXACT(Z194,INDEX(DECISION_CONTEXT!$F$6:$F$205,MATCH(B194,DECISION_CONTEXT!$A$6:$A$205,0))),EXACT(AA194,INDEX(DECISION_CONTEXT!$H$6:$H$205,MATCH(B194,DECISION_CONTEXT!$A$6:$A$205,0))),EXACT(E194,INDEX(DECISION_CONTEXT!$K$6:$K$205,MATCH(B194,DECISION_CONTEXT!$A$6:$A$205,0)))),"VALID","INVALID - DECISION CONTRACT PARITY / AUTHORITY"))</x:f>
      </x:c>
      <x:c r="AC194" s="51" t="str">
        <x:f>IF(A194="","",COUNTIFS(EVIDENCE_LINKS!$B$6:$B$205,A194,EVIDENCE_LINKS!$C$6:$C$205,B194,EVIDENCE_LINKS!$N$6:$N$205,"INVALID"))</x:f>
      </x:c>
      <x:c r="AD194" s="51" t="str">
        <x:f>IF(A194="","",S194)</x:f>
      </x:c>
      <x:c r="AE194" s="51" t="str">
        <x:f>IF(A194="","",COUNTIFS(ALTERNATIVES!$B$6:$B$205,A194,ALTERNATIVES!$C$6:$C$205,B194,ALTERNATIVES!$L$6:$L$205,"INVALID"))</x:f>
      </x:c>
      <x:c r="AF194" s="51" t="str">
        <x:f>IF(A194="","",A194&amp;"|~|"&amp;B194&amp;"|~|"&amp;X194&amp;"|~|"&amp;Y194&amp;"|~|"&amp;Z194&amp;"|~|"&amp;AA194&amp;"|~|"&amp;E194&amp;"|~|"&amp;F194&amp;"|~|"&amp;H194&amp;"|~|"&amp;I194&amp;"|~|"&amp;K194&amp;"|~|"&amp;L194)</x:f>
      </x:c>
      <x:c r="AG194" s="51"/>
      <x:c r="AH194" s="51"/>
      <x:c r="AI194" s="51"/>
      <x:c r="AJ194" s="51"/>
      <x:c r="AK194" s="51" t="str">
        <x:f>IF(A194="","",IF(AG194="","EMPTY",IF(AND(COUNTIFS(EVIDENCE_LINKS!$B$6:$B$205,A194,EVIDENCE_LINKS!$D$6:$D$205,AG194)=1,EXACT(AG194,INDEX(EVIDENCE_LINKS!$D$6:$D$205,SUMIFS(EVIDENCE_LINKS!$S$6:$S$205,EVIDENCE_LINKS!$B$6:$B$205,A194,EVIDENCE_LINKS!$D$6:$D$205,AG194))),EXACT(A194,INDEX(EVIDENCE_LINKS!$B$6:$B$205,SUMIFS(EVIDENCE_LINKS!$S$6:$S$205,EVIDENCE_LINKS!$B$6:$B$205,A194,EVIDENCE_LINKS!$D$6:$D$205,AG194))),EXACT(B194,INDEX(EVIDENCE_LINKS!$C$6:$C$205,SUMIFS(EVIDENCE_LINKS!$S$6:$S$205,EVIDENCE_LINKS!$B$6:$B$205,A194,EVIDENCE_LINKS!$D$6:$D$205,AG194))),INDEX(EVIDENCE_LINKS!$N$6:$N$205,SUMIFS(EVIDENCE_LINKS!$S$6:$S$205,EVIDENCE_LINKS!$B$6:$B$205,A194,EVIDENCE_LINKS!$D$6:$D$205,AG194))="VALID",COUNTIF($AG194:$AJ194,AG194)=1),"VALID","INVALID - EVIDENCE 1 SELECTION")))</x:f>
      </x:c>
      <x:c r="AL194" s="51" t="str">
        <x:f>IF(A194="","",IF(AH194="","EMPTY",IF(AND(COUNTIFS(EVIDENCE_LINKS!$B$6:$B$205,A194,EVIDENCE_LINKS!$D$6:$D$205,AH194)=1,EXACT(AH194,INDEX(EVIDENCE_LINKS!$D$6:$D$205,SUMIFS(EVIDENCE_LINKS!$S$6:$S$205,EVIDENCE_LINKS!$B$6:$B$205,A194,EVIDENCE_LINKS!$D$6:$D$205,AH194))),EXACT(A194,INDEX(EVIDENCE_LINKS!$B$6:$B$205,SUMIFS(EVIDENCE_LINKS!$S$6:$S$205,EVIDENCE_LINKS!$B$6:$B$205,A194,EVIDENCE_LINKS!$D$6:$D$205,AH194))),EXACT(B194,INDEX(EVIDENCE_LINKS!$C$6:$C$205,SUMIFS(EVIDENCE_LINKS!$S$6:$S$205,EVIDENCE_LINKS!$B$6:$B$205,A194,EVIDENCE_LINKS!$D$6:$D$205,AH194))),INDEX(EVIDENCE_LINKS!$N$6:$N$205,SUMIFS(EVIDENCE_LINKS!$S$6:$S$205,EVIDENCE_LINKS!$B$6:$B$205,A194,EVIDENCE_LINKS!$D$6:$D$205,AH194))="VALID",COUNTIF($AG194:$AJ194,AH194)=1),"VALID","INVALID - EVIDENCE 2 SELECTION")))</x:f>
      </x:c>
      <x:c r="AM194" s="51" t="str">
        <x:f>IF(A194="","",IF(AI194="","EMPTY",IF(AND(COUNTIFS(EVIDENCE_LINKS!$B$6:$B$205,A194,EVIDENCE_LINKS!$D$6:$D$205,AI194)=1,EXACT(AI194,INDEX(EVIDENCE_LINKS!$D$6:$D$205,SUMIFS(EVIDENCE_LINKS!$S$6:$S$205,EVIDENCE_LINKS!$B$6:$B$205,A194,EVIDENCE_LINKS!$D$6:$D$205,AI194))),EXACT(A194,INDEX(EVIDENCE_LINKS!$B$6:$B$205,SUMIFS(EVIDENCE_LINKS!$S$6:$S$205,EVIDENCE_LINKS!$B$6:$B$205,A194,EVIDENCE_LINKS!$D$6:$D$205,AI194))),EXACT(B194,INDEX(EVIDENCE_LINKS!$C$6:$C$205,SUMIFS(EVIDENCE_LINKS!$S$6:$S$205,EVIDENCE_LINKS!$B$6:$B$205,A194,EVIDENCE_LINKS!$D$6:$D$205,AI194))),INDEX(EVIDENCE_LINKS!$N$6:$N$205,SUMIFS(EVIDENCE_LINKS!$S$6:$S$205,EVIDENCE_LINKS!$B$6:$B$205,A194,EVIDENCE_LINKS!$D$6:$D$205,AI194))="VALID",COUNTIF($AG194:$AJ194,AI194)=1),"VALID","INVALID - EVIDENCE 3 SELECTION")))</x:f>
      </x:c>
      <x:c r="AN194" s="51" t="str">
        <x:f>IF(A194="","",IF(AJ194="","EMPTY",IF(AND(COUNTIFS(EVIDENCE_LINKS!$B$6:$B$205,A194,EVIDENCE_LINKS!$D$6:$D$205,AJ194)=1,EXACT(AJ194,INDEX(EVIDENCE_LINKS!$D$6:$D$205,SUMIFS(EVIDENCE_LINKS!$S$6:$S$205,EVIDENCE_LINKS!$B$6:$B$205,A194,EVIDENCE_LINKS!$D$6:$D$205,AJ194))),EXACT(A194,INDEX(EVIDENCE_LINKS!$B$6:$B$205,SUMIFS(EVIDENCE_LINKS!$S$6:$S$205,EVIDENCE_LINKS!$B$6:$B$205,A194,EVIDENCE_LINKS!$D$6:$D$205,AJ194))),EXACT(B194,INDEX(EVIDENCE_LINKS!$C$6:$C$205,SUMIFS(EVIDENCE_LINKS!$S$6:$S$205,EVIDENCE_LINKS!$B$6:$B$205,A194,EVIDENCE_LINKS!$D$6:$D$205,AJ194))),INDEX(EVIDENCE_LINKS!$N$6:$N$205,SUMIFS(EVIDENCE_LINKS!$S$6:$S$205,EVIDENCE_LINKS!$B$6:$B$205,A194,EVIDENCE_LINKS!$D$6:$D$205,AJ194))="VALID",COUNTIF($AG194:$AJ194,AJ194)=1),"VALID","INVALID - EVIDENCE 4 SELECTION")))</x:f>
      </x:c>
      <x:c r="AO194" s="51" t="str">
        <x:f>IF(A194="","",IF(AND(OR(AK194="VALID",AK194="EMPTY"),OR(AL194="VALID",AL194="EMPTY"),OR(AM194="VALID",AM194="EMPTY"),OR(AN194="VALID",AN194="EMPTY"),R194=COUNTIF($AG194:$AJ194,"&lt;&gt;")),"VALID","INVALID - EVIDENCE SELECTION PARITY"))</x:f>
      </x:c>
      <x:c r="AP194" s="51" t="str">
        <x:f>IF(A194="","",IF(R194&lt;2,"TOO FEW - RETURN TO EVIDENCE AUDIT",IF(R194&gt;4,"TOO MANY - REPAIR MEMO","VALID")))</x:f>
      </x:c>
      <x:c r="AR194" t="str">
        <x:f>IF(A194="","",IF(AQ194="","INVALID - MISSING ALTERNATIVE SELECTION",IF(AND(COUNTIFS(ALTERNATIVES!$B$6:$B$205,A194,ALTERNATIVES!$A$6:$A$205,AQ194)=1,EXACT(AQ194,INDEX(ALTERNATIVES!$A$6:$A$205,SUMIFS(ALTERNATIVES!$Q$6:$Q$205,ALTERNATIVES!$B$6:$B$205,A194,ALTERNATIVES!$A$6:$A$205,AQ194))),EXACT(A194,INDEX(ALTERNATIVES!$B$6:$B$205,SUMIFS(ALTERNATIVES!$Q$6:$Q$205,ALTERNATIVES!$B$6:$B$205,A194,ALTERNATIVES!$A$6:$A$205,AQ194))),EXACT(B194,INDEX(ALTERNATIVES!$C$6:$C$205,SUMIFS(ALTERNATIVES!$Q$6:$Q$205,ALTERNATIVES!$B$6:$B$205,A194,ALTERNATIVES!$A$6:$A$205,AQ194))),INDEX(ALTERNATIVES!$L$6:$L$205,SUMIFS(ALTERNATIVES!$Q$6:$Q$205,ALTERNATIVES!$B$6:$B$205,A194,ALTERNATIVES!$A$6:$A$205,AQ194))="VALID"),"VALID","INVALID - ALTERNATIVE SELECTION")))</x:f>
      </x:c>
    </x:row>
    <x:row r="195">
      <x:c r="A195" s="24"/>
      <x:c r="B195" s="24"/>
      <x:c r="C195" s="34"/>
      <x:c r="D195" s="24"/>
      <x:c r="E195" s="24"/>
      <x:c r="F195" s="24"/>
      <x:c r="G195" s="24"/>
      <x:c r="H195" s="24"/>
      <x:c r="I195" s="24"/>
      <x:c r="J195" s="24"/>
      <x:c r="K195" s="24"/>
      <x:c r="L195" s="24"/>
      <x:c r="M195" s="24"/>
      <x:c r="N195" s="30" t="str">
        <x:f>IF(A195="","",IF(COUNTIF($A$6:$A$205,A195)=1,"VALID","INVALID - DUPLICATE / CASE-COLLIDING MEMO ID"))</x:f>
      </x:c>
      <x:c r="O195" s="30" t="str">
        <x:f>IF(A195="","",IF(AND(COUNTIF(DECISION_CONTEXT!$A$6:$A$205,B195)=1,EXACT(B195,INDEX(DECISION_CONTEXT!$A$6:$A$205,MATCH(B195,DECISION_CONTEXT!$A$6:$A$205,0))),INDEX(DECISION_CONTEXT!$I$6:$I$205,MATCH(B195,DECISION_CONTEXT!$A$6:$A$205,0))="VALID",INDEX(DECISION_CONTEXT!$J$6:$J$205,MATCH(B195,DECISION_CONTEXT!$A$6:$A$205,0))="VALID"),"VALID","INVALID - DECISION OWNERSHIP"))</x:f>
      </x:c>
      <x:c r="P195" s="30" t="str">
        <x:f>IF(A195="","",IF(AND(B195&lt;&gt;"",C195&lt;&gt;"",D195&lt;&gt;"",E195&lt;&gt;"",F195&lt;&gt;"",G195&lt;&gt;"",H195&lt;&gt;"",I195&lt;&gt;"",J195&lt;&gt;"",K195&lt;&gt;"",L195&lt;&gt;"",M195&lt;&gt;""),"VALID","INVALID - REQUIRED FIELD"))</x:f>
      </x:c>
      <x:c r="Q195" s="30" t="str">
        <x:f>IF(A195="","",COUNTIFS(EVIDENCE_LINKS!$B$6:$B$205,A195,EVIDENCE_LINKS!$C$6:$C$205,B195))</x:f>
      </x:c>
      <x:c r="R195" s="30" t="str">
        <x:f>IF(A195="","",COUNTIFS(EVIDENCE_LINKS!$B$6:$B$205,A195,EVIDENCE_LINKS!$C$6:$C$205,B195,EVIDENCE_LINKS!$N$6:$N$205,"VALID"))</x:f>
      </x:c>
      <x:c r="S195" s="30" t="str">
        <x:f>IF(A195="","",COUNTIFS(EVIDENCE_LINKS!$B$6:$B$205,A195,EVIDENCE_LINKS!$C$6:$C$205,B195,EVIDENCE_LINKS!$N$6:$N$205,"BLOCKING"))</x:f>
      </x:c>
      <x:c r="T195" s="30" t="str">
        <x:f>IF(A195="","",COUNTIFS(ALTERNATIVES!$B$6:$B$205,A195,ALTERNATIVES!$C$6:$C$205,B195,ALTERNATIVES!$L$6:$L$205,"VALID"))</x:f>
      </x:c>
      <x:c r="U195" s="30" t="str">
        <x:f>IF(A195="","",IF(OR(N195&lt;&gt;"VALID",O195&lt;&gt;"VALID",P195&lt;&gt;"VALID",AB195&lt;&gt;"VALID",AC195&gt;0,AE195&gt;0,AO195&lt;&gt;"VALID",AR195&lt;&gt;"VALID"),"REPAIR MEMO",IF(INDEX(DECISION_CONTEXT!$D$6:$D$205,MATCH(B195,DECISION_CONTEXT!$A$6:$A$205,0))="REOPEN REQUIRED","RETURN TO DECISION DEFINITION",IF(OR(AD195&gt;0,AP195="TOO FEW - RETURN TO EVIDENCE AUDIT"),"RETURN TO EVIDENCE AUDIT",IF(AP195="TOO MANY - REPAIR MEMO","REPAIR MEMO",IF(T195&lt;1,"REPAIR MEMO","READY FOR EXECUTIVE REVIEW"))))))</x:f>
      </x:c>
      <x:c r="V195" s="30" t="str">
        <x:f>IF(A195="","",IF(U195="READY FOR EXECUTIVE REVIEW","Take the bounded memo to executive review; record the actual decision separately.",IF(U195="RETURN TO DECISION DEFINITION","Reopen the Decision Definition Canvas before rewriting the memo.",IF(U195="RETURN TO EVIDENCE AUDIT","Return to Evidence Audit until at least two and no more than four decision-bearing evidence records are valid.",IF(AP195="TOO MANY - REPAIR MEMO","Reduce the executive surface to two to four decision-bearing evidence records without changing upstream evidence.","Repair the memo record without changing upstream decision or evidence.")))))</x:f>
      </x:c>
      <x:c r="W195" s="30" t="str">
        <x:f>IF(A195="","",A195&amp;"|~|"&amp;B195&amp;"|~|"&amp;E195&amp;"|~|"&amp;F195&amp;"|~|"&amp;H195&amp;"|~|"&amp;I195&amp;"|~|"&amp;K195&amp;"|~|"&amp;L195)</x:f>
      </x:c>
      <x:c r="X195" s="51"/>
      <x:c r="Y195" s="51"/>
      <x:c r="Z195" s="51"/>
      <x:c r="AA195" s="51"/>
      <x:c r="AB195" s="51" t="str">
        <x:f>IF(A195="","",IF(AND(O195="VALID",EXACT(X195,INDEX(DECISION_CONTEXT!$B$6:$B$205,MATCH(B195,DECISION_CONTEXT!$A$6:$A$205,0))),EXACT(Y195,INDEX(DECISION_CONTEXT!$E$6:$E$205,MATCH(B195,DECISION_CONTEXT!$A$6:$A$205,0))),EXACT(Z195,INDEX(DECISION_CONTEXT!$F$6:$F$205,MATCH(B195,DECISION_CONTEXT!$A$6:$A$205,0))),EXACT(AA195,INDEX(DECISION_CONTEXT!$H$6:$H$205,MATCH(B195,DECISION_CONTEXT!$A$6:$A$205,0))),EXACT(E195,INDEX(DECISION_CONTEXT!$K$6:$K$205,MATCH(B195,DECISION_CONTEXT!$A$6:$A$205,0)))),"VALID","INVALID - DECISION CONTRACT PARITY / AUTHORITY"))</x:f>
      </x:c>
      <x:c r="AC195" s="51" t="str">
        <x:f>IF(A195="","",COUNTIFS(EVIDENCE_LINKS!$B$6:$B$205,A195,EVIDENCE_LINKS!$C$6:$C$205,B195,EVIDENCE_LINKS!$N$6:$N$205,"INVALID"))</x:f>
      </x:c>
      <x:c r="AD195" s="51" t="str">
        <x:f>IF(A195="","",S195)</x:f>
      </x:c>
      <x:c r="AE195" s="51" t="str">
        <x:f>IF(A195="","",COUNTIFS(ALTERNATIVES!$B$6:$B$205,A195,ALTERNATIVES!$C$6:$C$205,B195,ALTERNATIVES!$L$6:$L$205,"INVALID"))</x:f>
      </x:c>
      <x:c r="AF195" s="51" t="str">
        <x:f>IF(A195="","",A195&amp;"|~|"&amp;B195&amp;"|~|"&amp;X195&amp;"|~|"&amp;Y195&amp;"|~|"&amp;Z195&amp;"|~|"&amp;AA195&amp;"|~|"&amp;E195&amp;"|~|"&amp;F195&amp;"|~|"&amp;H195&amp;"|~|"&amp;I195&amp;"|~|"&amp;K195&amp;"|~|"&amp;L195)</x:f>
      </x:c>
      <x:c r="AG195" s="51"/>
      <x:c r="AH195" s="51"/>
      <x:c r="AI195" s="51"/>
      <x:c r="AJ195" s="51"/>
      <x:c r="AK195" s="51" t="str">
        <x:f>IF(A195="","",IF(AG195="","EMPTY",IF(AND(COUNTIFS(EVIDENCE_LINKS!$B$6:$B$205,A195,EVIDENCE_LINKS!$D$6:$D$205,AG195)=1,EXACT(AG195,INDEX(EVIDENCE_LINKS!$D$6:$D$205,SUMIFS(EVIDENCE_LINKS!$S$6:$S$205,EVIDENCE_LINKS!$B$6:$B$205,A195,EVIDENCE_LINKS!$D$6:$D$205,AG195))),EXACT(A195,INDEX(EVIDENCE_LINKS!$B$6:$B$205,SUMIFS(EVIDENCE_LINKS!$S$6:$S$205,EVIDENCE_LINKS!$B$6:$B$205,A195,EVIDENCE_LINKS!$D$6:$D$205,AG195))),EXACT(B195,INDEX(EVIDENCE_LINKS!$C$6:$C$205,SUMIFS(EVIDENCE_LINKS!$S$6:$S$205,EVIDENCE_LINKS!$B$6:$B$205,A195,EVIDENCE_LINKS!$D$6:$D$205,AG195))),INDEX(EVIDENCE_LINKS!$N$6:$N$205,SUMIFS(EVIDENCE_LINKS!$S$6:$S$205,EVIDENCE_LINKS!$B$6:$B$205,A195,EVIDENCE_LINKS!$D$6:$D$205,AG195))="VALID",COUNTIF($AG195:$AJ195,AG195)=1),"VALID","INVALID - EVIDENCE 1 SELECTION")))</x:f>
      </x:c>
      <x:c r="AL195" s="51" t="str">
        <x:f>IF(A195="","",IF(AH195="","EMPTY",IF(AND(COUNTIFS(EVIDENCE_LINKS!$B$6:$B$205,A195,EVIDENCE_LINKS!$D$6:$D$205,AH195)=1,EXACT(AH195,INDEX(EVIDENCE_LINKS!$D$6:$D$205,SUMIFS(EVIDENCE_LINKS!$S$6:$S$205,EVIDENCE_LINKS!$B$6:$B$205,A195,EVIDENCE_LINKS!$D$6:$D$205,AH195))),EXACT(A195,INDEX(EVIDENCE_LINKS!$B$6:$B$205,SUMIFS(EVIDENCE_LINKS!$S$6:$S$205,EVIDENCE_LINKS!$B$6:$B$205,A195,EVIDENCE_LINKS!$D$6:$D$205,AH195))),EXACT(B195,INDEX(EVIDENCE_LINKS!$C$6:$C$205,SUMIFS(EVIDENCE_LINKS!$S$6:$S$205,EVIDENCE_LINKS!$B$6:$B$205,A195,EVIDENCE_LINKS!$D$6:$D$205,AH195))),INDEX(EVIDENCE_LINKS!$N$6:$N$205,SUMIFS(EVIDENCE_LINKS!$S$6:$S$205,EVIDENCE_LINKS!$B$6:$B$205,A195,EVIDENCE_LINKS!$D$6:$D$205,AH195))="VALID",COUNTIF($AG195:$AJ195,AH195)=1),"VALID","INVALID - EVIDENCE 2 SELECTION")))</x:f>
      </x:c>
      <x:c r="AM195" s="51" t="str">
        <x:f>IF(A195="","",IF(AI195="","EMPTY",IF(AND(COUNTIFS(EVIDENCE_LINKS!$B$6:$B$205,A195,EVIDENCE_LINKS!$D$6:$D$205,AI195)=1,EXACT(AI195,INDEX(EVIDENCE_LINKS!$D$6:$D$205,SUMIFS(EVIDENCE_LINKS!$S$6:$S$205,EVIDENCE_LINKS!$B$6:$B$205,A195,EVIDENCE_LINKS!$D$6:$D$205,AI195))),EXACT(A195,INDEX(EVIDENCE_LINKS!$B$6:$B$205,SUMIFS(EVIDENCE_LINKS!$S$6:$S$205,EVIDENCE_LINKS!$B$6:$B$205,A195,EVIDENCE_LINKS!$D$6:$D$205,AI195))),EXACT(B195,INDEX(EVIDENCE_LINKS!$C$6:$C$205,SUMIFS(EVIDENCE_LINKS!$S$6:$S$205,EVIDENCE_LINKS!$B$6:$B$205,A195,EVIDENCE_LINKS!$D$6:$D$205,AI195))),INDEX(EVIDENCE_LINKS!$N$6:$N$205,SUMIFS(EVIDENCE_LINKS!$S$6:$S$205,EVIDENCE_LINKS!$B$6:$B$205,A195,EVIDENCE_LINKS!$D$6:$D$205,AI195))="VALID",COUNTIF($AG195:$AJ195,AI195)=1),"VALID","INVALID - EVIDENCE 3 SELECTION")))</x:f>
      </x:c>
      <x:c r="AN195" s="51" t="str">
        <x:f>IF(A195="","",IF(AJ195="","EMPTY",IF(AND(COUNTIFS(EVIDENCE_LINKS!$B$6:$B$205,A195,EVIDENCE_LINKS!$D$6:$D$205,AJ195)=1,EXACT(AJ195,INDEX(EVIDENCE_LINKS!$D$6:$D$205,SUMIFS(EVIDENCE_LINKS!$S$6:$S$205,EVIDENCE_LINKS!$B$6:$B$205,A195,EVIDENCE_LINKS!$D$6:$D$205,AJ195))),EXACT(A195,INDEX(EVIDENCE_LINKS!$B$6:$B$205,SUMIFS(EVIDENCE_LINKS!$S$6:$S$205,EVIDENCE_LINKS!$B$6:$B$205,A195,EVIDENCE_LINKS!$D$6:$D$205,AJ195))),EXACT(B195,INDEX(EVIDENCE_LINKS!$C$6:$C$205,SUMIFS(EVIDENCE_LINKS!$S$6:$S$205,EVIDENCE_LINKS!$B$6:$B$205,A195,EVIDENCE_LINKS!$D$6:$D$205,AJ195))),INDEX(EVIDENCE_LINKS!$N$6:$N$205,SUMIFS(EVIDENCE_LINKS!$S$6:$S$205,EVIDENCE_LINKS!$B$6:$B$205,A195,EVIDENCE_LINKS!$D$6:$D$205,AJ195))="VALID",COUNTIF($AG195:$AJ195,AJ195)=1),"VALID","INVALID - EVIDENCE 4 SELECTION")))</x:f>
      </x:c>
      <x:c r="AO195" s="51" t="str">
        <x:f>IF(A195="","",IF(AND(OR(AK195="VALID",AK195="EMPTY"),OR(AL195="VALID",AL195="EMPTY"),OR(AM195="VALID",AM195="EMPTY"),OR(AN195="VALID",AN195="EMPTY"),R195=COUNTIF($AG195:$AJ195,"&lt;&gt;")),"VALID","INVALID - EVIDENCE SELECTION PARITY"))</x:f>
      </x:c>
      <x:c r="AP195" s="51" t="str">
        <x:f>IF(A195="","",IF(R195&lt;2,"TOO FEW - RETURN TO EVIDENCE AUDIT",IF(R195&gt;4,"TOO MANY - REPAIR MEMO","VALID")))</x:f>
      </x:c>
      <x:c r="AR195" t="str">
        <x:f>IF(A195="","",IF(AQ195="","INVALID - MISSING ALTERNATIVE SELECTION",IF(AND(COUNTIFS(ALTERNATIVES!$B$6:$B$205,A195,ALTERNATIVES!$A$6:$A$205,AQ195)=1,EXACT(AQ195,INDEX(ALTERNATIVES!$A$6:$A$205,SUMIFS(ALTERNATIVES!$Q$6:$Q$205,ALTERNATIVES!$B$6:$B$205,A195,ALTERNATIVES!$A$6:$A$205,AQ195))),EXACT(A195,INDEX(ALTERNATIVES!$B$6:$B$205,SUMIFS(ALTERNATIVES!$Q$6:$Q$205,ALTERNATIVES!$B$6:$B$205,A195,ALTERNATIVES!$A$6:$A$205,AQ195))),EXACT(B195,INDEX(ALTERNATIVES!$C$6:$C$205,SUMIFS(ALTERNATIVES!$Q$6:$Q$205,ALTERNATIVES!$B$6:$B$205,A195,ALTERNATIVES!$A$6:$A$205,AQ195))),INDEX(ALTERNATIVES!$L$6:$L$205,SUMIFS(ALTERNATIVES!$Q$6:$Q$205,ALTERNATIVES!$B$6:$B$205,A195,ALTERNATIVES!$A$6:$A$205,AQ195))="VALID"),"VALID","INVALID - ALTERNATIVE SELECTION")))</x:f>
      </x:c>
    </x:row>
    <x:row r="196">
      <x:c r="A196" s="24"/>
      <x:c r="B196" s="24"/>
      <x:c r="C196" s="34"/>
      <x:c r="D196" s="24"/>
      <x:c r="E196" s="24"/>
      <x:c r="F196" s="24"/>
      <x:c r="G196" s="24"/>
      <x:c r="H196" s="24"/>
      <x:c r="I196" s="24"/>
      <x:c r="J196" s="24"/>
      <x:c r="K196" s="24"/>
      <x:c r="L196" s="24"/>
      <x:c r="M196" s="24"/>
      <x:c r="N196" s="30" t="str">
        <x:f>IF(A196="","",IF(COUNTIF($A$6:$A$205,A196)=1,"VALID","INVALID - DUPLICATE / CASE-COLLIDING MEMO ID"))</x:f>
      </x:c>
      <x:c r="O196" s="30" t="str">
        <x:f>IF(A196="","",IF(AND(COUNTIF(DECISION_CONTEXT!$A$6:$A$205,B196)=1,EXACT(B196,INDEX(DECISION_CONTEXT!$A$6:$A$205,MATCH(B196,DECISION_CONTEXT!$A$6:$A$205,0))),INDEX(DECISION_CONTEXT!$I$6:$I$205,MATCH(B196,DECISION_CONTEXT!$A$6:$A$205,0))="VALID",INDEX(DECISION_CONTEXT!$J$6:$J$205,MATCH(B196,DECISION_CONTEXT!$A$6:$A$205,0))="VALID"),"VALID","INVALID - DECISION OWNERSHIP"))</x:f>
      </x:c>
      <x:c r="P196" s="30" t="str">
        <x:f>IF(A196="","",IF(AND(B196&lt;&gt;"",C196&lt;&gt;"",D196&lt;&gt;"",E196&lt;&gt;"",F196&lt;&gt;"",G196&lt;&gt;"",H196&lt;&gt;"",I196&lt;&gt;"",J196&lt;&gt;"",K196&lt;&gt;"",L196&lt;&gt;"",M196&lt;&gt;""),"VALID","INVALID - REQUIRED FIELD"))</x:f>
      </x:c>
      <x:c r="Q196" s="30" t="str">
        <x:f>IF(A196="","",COUNTIFS(EVIDENCE_LINKS!$B$6:$B$205,A196,EVIDENCE_LINKS!$C$6:$C$205,B196))</x:f>
      </x:c>
      <x:c r="R196" s="30" t="str">
        <x:f>IF(A196="","",COUNTIFS(EVIDENCE_LINKS!$B$6:$B$205,A196,EVIDENCE_LINKS!$C$6:$C$205,B196,EVIDENCE_LINKS!$N$6:$N$205,"VALID"))</x:f>
      </x:c>
      <x:c r="S196" s="30" t="str">
        <x:f>IF(A196="","",COUNTIFS(EVIDENCE_LINKS!$B$6:$B$205,A196,EVIDENCE_LINKS!$C$6:$C$205,B196,EVIDENCE_LINKS!$N$6:$N$205,"BLOCKING"))</x:f>
      </x:c>
      <x:c r="T196" s="30" t="str">
        <x:f>IF(A196="","",COUNTIFS(ALTERNATIVES!$B$6:$B$205,A196,ALTERNATIVES!$C$6:$C$205,B196,ALTERNATIVES!$L$6:$L$205,"VALID"))</x:f>
      </x:c>
      <x:c r="U196" s="30" t="str">
        <x:f>IF(A196="","",IF(OR(N196&lt;&gt;"VALID",O196&lt;&gt;"VALID",P196&lt;&gt;"VALID",AB196&lt;&gt;"VALID",AC196&gt;0,AE196&gt;0,AO196&lt;&gt;"VALID",AR196&lt;&gt;"VALID"),"REPAIR MEMO",IF(INDEX(DECISION_CONTEXT!$D$6:$D$205,MATCH(B196,DECISION_CONTEXT!$A$6:$A$205,0))="REOPEN REQUIRED","RETURN TO DECISION DEFINITION",IF(OR(AD196&gt;0,AP196="TOO FEW - RETURN TO EVIDENCE AUDIT"),"RETURN TO EVIDENCE AUDIT",IF(AP196="TOO MANY - REPAIR MEMO","REPAIR MEMO",IF(T196&lt;1,"REPAIR MEMO","READY FOR EXECUTIVE REVIEW"))))))</x:f>
      </x:c>
      <x:c r="V196" s="30" t="str">
        <x:f>IF(A196="","",IF(U196="READY FOR EXECUTIVE REVIEW","Take the bounded memo to executive review; record the actual decision separately.",IF(U196="RETURN TO DECISION DEFINITION","Reopen the Decision Definition Canvas before rewriting the memo.",IF(U196="RETURN TO EVIDENCE AUDIT","Return to Evidence Audit until at least two and no more than four decision-bearing evidence records are valid.",IF(AP196="TOO MANY - REPAIR MEMO","Reduce the executive surface to two to four decision-bearing evidence records without changing upstream evidence.","Repair the memo record without changing upstream decision or evidence.")))))</x:f>
      </x:c>
      <x:c r="W196" s="30" t="str">
        <x:f>IF(A196="","",A196&amp;"|~|"&amp;B196&amp;"|~|"&amp;E196&amp;"|~|"&amp;F196&amp;"|~|"&amp;H196&amp;"|~|"&amp;I196&amp;"|~|"&amp;K196&amp;"|~|"&amp;L196)</x:f>
      </x:c>
      <x:c r="X196" s="51"/>
      <x:c r="Y196" s="51"/>
      <x:c r="Z196" s="51"/>
      <x:c r="AA196" s="51"/>
      <x:c r="AB196" s="51" t="str">
        <x:f>IF(A196="","",IF(AND(O196="VALID",EXACT(X196,INDEX(DECISION_CONTEXT!$B$6:$B$205,MATCH(B196,DECISION_CONTEXT!$A$6:$A$205,0))),EXACT(Y196,INDEX(DECISION_CONTEXT!$E$6:$E$205,MATCH(B196,DECISION_CONTEXT!$A$6:$A$205,0))),EXACT(Z196,INDEX(DECISION_CONTEXT!$F$6:$F$205,MATCH(B196,DECISION_CONTEXT!$A$6:$A$205,0))),EXACT(AA196,INDEX(DECISION_CONTEXT!$H$6:$H$205,MATCH(B196,DECISION_CONTEXT!$A$6:$A$205,0))),EXACT(E196,INDEX(DECISION_CONTEXT!$K$6:$K$205,MATCH(B196,DECISION_CONTEXT!$A$6:$A$205,0)))),"VALID","INVALID - DECISION CONTRACT PARITY / AUTHORITY"))</x:f>
      </x:c>
      <x:c r="AC196" s="51" t="str">
        <x:f>IF(A196="","",COUNTIFS(EVIDENCE_LINKS!$B$6:$B$205,A196,EVIDENCE_LINKS!$C$6:$C$205,B196,EVIDENCE_LINKS!$N$6:$N$205,"INVALID"))</x:f>
      </x:c>
      <x:c r="AD196" s="51" t="str">
        <x:f>IF(A196="","",S196)</x:f>
      </x:c>
      <x:c r="AE196" s="51" t="str">
        <x:f>IF(A196="","",COUNTIFS(ALTERNATIVES!$B$6:$B$205,A196,ALTERNATIVES!$C$6:$C$205,B196,ALTERNATIVES!$L$6:$L$205,"INVALID"))</x:f>
      </x:c>
      <x:c r="AF196" s="51" t="str">
        <x:f>IF(A196="","",A196&amp;"|~|"&amp;B196&amp;"|~|"&amp;X196&amp;"|~|"&amp;Y196&amp;"|~|"&amp;Z196&amp;"|~|"&amp;AA196&amp;"|~|"&amp;E196&amp;"|~|"&amp;F196&amp;"|~|"&amp;H196&amp;"|~|"&amp;I196&amp;"|~|"&amp;K196&amp;"|~|"&amp;L196)</x:f>
      </x:c>
      <x:c r="AG196" s="51"/>
      <x:c r="AH196" s="51"/>
      <x:c r="AI196" s="51"/>
      <x:c r="AJ196" s="51"/>
      <x:c r="AK196" s="51" t="str">
        <x:f>IF(A196="","",IF(AG196="","EMPTY",IF(AND(COUNTIFS(EVIDENCE_LINKS!$B$6:$B$205,A196,EVIDENCE_LINKS!$D$6:$D$205,AG196)=1,EXACT(AG196,INDEX(EVIDENCE_LINKS!$D$6:$D$205,SUMIFS(EVIDENCE_LINKS!$S$6:$S$205,EVIDENCE_LINKS!$B$6:$B$205,A196,EVIDENCE_LINKS!$D$6:$D$205,AG196))),EXACT(A196,INDEX(EVIDENCE_LINKS!$B$6:$B$205,SUMIFS(EVIDENCE_LINKS!$S$6:$S$205,EVIDENCE_LINKS!$B$6:$B$205,A196,EVIDENCE_LINKS!$D$6:$D$205,AG196))),EXACT(B196,INDEX(EVIDENCE_LINKS!$C$6:$C$205,SUMIFS(EVIDENCE_LINKS!$S$6:$S$205,EVIDENCE_LINKS!$B$6:$B$205,A196,EVIDENCE_LINKS!$D$6:$D$205,AG196))),INDEX(EVIDENCE_LINKS!$N$6:$N$205,SUMIFS(EVIDENCE_LINKS!$S$6:$S$205,EVIDENCE_LINKS!$B$6:$B$205,A196,EVIDENCE_LINKS!$D$6:$D$205,AG196))="VALID",COUNTIF($AG196:$AJ196,AG196)=1),"VALID","INVALID - EVIDENCE 1 SELECTION")))</x:f>
      </x:c>
      <x:c r="AL196" s="51" t="str">
        <x:f>IF(A196="","",IF(AH196="","EMPTY",IF(AND(COUNTIFS(EVIDENCE_LINKS!$B$6:$B$205,A196,EVIDENCE_LINKS!$D$6:$D$205,AH196)=1,EXACT(AH196,INDEX(EVIDENCE_LINKS!$D$6:$D$205,SUMIFS(EVIDENCE_LINKS!$S$6:$S$205,EVIDENCE_LINKS!$B$6:$B$205,A196,EVIDENCE_LINKS!$D$6:$D$205,AH196))),EXACT(A196,INDEX(EVIDENCE_LINKS!$B$6:$B$205,SUMIFS(EVIDENCE_LINKS!$S$6:$S$205,EVIDENCE_LINKS!$B$6:$B$205,A196,EVIDENCE_LINKS!$D$6:$D$205,AH196))),EXACT(B196,INDEX(EVIDENCE_LINKS!$C$6:$C$205,SUMIFS(EVIDENCE_LINKS!$S$6:$S$205,EVIDENCE_LINKS!$B$6:$B$205,A196,EVIDENCE_LINKS!$D$6:$D$205,AH196))),INDEX(EVIDENCE_LINKS!$N$6:$N$205,SUMIFS(EVIDENCE_LINKS!$S$6:$S$205,EVIDENCE_LINKS!$B$6:$B$205,A196,EVIDENCE_LINKS!$D$6:$D$205,AH196))="VALID",COUNTIF($AG196:$AJ196,AH196)=1),"VALID","INVALID - EVIDENCE 2 SELECTION")))</x:f>
      </x:c>
      <x:c r="AM196" s="51" t="str">
        <x:f>IF(A196="","",IF(AI196="","EMPTY",IF(AND(COUNTIFS(EVIDENCE_LINKS!$B$6:$B$205,A196,EVIDENCE_LINKS!$D$6:$D$205,AI196)=1,EXACT(AI196,INDEX(EVIDENCE_LINKS!$D$6:$D$205,SUMIFS(EVIDENCE_LINKS!$S$6:$S$205,EVIDENCE_LINKS!$B$6:$B$205,A196,EVIDENCE_LINKS!$D$6:$D$205,AI196))),EXACT(A196,INDEX(EVIDENCE_LINKS!$B$6:$B$205,SUMIFS(EVIDENCE_LINKS!$S$6:$S$205,EVIDENCE_LINKS!$B$6:$B$205,A196,EVIDENCE_LINKS!$D$6:$D$205,AI196))),EXACT(B196,INDEX(EVIDENCE_LINKS!$C$6:$C$205,SUMIFS(EVIDENCE_LINKS!$S$6:$S$205,EVIDENCE_LINKS!$B$6:$B$205,A196,EVIDENCE_LINKS!$D$6:$D$205,AI196))),INDEX(EVIDENCE_LINKS!$N$6:$N$205,SUMIFS(EVIDENCE_LINKS!$S$6:$S$205,EVIDENCE_LINKS!$B$6:$B$205,A196,EVIDENCE_LINKS!$D$6:$D$205,AI196))="VALID",COUNTIF($AG196:$AJ196,AI196)=1),"VALID","INVALID - EVIDENCE 3 SELECTION")))</x:f>
      </x:c>
      <x:c r="AN196" s="51" t="str">
        <x:f>IF(A196="","",IF(AJ196="","EMPTY",IF(AND(COUNTIFS(EVIDENCE_LINKS!$B$6:$B$205,A196,EVIDENCE_LINKS!$D$6:$D$205,AJ196)=1,EXACT(AJ196,INDEX(EVIDENCE_LINKS!$D$6:$D$205,SUMIFS(EVIDENCE_LINKS!$S$6:$S$205,EVIDENCE_LINKS!$B$6:$B$205,A196,EVIDENCE_LINKS!$D$6:$D$205,AJ196))),EXACT(A196,INDEX(EVIDENCE_LINKS!$B$6:$B$205,SUMIFS(EVIDENCE_LINKS!$S$6:$S$205,EVIDENCE_LINKS!$B$6:$B$205,A196,EVIDENCE_LINKS!$D$6:$D$205,AJ196))),EXACT(B196,INDEX(EVIDENCE_LINKS!$C$6:$C$205,SUMIFS(EVIDENCE_LINKS!$S$6:$S$205,EVIDENCE_LINKS!$B$6:$B$205,A196,EVIDENCE_LINKS!$D$6:$D$205,AJ196))),INDEX(EVIDENCE_LINKS!$N$6:$N$205,SUMIFS(EVIDENCE_LINKS!$S$6:$S$205,EVIDENCE_LINKS!$B$6:$B$205,A196,EVIDENCE_LINKS!$D$6:$D$205,AJ196))="VALID",COUNTIF($AG196:$AJ196,AJ196)=1),"VALID","INVALID - EVIDENCE 4 SELECTION")))</x:f>
      </x:c>
      <x:c r="AO196" s="51" t="str">
        <x:f>IF(A196="","",IF(AND(OR(AK196="VALID",AK196="EMPTY"),OR(AL196="VALID",AL196="EMPTY"),OR(AM196="VALID",AM196="EMPTY"),OR(AN196="VALID",AN196="EMPTY"),R196=COUNTIF($AG196:$AJ196,"&lt;&gt;")),"VALID","INVALID - EVIDENCE SELECTION PARITY"))</x:f>
      </x:c>
      <x:c r="AP196" s="51" t="str">
        <x:f>IF(A196="","",IF(R196&lt;2,"TOO FEW - RETURN TO EVIDENCE AUDIT",IF(R196&gt;4,"TOO MANY - REPAIR MEMO","VALID")))</x:f>
      </x:c>
      <x:c r="AR196" t="str">
        <x:f>IF(A196="","",IF(AQ196="","INVALID - MISSING ALTERNATIVE SELECTION",IF(AND(COUNTIFS(ALTERNATIVES!$B$6:$B$205,A196,ALTERNATIVES!$A$6:$A$205,AQ196)=1,EXACT(AQ196,INDEX(ALTERNATIVES!$A$6:$A$205,SUMIFS(ALTERNATIVES!$Q$6:$Q$205,ALTERNATIVES!$B$6:$B$205,A196,ALTERNATIVES!$A$6:$A$205,AQ196))),EXACT(A196,INDEX(ALTERNATIVES!$B$6:$B$205,SUMIFS(ALTERNATIVES!$Q$6:$Q$205,ALTERNATIVES!$B$6:$B$205,A196,ALTERNATIVES!$A$6:$A$205,AQ196))),EXACT(B196,INDEX(ALTERNATIVES!$C$6:$C$205,SUMIFS(ALTERNATIVES!$Q$6:$Q$205,ALTERNATIVES!$B$6:$B$205,A196,ALTERNATIVES!$A$6:$A$205,AQ196))),INDEX(ALTERNATIVES!$L$6:$L$205,SUMIFS(ALTERNATIVES!$Q$6:$Q$205,ALTERNATIVES!$B$6:$B$205,A196,ALTERNATIVES!$A$6:$A$205,AQ196))="VALID"),"VALID","INVALID - ALTERNATIVE SELECTION")))</x:f>
      </x:c>
    </x:row>
    <x:row r="197">
      <x:c r="A197" s="24"/>
      <x:c r="B197" s="24"/>
      <x:c r="C197" s="34"/>
      <x:c r="D197" s="24"/>
      <x:c r="E197" s="24"/>
      <x:c r="F197" s="24"/>
      <x:c r="G197" s="24"/>
      <x:c r="H197" s="24"/>
      <x:c r="I197" s="24"/>
      <x:c r="J197" s="24"/>
      <x:c r="K197" s="24"/>
      <x:c r="L197" s="24"/>
      <x:c r="M197" s="24"/>
      <x:c r="N197" s="30" t="str">
        <x:f>IF(A197="","",IF(COUNTIF($A$6:$A$205,A197)=1,"VALID","INVALID - DUPLICATE / CASE-COLLIDING MEMO ID"))</x:f>
      </x:c>
      <x:c r="O197" s="30" t="str">
        <x:f>IF(A197="","",IF(AND(COUNTIF(DECISION_CONTEXT!$A$6:$A$205,B197)=1,EXACT(B197,INDEX(DECISION_CONTEXT!$A$6:$A$205,MATCH(B197,DECISION_CONTEXT!$A$6:$A$205,0))),INDEX(DECISION_CONTEXT!$I$6:$I$205,MATCH(B197,DECISION_CONTEXT!$A$6:$A$205,0))="VALID",INDEX(DECISION_CONTEXT!$J$6:$J$205,MATCH(B197,DECISION_CONTEXT!$A$6:$A$205,0))="VALID"),"VALID","INVALID - DECISION OWNERSHIP"))</x:f>
      </x:c>
      <x:c r="P197" s="30" t="str">
        <x:f>IF(A197="","",IF(AND(B197&lt;&gt;"",C197&lt;&gt;"",D197&lt;&gt;"",E197&lt;&gt;"",F197&lt;&gt;"",G197&lt;&gt;"",H197&lt;&gt;"",I197&lt;&gt;"",J197&lt;&gt;"",K197&lt;&gt;"",L197&lt;&gt;"",M197&lt;&gt;""),"VALID","INVALID - REQUIRED FIELD"))</x:f>
      </x:c>
      <x:c r="Q197" s="30" t="str">
        <x:f>IF(A197="","",COUNTIFS(EVIDENCE_LINKS!$B$6:$B$205,A197,EVIDENCE_LINKS!$C$6:$C$205,B197))</x:f>
      </x:c>
      <x:c r="R197" s="30" t="str">
        <x:f>IF(A197="","",COUNTIFS(EVIDENCE_LINKS!$B$6:$B$205,A197,EVIDENCE_LINKS!$C$6:$C$205,B197,EVIDENCE_LINKS!$N$6:$N$205,"VALID"))</x:f>
      </x:c>
      <x:c r="S197" s="30" t="str">
        <x:f>IF(A197="","",COUNTIFS(EVIDENCE_LINKS!$B$6:$B$205,A197,EVIDENCE_LINKS!$C$6:$C$205,B197,EVIDENCE_LINKS!$N$6:$N$205,"BLOCKING"))</x:f>
      </x:c>
      <x:c r="T197" s="30" t="str">
        <x:f>IF(A197="","",COUNTIFS(ALTERNATIVES!$B$6:$B$205,A197,ALTERNATIVES!$C$6:$C$205,B197,ALTERNATIVES!$L$6:$L$205,"VALID"))</x:f>
      </x:c>
      <x:c r="U197" s="30" t="str">
        <x:f>IF(A197="","",IF(OR(N197&lt;&gt;"VALID",O197&lt;&gt;"VALID",P197&lt;&gt;"VALID",AB197&lt;&gt;"VALID",AC197&gt;0,AE197&gt;0,AO197&lt;&gt;"VALID",AR197&lt;&gt;"VALID"),"REPAIR MEMO",IF(INDEX(DECISION_CONTEXT!$D$6:$D$205,MATCH(B197,DECISION_CONTEXT!$A$6:$A$205,0))="REOPEN REQUIRED","RETURN TO DECISION DEFINITION",IF(OR(AD197&gt;0,AP197="TOO FEW - RETURN TO EVIDENCE AUDIT"),"RETURN TO EVIDENCE AUDIT",IF(AP197="TOO MANY - REPAIR MEMO","REPAIR MEMO",IF(T197&lt;1,"REPAIR MEMO","READY FOR EXECUTIVE REVIEW"))))))</x:f>
      </x:c>
      <x:c r="V197" s="30" t="str">
        <x:f>IF(A197="","",IF(U197="READY FOR EXECUTIVE REVIEW","Take the bounded memo to executive review; record the actual decision separately.",IF(U197="RETURN TO DECISION DEFINITION","Reopen the Decision Definition Canvas before rewriting the memo.",IF(U197="RETURN TO EVIDENCE AUDIT","Return to Evidence Audit until at least two and no more than four decision-bearing evidence records are valid.",IF(AP197="TOO MANY - REPAIR MEMO","Reduce the executive surface to two to four decision-bearing evidence records without changing upstream evidence.","Repair the memo record without changing upstream decision or evidence.")))))</x:f>
      </x:c>
      <x:c r="W197" s="30" t="str">
        <x:f>IF(A197="","",A197&amp;"|~|"&amp;B197&amp;"|~|"&amp;E197&amp;"|~|"&amp;F197&amp;"|~|"&amp;H197&amp;"|~|"&amp;I197&amp;"|~|"&amp;K197&amp;"|~|"&amp;L197)</x:f>
      </x:c>
      <x:c r="X197" s="51"/>
      <x:c r="Y197" s="51"/>
      <x:c r="Z197" s="51"/>
      <x:c r="AA197" s="51"/>
      <x:c r="AB197" s="51" t="str">
        <x:f>IF(A197="","",IF(AND(O197="VALID",EXACT(X197,INDEX(DECISION_CONTEXT!$B$6:$B$205,MATCH(B197,DECISION_CONTEXT!$A$6:$A$205,0))),EXACT(Y197,INDEX(DECISION_CONTEXT!$E$6:$E$205,MATCH(B197,DECISION_CONTEXT!$A$6:$A$205,0))),EXACT(Z197,INDEX(DECISION_CONTEXT!$F$6:$F$205,MATCH(B197,DECISION_CONTEXT!$A$6:$A$205,0))),EXACT(AA197,INDEX(DECISION_CONTEXT!$H$6:$H$205,MATCH(B197,DECISION_CONTEXT!$A$6:$A$205,0))),EXACT(E197,INDEX(DECISION_CONTEXT!$K$6:$K$205,MATCH(B197,DECISION_CONTEXT!$A$6:$A$205,0)))),"VALID","INVALID - DECISION CONTRACT PARITY / AUTHORITY"))</x:f>
      </x:c>
      <x:c r="AC197" s="51" t="str">
        <x:f>IF(A197="","",COUNTIFS(EVIDENCE_LINKS!$B$6:$B$205,A197,EVIDENCE_LINKS!$C$6:$C$205,B197,EVIDENCE_LINKS!$N$6:$N$205,"INVALID"))</x:f>
      </x:c>
      <x:c r="AD197" s="51" t="str">
        <x:f>IF(A197="","",S197)</x:f>
      </x:c>
      <x:c r="AE197" s="51" t="str">
        <x:f>IF(A197="","",COUNTIFS(ALTERNATIVES!$B$6:$B$205,A197,ALTERNATIVES!$C$6:$C$205,B197,ALTERNATIVES!$L$6:$L$205,"INVALID"))</x:f>
      </x:c>
      <x:c r="AF197" s="51" t="str">
        <x:f>IF(A197="","",A197&amp;"|~|"&amp;B197&amp;"|~|"&amp;X197&amp;"|~|"&amp;Y197&amp;"|~|"&amp;Z197&amp;"|~|"&amp;AA197&amp;"|~|"&amp;E197&amp;"|~|"&amp;F197&amp;"|~|"&amp;H197&amp;"|~|"&amp;I197&amp;"|~|"&amp;K197&amp;"|~|"&amp;L197)</x:f>
      </x:c>
      <x:c r="AG197" s="51"/>
      <x:c r="AH197" s="51"/>
      <x:c r="AI197" s="51"/>
      <x:c r="AJ197" s="51"/>
      <x:c r="AK197" s="51" t="str">
        <x:f>IF(A197="","",IF(AG197="","EMPTY",IF(AND(COUNTIFS(EVIDENCE_LINKS!$B$6:$B$205,A197,EVIDENCE_LINKS!$D$6:$D$205,AG197)=1,EXACT(AG197,INDEX(EVIDENCE_LINKS!$D$6:$D$205,SUMIFS(EVIDENCE_LINKS!$S$6:$S$205,EVIDENCE_LINKS!$B$6:$B$205,A197,EVIDENCE_LINKS!$D$6:$D$205,AG197))),EXACT(A197,INDEX(EVIDENCE_LINKS!$B$6:$B$205,SUMIFS(EVIDENCE_LINKS!$S$6:$S$205,EVIDENCE_LINKS!$B$6:$B$205,A197,EVIDENCE_LINKS!$D$6:$D$205,AG197))),EXACT(B197,INDEX(EVIDENCE_LINKS!$C$6:$C$205,SUMIFS(EVIDENCE_LINKS!$S$6:$S$205,EVIDENCE_LINKS!$B$6:$B$205,A197,EVIDENCE_LINKS!$D$6:$D$205,AG197))),INDEX(EVIDENCE_LINKS!$N$6:$N$205,SUMIFS(EVIDENCE_LINKS!$S$6:$S$205,EVIDENCE_LINKS!$B$6:$B$205,A197,EVIDENCE_LINKS!$D$6:$D$205,AG197))="VALID",COUNTIF($AG197:$AJ197,AG197)=1),"VALID","INVALID - EVIDENCE 1 SELECTION")))</x:f>
      </x:c>
      <x:c r="AL197" s="51" t="str">
        <x:f>IF(A197="","",IF(AH197="","EMPTY",IF(AND(COUNTIFS(EVIDENCE_LINKS!$B$6:$B$205,A197,EVIDENCE_LINKS!$D$6:$D$205,AH197)=1,EXACT(AH197,INDEX(EVIDENCE_LINKS!$D$6:$D$205,SUMIFS(EVIDENCE_LINKS!$S$6:$S$205,EVIDENCE_LINKS!$B$6:$B$205,A197,EVIDENCE_LINKS!$D$6:$D$205,AH197))),EXACT(A197,INDEX(EVIDENCE_LINKS!$B$6:$B$205,SUMIFS(EVIDENCE_LINKS!$S$6:$S$205,EVIDENCE_LINKS!$B$6:$B$205,A197,EVIDENCE_LINKS!$D$6:$D$205,AH197))),EXACT(B197,INDEX(EVIDENCE_LINKS!$C$6:$C$205,SUMIFS(EVIDENCE_LINKS!$S$6:$S$205,EVIDENCE_LINKS!$B$6:$B$205,A197,EVIDENCE_LINKS!$D$6:$D$205,AH197))),INDEX(EVIDENCE_LINKS!$N$6:$N$205,SUMIFS(EVIDENCE_LINKS!$S$6:$S$205,EVIDENCE_LINKS!$B$6:$B$205,A197,EVIDENCE_LINKS!$D$6:$D$205,AH197))="VALID",COUNTIF($AG197:$AJ197,AH197)=1),"VALID","INVALID - EVIDENCE 2 SELECTION")))</x:f>
      </x:c>
      <x:c r="AM197" s="51" t="str">
        <x:f>IF(A197="","",IF(AI197="","EMPTY",IF(AND(COUNTIFS(EVIDENCE_LINKS!$B$6:$B$205,A197,EVIDENCE_LINKS!$D$6:$D$205,AI197)=1,EXACT(AI197,INDEX(EVIDENCE_LINKS!$D$6:$D$205,SUMIFS(EVIDENCE_LINKS!$S$6:$S$205,EVIDENCE_LINKS!$B$6:$B$205,A197,EVIDENCE_LINKS!$D$6:$D$205,AI197))),EXACT(A197,INDEX(EVIDENCE_LINKS!$B$6:$B$205,SUMIFS(EVIDENCE_LINKS!$S$6:$S$205,EVIDENCE_LINKS!$B$6:$B$205,A197,EVIDENCE_LINKS!$D$6:$D$205,AI197))),EXACT(B197,INDEX(EVIDENCE_LINKS!$C$6:$C$205,SUMIFS(EVIDENCE_LINKS!$S$6:$S$205,EVIDENCE_LINKS!$B$6:$B$205,A197,EVIDENCE_LINKS!$D$6:$D$205,AI197))),INDEX(EVIDENCE_LINKS!$N$6:$N$205,SUMIFS(EVIDENCE_LINKS!$S$6:$S$205,EVIDENCE_LINKS!$B$6:$B$205,A197,EVIDENCE_LINKS!$D$6:$D$205,AI197))="VALID",COUNTIF($AG197:$AJ197,AI197)=1),"VALID","INVALID - EVIDENCE 3 SELECTION")))</x:f>
      </x:c>
      <x:c r="AN197" s="51" t="str">
        <x:f>IF(A197="","",IF(AJ197="","EMPTY",IF(AND(COUNTIFS(EVIDENCE_LINKS!$B$6:$B$205,A197,EVIDENCE_LINKS!$D$6:$D$205,AJ197)=1,EXACT(AJ197,INDEX(EVIDENCE_LINKS!$D$6:$D$205,SUMIFS(EVIDENCE_LINKS!$S$6:$S$205,EVIDENCE_LINKS!$B$6:$B$205,A197,EVIDENCE_LINKS!$D$6:$D$205,AJ197))),EXACT(A197,INDEX(EVIDENCE_LINKS!$B$6:$B$205,SUMIFS(EVIDENCE_LINKS!$S$6:$S$205,EVIDENCE_LINKS!$B$6:$B$205,A197,EVIDENCE_LINKS!$D$6:$D$205,AJ197))),EXACT(B197,INDEX(EVIDENCE_LINKS!$C$6:$C$205,SUMIFS(EVIDENCE_LINKS!$S$6:$S$205,EVIDENCE_LINKS!$B$6:$B$205,A197,EVIDENCE_LINKS!$D$6:$D$205,AJ197))),INDEX(EVIDENCE_LINKS!$N$6:$N$205,SUMIFS(EVIDENCE_LINKS!$S$6:$S$205,EVIDENCE_LINKS!$B$6:$B$205,A197,EVIDENCE_LINKS!$D$6:$D$205,AJ197))="VALID",COUNTIF($AG197:$AJ197,AJ197)=1),"VALID","INVALID - EVIDENCE 4 SELECTION")))</x:f>
      </x:c>
      <x:c r="AO197" s="51" t="str">
        <x:f>IF(A197="","",IF(AND(OR(AK197="VALID",AK197="EMPTY"),OR(AL197="VALID",AL197="EMPTY"),OR(AM197="VALID",AM197="EMPTY"),OR(AN197="VALID",AN197="EMPTY"),R197=COUNTIF($AG197:$AJ197,"&lt;&gt;")),"VALID","INVALID - EVIDENCE SELECTION PARITY"))</x:f>
      </x:c>
      <x:c r="AP197" s="51" t="str">
        <x:f>IF(A197="","",IF(R197&lt;2,"TOO FEW - RETURN TO EVIDENCE AUDIT",IF(R197&gt;4,"TOO MANY - REPAIR MEMO","VALID")))</x:f>
      </x:c>
      <x:c r="AR197" t="str">
        <x:f>IF(A197="","",IF(AQ197="","INVALID - MISSING ALTERNATIVE SELECTION",IF(AND(COUNTIFS(ALTERNATIVES!$B$6:$B$205,A197,ALTERNATIVES!$A$6:$A$205,AQ197)=1,EXACT(AQ197,INDEX(ALTERNATIVES!$A$6:$A$205,SUMIFS(ALTERNATIVES!$Q$6:$Q$205,ALTERNATIVES!$B$6:$B$205,A197,ALTERNATIVES!$A$6:$A$205,AQ197))),EXACT(A197,INDEX(ALTERNATIVES!$B$6:$B$205,SUMIFS(ALTERNATIVES!$Q$6:$Q$205,ALTERNATIVES!$B$6:$B$205,A197,ALTERNATIVES!$A$6:$A$205,AQ197))),EXACT(B197,INDEX(ALTERNATIVES!$C$6:$C$205,SUMIFS(ALTERNATIVES!$Q$6:$Q$205,ALTERNATIVES!$B$6:$B$205,A197,ALTERNATIVES!$A$6:$A$205,AQ197))),INDEX(ALTERNATIVES!$L$6:$L$205,SUMIFS(ALTERNATIVES!$Q$6:$Q$205,ALTERNATIVES!$B$6:$B$205,A197,ALTERNATIVES!$A$6:$A$205,AQ197))="VALID"),"VALID","INVALID - ALTERNATIVE SELECTION")))</x:f>
      </x:c>
    </x:row>
    <x:row r="198">
      <x:c r="A198" s="24"/>
      <x:c r="B198" s="24"/>
      <x:c r="C198" s="34"/>
      <x:c r="D198" s="24"/>
      <x:c r="E198" s="24"/>
      <x:c r="F198" s="24"/>
      <x:c r="G198" s="24"/>
      <x:c r="H198" s="24"/>
      <x:c r="I198" s="24"/>
      <x:c r="J198" s="24"/>
      <x:c r="K198" s="24"/>
      <x:c r="L198" s="24"/>
      <x:c r="M198" s="24"/>
      <x:c r="N198" s="30" t="str">
        <x:f>IF(A198="","",IF(COUNTIF($A$6:$A$205,A198)=1,"VALID","INVALID - DUPLICATE / CASE-COLLIDING MEMO ID"))</x:f>
      </x:c>
      <x:c r="O198" s="30" t="str">
        <x:f>IF(A198="","",IF(AND(COUNTIF(DECISION_CONTEXT!$A$6:$A$205,B198)=1,EXACT(B198,INDEX(DECISION_CONTEXT!$A$6:$A$205,MATCH(B198,DECISION_CONTEXT!$A$6:$A$205,0))),INDEX(DECISION_CONTEXT!$I$6:$I$205,MATCH(B198,DECISION_CONTEXT!$A$6:$A$205,0))="VALID",INDEX(DECISION_CONTEXT!$J$6:$J$205,MATCH(B198,DECISION_CONTEXT!$A$6:$A$205,0))="VALID"),"VALID","INVALID - DECISION OWNERSHIP"))</x:f>
      </x:c>
      <x:c r="P198" s="30" t="str">
        <x:f>IF(A198="","",IF(AND(B198&lt;&gt;"",C198&lt;&gt;"",D198&lt;&gt;"",E198&lt;&gt;"",F198&lt;&gt;"",G198&lt;&gt;"",H198&lt;&gt;"",I198&lt;&gt;"",J198&lt;&gt;"",K198&lt;&gt;"",L198&lt;&gt;"",M198&lt;&gt;""),"VALID","INVALID - REQUIRED FIELD"))</x:f>
      </x:c>
      <x:c r="Q198" s="30" t="str">
        <x:f>IF(A198="","",COUNTIFS(EVIDENCE_LINKS!$B$6:$B$205,A198,EVIDENCE_LINKS!$C$6:$C$205,B198))</x:f>
      </x:c>
      <x:c r="R198" s="30" t="str">
        <x:f>IF(A198="","",COUNTIFS(EVIDENCE_LINKS!$B$6:$B$205,A198,EVIDENCE_LINKS!$C$6:$C$205,B198,EVIDENCE_LINKS!$N$6:$N$205,"VALID"))</x:f>
      </x:c>
      <x:c r="S198" s="30" t="str">
        <x:f>IF(A198="","",COUNTIFS(EVIDENCE_LINKS!$B$6:$B$205,A198,EVIDENCE_LINKS!$C$6:$C$205,B198,EVIDENCE_LINKS!$N$6:$N$205,"BLOCKING"))</x:f>
      </x:c>
      <x:c r="T198" s="30" t="str">
        <x:f>IF(A198="","",COUNTIFS(ALTERNATIVES!$B$6:$B$205,A198,ALTERNATIVES!$C$6:$C$205,B198,ALTERNATIVES!$L$6:$L$205,"VALID"))</x:f>
      </x:c>
      <x:c r="U198" s="30" t="str">
        <x:f>IF(A198="","",IF(OR(N198&lt;&gt;"VALID",O198&lt;&gt;"VALID",P198&lt;&gt;"VALID",AB198&lt;&gt;"VALID",AC198&gt;0,AE198&gt;0,AO198&lt;&gt;"VALID",AR198&lt;&gt;"VALID"),"REPAIR MEMO",IF(INDEX(DECISION_CONTEXT!$D$6:$D$205,MATCH(B198,DECISION_CONTEXT!$A$6:$A$205,0))="REOPEN REQUIRED","RETURN TO DECISION DEFINITION",IF(OR(AD198&gt;0,AP198="TOO FEW - RETURN TO EVIDENCE AUDIT"),"RETURN TO EVIDENCE AUDIT",IF(AP198="TOO MANY - REPAIR MEMO","REPAIR MEMO",IF(T198&lt;1,"REPAIR MEMO","READY FOR EXECUTIVE REVIEW"))))))</x:f>
      </x:c>
      <x:c r="V198" s="30" t="str">
        <x:f>IF(A198="","",IF(U198="READY FOR EXECUTIVE REVIEW","Take the bounded memo to executive review; record the actual decision separately.",IF(U198="RETURN TO DECISION DEFINITION","Reopen the Decision Definition Canvas before rewriting the memo.",IF(U198="RETURN TO EVIDENCE AUDIT","Return to Evidence Audit until at least two and no more than four decision-bearing evidence records are valid.",IF(AP198="TOO MANY - REPAIR MEMO","Reduce the executive surface to two to four decision-bearing evidence records without changing upstream evidence.","Repair the memo record without changing upstream decision or evidence.")))))</x:f>
      </x:c>
      <x:c r="W198" s="30" t="str">
        <x:f>IF(A198="","",A198&amp;"|~|"&amp;B198&amp;"|~|"&amp;E198&amp;"|~|"&amp;F198&amp;"|~|"&amp;H198&amp;"|~|"&amp;I198&amp;"|~|"&amp;K198&amp;"|~|"&amp;L198)</x:f>
      </x:c>
      <x:c r="X198" s="51"/>
      <x:c r="Y198" s="51"/>
      <x:c r="Z198" s="51"/>
      <x:c r="AA198" s="51"/>
      <x:c r="AB198" s="51" t="str">
        <x:f>IF(A198="","",IF(AND(O198="VALID",EXACT(X198,INDEX(DECISION_CONTEXT!$B$6:$B$205,MATCH(B198,DECISION_CONTEXT!$A$6:$A$205,0))),EXACT(Y198,INDEX(DECISION_CONTEXT!$E$6:$E$205,MATCH(B198,DECISION_CONTEXT!$A$6:$A$205,0))),EXACT(Z198,INDEX(DECISION_CONTEXT!$F$6:$F$205,MATCH(B198,DECISION_CONTEXT!$A$6:$A$205,0))),EXACT(AA198,INDEX(DECISION_CONTEXT!$H$6:$H$205,MATCH(B198,DECISION_CONTEXT!$A$6:$A$205,0))),EXACT(E198,INDEX(DECISION_CONTEXT!$K$6:$K$205,MATCH(B198,DECISION_CONTEXT!$A$6:$A$205,0)))),"VALID","INVALID - DECISION CONTRACT PARITY / AUTHORITY"))</x:f>
      </x:c>
      <x:c r="AC198" s="51" t="str">
        <x:f>IF(A198="","",COUNTIFS(EVIDENCE_LINKS!$B$6:$B$205,A198,EVIDENCE_LINKS!$C$6:$C$205,B198,EVIDENCE_LINKS!$N$6:$N$205,"INVALID"))</x:f>
      </x:c>
      <x:c r="AD198" s="51" t="str">
        <x:f>IF(A198="","",S198)</x:f>
      </x:c>
      <x:c r="AE198" s="51" t="str">
        <x:f>IF(A198="","",COUNTIFS(ALTERNATIVES!$B$6:$B$205,A198,ALTERNATIVES!$C$6:$C$205,B198,ALTERNATIVES!$L$6:$L$205,"INVALID"))</x:f>
      </x:c>
      <x:c r="AF198" s="51" t="str">
        <x:f>IF(A198="","",A198&amp;"|~|"&amp;B198&amp;"|~|"&amp;X198&amp;"|~|"&amp;Y198&amp;"|~|"&amp;Z198&amp;"|~|"&amp;AA198&amp;"|~|"&amp;E198&amp;"|~|"&amp;F198&amp;"|~|"&amp;H198&amp;"|~|"&amp;I198&amp;"|~|"&amp;K198&amp;"|~|"&amp;L198)</x:f>
      </x:c>
      <x:c r="AG198" s="51"/>
      <x:c r="AH198" s="51"/>
      <x:c r="AI198" s="51"/>
      <x:c r="AJ198" s="51"/>
      <x:c r="AK198" s="51" t="str">
        <x:f>IF(A198="","",IF(AG198="","EMPTY",IF(AND(COUNTIFS(EVIDENCE_LINKS!$B$6:$B$205,A198,EVIDENCE_LINKS!$D$6:$D$205,AG198)=1,EXACT(AG198,INDEX(EVIDENCE_LINKS!$D$6:$D$205,SUMIFS(EVIDENCE_LINKS!$S$6:$S$205,EVIDENCE_LINKS!$B$6:$B$205,A198,EVIDENCE_LINKS!$D$6:$D$205,AG198))),EXACT(A198,INDEX(EVIDENCE_LINKS!$B$6:$B$205,SUMIFS(EVIDENCE_LINKS!$S$6:$S$205,EVIDENCE_LINKS!$B$6:$B$205,A198,EVIDENCE_LINKS!$D$6:$D$205,AG198))),EXACT(B198,INDEX(EVIDENCE_LINKS!$C$6:$C$205,SUMIFS(EVIDENCE_LINKS!$S$6:$S$205,EVIDENCE_LINKS!$B$6:$B$205,A198,EVIDENCE_LINKS!$D$6:$D$205,AG198))),INDEX(EVIDENCE_LINKS!$N$6:$N$205,SUMIFS(EVIDENCE_LINKS!$S$6:$S$205,EVIDENCE_LINKS!$B$6:$B$205,A198,EVIDENCE_LINKS!$D$6:$D$205,AG198))="VALID",COUNTIF($AG198:$AJ198,AG198)=1),"VALID","INVALID - EVIDENCE 1 SELECTION")))</x:f>
      </x:c>
      <x:c r="AL198" s="51" t="str">
        <x:f>IF(A198="","",IF(AH198="","EMPTY",IF(AND(COUNTIFS(EVIDENCE_LINKS!$B$6:$B$205,A198,EVIDENCE_LINKS!$D$6:$D$205,AH198)=1,EXACT(AH198,INDEX(EVIDENCE_LINKS!$D$6:$D$205,SUMIFS(EVIDENCE_LINKS!$S$6:$S$205,EVIDENCE_LINKS!$B$6:$B$205,A198,EVIDENCE_LINKS!$D$6:$D$205,AH198))),EXACT(A198,INDEX(EVIDENCE_LINKS!$B$6:$B$205,SUMIFS(EVIDENCE_LINKS!$S$6:$S$205,EVIDENCE_LINKS!$B$6:$B$205,A198,EVIDENCE_LINKS!$D$6:$D$205,AH198))),EXACT(B198,INDEX(EVIDENCE_LINKS!$C$6:$C$205,SUMIFS(EVIDENCE_LINKS!$S$6:$S$205,EVIDENCE_LINKS!$B$6:$B$205,A198,EVIDENCE_LINKS!$D$6:$D$205,AH198))),INDEX(EVIDENCE_LINKS!$N$6:$N$205,SUMIFS(EVIDENCE_LINKS!$S$6:$S$205,EVIDENCE_LINKS!$B$6:$B$205,A198,EVIDENCE_LINKS!$D$6:$D$205,AH198))="VALID",COUNTIF($AG198:$AJ198,AH198)=1),"VALID","INVALID - EVIDENCE 2 SELECTION")))</x:f>
      </x:c>
      <x:c r="AM198" s="51" t="str">
        <x:f>IF(A198="","",IF(AI198="","EMPTY",IF(AND(COUNTIFS(EVIDENCE_LINKS!$B$6:$B$205,A198,EVIDENCE_LINKS!$D$6:$D$205,AI198)=1,EXACT(AI198,INDEX(EVIDENCE_LINKS!$D$6:$D$205,SUMIFS(EVIDENCE_LINKS!$S$6:$S$205,EVIDENCE_LINKS!$B$6:$B$205,A198,EVIDENCE_LINKS!$D$6:$D$205,AI198))),EXACT(A198,INDEX(EVIDENCE_LINKS!$B$6:$B$205,SUMIFS(EVIDENCE_LINKS!$S$6:$S$205,EVIDENCE_LINKS!$B$6:$B$205,A198,EVIDENCE_LINKS!$D$6:$D$205,AI198))),EXACT(B198,INDEX(EVIDENCE_LINKS!$C$6:$C$205,SUMIFS(EVIDENCE_LINKS!$S$6:$S$205,EVIDENCE_LINKS!$B$6:$B$205,A198,EVIDENCE_LINKS!$D$6:$D$205,AI198))),INDEX(EVIDENCE_LINKS!$N$6:$N$205,SUMIFS(EVIDENCE_LINKS!$S$6:$S$205,EVIDENCE_LINKS!$B$6:$B$205,A198,EVIDENCE_LINKS!$D$6:$D$205,AI198))="VALID",COUNTIF($AG198:$AJ198,AI198)=1),"VALID","INVALID - EVIDENCE 3 SELECTION")))</x:f>
      </x:c>
      <x:c r="AN198" s="51" t="str">
        <x:f>IF(A198="","",IF(AJ198="","EMPTY",IF(AND(COUNTIFS(EVIDENCE_LINKS!$B$6:$B$205,A198,EVIDENCE_LINKS!$D$6:$D$205,AJ198)=1,EXACT(AJ198,INDEX(EVIDENCE_LINKS!$D$6:$D$205,SUMIFS(EVIDENCE_LINKS!$S$6:$S$205,EVIDENCE_LINKS!$B$6:$B$205,A198,EVIDENCE_LINKS!$D$6:$D$205,AJ198))),EXACT(A198,INDEX(EVIDENCE_LINKS!$B$6:$B$205,SUMIFS(EVIDENCE_LINKS!$S$6:$S$205,EVIDENCE_LINKS!$B$6:$B$205,A198,EVIDENCE_LINKS!$D$6:$D$205,AJ198))),EXACT(B198,INDEX(EVIDENCE_LINKS!$C$6:$C$205,SUMIFS(EVIDENCE_LINKS!$S$6:$S$205,EVIDENCE_LINKS!$B$6:$B$205,A198,EVIDENCE_LINKS!$D$6:$D$205,AJ198))),INDEX(EVIDENCE_LINKS!$N$6:$N$205,SUMIFS(EVIDENCE_LINKS!$S$6:$S$205,EVIDENCE_LINKS!$B$6:$B$205,A198,EVIDENCE_LINKS!$D$6:$D$205,AJ198))="VALID",COUNTIF($AG198:$AJ198,AJ198)=1),"VALID","INVALID - EVIDENCE 4 SELECTION")))</x:f>
      </x:c>
      <x:c r="AO198" s="51" t="str">
        <x:f>IF(A198="","",IF(AND(OR(AK198="VALID",AK198="EMPTY"),OR(AL198="VALID",AL198="EMPTY"),OR(AM198="VALID",AM198="EMPTY"),OR(AN198="VALID",AN198="EMPTY"),R198=COUNTIF($AG198:$AJ198,"&lt;&gt;")),"VALID","INVALID - EVIDENCE SELECTION PARITY"))</x:f>
      </x:c>
      <x:c r="AP198" s="51" t="str">
        <x:f>IF(A198="","",IF(R198&lt;2,"TOO FEW - RETURN TO EVIDENCE AUDIT",IF(R198&gt;4,"TOO MANY - REPAIR MEMO","VALID")))</x:f>
      </x:c>
      <x:c r="AR198" t="str">
        <x:f>IF(A198="","",IF(AQ198="","INVALID - MISSING ALTERNATIVE SELECTION",IF(AND(COUNTIFS(ALTERNATIVES!$B$6:$B$205,A198,ALTERNATIVES!$A$6:$A$205,AQ198)=1,EXACT(AQ198,INDEX(ALTERNATIVES!$A$6:$A$205,SUMIFS(ALTERNATIVES!$Q$6:$Q$205,ALTERNATIVES!$B$6:$B$205,A198,ALTERNATIVES!$A$6:$A$205,AQ198))),EXACT(A198,INDEX(ALTERNATIVES!$B$6:$B$205,SUMIFS(ALTERNATIVES!$Q$6:$Q$205,ALTERNATIVES!$B$6:$B$205,A198,ALTERNATIVES!$A$6:$A$205,AQ198))),EXACT(B198,INDEX(ALTERNATIVES!$C$6:$C$205,SUMIFS(ALTERNATIVES!$Q$6:$Q$205,ALTERNATIVES!$B$6:$B$205,A198,ALTERNATIVES!$A$6:$A$205,AQ198))),INDEX(ALTERNATIVES!$L$6:$L$205,SUMIFS(ALTERNATIVES!$Q$6:$Q$205,ALTERNATIVES!$B$6:$B$205,A198,ALTERNATIVES!$A$6:$A$205,AQ198))="VALID"),"VALID","INVALID - ALTERNATIVE SELECTION")))</x:f>
      </x:c>
    </x:row>
    <x:row r="199">
      <x:c r="A199" s="24"/>
      <x:c r="B199" s="24"/>
      <x:c r="C199" s="34"/>
      <x:c r="D199" s="24"/>
      <x:c r="E199" s="24"/>
      <x:c r="F199" s="24"/>
      <x:c r="G199" s="24"/>
      <x:c r="H199" s="24"/>
      <x:c r="I199" s="24"/>
      <x:c r="J199" s="24"/>
      <x:c r="K199" s="24"/>
      <x:c r="L199" s="24"/>
      <x:c r="M199" s="24"/>
      <x:c r="N199" s="30" t="str">
        <x:f>IF(A199="","",IF(COUNTIF($A$6:$A$205,A199)=1,"VALID","INVALID - DUPLICATE / CASE-COLLIDING MEMO ID"))</x:f>
      </x:c>
      <x:c r="O199" s="30" t="str">
        <x:f>IF(A199="","",IF(AND(COUNTIF(DECISION_CONTEXT!$A$6:$A$205,B199)=1,EXACT(B199,INDEX(DECISION_CONTEXT!$A$6:$A$205,MATCH(B199,DECISION_CONTEXT!$A$6:$A$205,0))),INDEX(DECISION_CONTEXT!$I$6:$I$205,MATCH(B199,DECISION_CONTEXT!$A$6:$A$205,0))="VALID",INDEX(DECISION_CONTEXT!$J$6:$J$205,MATCH(B199,DECISION_CONTEXT!$A$6:$A$205,0))="VALID"),"VALID","INVALID - DECISION OWNERSHIP"))</x:f>
      </x:c>
      <x:c r="P199" s="30" t="str">
        <x:f>IF(A199="","",IF(AND(B199&lt;&gt;"",C199&lt;&gt;"",D199&lt;&gt;"",E199&lt;&gt;"",F199&lt;&gt;"",G199&lt;&gt;"",H199&lt;&gt;"",I199&lt;&gt;"",J199&lt;&gt;"",K199&lt;&gt;"",L199&lt;&gt;"",M199&lt;&gt;""),"VALID","INVALID - REQUIRED FIELD"))</x:f>
      </x:c>
      <x:c r="Q199" s="30" t="str">
        <x:f>IF(A199="","",COUNTIFS(EVIDENCE_LINKS!$B$6:$B$205,A199,EVIDENCE_LINKS!$C$6:$C$205,B199))</x:f>
      </x:c>
      <x:c r="R199" s="30" t="str">
        <x:f>IF(A199="","",COUNTIFS(EVIDENCE_LINKS!$B$6:$B$205,A199,EVIDENCE_LINKS!$C$6:$C$205,B199,EVIDENCE_LINKS!$N$6:$N$205,"VALID"))</x:f>
      </x:c>
      <x:c r="S199" s="30" t="str">
        <x:f>IF(A199="","",COUNTIFS(EVIDENCE_LINKS!$B$6:$B$205,A199,EVIDENCE_LINKS!$C$6:$C$205,B199,EVIDENCE_LINKS!$N$6:$N$205,"BLOCKING"))</x:f>
      </x:c>
      <x:c r="T199" s="30" t="str">
        <x:f>IF(A199="","",COUNTIFS(ALTERNATIVES!$B$6:$B$205,A199,ALTERNATIVES!$C$6:$C$205,B199,ALTERNATIVES!$L$6:$L$205,"VALID"))</x:f>
      </x:c>
      <x:c r="U199" s="30" t="str">
        <x:f>IF(A199="","",IF(OR(N199&lt;&gt;"VALID",O199&lt;&gt;"VALID",P199&lt;&gt;"VALID",AB199&lt;&gt;"VALID",AC199&gt;0,AE199&gt;0,AO199&lt;&gt;"VALID",AR199&lt;&gt;"VALID"),"REPAIR MEMO",IF(INDEX(DECISION_CONTEXT!$D$6:$D$205,MATCH(B199,DECISION_CONTEXT!$A$6:$A$205,0))="REOPEN REQUIRED","RETURN TO DECISION DEFINITION",IF(OR(AD199&gt;0,AP199="TOO FEW - RETURN TO EVIDENCE AUDIT"),"RETURN TO EVIDENCE AUDIT",IF(AP199="TOO MANY - REPAIR MEMO","REPAIR MEMO",IF(T199&lt;1,"REPAIR MEMO","READY FOR EXECUTIVE REVIEW"))))))</x:f>
      </x:c>
      <x:c r="V199" s="30" t="str">
        <x:f>IF(A199="","",IF(U199="READY FOR EXECUTIVE REVIEW","Take the bounded memo to executive review; record the actual decision separately.",IF(U199="RETURN TO DECISION DEFINITION","Reopen the Decision Definition Canvas before rewriting the memo.",IF(U199="RETURN TO EVIDENCE AUDIT","Return to Evidence Audit until at least two and no more than four decision-bearing evidence records are valid.",IF(AP199="TOO MANY - REPAIR MEMO","Reduce the executive surface to two to four decision-bearing evidence records without changing upstream evidence.","Repair the memo record without changing upstream decision or evidence.")))))</x:f>
      </x:c>
      <x:c r="W199" s="30" t="str">
        <x:f>IF(A199="","",A199&amp;"|~|"&amp;B199&amp;"|~|"&amp;E199&amp;"|~|"&amp;F199&amp;"|~|"&amp;H199&amp;"|~|"&amp;I199&amp;"|~|"&amp;K199&amp;"|~|"&amp;L199)</x:f>
      </x:c>
      <x:c r="X199" s="51"/>
      <x:c r="Y199" s="51"/>
      <x:c r="Z199" s="51"/>
      <x:c r="AA199" s="51"/>
      <x:c r="AB199" s="51" t="str">
        <x:f>IF(A199="","",IF(AND(O199="VALID",EXACT(X199,INDEX(DECISION_CONTEXT!$B$6:$B$205,MATCH(B199,DECISION_CONTEXT!$A$6:$A$205,0))),EXACT(Y199,INDEX(DECISION_CONTEXT!$E$6:$E$205,MATCH(B199,DECISION_CONTEXT!$A$6:$A$205,0))),EXACT(Z199,INDEX(DECISION_CONTEXT!$F$6:$F$205,MATCH(B199,DECISION_CONTEXT!$A$6:$A$205,0))),EXACT(AA199,INDEX(DECISION_CONTEXT!$H$6:$H$205,MATCH(B199,DECISION_CONTEXT!$A$6:$A$205,0))),EXACT(E199,INDEX(DECISION_CONTEXT!$K$6:$K$205,MATCH(B199,DECISION_CONTEXT!$A$6:$A$205,0)))),"VALID","INVALID - DECISION CONTRACT PARITY / AUTHORITY"))</x:f>
      </x:c>
      <x:c r="AC199" s="51" t="str">
        <x:f>IF(A199="","",COUNTIFS(EVIDENCE_LINKS!$B$6:$B$205,A199,EVIDENCE_LINKS!$C$6:$C$205,B199,EVIDENCE_LINKS!$N$6:$N$205,"INVALID"))</x:f>
      </x:c>
      <x:c r="AD199" s="51" t="str">
        <x:f>IF(A199="","",S199)</x:f>
      </x:c>
      <x:c r="AE199" s="51" t="str">
        <x:f>IF(A199="","",COUNTIFS(ALTERNATIVES!$B$6:$B$205,A199,ALTERNATIVES!$C$6:$C$205,B199,ALTERNATIVES!$L$6:$L$205,"INVALID"))</x:f>
      </x:c>
      <x:c r="AF199" s="51" t="str">
        <x:f>IF(A199="","",A199&amp;"|~|"&amp;B199&amp;"|~|"&amp;X199&amp;"|~|"&amp;Y199&amp;"|~|"&amp;Z199&amp;"|~|"&amp;AA199&amp;"|~|"&amp;E199&amp;"|~|"&amp;F199&amp;"|~|"&amp;H199&amp;"|~|"&amp;I199&amp;"|~|"&amp;K199&amp;"|~|"&amp;L199)</x:f>
      </x:c>
      <x:c r="AG199" s="51"/>
      <x:c r="AH199" s="51"/>
      <x:c r="AI199" s="51"/>
      <x:c r="AJ199" s="51"/>
      <x:c r="AK199" s="51" t="str">
        <x:f>IF(A199="","",IF(AG199="","EMPTY",IF(AND(COUNTIFS(EVIDENCE_LINKS!$B$6:$B$205,A199,EVIDENCE_LINKS!$D$6:$D$205,AG199)=1,EXACT(AG199,INDEX(EVIDENCE_LINKS!$D$6:$D$205,SUMIFS(EVIDENCE_LINKS!$S$6:$S$205,EVIDENCE_LINKS!$B$6:$B$205,A199,EVIDENCE_LINKS!$D$6:$D$205,AG199))),EXACT(A199,INDEX(EVIDENCE_LINKS!$B$6:$B$205,SUMIFS(EVIDENCE_LINKS!$S$6:$S$205,EVIDENCE_LINKS!$B$6:$B$205,A199,EVIDENCE_LINKS!$D$6:$D$205,AG199))),EXACT(B199,INDEX(EVIDENCE_LINKS!$C$6:$C$205,SUMIFS(EVIDENCE_LINKS!$S$6:$S$205,EVIDENCE_LINKS!$B$6:$B$205,A199,EVIDENCE_LINKS!$D$6:$D$205,AG199))),INDEX(EVIDENCE_LINKS!$N$6:$N$205,SUMIFS(EVIDENCE_LINKS!$S$6:$S$205,EVIDENCE_LINKS!$B$6:$B$205,A199,EVIDENCE_LINKS!$D$6:$D$205,AG199))="VALID",COUNTIF($AG199:$AJ199,AG199)=1),"VALID","INVALID - EVIDENCE 1 SELECTION")))</x:f>
      </x:c>
      <x:c r="AL199" s="51" t="str">
        <x:f>IF(A199="","",IF(AH199="","EMPTY",IF(AND(COUNTIFS(EVIDENCE_LINKS!$B$6:$B$205,A199,EVIDENCE_LINKS!$D$6:$D$205,AH199)=1,EXACT(AH199,INDEX(EVIDENCE_LINKS!$D$6:$D$205,SUMIFS(EVIDENCE_LINKS!$S$6:$S$205,EVIDENCE_LINKS!$B$6:$B$205,A199,EVIDENCE_LINKS!$D$6:$D$205,AH199))),EXACT(A199,INDEX(EVIDENCE_LINKS!$B$6:$B$205,SUMIFS(EVIDENCE_LINKS!$S$6:$S$205,EVIDENCE_LINKS!$B$6:$B$205,A199,EVIDENCE_LINKS!$D$6:$D$205,AH199))),EXACT(B199,INDEX(EVIDENCE_LINKS!$C$6:$C$205,SUMIFS(EVIDENCE_LINKS!$S$6:$S$205,EVIDENCE_LINKS!$B$6:$B$205,A199,EVIDENCE_LINKS!$D$6:$D$205,AH199))),INDEX(EVIDENCE_LINKS!$N$6:$N$205,SUMIFS(EVIDENCE_LINKS!$S$6:$S$205,EVIDENCE_LINKS!$B$6:$B$205,A199,EVIDENCE_LINKS!$D$6:$D$205,AH199))="VALID",COUNTIF($AG199:$AJ199,AH199)=1),"VALID","INVALID - EVIDENCE 2 SELECTION")))</x:f>
      </x:c>
      <x:c r="AM199" s="51" t="str">
        <x:f>IF(A199="","",IF(AI199="","EMPTY",IF(AND(COUNTIFS(EVIDENCE_LINKS!$B$6:$B$205,A199,EVIDENCE_LINKS!$D$6:$D$205,AI199)=1,EXACT(AI199,INDEX(EVIDENCE_LINKS!$D$6:$D$205,SUMIFS(EVIDENCE_LINKS!$S$6:$S$205,EVIDENCE_LINKS!$B$6:$B$205,A199,EVIDENCE_LINKS!$D$6:$D$205,AI199))),EXACT(A199,INDEX(EVIDENCE_LINKS!$B$6:$B$205,SUMIFS(EVIDENCE_LINKS!$S$6:$S$205,EVIDENCE_LINKS!$B$6:$B$205,A199,EVIDENCE_LINKS!$D$6:$D$205,AI199))),EXACT(B199,INDEX(EVIDENCE_LINKS!$C$6:$C$205,SUMIFS(EVIDENCE_LINKS!$S$6:$S$205,EVIDENCE_LINKS!$B$6:$B$205,A199,EVIDENCE_LINKS!$D$6:$D$205,AI199))),INDEX(EVIDENCE_LINKS!$N$6:$N$205,SUMIFS(EVIDENCE_LINKS!$S$6:$S$205,EVIDENCE_LINKS!$B$6:$B$205,A199,EVIDENCE_LINKS!$D$6:$D$205,AI199))="VALID",COUNTIF($AG199:$AJ199,AI199)=1),"VALID","INVALID - EVIDENCE 3 SELECTION")))</x:f>
      </x:c>
      <x:c r="AN199" s="51" t="str">
        <x:f>IF(A199="","",IF(AJ199="","EMPTY",IF(AND(COUNTIFS(EVIDENCE_LINKS!$B$6:$B$205,A199,EVIDENCE_LINKS!$D$6:$D$205,AJ199)=1,EXACT(AJ199,INDEX(EVIDENCE_LINKS!$D$6:$D$205,SUMIFS(EVIDENCE_LINKS!$S$6:$S$205,EVIDENCE_LINKS!$B$6:$B$205,A199,EVIDENCE_LINKS!$D$6:$D$205,AJ199))),EXACT(A199,INDEX(EVIDENCE_LINKS!$B$6:$B$205,SUMIFS(EVIDENCE_LINKS!$S$6:$S$205,EVIDENCE_LINKS!$B$6:$B$205,A199,EVIDENCE_LINKS!$D$6:$D$205,AJ199))),EXACT(B199,INDEX(EVIDENCE_LINKS!$C$6:$C$205,SUMIFS(EVIDENCE_LINKS!$S$6:$S$205,EVIDENCE_LINKS!$B$6:$B$205,A199,EVIDENCE_LINKS!$D$6:$D$205,AJ199))),INDEX(EVIDENCE_LINKS!$N$6:$N$205,SUMIFS(EVIDENCE_LINKS!$S$6:$S$205,EVIDENCE_LINKS!$B$6:$B$205,A199,EVIDENCE_LINKS!$D$6:$D$205,AJ199))="VALID",COUNTIF($AG199:$AJ199,AJ199)=1),"VALID","INVALID - EVIDENCE 4 SELECTION")))</x:f>
      </x:c>
      <x:c r="AO199" s="51" t="str">
        <x:f>IF(A199="","",IF(AND(OR(AK199="VALID",AK199="EMPTY"),OR(AL199="VALID",AL199="EMPTY"),OR(AM199="VALID",AM199="EMPTY"),OR(AN199="VALID",AN199="EMPTY"),R199=COUNTIF($AG199:$AJ199,"&lt;&gt;")),"VALID","INVALID - EVIDENCE SELECTION PARITY"))</x:f>
      </x:c>
      <x:c r="AP199" s="51" t="str">
        <x:f>IF(A199="","",IF(R199&lt;2,"TOO FEW - RETURN TO EVIDENCE AUDIT",IF(R199&gt;4,"TOO MANY - REPAIR MEMO","VALID")))</x:f>
      </x:c>
      <x:c r="AR199" t="str">
        <x:f>IF(A199="","",IF(AQ199="","INVALID - MISSING ALTERNATIVE SELECTION",IF(AND(COUNTIFS(ALTERNATIVES!$B$6:$B$205,A199,ALTERNATIVES!$A$6:$A$205,AQ199)=1,EXACT(AQ199,INDEX(ALTERNATIVES!$A$6:$A$205,SUMIFS(ALTERNATIVES!$Q$6:$Q$205,ALTERNATIVES!$B$6:$B$205,A199,ALTERNATIVES!$A$6:$A$205,AQ199))),EXACT(A199,INDEX(ALTERNATIVES!$B$6:$B$205,SUMIFS(ALTERNATIVES!$Q$6:$Q$205,ALTERNATIVES!$B$6:$B$205,A199,ALTERNATIVES!$A$6:$A$205,AQ199))),EXACT(B199,INDEX(ALTERNATIVES!$C$6:$C$205,SUMIFS(ALTERNATIVES!$Q$6:$Q$205,ALTERNATIVES!$B$6:$B$205,A199,ALTERNATIVES!$A$6:$A$205,AQ199))),INDEX(ALTERNATIVES!$L$6:$L$205,SUMIFS(ALTERNATIVES!$Q$6:$Q$205,ALTERNATIVES!$B$6:$B$205,A199,ALTERNATIVES!$A$6:$A$205,AQ199))="VALID"),"VALID","INVALID - ALTERNATIVE SELECTION")))</x:f>
      </x:c>
    </x:row>
    <x:row r="200">
      <x:c r="A200" s="24"/>
      <x:c r="B200" s="24"/>
      <x:c r="C200" s="34"/>
      <x:c r="D200" s="24"/>
      <x:c r="E200" s="24"/>
      <x:c r="F200" s="24"/>
      <x:c r="G200" s="24"/>
      <x:c r="H200" s="24"/>
      <x:c r="I200" s="24"/>
      <x:c r="J200" s="24"/>
      <x:c r="K200" s="24"/>
      <x:c r="L200" s="24"/>
      <x:c r="M200" s="24"/>
      <x:c r="N200" s="30" t="str">
        <x:f>IF(A200="","",IF(COUNTIF($A$6:$A$205,A200)=1,"VALID","INVALID - DUPLICATE / CASE-COLLIDING MEMO ID"))</x:f>
      </x:c>
      <x:c r="O200" s="30" t="str">
        <x:f>IF(A200="","",IF(AND(COUNTIF(DECISION_CONTEXT!$A$6:$A$205,B200)=1,EXACT(B200,INDEX(DECISION_CONTEXT!$A$6:$A$205,MATCH(B200,DECISION_CONTEXT!$A$6:$A$205,0))),INDEX(DECISION_CONTEXT!$I$6:$I$205,MATCH(B200,DECISION_CONTEXT!$A$6:$A$205,0))="VALID",INDEX(DECISION_CONTEXT!$J$6:$J$205,MATCH(B200,DECISION_CONTEXT!$A$6:$A$205,0))="VALID"),"VALID","INVALID - DECISION OWNERSHIP"))</x:f>
      </x:c>
      <x:c r="P200" s="30" t="str">
        <x:f>IF(A200="","",IF(AND(B200&lt;&gt;"",C200&lt;&gt;"",D200&lt;&gt;"",E200&lt;&gt;"",F200&lt;&gt;"",G200&lt;&gt;"",H200&lt;&gt;"",I200&lt;&gt;"",J200&lt;&gt;"",K200&lt;&gt;"",L200&lt;&gt;"",M200&lt;&gt;""),"VALID","INVALID - REQUIRED FIELD"))</x:f>
      </x:c>
      <x:c r="Q200" s="30" t="str">
        <x:f>IF(A200="","",COUNTIFS(EVIDENCE_LINKS!$B$6:$B$205,A200,EVIDENCE_LINKS!$C$6:$C$205,B200))</x:f>
      </x:c>
      <x:c r="R200" s="30" t="str">
        <x:f>IF(A200="","",COUNTIFS(EVIDENCE_LINKS!$B$6:$B$205,A200,EVIDENCE_LINKS!$C$6:$C$205,B200,EVIDENCE_LINKS!$N$6:$N$205,"VALID"))</x:f>
      </x:c>
      <x:c r="S200" s="30" t="str">
        <x:f>IF(A200="","",COUNTIFS(EVIDENCE_LINKS!$B$6:$B$205,A200,EVIDENCE_LINKS!$C$6:$C$205,B200,EVIDENCE_LINKS!$N$6:$N$205,"BLOCKING"))</x:f>
      </x:c>
      <x:c r="T200" s="30" t="str">
        <x:f>IF(A200="","",COUNTIFS(ALTERNATIVES!$B$6:$B$205,A200,ALTERNATIVES!$C$6:$C$205,B200,ALTERNATIVES!$L$6:$L$205,"VALID"))</x:f>
      </x:c>
      <x:c r="U200" s="30" t="str">
        <x:f>IF(A200="","",IF(OR(N200&lt;&gt;"VALID",O200&lt;&gt;"VALID",P200&lt;&gt;"VALID",AB200&lt;&gt;"VALID",AC200&gt;0,AE200&gt;0,AO200&lt;&gt;"VALID",AR200&lt;&gt;"VALID"),"REPAIR MEMO",IF(INDEX(DECISION_CONTEXT!$D$6:$D$205,MATCH(B200,DECISION_CONTEXT!$A$6:$A$205,0))="REOPEN REQUIRED","RETURN TO DECISION DEFINITION",IF(OR(AD200&gt;0,AP200="TOO FEW - RETURN TO EVIDENCE AUDIT"),"RETURN TO EVIDENCE AUDIT",IF(AP200="TOO MANY - REPAIR MEMO","REPAIR MEMO",IF(T200&lt;1,"REPAIR MEMO","READY FOR EXECUTIVE REVIEW"))))))</x:f>
      </x:c>
      <x:c r="V200" s="30" t="str">
        <x:f>IF(A200="","",IF(U200="READY FOR EXECUTIVE REVIEW","Take the bounded memo to executive review; record the actual decision separately.",IF(U200="RETURN TO DECISION DEFINITION","Reopen the Decision Definition Canvas before rewriting the memo.",IF(U200="RETURN TO EVIDENCE AUDIT","Return to Evidence Audit until at least two and no more than four decision-bearing evidence records are valid.",IF(AP200="TOO MANY - REPAIR MEMO","Reduce the executive surface to two to four decision-bearing evidence records without changing upstream evidence.","Repair the memo record without changing upstream decision or evidence.")))))</x:f>
      </x:c>
      <x:c r="W200" s="30" t="str">
        <x:f>IF(A200="","",A200&amp;"|~|"&amp;B200&amp;"|~|"&amp;E200&amp;"|~|"&amp;F200&amp;"|~|"&amp;H200&amp;"|~|"&amp;I200&amp;"|~|"&amp;K200&amp;"|~|"&amp;L200)</x:f>
      </x:c>
      <x:c r="X200" s="51"/>
      <x:c r="Y200" s="51"/>
      <x:c r="Z200" s="51"/>
      <x:c r="AA200" s="51"/>
      <x:c r="AB200" s="51" t="str">
        <x:f>IF(A200="","",IF(AND(O200="VALID",EXACT(X200,INDEX(DECISION_CONTEXT!$B$6:$B$205,MATCH(B200,DECISION_CONTEXT!$A$6:$A$205,0))),EXACT(Y200,INDEX(DECISION_CONTEXT!$E$6:$E$205,MATCH(B200,DECISION_CONTEXT!$A$6:$A$205,0))),EXACT(Z200,INDEX(DECISION_CONTEXT!$F$6:$F$205,MATCH(B200,DECISION_CONTEXT!$A$6:$A$205,0))),EXACT(AA200,INDEX(DECISION_CONTEXT!$H$6:$H$205,MATCH(B200,DECISION_CONTEXT!$A$6:$A$205,0))),EXACT(E200,INDEX(DECISION_CONTEXT!$K$6:$K$205,MATCH(B200,DECISION_CONTEXT!$A$6:$A$205,0)))),"VALID","INVALID - DECISION CONTRACT PARITY / AUTHORITY"))</x:f>
      </x:c>
      <x:c r="AC200" s="51" t="str">
        <x:f>IF(A200="","",COUNTIFS(EVIDENCE_LINKS!$B$6:$B$205,A200,EVIDENCE_LINKS!$C$6:$C$205,B200,EVIDENCE_LINKS!$N$6:$N$205,"INVALID"))</x:f>
      </x:c>
      <x:c r="AD200" s="51" t="str">
        <x:f>IF(A200="","",S200)</x:f>
      </x:c>
      <x:c r="AE200" s="51" t="str">
        <x:f>IF(A200="","",COUNTIFS(ALTERNATIVES!$B$6:$B$205,A200,ALTERNATIVES!$C$6:$C$205,B200,ALTERNATIVES!$L$6:$L$205,"INVALID"))</x:f>
      </x:c>
      <x:c r="AF200" s="51" t="str">
        <x:f>IF(A200="","",A200&amp;"|~|"&amp;B200&amp;"|~|"&amp;X200&amp;"|~|"&amp;Y200&amp;"|~|"&amp;Z200&amp;"|~|"&amp;AA200&amp;"|~|"&amp;E200&amp;"|~|"&amp;F200&amp;"|~|"&amp;H200&amp;"|~|"&amp;I200&amp;"|~|"&amp;K200&amp;"|~|"&amp;L200)</x:f>
      </x:c>
      <x:c r="AG200" s="51"/>
      <x:c r="AH200" s="51"/>
      <x:c r="AI200" s="51"/>
      <x:c r="AJ200" s="51"/>
      <x:c r="AK200" s="51" t="str">
        <x:f>IF(A200="","",IF(AG200="","EMPTY",IF(AND(COUNTIFS(EVIDENCE_LINKS!$B$6:$B$205,A200,EVIDENCE_LINKS!$D$6:$D$205,AG200)=1,EXACT(AG200,INDEX(EVIDENCE_LINKS!$D$6:$D$205,SUMIFS(EVIDENCE_LINKS!$S$6:$S$205,EVIDENCE_LINKS!$B$6:$B$205,A200,EVIDENCE_LINKS!$D$6:$D$205,AG200))),EXACT(A200,INDEX(EVIDENCE_LINKS!$B$6:$B$205,SUMIFS(EVIDENCE_LINKS!$S$6:$S$205,EVIDENCE_LINKS!$B$6:$B$205,A200,EVIDENCE_LINKS!$D$6:$D$205,AG200))),EXACT(B200,INDEX(EVIDENCE_LINKS!$C$6:$C$205,SUMIFS(EVIDENCE_LINKS!$S$6:$S$205,EVIDENCE_LINKS!$B$6:$B$205,A200,EVIDENCE_LINKS!$D$6:$D$205,AG200))),INDEX(EVIDENCE_LINKS!$N$6:$N$205,SUMIFS(EVIDENCE_LINKS!$S$6:$S$205,EVIDENCE_LINKS!$B$6:$B$205,A200,EVIDENCE_LINKS!$D$6:$D$205,AG200))="VALID",COUNTIF($AG200:$AJ200,AG200)=1),"VALID","INVALID - EVIDENCE 1 SELECTION")))</x:f>
      </x:c>
      <x:c r="AL200" s="51" t="str">
        <x:f>IF(A200="","",IF(AH200="","EMPTY",IF(AND(COUNTIFS(EVIDENCE_LINKS!$B$6:$B$205,A200,EVIDENCE_LINKS!$D$6:$D$205,AH200)=1,EXACT(AH200,INDEX(EVIDENCE_LINKS!$D$6:$D$205,SUMIFS(EVIDENCE_LINKS!$S$6:$S$205,EVIDENCE_LINKS!$B$6:$B$205,A200,EVIDENCE_LINKS!$D$6:$D$205,AH200))),EXACT(A200,INDEX(EVIDENCE_LINKS!$B$6:$B$205,SUMIFS(EVIDENCE_LINKS!$S$6:$S$205,EVIDENCE_LINKS!$B$6:$B$205,A200,EVIDENCE_LINKS!$D$6:$D$205,AH200))),EXACT(B200,INDEX(EVIDENCE_LINKS!$C$6:$C$205,SUMIFS(EVIDENCE_LINKS!$S$6:$S$205,EVIDENCE_LINKS!$B$6:$B$205,A200,EVIDENCE_LINKS!$D$6:$D$205,AH200))),INDEX(EVIDENCE_LINKS!$N$6:$N$205,SUMIFS(EVIDENCE_LINKS!$S$6:$S$205,EVIDENCE_LINKS!$B$6:$B$205,A200,EVIDENCE_LINKS!$D$6:$D$205,AH200))="VALID",COUNTIF($AG200:$AJ200,AH200)=1),"VALID","INVALID - EVIDENCE 2 SELECTION")))</x:f>
      </x:c>
      <x:c r="AM200" s="51" t="str">
        <x:f>IF(A200="","",IF(AI200="","EMPTY",IF(AND(COUNTIFS(EVIDENCE_LINKS!$B$6:$B$205,A200,EVIDENCE_LINKS!$D$6:$D$205,AI200)=1,EXACT(AI200,INDEX(EVIDENCE_LINKS!$D$6:$D$205,SUMIFS(EVIDENCE_LINKS!$S$6:$S$205,EVIDENCE_LINKS!$B$6:$B$205,A200,EVIDENCE_LINKS!$D$6:$D$205,AI200))),EXACT(A200,INDEX(EVIDENCE_LINKS!$B$6:$B$205,SUMIFS(EVIDENCE_LINKS!$S$6:$S$205,EVIDENCE_LINKS!$B$6:$B$205,A200,EVIDENCE_LINKS!$D$6:$D$205,AI200))),EXACT(B200,INDEX(EVIDENCE_LINKS!$C$6:$C$205,SUMIFS(EVIDENCE_LINKS!$S$6:$S$205,EVIDENCE_LINKS!$B$6:$B$205,A200,EVIDENCE_LINKS!$D$6:$D$205,AI200))),INDEX(EVIDENCE_LINKS!$N$6:$N$205,SUMIFS(EVIDENCE_LINKS!$S$6:$S$205,EVIDENCE_LINKS!$B$6:$B$205,A200,EVIDENCE_LINKS!$D$6:$D$205,AI200))="VALID",COUNTIF($AG200:$AJ200,AI200)=1),"VALID","INVALID - EVIDENCE 3 SELECTION")))</x:f>
      </x:c>
      <x:c r="AN200" s="51" t="str">
        <x:f>IF(A200="","",IF(AJ200="","EMPTY",IF(AND(COUNTIFS(EVIDENCE_LINKS!$B$6:$B$205,A200,EVIDENCE_LINKS!$D$6:$D$205,AJ200)=1,EXACT(AJ200,INDEX(EVIDENCE_LINKS!$D$6:$D$205,SUMIFS(EVIDENCE_LINKS!$S$6:$S$205,EVIDENCE_LINKS!$B$6:$B$205,A200,EVIDENCE_LINKS!$D$6:$D$205,AJ200))),EXACT(A200,INDEX(EVIDENCE_LINKS!$B$6:$B$205,SUMIFS(EVIDENCE_LINKS!$S$6:$S$205,EVIDENCE_LINKS!$B$6:$B$205,A200,EVIDENCE_LINKS!$D$6:$D$205,AJ200))),EXACT(B200,INDEX(EVIDENCE_LINKS!$C$6:$C$205,SUMIFS(EVIDENCE_LINKS!$S$6:$S$205,EVIDENCE_LINKS!$B$6:$B$205,A200,EVIDENCE_LINKS!$D$6:$D$205,AJ200))),INDEX(EVIDENCE_LINKS!$N$6:$N$205,SUMIFS(EVIDENCE_LINKS!$S$6:$S$205,EVIDENCE_LINKS!$B$6:$B$205,A200,EVIDENCE_LINKS!$D$6:$D$205,AJ200))="VALID",COUNTIF($AG200:$AJ200,AJ200)=1),"VALID","INVALID - EVIDENCE 4 SELECTION")))</x:f>
      </x:c>
      <x:c r="AO200" s="51" t="str">
        <x:f>IF(A200="","",IF(AND(OR(AK200="VALID",AK200="EMPTY"),OR(AL200="VALID",AL200="EMPTY"),OR(AM200="VALID",AM200="EMPTY"),OR(AN200="VALID",AN200="EMPTY"),R200=COUNTIF($AG200:$AJ200,"&lt;&gt;")),"VALID","INVALID - EVIDENCE SELECTION PARITY"))</x:f>
      </x:c>
      <x:c r="AP200" s="51" t="str">
        <x:f>IF(A200="","",IF(R200&lt;2,"TOO FEW - RETURN TO EVIDENCE AUDIT",IF(R200&gt;4,"TOO MANY - REPAIR MEMO","VALID")))</x:f>
      </x:c>
      <x:c r="AR200" t="str">
        <x:f>IF(A200="","",IF(AQ200="","INVALID - MISSING ALTERNATIVE SELECTION",IF(AND(COUNTIFS(ALTERNATIVES!$B$6:$B$205,A200,ALTERNATIVES!$A$6:$A$205,AQ200)=1,EXACT(AQ200,INDEX(ALTERNATIVES!$A$6:$A$205,SUMIFS(ALTERNATIVES!$Q$6:$Q$205,ALTERNATIVES!$B$6:$B$205,A200,ALTERNATIVES!$A$6:$A$205,AQ200))),EXACT(A200,INDEX(ALTERNATIVES!$B$6:$B$205,SUMIFS(ALTERNATIVES!$Q$6:$Q$205,ALTERNATIVES!$B$6:$B$205,A200,ALTERNATIVES!$A$6:$A$205,AQ200))),EXACT(B200,INDEX(ALTERNATIVES!$C$6:$C$205,SUMIFS(ALTERNATIVES!$Q$6:$Q$205,ALTERNATIVES!$B$6:$B$205,A200,ALTERNATIVES!$A$6:$A$205,AQ200))),INDEX(ALTERNATIVES!$L$6:$L$205,SUMIFS(ALTERNATIVES!$Q$6:$Q$205,ALTERNATIVES!$B$6:$B$205,A200,ALTERNATIVES!$A$6:$A$205,AQ200))="VALID"),"VALID","INVALID - ALTERNATIVE SELECTION")))</x:f>
      </x:c>
    </x:row>
    <x:row r="201">
      <x:c r="A201" s="24"/>
      <x:c r="B201" s="24"/>
      <x:c r="C201" s="34"/>
      <x:c r="D201" s="24"/>
      <x:c r="E201" s="24"/>
      <x:c r="F201" s="24"/>
      <x:c r="G201" s="24"/>
      <x:c r="H201" s="24"/>
      <x:c r="I201" s="24"/>
      <x:c r="J201" s="24"/>
      <x:c r="K201" s="24"/>
      <x:c r="L201" s="24"/>
      <x:c r="M201" s="24"/>
      <x:c r="N201" s="30" t="str">
        <x:f>IF(A201="","",IF(COUNTIF($A$6:$A$205,A201)=1,"VALID","INVALID - DUPLICATE / CASE-COLLIDING MEMO ID"))</x:f>
      </x:c>
      <x:c r="O201" s="30" t="str">
        <x:f>IF(A201="","",IF(AND(COUNTIF(DECISION_CONTEXT!$A$6:$A$205,B201)=1,EXACT(B201,INDEX(DECISION_CONTEXT!$A$6:$A$205,MATCH(B201,DECISION_CONTEXT!$A$6:$A$205,0))),INDEX(DECISION_CONTEXT!$I$6:$I$205,MATCH(B201,DECISION_CONTEXT!$A$6:$A$205,0))="VALID",INDEX(DECISION_CONTEXT!$J$6:$J$205,MATCH(B201,DECISION_CONTEXT!$A$6:$A$205,0))="VALID"),"VALID","INVALID - DECISION OWNERSHIP"))</x:f>
      </x:c>
      <x:c r="P201" s="30" t="str">
        <x:f>IF(A201="","",IF(AND(B201&lt;&gt;"",C201&lt;&gt;"",D201&lt;&gt;"",E201&lt;&gt;"",F201&lt;&gt;"",G201&lt;&gt;"",H201&lt;&gt;"",I201&lt;&gt;"",J201&lt;&gt;"",K201&lt;&gt;"",L201&lt;&gt;"",M201&lt;&gt;""),"VALID","INVALID - REQUIRED FIELD"))</x:f>
      </x:c>
      <x:c r="Q201" s="30" t="str">
        <x:f>IF(A201="","",COUNTIFS(EVIDENCE_LINKS!$B$6:$B$205,A201,EVIDENCE_LINKS!$C$6:$C$205,B201))</x:f>
      </x:c>
      <x:c r="R201" s="30" t="str">
        <x:f>IF(A201="","",COUNTIFS(EVIDENCE_LINKS!$B$6:$B$205,A201,EVIDENCE_LINKS!$C$6:$C$205,B201,EVIDENCE_LINKS!$N$6:$N$205,"VALID"))</x:f>
      </x:c>
      <x:c r="S201" s="30" t="str">
        <x:f>IF(A201="","",COUNTIFS(EVIDENCE_LINKS!$B$6:$B$205,A201,EVIDENCE_LINKS!$C$6:$C$205,B201,EVIDENCE_LINKS!$N$6:$N$205,"BLOCKING"))</x:f>
      </x:c>
      <x:c r="T201" s="30" t="str">
        <x:f>IF(A201="","",COUNTIFS(ALTERNATIVES!$B$6:$B$205,A201,ALTERNATIVES!$C$6:$C$205,B201,ALTERNATIVES!$L$6:$L$205,"VALID"))</x:f>
      </x:c>
      <x:c r="U201" s="30" t="str">
        <x:f>IF(A201="","",IF(OR(N201&lt;&gt;"VALID",O201&lt;&gt;"VALID",P201&lt;&gt;"VALID",AB201&lt;&gt;"VALID",AC201&gt;0,AE201&gt;0,AO201&lt;&gt;"VALID",AR201&lt;&gt;"VALID"),"REPAIR MEMO",IF(INDEX(DECISION_CONTEXT!$D$6:$D$205,MATCH(B201,DECISION_CONTEXT!$A$6:$A$205,0))="REOPEN REQUIRED","RETURN TO DECISION DEFINITION",IF(OR(AD201&gt;0,AP201="TOO FEW - RETURN TO EVIDENCE AUDIT"),"RETURN TO EVIDENCE AUDIT",IF(AP201="TOO MANY - REPAIR MEMO","REPAIR MEMO",IF(T201&lt;1,"REPAIR MEMO","READY FOR EXECUTIVE REVIEW"))))))</x:f>
      </x:c>
      <x:c r="V201" s="30" t="str">
        <x:f>IF(A201="","",IF(U201="READY FOR EXECUTIVE REVIEW","Take the bounded memo to executive review; record the actual decision separately.",IF(U201="RETURN TO DECISION DEFINITION","Reopen the Decision Definition Canvas before rewriting the memo.",IF(U201="RETURN TO EVIDENCE AUDIT","Return to Evidence Audit until at least two and no more than four decision-bearing evidence records are valid.",IF(AP201="TOO MANY - REPAIR MEMO","Reduce the executive surface to two to four decision-bearing evidence records without changing upstream evidence.","Repair the memo record without changing upstream decision or evidence.")))))</x:f>
      </x:c>
      <x:c r="W201" s="30" t="str">
        <x:f>IF(A201="","",A201&amp;"|~|"&amp;B201&amp;"|~|"&amp;E201&amp;"|~|"&amp;F201&amp;"|~|"&amp;H201&amp;"|~|"&amp;I201&amp;"|~|"&amp;K201&amp;"|~|"&amp;L201)</x:f>
      </x:c>
      <x:c r="X201" s="51"/>
      <x:c r="Y201" s="51"/>
      <x:c r="Z201" s="51"/>
      <x:c r="AA201" s="51"/>
      <x:c r="AB201" s="51" t="str">
        <x:f>IF(A201="","",IF(AND(O201="VALID",EXACT(X201,INDEX(DECISION_CONTEXT!$B$6:$B$205,MATCH(B201,DECISION_CONTEXT!$A$6:$A$205,0))),EXACT(Y201,INDEX(DECISION_CONTEXT!$E$6:$E$205,MATCH(B201,DECISION_CONTEXT!$A$6:$A$205,0))),EXACT(Z201,INDEX(DECISION_CONTEXT!$F$6:$F$205,MATCH(B201,DECISION_CONTEXT!$A$6:$A$205,0))),EXACT(AA201,INDEX(DECISION_CONTEXT!$H$6:$H$205,MATCH(B201,DECISION_CONTEXT!$A$6:$A$205,0))),EXACT(E201,INDEX(DECISION_CONTEXT!$K$6:$K$205,MATCH(B201,DECISION_CONTEXT!$A$6:$A$205,0)))),"VALID","INVALID - DECISION CONTRACT PARITY / AUTHORITY"))</x:f>
      </x:c>
      <x:c r="AC201" s="51" t="str">
        <x:f>IF(A201="","",COUNTIFS(EVIDENCE_LINKS!$B$6:$B$205,A201,EVIDENCE_LINKS!$C$6:$C$205,B201,EVIDENCE_LINKS!$N$6:$N$205,"INVALID"))</x:f>
      </x:c>
      <x:c r="AD201" s="51" t="str">
        <x:f>IF(A201="","",S201)</x:f>
      </x:c>
      <x:c r="AE201" s="51" t="str">
        <x:f>IF(A201="","",COUNTIFS(ALTERNATIVES!$B$6:$B$205,A201,ALTERNATIVES!$C$6:$C$205,B201,ALTERNATIVES!$L$6:$L$205,"INVALID"))</x:f>
      </x:c>
      <x:c r="AF201" s="51" t="str">
        <x:f>IF(A201="","",A201&amp;"|~|"&amp;B201&amp;"|~|"&amp;X201&amp;"|~|"&amp;Y201&amp;"|~|"&amp;Z201&amp;"|~|"&amp;AA201&amp;"|~|"&amp;E201&amp;"|~|"&amp;F201&amp;"|~|"&amp;H201&amp;"|~|"&amp;I201&amp;"|~|"&amp;K201&amp;"|~|"&amp;L201)</x:f>
      </x:c>
      <x:c r="AG201" s="51"/>
      <x:c r="AH201" s="51"/>
      <x:c r="AI201" s="51"/>
      <x:c r="AJ201" s="51"/>
      <x:c r="AK201" s="51" t="str">
        <x:f>IF(A201="","",IF(AG201="","EMPTY",IF(AND(COUNTIFS(EVIDENCE_LINKS!$B$6:$B$205,A201,EVIDENCE_LINKS!$D$6:$D$205,AG201)=1,EXACT(AG201,INDEX(EVIDENCE_LINKS!$D$6:$D$205,SUMIFS(EVIDENCE_LINKS!$S$6:$S$205,EVIDENCE_LINKS!$B$6:$B$205,A201,EVIDENCE_LINKS!$D$6:$D$205,AG201))),EXACT(A201,INDEX(EVIDENCE_LINKS!$B$6:$B$205,SUMIFS(EVIDENCE_LINKS!$S$6:$S$205,EVIDENCE_LINKS!$B$6:$B$205,A201,EVIDENCE_LINKS!$D$6:$D$205,AG201))),EXACT(B201,INDEX(EVIDENCE_LINKS!$C$6:$C$205,SUMIFS(EVIDENCE_LINKS!$S$6:$S$205,EVIDENCE_LINKS!$B$6:$B$205,A201,EVIDENCE_LINKS!$D$6:$D$205,AG201))),INDEX(EVIDENCE_LINKS!$N$6:$N$205,SUMIFS(EVIDENCE_LINKS!$S$6:$S$205,EVIDENCE_LINKS!$B$6:$B$205,A201,EVIDENCE_LINKS!$D$6:$D$205,AG201))="VALID",COUNTIF($AG201:$AJ201,AG201)=1),"VALID","INVALID - EVIDENCE 1 SELECTION")))</x:f>
      </x:c>
      <x:c r="AL201" s="51" t="str">
        <x:f>IF(A201="","",IF(AH201="","EMPTY",IF(AND(COUNTIFS(EVIDENCE_LINKS!$B$6:$B$205,A201,EVIDENCE_LINKS!$D$6:$D$205,AH201)=1,EXACT(AH201,INDEX(EVIDENCE_LINKS!$D$6:$D$205,SUMIFS(EVIDENCE_LINKS!$S$6:$S$205,EVIDENCE_LINKS!$B$6:$B$205,A201,EVIDENCE_LINKS!$D$6:$D$205,AH201))),EXACT(A201,INDEX(EVIDENCE_LINKS!$B$6:$B$205,SUMIFS(EVIDENCE_LINKS!$S$6:$S$205,EVIDENCE_LINKS!$B$6:$B$205,A201,EVIDENCE_LINKS!$D$6:$D$205,AH201))),EXACT(B201,INDEX(EVIDENCE_LINKS!$C$6:$C$205,SUMIFS(EVIDENCE_LINKS!$S$6:$S$205,EVIDENCE_LINKS!$B$6:$B$205,A201,EVIDENCE_LINKS!$D$6:$D$205,AH201))),INDEX(EVIDENCE_LINKS!$N$6:$N$205,SUMIFS(EVIDENCE_LINKS!$S$6:$S$205,EVIDENCE_LINKS!$B$6:$B$205,A201,EVIDENCE_LINKS!$D$6:$D$205,AH201))="VALID",COUNTIF($AG201:$AJ201,AH201)=1),"VALID","INVALID - EVIDENCE 2 SELECTION")))</x:f>
      </x:c>
      <x:c r="AM201" s="51" t="str">
        <x:f>IF(A201="","",IF(AI201="","EMPTY",IF(AND(COUNTIFS(EVIDENCE_LINKS!$B$6:$B$205,A201,EVIDENCE_LINKS!$D$6:$D$205,AI201)=1,EXACT(AI201,INDEX(EVIDENCE_LINKS!$D$6:$D$205,SUMIFS(EVIDENCE_LINKS!$S$6:$S$205,EVIDENCE_LINKS!$B$6:$B$205,A201,EVIDENCE_LINKS!$D$6:$D$205,AI201))),EXACT(A201,INDEX(EVIDENCE_LINKS!$B$6:$B$205,SUMIFS(EVIDENCE_LINKS!$S$6:$S$205,EVIDENCE_LINKS!$B$6:$B$205,A201,EVIDENCE_LINKS!$D$6:$D$205,AI201))),EXACT(B201,INDEX(EVIDENCE_LINKS!$C$6:$C$205,SUMIFS(EVIDENCE_LINKS!$S$6:$S$205,EVIDENCE_LINKS!$B$6:$B$205,A201,EVIDENCE_LINKS!$D$6:$D$205,AI201))),INDEX(EVIDENCE_LINKS!$N$6:$N$205,SUMIFS(EVIDENCE_LINKS!$S$6:$S$205,EVIDENCE_LINKS!$B$6:$B$205,A201,EVIDENCE_LINKS!$D$6:$D$205,AI201))="VALID",COUNTIF($AG201:$AJ201,AI201)=1),"VALID","INVALID - EVIDENCE 3 SELECTION")))</x:f>
      </x:c>
      <x:c r="AN201" s="51" t="str">
        <x:f>IF(A201="","",IF(AJ201="","EMPTY",IF(AND(COUNTIFS(EVIDENCE_LINKS!$B$6:$B$205,A201,EVIDENCE_LINKS!$D$6:$D$205,AJ201)=1,EXACT(AJ201,INDEX(EVIDENCE_LINKS!$D$6:$D$205,SUMIFS(EVIDENCE_LINKS!$S$6:$S$205,EVIDENCE_LINKS!$B$6:$B$205,A201,EVIDENCE_LINKS!$D$6:$D$205,AJ201))),EXACT(A201,INDEX(EVIDENCE_LINKS!$B$6:$B$205,SUMIFS(EVIDENCE_LINKS!$S$6:$S$205,EVIDENCE_LINKS!$B$6:$B$205,A201,EVIDENCE_LINKS!$D$6:$D$205,AJ201))),EXACT(B201,INDEX(EVIDENCE_LINKS!$C$6:$C$205,SUMIFS(EVIDENCE_LINKS!$S$6:$S$205,EVIDENCE_LINKS!$B$6:$B$205,A201,EVIDENCE_LINKS!$D$6:$D$205,AJ201))),INDEX(EVIDENCE_LINKS!$N$6:$N$205,SUMIFS(EVIDENCE_LINKS!$S$6:$S$205,EVIDENCE_LINKS!$B$6:$B$205,A201,EVIDENCE_LINKS!$D$6:$D$205,AJ201))="VALID",COUNTIF($AG201:$AJ201,AJ201)=1),"VALID","INVALID - EVIDENCE 4 SELECTION")))</x:f>
      </x:c>
      <x:c r="AO201" s="51" t="str">
        <x:f>IF(A201="","",IF(AND(OR(AK201="VALID",AK201="EMPTY"),OR(AL201="VALID",AL201="EMPTY"),OR(AM201="VALID",AM201="EMPTY"),OR(AN201="VALID",AN201="EMPTY"),R201=COUNTIF($AG201:$AJ201,"&lt;&gt;")),"VALID","INVALID - EVIDENCE SELECTION PARITY"))</x:f>
      </x:c>
      <x:c r="AP201" s="51" t="str">
        <x:f>IF(A201="","",IF(R201&lt;2,"TOO FEW - RETURN TO EVIDENCE AUDIT",IF(R201&gt;4,"TOO MANY - REPAIR MEMO","VALID")))</x:f>
      </x:c>
      <x:c r="AR201" t="str">
        <x:f>IF(A201="","",IF(AQ201="","INVALID - MISSING ALTERNATIVE SELECTION",IF(AND(COUNTIFS(ALTERNATIVES!$B$6:$B$205,A201,ALTERNATIVES!$A$6:$A$205,AQ201)=1,EXACT(AQ201,INDEX(ALTERNATIVES!$A$6:$A$205,SUMIFS(ALTERNATIVES!$Q$6:$Q$205,ALTERNATIVES!$B$6:$B$205,A201,ALTERNATIVES!$A$6:$A$205,AQ201))),EXACT(A201,INDEX(ALTERNATIVES!$B$6:$B$205,SUMIFS(ALTERNATIVES!$Q$6:$Q$205,ALTERNATIVES!$B$6:$B$205,A201,ALTERNATIVES!$A$6:$A$205,AQ201))),EXACT(B201,INDEX(ALTERNATIVES!$C$6:$C$205,SUMIFS(ALTERNATIVES!$Q$6:$Q$205,ALTERNATIVES!$B$6:$B$205,A201,ALTERNATIVES!$A$6:$A$205,AQ201))),INDEX(ALTERNATIVES!$L$6:$L$205,SUMIFS(ALTERNATIVES!$Q$6:$Q$205,ALTERNATIVES!$B$6:$B$205,A201,ALTERNATIVES!$A$6:$A$205,AQ201))="VALID"),"VALID","INVALID - ALTERNATIVE SELECTION")))</x:f>
      </x:c>
    </x:row>
    <x:row r="202">
      <x:c r="A202" s="24"/>
      <x:c r="B202" s="24"/>
      <x:c r="C202" s="34"/>
      <x:c r="D202" s="24"/>
      <x:c r="E202" s="24"/>
      <x:c r="F202" s="24"/>
      <x:c r="G202" s="24"/>
      <x:c r="H202" s="24"/>
      <x:c r="I202" s="24"/>
      <x:c r="J202" s="24"/>
      <x:c r="K202" s="24"/>
      <x:c r="L202" s="24"/>
      <x:c r="M202" s="24"/>
      <x:c r="N202" s="30" t="str">
        <x:f>IF(A202="","",IF(COUNTIF($A$6:$A$205,A202)=1,"VALID","INVALID - DUPLICATE / CASE-COLLIDING MEMO ID"))</x:f>
      </x:c>
      <x:c r="O202" s="30" t="str">
        <x:f>IF(A202="","",IF(AND(COUNTIF(DECISION_CONTEXT!$A$6:$A$205,B202)=1,EXACT(B202,INDEX(DECISION_CONTEXT!$A$6:$A$205,MATCH(B202,DECISION_CONTEXT!$A$6:$A$205,0))),INDEX(DECISION_CONTEXT!$I$6:$I$205,MATCH(B202,DECISION_CONTEXT!$A$6:$A$205,0))="VALID",INDEX(DECISION_CONTEXT!$J$6:$J$205,MATCH(B202,DECISION_CONTEXT!$A$6:$A$205,0))="VALID"),"VALID","INVALID - DECISION OWNERSHIP"))</x:f>
      </x:c>
      <x:c r="P202" s="30" t="str">
        <x:f>IF(A202="","",IF(AND(B202&lt;&gt;"",C202&lt;&gt;"",D202&lt;&gt;"",E202&lt;&gt;"",F202&lt;&gt;"",G202&lt;&gt;"",H202&lt;&gt;"",I202&lt;&gt;"",J202&lt;&gt;"",K202&lt;&gt;"",L202&lt;&gt;"",M202&lt;&gt;""),"VALID","INVALID - REQUIRED FIELD"))</x:f>
      </x:c>
      <x:c r="Q202" s="30" t="str">
        <x:f>IF(A202="","",COUNTIFS(EVIDENCE_LINKS!$B$6:$B$205,A202,EVIDENCE_LINKS!$C$6:$C$205,B202))</x:f>
      </x:c>
      <x:c r="R202" s="30" t="str">
        <x:f>IF(A202="","",COUNTIFS(EVIDENCE_LINKS!$B$6:$B$205,A202,EVIDENCE_LINKS!$C$6:$C$205,B202,EVIDENCE_LINKS!$N$6:$N$205,"VALID"))</x:f>
      </x:c>
      <x:c r="S202" s="30" t="str">
        <x:f>IF(A202="","",COUNTIFS(EVIDENCE_LINKS!$B$6:$B$205,A202,EVIDENCE_LINKS!$C$6:$C$205,B202,EVIDENCE_LINKS!$N$6:$N$205,"BLOCKING"))</x:f>
      </x:c>
      <x:c r="T202" s="30" t="str">
        <x:f>IF(A202="","",COUNTIFS(ALTERNATIVES!$B$6:$B$205,A202,ALTERNATIVES!$C$6:$C$205,B202,ALTERNATIVES!$L$6:$L$205,"VALID"))</x:f>
      </x:c>
      <x:c r="U202" s="30" t="str">
        <x:f>IF(A202="","",IF(OR(N202&lt;&gt;"VALID",O202&lt;&gt;"VALID",P202&lt;&gt;"VALID",AB202&lt;&gt;"VALID",AC202&gt;0,AE202&gt;0,AO202&lt;&gt;"VALID",AR202&lt;&gt;"VALID"),"REPAIR MEMO",IF(INDEX(DECISION_CONTEXT!$D$6:$D$205,MATCH(B202,DECISION_CONTEXT!$A$6:$A$205,0))="REOPEN REQUIRED","RETURN TO DECISION DEFINITION",IF(OR(AD202&gt;0,AP202="TOO FEW - RETURN TO EVIDENCE AUDIT"),"RETURN TO EVIDENCE AUDIT",IF(AP202="TOO MANY - REPAIR MEMO","REPAIR MEMO",IF(T202&lt;1,"REPAIR MEMO","READY FOR EXECUTIVE REVIEW"))))))</x:f>
      </x:c>
      <x:c r="V202" s="30" t="str">
        <x:f>IF(A202="","",IF(U202="READY FOR EXECUTIVE REVIEW","Take the bounded memo to executive review; record the actual decision separately.",IF(U202="RETURN TO DECISION DEFINITION","Reopen the Decision Definition Canvas before rewriting the memo.",IF(U202="RETURN TO EVIDENCE AUDIT","Return to Evidence Audit until at least two and no more than four decision-bearing evidence records are valid.",IF(AP202="TOO MANY - REPAIR MEMO","Reduce the executive surface to two to four decision-bearing evidence records without changing upstream evidence.","Repair the memo record without changing upstream decision or evidence.")))))</x:f>
      </x:c>
      <x:c r="W202" s="30" t="str">
        <x:f>IF(A202="","",A202&amp;"|~|"&amp;B202&amp;"|~|"&amp;E202&amp;"|~|"&amp;F202&amp;"|~|"&amp;H202&amp;"|~|"&amp;I202&amp;"|~|"&amp;K202&amp;"|~|"&amp;L202)</x:f>
      </x:c>
      <x:c r="X202" s="51"/>
      <x:c r="Y202" s="51"/>
      <x:c r="Z202" s="51"/>
      <x:c r="AA202" s="51"/>
      <x:c r="AB202" s="51" t="str">
        <x:f>IF(A202="","",IF(AND(O202="VALID",EXACT(X202,INDEX(DECISION_CONTEXT!$B$6:$B$205,MATCH(B202,DECISION_CONTEXT!$A$6:$A$205,0))),EXACT(Y202,INDEX(DECISION_CONTEXT!$E$6:$E$205,MATCH(B202,DECISION_CONTEXT!$A$6:$A$205,0))),EXACT(Z202,INDEX(DECISION_CONTEXT!$F$6:$F$205,MATCH(B202,DECISION_CONTEXT!$A$6:$A$205,0))),EXACT(AA202,INDEX(DECISION_CONTEXT!$H$6:$H$205,MATCH(B202,DECISION_CONTEXT!$A$6:$A$205,0))),EXACT(E202,INDEX(DECISION_CONTEXT!$K$6:$K$205,MATCH(B202,DECISION_CONTEXT!$A$6:$A$205,0)))),"VALID","INVALID - DECISION CONTRACT PARITY / AUTHORITY"))</x:f>
      </x:c>
      <x:c r="AC202" s="51" t="str">
        <x:f>IF(A202="","",COUNTIFS(EVIDENCE_LINKS!$B$6:$B$205,A202,EVIDENCE_LINKS!$C$6:$C$205,B202,EVIDENCE_LINKS!$N$6:$N$205,"INVALID"))</x:f>
      </x:c>
      <x:c r="AD202" s="51" t="str">
        <x:f>IF(A202="","",S202)</x:f>
      </x:c>
      <x:c r="AE202" s="51" t="str">
        <x:f>IF(A202="","",COUNTIFS(ALTERNATIVES!$B$6:$B$205,A202,ALTERNATIVES!$C$6:$C$205,B202,ALTERNATIVES!$L$6:$L$205,"INVALID"))</x:f>
      </x:c>
      <x:c r="AF202" s="51" t="str">
        <x:f>IF(A202="","",A202&amp;"|~|"&amp;B202&amp;"|~|"&amp;X202&amp;"|~|"&amp;Y202&amp;"|~|"&amp;Z202&amp;"|~|"&amp;AA202&amp;"|~|"&amp;E202&amp;"|~|"&amp;F202&amp;"|~|"&amp;H202&amp;"|~|"&amp;I202&amp;"|~|"&amp;K202&amp;"|~|"&amp;L202)</x:f>
      </x:c>
      <x:c r="AG202" s="51"/>
      <x:c r="AH202" s="51"/>
      <x:c r="AI202" s="51"/>
      <x:c r="AJ202" s="51"/>
      <x:c r="AK202" s="51" t="str">
        <x:f>IF(A202="","",IF(AG202="","EMPTY",IF(AND(COUNTIFS(EVIDENCE_LINKS!$B$6:$B$205,A202,EVIDENCE_LINKS!$D$6:$D$205,AG202)=1,EXACT(AG202,INDEX(EVIDENCE_LINKS!$D$6:$D$205,SUMIFS(EVIDENCE_LINKS!$S$6:$S$205,EVIDENCE_LINKS!$B$6:$B$205,A202,EVIDENCE_LINKS!$D$6:$D$205,AG202))),EXACT(A202,INDEX(EVIDENCE_LINKS!$B$6:$B$205,SUMIFS(EVIDENCE_LINKS!$S$6:$S$205,EVIDENCE_LINKS!$B$6:$B$205,A202,EVIDENCE_LINKS!$D$6:$D$205,AG202))),EXACT(B202,INDEX(EVIDENCE_LINKS!$C$6:$C$205,SUMIFS(EVIDENCE_LINKS!$S$6:$S$205,EVIDENCE_LINKS!$B$6:$B$205,A202,EVIDENCE_LINKS!$D$6:$D$205,AG202))),INDEX(EVIDENCE_LINKS!$N$6:$N$205,SUMIFS(EVIDENCE_LINKS!$S$6:$S$205,EVIDENCE_LINKS!$B$6:$B$205,A202,EVIDENCE_LINKS!$D$6:$D$205,AG202))="VALID",COUNTIF($AG202:$AJ202,AG202)=1),"VALID","INVALID - EVIDENCE 1 SELECTION")))</x:f>
      </x:c>
      <x:c r="AL202" s="51" t="str">
        <x:f>IF(A202="","",IF(AH202="","EMPTY",IF(AND(COUNTIFS(EVIDENCE_LINKS!$B$6:$B$205,A202,EVIDENCE_LINKS!$D$6:$D$205,AH202)=1,EXACT(AH202,INDEX(EVIDENCE_LINKS!$D$6:$D$205,SUMIFS(EVIDENCE_LINKS!$S$6:$S$205,EVIDENCE_LINKS!$B$6:$B$205,A202,EVIDENCE_LINKS!$D$6:$D$205,AH202))),EXACT(A202,INDEX(EVIDENCE_LINKS!$B$6:$B$205,SUMIFS(EVIDENCE_LINKS!$S$6:$S$205,EVIDENCE_LINKS!$B$6:$B$205,A202,EVIDENCE_LINKS!$D$6:$D$205,AH202))),EXACT(B202,INDEX(EVIDENCE_LINKS!$C$6:$C$205,SUMIFS(EVIDENCE_LINKS!$S$6:$S$205,EVIDENCE_LINKS!$B$6:$B$205,A202,EVIDENCE_LINKS!$D$6:$D$205,AH202))),INDEX(EVIDENCE_LINKS!$N$6:$N$205,SUMIFS(EVIDENCE_LINKS!$S$6:$S$205,EVIDENCE_LINKS!$B$6:$B$205,A202,EVIDENCE_LINKS!$D$6:$D$205,AH202))="VALID",COUNTIF($AG202:$AJ202,AH202)=1),"VALID","INVALID - EVIDENCE 2 SELECTION")))</x:f>
      </x:c>
      <x:c r="AM202" s="51" t="str">
        <x:f>IF(A202="","",IF(AI202="","EMPTY",IF(AND(COUNTIFS(EVIDENCE_LINKS!$B$6:$B$205,A202,EVIDENCE_LINKS!$D$6:$D$205,AI202)=1,EXACT(AI202,INDEX(EVIDENCE_LINKS!$D$6:$D$205,SUMIFS(EVIDENCE_LINKS!$S$6:$S$205,EVIDENCE_LINKS!$B$6:$B$205,A202,EVIDENCE_LINKS!$D$6:$D$205,AI202))),EXACT(A202,INDEX(EVIDENCE_LINKS!$B$6:$B$205,SUMIFS(EVIDENCE_LINKS!$S$6:$S$205,EVIDENCE_LINKS!$B$6:$B$205,A202,EVIDENCE_LINKS!$D$6:$D$205,AI202))),EXACT(B202,INDEX(EVIDENCE_LINKS!$C$6:$C$205,SUMIFS(EVIDENCE_LINKS!$S$6:$S$205,EVIDENCE_LINKS!$B$6:$B$205,A202,EVIDENCE_LINKS!$D$6:$D$205,AI202))),INDEX(EVIDENCE_LINKS!$N$6:$N$205,SUMIFS(EVIDENCE_LINKS!$S$6:$S$205,EVIDENCE_LINKS!$B$6:$B$205,A202,EVIDENCE_LINKS!$D$6:$D$205,AI202))="VALID",COUNTIF($AG202:$AJ202,AI202)=1),"VALID","INVALID - EVIDENCE 3 SELECTION")))</x:f>
      </x:c>
      <x:c r="AN202" s="51" t="str">
        <x:f>IF(A202="","",IF(AJ202="","EMPTY",IF(AND(COUNTIFS(EVIDENCE_LINKS!$B$6:$B$205,A202,EVIDENCE_LINKS!$D$6:$D$205,AJ202)=1,EXACT(AJ202,INDEX(EVIDENCE_LINKS!$D$6:$D$205,SUMIFS(EVIDENCE_LINKS!$S$6:$S$205,EVIDENCE_LINKS!$B$6:$B$205,A202,EVIDENCE_LINKS!$D$6:$D$205,AJ202))),EXACT(A202,INDEX(EVIDENCE_LINKS!$B$6:$B$205,SUMIFS(EVIDENCE_LINKS!$S$6:$S$205,EVIDENCE_LINKS!$B$6:$B$205,A202,EVIDENCE_LINKS!$D$6:$D$205,AJ202))),EXACT(B202,INDEX(EVIDENCE_LINKS!$C$6:$C$205,SUMIFS(EVIDENCE_LINKS!$S$6:$S$205,EVIDENCE_LINKS!$B$6:$B$205,A202,EVIDENCE_LINKS!$D$6:$D$205,AJ202))),INDEX(EVIDENCE_LINKS!$N$6:$N$205,SUMIFS(EVIDENCE_LINKS!$S$6:$S$205,EVIDENCE_LINKS!$B$6:$B$205,A202,EVIDENCE_LINKS!$D$6:$D$205,AJ202))="VALID",COUNTIF($AG202:$AJ202,AJ202)=1),"VALID","INVALID - EVIDENCE 4 SELECTION")))</x:f>
      </x:c>
      <x:c r="AO202" s="51" t="str">
        <x:f>IF(A202="","",IF(AND(OR(AK202="VALID",AK202="EMPTY"),OR(AL202="VALID",AL202="EMPTY"),OR(AM202="VALID",AM202="EMPTY"),OR(AN202="VALID",AN202="EMPTY"),R202=COUNTIF($AG202:$AJ202,"&lt;&gt;")),"VALID","INVALID - EVIDENCE SELECTION PARITY"))</x:f>
      </x:c>
      <x:c r="AP202" s="51" t="str">
        <x:f>IF(A202="","",IF(R202&lt;2,"TOO FEW - RETURN TO EVIDENCE AUDIT",IF(R202&gt;4,"TOO MANY - REPAIR MEMO","VALID")))</x:f>
      </x:c>
      <x:c r="AR202" t="str">
        <x:f>IF(A202="","",IF(AQ202="","INVALID - MISSING ALTERNATIVE SELECTION",IF(AND(COUNTIFS(ALTERNATIVES!$B$6:$B$205,A202,ALTERNATIVES!$A$6:$A$205,AQ202)=1,EXACT(AQ202,INDEX(ALTERNATIVES!$A$6:$A$205,SUMIFS(ALTERNATIVES!$Q$6:$Q$205,ALTERNATIVES!$B$6:$B$205,A202,ALTERNATIVES!$A$6:$A$205,AQ202))),EXACT(A202,INDEX(ALTERNATIVES!$B$6:$B$205,SUMIFS(ALTERNATIVES!$Q$6:$Q$205,ALTERNATIVES!$B$6:$B$205,A202,ALTERNATIVES!$A$6:$A$205,AQ202))),EXACT(B202,INDEX(ALTERNATIVES!$C$6:$C$205,SUMIFS(ALTERNATIVES!$Q$6:$Q$205,ALTERNATIVES!$B$6:$B$205,A202,ALTERNATIVES!$A$6:$A$205,AQ202))),INDEX(ALTERNATIVES!$L$6:$L$205,SUMIFS(ALTERNATIVES!$Q$6:$Q$205,ALTERNATIVES!$B$6:$B$205,A202,ALTERNATIVES!$A$6:$A$205,AQ202))="VALID"),"VALID","INVALID - ALTERNATIVE SELECTION")))</x:f>
      </x:c>
    </x:row>
    <x:row r="203">
      <x:c r="A203" s="24"/>
      <x:c r="B203" s="24"/>
      <x:c r="C203" s="34"/>
      <x:c r="D203" s="24"/>
      <x:c r="E203" s="24"/>
      <x:c r="F203" s="24"/>
      <x:c r="G203" s="24"/>
      <x:c r="H203" s="24"/>
      <x:c r="I203" s="24"/>
      <x:c r="J203" s="24"/>
      <x:c r="K203" s="24"/>
      <x:c r="L203" s="24"/>
      <x:c r="M203" s="24"/>
      <x:c r="N203" s="30" t="str">
        <x:f>IF(A203="","",IF(COUNTIF($A$6:$A$205,A203)=1,"VALID","INVALID - DUPLICATE / CASE-COLLIDING MEMO ID"))</x:f>
      </x:c>
      <x:c r="O203" s="30" t="str">
        <x:f>IF(A203="","",IF(AND(COUNTIF(DECISION_CONTEXT!$A$6:$A$205,B203)=1,EXACT(B203,INDEX(DECISION_CONTEXT!$A$6:$A$205,MATCH(B203,DECISION_CONTEXT!$A$6:$A$205,0))),INDEX(DECISION_CONTEXT!$I$6:$I$205,MATCH(B203,DECISION_CONTEXT!$A$6:$A$205,0))="VALID",INDEX(DECISION_CONTEXT!$J$6:$J$205,MATCH(B203,DECISION_CONTEXT!$A$6:$A$205,0))="VALID"),"VALID","INVALID - DECISION OWNERSHIP"))</x:f>
      </x:c>
      <x:c r="P203" s="30" t="str">
        <x:f>IF(A203="","",IF(AND(B203&lt;&gt;"",C203&lt;&gt;"",D203&lt;&gt;"",E203&lt;&gt;"",F203&lt;&gt;"",G203&lt;&gt;"",H203&lt;&gt;"",I203&lt;&gt;"",J203&lt;&gt;"",K203&lt;&gt;"",L203&lt;&gt;"",M203&lt;&gt;""),"VALID","INVALID - REQUIRED FIELD"))</x:f>
      </x:c>
      <x:c r="Q203" s="30" t="str">
        <x:f>IF(A203="","",COUNTIFS(EVIDENCE_LINKS!$B$6:$B$205,A203,EVIDENCE_LINKS!$C$6:$C$205,B203))</x:f>
      </x:c>
      <x:c r="R203" s="30" t="str">
        <x:f>IF(A203="","",COUNTIFS(EVIDENCE_LINKS!$B$6:$B$205,A203,EVIDENCE_LINKS!$C$6:$C$205,B203,EVIDENCE_LINKS!$N$6:$N$205,"VALID"))</x:f>
      </x:c>
      <x:c r="S203" s="30" t="str">
        <x:f>IF(A203="","",COUNTIFS(EVIDENCE_LINKS!$B$6:$B$205,A203,EVIDENCE_LINKS!$C$6:$C$205,B203,EVIDENCE_LINKS!$N$6:$N$205,"BLOCKING"))</x:f>
      </x:c>
      <x:c r="T203" s="30" t="str">
        <x:f>IF(A203="","",COUNTIFS(ALTERNATIVES!$B$6:$B$205,A203,ALTERNATIVES!$C$6:$C$205,B203,ALTERNATIVES!$L$6:$L$205,"VALID"))</x:f>
      </x:c>
      <x:c r="U203" s="30" t="str">
        <x:f>IF(A203="","",IF(OR(N203&lt;&gt;"VALID",O203&lt;&gt;"VALID",P203&lt;&gt;"VALID",AB203&lt;&gt;"VALID",AC203&gt;0,AE203&gt;0,AO203&lt;&gt;"VALID",AR203&lt;&gt;"VALID"),"REPAIR MEMO",IF(INDEX(DECISION_CONTEXT!$D$6:$D$205,MATCH(B203,DECISION_CONTEXT!$A$6:$A$205,0))="REOPEN REQUIRED","RETURN TO DECISION DEFINITION",IF(OR(AD203&gt;0,AP203="TOO FEW - RETURN TO EVIDENCE AUDIT"),"RETURN TO EVIDENCE AUDIT",IF(AP203="TOO MANY - REPAIR MEMO","REPAIR MEMO",IF(T203&lt;1,"REPAIR MEMO","READY FOR EXECUTIVE REVIEW"))))))</x:f>
      </x:c>
      <x:c r="V203" s="30" t="str">
        <x:f>IF(A203="","",IF(U203="READY FOR EXECUTIVE REVIEW","Take the bounded memo to executive review; record the actual decision separately.",IF(U203="RETURN TO DECISION DEFINITION","Reopen the Decision Definition Canvas before rewriting the memo.",IF(U203="RETURN TO EVIDENCE AUDIT","Return to Evidence Audit until at least two and no more than four decision-bearing evidence records are valid.",IF(AP203="TOO MANY - REPAIR MEMO","Reduce the executive surface to two to four decision-bearing evidence records without changing upstream evidence.","Repair the memo record without changing upstream decision or evidence.")))))</x:f>
      </x:c>
      <x:c r="W203" s="30" t="str">
        <x:f>IF(A203="","",A203&amp;"|~|"&amp;B203&amp;"|~|"&amp;E203&amp;"|~|"&amp;F203&amp;"|~|"&amp;H203&amp;"|~|"&amp;I203&amp;"|~|"&amp;K203&amp;"|~|"&amp;L203)</x:f>
      </x:c>
      <x:c r="X203" s="51"/>
      <x:c r="Y203" s="51"/>
      <x:c r="Z203" s="51"/>
      <x:c r="AA203" s="51"/>
      <x:c r="AB203" s="51" t="str">
        <x:f>IF(A203="","",IF(AND(O203="VALID",EXACT(X203,INDEX(DECISION_CONTEXT!$B$6:$B$205,MATCH(B203,DECISION_CONTEXT!$A$6:$A$205,0))),EXACT(Y203,INDEX(DECISION_CONTEXT!$E$6:$E$205,MATCH(B203,DECISION_CONTEXT!$A$6:$A$205,0))),EXACT(Z203,INDEX(DECISION_CONTEXT!$F$6:$F$205,MATCH(B203,DECISION_CONTEXT!$A$6:$A$205,0))),EXACT(AA203,INDEX(DECISION_CONTEXT!$H$6:$H$205,MATCH(B203,DECISION_CONTEXT!$A$6:$A$205,0))),EXACT(E203,INDEX(DECISION_CONTEXT!$K$6:$K$205,MATCH(B203,DECISION_CONTEXT!$A$6:$A$205,0)))),"VALID","INVALID - DECISION CONTRACT PARITY / AUTHORITY"))</x:f>
      </x:c>
      <x:c r="AC203" s="51" t="str">
        <x:f>IF(A203="","",COUNTIFS(EVIDENCE_LINKS!$B$6:$B$205,A203,EVIDENCE_LINKS!$C$6:$C$205,B203,EVIDENCE_LINKS!$N$6:$N$205,"INVALID"))</x:f>
      </x:c>
      <x:c r="AD203" s="51" t="str">
        <x:f>IF(A203="","",S203)</x:f>
      </x:c>
      <x:c r="AE203" s="51" t="str">
        <x:f>IF(A203="","",COUNTIFS(ALTERNATIVES!$B$6:$B$205,A203,ALTERNATIVES!$C$6:$C$205,B203,ALTERNATIVES!$L$6:$L$205,"INVALID"))</x:f>
      </x:c>
      <x:c r="AF203" s="51" t="str">
        <x:f>IF(A203="","",A203&amp;"|~|"&amp;B203&amp;"|~|"&amp;X203&amp;"|~|"&amp;Y203&amp;"|~|"&amp;Z203&amp;"|~|"&amp;AA203&amp;"|~|"&amp;E203&amp;"|~|"&amp;F203&amp;"|~|"&amp;H203&amp;"|~|"&amp;I203&amp;"|~|"&amp;K203&amp;"|~|"&amp;L203)</x:f>
      </x:c>
      <x:c r="AG203" s="51"/>
      <x:c r="AH203" s="51"/>
      <x:c r="AI203" s="51"/>
      <x:c r="AJ203" s="51"/>
      <x:c r="AK203" s="51" t="str">
        <x:f>IF(A203="","",IF(AG203="","EMPTY",IF(AND(COUNTIFS(EVIDENCE_LINKS!$B$6:$B$205,A203,EVIDENCE_LINKS!$D$6:$D$205,AG203)=1,EXACT(AG203,INDEX(EVIDENCE_LINKS!$D$6:$D$205,SUMIFS(EVIDENCE_LINKS!$S$6:$S$205,EVIDENCE_LINKS!$B$6:$B$205,A203,EVIDENCE_LINKS!$D$6:$D$205,AG203))),EXACT(A203,INDEX(EVIDENCE_LINKS!$B$6:$B$205,SUMIFS(EVIDENCE_LINKS!$S$6:$S$205,EVIDENCE_LINKS!$B$6:$B$205,A203,EVIDENCE_LINKS!$D$6:$D$205,AG203))),EXACT(B203,INDEX(EVIDENCE_LINKS!$C$6:$C$205,SUMIFS(EVIDENCE_LINKS!$S$6:$S$205,EVIDENCE_LINKS!$B$6:$B$205,A203,EVIDENCE_LINKS!$D$6:$D$205,AG203))),INDEX(EVIDENCE_LINKS!$N$6:$N$205,SUMIFS(EVIDENCE_LINKS!$S$6:$S$205,EVIDENCE_LINKS!$B$6:$B$205,A203,EVIDENCE_LINKS!$D$6:$D$205,AG203))="VALID",COUNTIF($AG203:$AJ203,AG203)=1),"VALID","INVALID - EVIDENCE 1 SELECTION")))</x:f>
      </x:c>
      <x:c r="AL203" s="51" t="str">
        <x:f>IF(A203="","",IF(AH203="","EMPTY",IF(AND(COUNTIFS(EVIDENCE_LINKS!$B$6:$B$205,A203,EVIDENCE_LINKS!$D$6:$D$205,AH203)=1,EXACT(AH203,INDEX(EVIDENCE_LINKS!$D$6:$D$205,SUMIFS(EVIDENCE_LINKS!$S$6:$S$205,EVIDENCE_LINKS!$B$6:$B$205,A203,EVIDENCE_LINKS!$D$6:$D$205,AH203))),EXACT(A203,INDEX(EVIDENCE_LINKS!$B$6:$B$205,SUMIFS(EVIDENCE_LINKS!$S$6:$S$205,EVIDENCE_LINKS!$B$6:$B$205,A203,EVIDENCE_LINKS!$D$6:$D$205,AH203))),EXACT(B203,INDEX(EVIDENCE_LINKS!$C$6:$C$205,SUMIFS(EVIDENCE_LINKS!$S$6:$S$205,EVIDENCE_LINKS!$B$6:$B$205,A203,EVIDENCE_LINKS!$D$6:$D$205,AH203))),INDEX(EVIDENCE_LINKS!$N$6:$N$205,SUMIFS(EVIDENCE_LINKS!$S$6:$S$205,EVIDENCE_LINKS!$B$6:$B$205,A203,EVIDENCE_LINKS!$D$6:$D$205,AH203))="VALID",COUNTIF($AG203:$AJ203,AH203)=1),"VALID","INVALID - EVIDENCE 2 SELECTION")))</x:f>
      </x:c>
      <x:c r="AM203" s="51" t="str">
        <x:f>IF(A203="","",IF(AI203="","EMPTY",IF(AND(COUNTIFS(EVIDENCE_LINKS!$B$6:$B$205,A203,EVIDENCE_LINKS!$D$6:$D$205,AI203)=1,EXACT(AI203,INDEX(EVIDENCE_LINKS!$D$6:$D$205,SUMIFS(EVIDENCE_LINKS!$S$6:$S$205,EVIDENCE_LINKS!$B$6:$B$205,A203,EVIDENCE_LINKS!$D$6:$D$205,AI203))),EXACT(A203,INDEX(EVIDENCE_LINKS!$B$6:$B$205,SUMIFS(EVIDENCE_LINKS!$S$6:$S$205,EVIDENCE_LINKS!$B$6:$B$205,A203,EVIDENCE_LINKS!$D$6:$D$205,AI203))),EXACT(B203,INDEX(EVIDENCE_LINKS!$C$6:$C$205,SUMIFS(EVIDENCE_LINKS!$S$6:$S$205,EVIDENCE_LINKS!$B$6:$B$205,A203,EVIDENCE_LINKS!$D$6:$D$205,AI203))),INDEX(EVIDENCE_LINKS!$N$6:$N$205,SUMIFS(EVIDENCE_LINKS!$S$6:$S$205,EVIDENCE_LINKS!$B$6:$B$205,A203,EVIDENCE_LINKS!$D$6:$D$205,AI203))="VALID",COUNTIF($AG203:$AJ203,AI203)=1),"VALID","INVALID - EVIDENCE 3 SELECTION")))</x:f>
      </x:c>
      <x:c r="AN203" s="51" t="str">
        <x:f>IF(A203="","",IF(AJ203="","EMPTY",IF(AND(COUNTIFS(EVIDENCE_LINKS!$B$6:$B$205,A203,EVIDENCE_LINKS!$D$6:$D$205,AJ203)=1,EXACT(AJ203,INDEX(EVIDENCE_LINKS!$D$6:$D$205,SUMIFS(EVIDENCE_LINKS!$S$6:$S$205,EVIDENCE_LINKS!$B$6:$B$205,A203,EVIDENCE_LINKS!$D$6:$D$205,AJ203))),EXACT(A203,INDEX(EVIDENCE_LINKS!$B$6:$B$205,SUMIFS(EVIDENCE_LINKS!$S$6:$S$205,EVIDENCE_LINKS!$B$6:$B$205,A203,EVIDENCE_LINKS!$D$6:$D$205,AJ203))),EXACT(B203,INDEX(EVIDENCE_LINKS!$C$6:$C$205,SUMIFS(EVIDENCE_LINKS!$S$6:$S$205,EVIDENCE_LINKS!$B$6:$B$205,A203,EVIDENCE_LINKS!$D$6:$D$205,AJ203))),INDEX(EVIDENCE_LINKS!$N$6:$N$205,SUMIFS(EVIDENCE_LINKS!$S$6:$S$205,EVIDENCE_LINKS!$B$6:$B$205,A203,EVIDENCE_LINKS!$D$6:$D$205,AJ203))="VALID",COUNTIF($AG203:$AJ203,AJ203)=1),"VALID","INVALID - EVIDENCE 4 SELECTION")))</x:f>
      </x:c>
      <x:c r="AO203" s="51" t="str">
        <x:f>IF(A203="","",IF(AND(OR(AK203="VALID",AK203="EMPTY"),OR(AL203="VALID",AL203="EMPTY"),OR(AM203="VALID",AM203="EMPTY"),OR(AN203="VALID",AN203="EMPTY"),R203=COUNTIF($AG203:$AJ203,"&lt;&gt;")),"VALID","INVALID - EVIDENCE SELECTION PARITY"))</x:f>
      </x:c>
      <x:c r="AP203" s="51" t="str">
        <x:f>IF(A203="","",IF(R203&lt;2,"TOO FEW - RETURN TO EVIDENCE AUDIT",IF(R203&gt;4,"TOO MANY - REPAIR MEMO","VALID")))</x:f>
      </x:c>
      <x:c r="AR203" t="str">
        <x:f>IF(A203="","",IF(AQ203="","INVALID - MISSING ALTERNATIVE SELECTION",IF(AND(COUNTIFS(ALTERNATIVES!$B$6:$B$205,A203,ALTERNATIVES!$A$6:$A$205,AQ203)=1,EXACT(AQ203,INDEX(ALTERNATIVES!$A$6:$A$205,SUMIFS(ALTERNATIVES!$Q$6:$Q$205,ALTERNATIVES!$B$6:$B$205,A203,ALTERNATIVES!$A$6:$A$205,AQ203))),EXACT(A203,INDEX(ALTERNATIVES!$B$6:$B$205,SUMIFS(ALTERNATIVES!$Q$6:$Q$205,ALTERNATIVES!$B$6:$B$205,A203,ALTERNATIVES!$A$6:$A$205,AQ203))),EXACT(B203,INDEX(ALTERNATIVES!$C$6:$C$205,SUMIFS(ALTERNATIVES!$Q$6:$Q$205,ALTERNATIVES!$B$6:$B$205,A203,ALTERNATIVES!$A$6:$A$205,AQ203))),INDEX(ALTERNATIVES!$L$6:$L$205,SUMIFS(ALTERNATIVES!$Q$6:$Q$205,ALTERNATIVES!$B$6:$B$205,A203,ALTERNATIVES!$A$6:$A$205,AQ203))="VALID"),"VALID","INVALID - ALTERNATIVE SELECTION")))</x:f>
      </x:c>
    </x:row>
    <x:row r="204">
      <x:c r="A204" s="24"/>
      <x:c r="B204" s="24"/>
      <x:c r="C204" s="34"/>
      <x:c r="D204" s="24"/>
      <x:c r="E204" s="24"/>
      <x:c r="F204" s="24"/>
      <x:c r="G204" s="24"/>
      <x:c r="H204" s="24"/>
      <x:c r="I204" s="24"/>
      <x:c r="J204" s="24"/>
      <x:c r="K204" s="24"/>
      <x:c r="L204" s="24"/>
      <x:c r="M204" s="24"/>
      <x:c r="N204" s="30" t="str">
        <x:f>IF(A204="","",IF(COUNTIF($A$6:$A$205,A204)=1,"VALID","INVALID - DUPLICATE / CASE-COLLIDING MEMO ID"))</x:f>
      </x:c>
      <x:c r="O204" s="30" t="str">
        <x:f>IF(A204="","",IF(AND(COUNTIF(DECISION_CONTEXT!$A$6:$A$205,B204)=1,EXACT(B204,INDEX(DECISION_CONTEXT!$A$6:$A$205,MATCH(B204,DECISION_CONTEXT!$A$6:$A$205,0))),INDEX(DECISION_CONTEXT!$I$6:$I$205,MATCH(B204,DECISION_CONTEXT!$A$6:$A$205,0))="VALID",INDEX(DECISION_CONTEXT!$J$6:$J$205,MATCH(B204,DECISION_CONTEXT!$A$6:$A$205,0))="VALID"),"VALID","INVALID - DECISION OWNERSHIP"))</x:f>
      </x:c>
      <x:c r="P204" s="30" t="str">
        <x:f>IF(A204="","",IF(AND(B204&lt;&gt;"",C204&lt;&gt;"",D204&lt;&gt;"",E204&lt;&gt;"",F204&lt;&gt;"",G204&lt;&gt;"",H204&lt;&gt;"",I204&lt;&gt;"",J204&lt;&gt;"",K204&lt;&gt;"",L204&lt;&gt;"",M204&lt;&gt;""),"VALID","INVALID - REQUIRED FIELD"))</x:f>
      </x:c>
      <x:c r="Q204" s="30" t="str">
        <x:f>IF(A204="","",COUNTIFS(EVIDENCE_LINKS!$B$6:$B$205,A204,EVIDENCE_LINKS!$C$6:$C$205,B204))</x:f>
      </x:c>
      <x:c r="R204" s="30" t="str">
        <x:f>IF(A204="","",COUNTIFS(EVIDENCE_LINKS!$B$6:$B$205,A204,EVIDENCE_LINKS!$C$6:$C$205,B204,EVIDENCE_LINKS!$N$6:$N$205,"VALID"))</x:f>
      </x:c>
      <x:c r="S204" s="30" t="str">
        <x:f>IF(A204="","",COUNTIFS(EVIDENCE_LINKS!$B$6:$B$205,A204,EVIDENCE_LINKS!$C$6:$C$205,B204,EVIDENCE_LINKS!$N$6:$N$205,"BLOCKING"))</x:f>
      </x:c>
      <x:c r="T204" s="30" t="str">
        <x:f>IF(A204="","",COUNTIFS(ALTERNATIVES!$B$6:$B$205,A204,ALTERNATIVES!$C$6:$C$205,B204,ALTERNATIVES!$L$6:$L$205,"VALID"))</x:f>
      </x:c>
      <x:c r="U204" s="30" t="str">
        <x:f>IF(A204="","",IF(OR(N204&lt;&gt;"VALID",O204&lt;&gt;"VALID",P204&lt;&gt;"VALID",AB204&lt;&gt;"VALID",AC204&gt;0,AE204&gt;0,AO204&lt;&gt;"VALID",AR204&lt;&gt;"VALID"),"REPAIR MEMO",IF(INDEX(DECISION_CONTEXT!$D$6:$D$205,MATCH(B204,DECISION_CONTEXT!$A$6:$A$205,0))="REOPEN REQUIRED","RETURN TO DECISION DEFINITION",IF(OR(AD204&gt;0,AP204="TOO FEW - RETURN TO EVIDENCE AUDIT"),"RETURN TO EVIDENCE AUDIT",IF(AP204="TOO MANY - REPAIR MEMO","REPAIR MEMO",IF(T204&lt;1,"REPAIR MEMO","READY FOR EXECUTIVE REVIEW"))))))</x:f>
      </x:c>
      <x:c r="V204" s="30" t="str">
        <x:f>IF(A204="","",IF(U204="READY FOR EXECUTIVE REVIEW","Take the bounded memo to executive review; record the actual decision separately.",IF(U204="RETURN TO DECISION DEFINITION","Reopen the Decision Definition Canvas before rewriting the memo.",IF(U204="RETURN TO EVIDENCE AUDIT","Return to Evidence Audit until at least two and no more than four decision-bearing evidence records are valid.",IF(AP204="TOO MANY - REPAIR MEMO","Reduce the executive surface to two to four decision-bearing evidence records without changing upstream evidence.","Repair the memo record without changing upstream decision or evidence.")))))</x:f>
      </x:c>
      <x:c r="W204" s="30" t="str">
        <x:f>IF(A204="","",A204&amp;"|~|"&amp;B204&amp;"|~|"&amp;E204&amp;"|~|"&amp;F204&amp;"|~|"&amp;H204&amp;"|~|"&amp;I204&amp;"|~|"&amp;K204&amp;"|~|"&amp;L204)</x:f>
      </x:c>
      <x:c r="X204" s="51"/>
      <x:c r="Y204" s="51"/>
      <x:c r="Z204" s="51"/>
      <x:c r="AA204" s="51"/>
      <x:c r="AB204" s="51" t="str">
        <x:f>IF(A204="","",IF(AND(O204="VALID",EXACT(X204,INDEX(DECISION_CONTEXT!$B$6:$B$205,MATCH(B204,DECISION_CONTEXT!$A$6:$A$205,0))),EXACT(Y204,INDEX(DECISION_CONTEXT!$E$6:$E$205,MATCH(B204,DECISION_CONTEXT!$A$6:$A$205,0))),EXACT(Z204,INDEX(DECISION_CONTEXT!$F$6:$F$205,MATCH(B204,DECISION_CONTEXT!$A$6:$A$205,0))),EXACT(AA204,INDEX(DECISION_CONTEXT!$H$6:$H$205,MATCH(B204,DECISION_CONTEXT!$A$6:$A$205,0))),EXACT(E204,INDEX(DECISION_CONTEXT!$K$6:$K$205,MATCH(B204,DECISION_CONTEXT!$A$6:$A$205,0)))),"VALID","INVALID - DECISION CONTRACT PARITY / AUTHORITY"))</x:f>
      </x:c>
      <x:c r="AC204" s="51" t="str">
        <x:f>IF(A204="","",COUNTIFS(EVIDENCE_LINKS!$B$6:$B$205,A204,EVIDENCE_LINKS!$C$6:$C$205,B204,EVIDENCE_LINKS!$N$6:$N$205,"INVALID"))</x:f>
      </x:c>
      <x:c r="AD204" s="51" t="str">
        <x:f>IF(A204="","",S204)</x:f>
      </x:c>
      <x:c r="AE204" s="51" t="str">
        <x:f>IF(A204="","",COUNTIFS(ALTERNATIVES!$B$6:$B$205,A204,ALTERNATIVES!$C$6:$C$205,B204,ALTERNATIVES!$L$6:$L$205,"INVALID"))</x:f>
      </x:c>
      <x:c r="AF204" s="51" t="str">
        <x:f>IF(A204="","",A204&amp;"|~|"&amp;B204&amp;"|~|"&amp;X204&amp;"|~|"&amp;Y204&amp;"|~|"&amp;Z204&amp;"|~|"&amp;AA204&amp;"|~|"&amp;E204&amp;"|~|"&amp;F204&amp;"|~|"&amp;H204&amp;"|~|"&amp;I204&amp;"|~|"&amp;K204&amp;"|~|"&amp;L204)</x:f>
      </x:c>
      <x:c r="AG204" s="51"/>
      <x:c r="AH204" s="51"/>
      <x:c r="AI204" s="51"/>
      <x:c r="AJ204" s="51"/>
      <x:c r="AK204" s="51" t="str">
        <x:f>IF(A204="","",IF(AG204="","EMPTY",IF(AND(COUNTIFS(EVIDENCE_LINKS!$B$6:$B$205,A204,EVIDENCE_LINKS!$D$6:$D$205,AG204)=1,EXACT(AG204,INDEX(EVIDENCE_LINKS!$D$6:$D$205,SUMIFS(EVIDENCE_LINKS!$S$6:$S$205,EVIDENCE_LINKS!$B$6:$B$205,A204,EVIDENCE_LINKS!$D$6:$D$205,AG204))),EXACT(A204,INDEX(EVIDENCE_LINKS!$B$6:$B$205,SUMIFS(EVIDENCE_LINKS!$S$6:$S$205,EVIDENCE_LINKS!$B$6:$B$205,A204,EVIDENCE_LINKS!$D$6:$D$205,AG204))),EXACT(B204,INDEX(EVIDENCE_LINKS!$C$6:$C$205,SUMIFS(EVIDENCE_LINKS!$S$6:$S$205,EVIDENCE_LINKS!$B$6:$B$205,A204,EVIDENCE_LINKS!$D$6:$D$205,AG204))),INDEX(EVIDENCE_LINKS!$N$6:$N$205,SUMIFS(EVIDENCE_LINKS!$S$6:$S$205,EVIDENCE_LINKS!$B$6:$B$205,A204,EVIDENCE_LINKS!$D$6:$D$205,AG204))="VALID",COUNTIF($AG204:$AJ204,AG204)=1),"VALID","INVALID - EVIDENCE 1 SELECTION")))</x:f>
      </x:c>
      <x:c r="AL204" s="51" t="str">
        <x:f>IF(A204="","",IF(AH204="","EMPTY",IF(AND(COUNTIFS(EVIDENCE_LINKS!$B$6:$B$205,A204,EVIDENCE_LINKS!$D$6:$D$205,AH204)=1,EXACT(AH204,INDEX(EVIDENCE_LINKS!$D$6:$D$205,SUMIFS(EVIDENCE_LINKS!$S$6:$S$205,EVIDENCE_LINKS!$B$6:$B$205,A204,EVIDENCE_LINKS!$D$6:$D$205,AH204))),EXACT(A204,INDEX(EVIDENCE_LINKS!$B$6:$B$205,SUMIFS(EVIDENCE_LINKS!$S$6:$S$205,EVIDENCE_LINKS!$B$6:$B$205,A204,EVIDENCE_LINKS!$D$6:$D$205,AH204))),EXACT(B204,INDEX(EVIDENCE_LINKS!$C$6:$C$205,SUMIFS(EVIDENCE_LINKS!$S$6:$S$205,EVIDENCE_LINKS!$B$6:$B$205,A204,EVIDENCE_LINKS!$D$6:$D$205,AH204))),INDEX(EVIDENCE_LINKS!$N$6:$N$205,SUMIFS(EVIDENCE_LINKS!$S$6:$S$205,EVIDENCE_LINKS!$B$6:$B$205,A204,EVIDENCE_LINKS!$D$6:$D$205,AH204))="VALID",COUNTIF($AG204:$AJ204,AH204)=1),"VALID","INVALID - EVIDENCE 2 SELECTION")))</x:f>
      </x:c>
      <x:c r="AM204" s="51" t="str">
        <x:f>IF(A204="","",IF(AI204="","EMPTY",IF(AND(COUNTIFS(EVIDENCE_LINKS!$B$6:$B$205,A204,EVIDENCE_LINKS!$D$6:$D$205,AI204)=1,EXACT(AI204,INDEX(EVIDENCE_LINKS!$D$6:$D$205,SUMIFS(EVIDENCE_LINKS!$S$6:$S$205,EVIDENCE_LINKS!$B$6:$B$205,A204,EVIDENCE_LINKS!$D$6:$D$205,AI204))),EXACT(A204,INDEX(EVIDENCE_LINKS!$B$6:$B$205,SUMIFS(EVIDENCE_LINKS!$S$6:$S$205,EVIDENCE_LINKS!$B$6:$B$205,A204,EVIDENCE_LINKS!$D$6:$D$205,AI204))),EXACT(B204,INDEX(EVIDENCE_LINKS!$C$6:$C$205,SUMIFS(EVIDENCE_LINKS!$S$6:$S$205,EVIDENCE_LINKS!$B$6:$B$205,A204,EVIDENCE_LINKS!$D$6:$D$205,AI204))),INDEX(EVIDENCE_LINKS!$N$6:$N$205,SUMIFS(EVIDENCE_LINKS!$S$6:$S$205,EVIDENCE_LINKS!$B$6:$B$205,A204,EVIDENCE_LINKS!$D$6:$D$205,AI204))="VALID",COUNTIF($AG204:$AJ204,AI204)=1),"VALID","INVALID - EVIDENCE 3 SELECTION")))</x:f>
      </x:c>
      <x:c r="AN204" s="51" t="str">
        <x:f>IF(A204="","",IF(AJ204="","EMPTY",IF(AND(COUNTIFS(EVIDENCE_LINKS!$B$6:$B$205,A204,EVIDENCE_LINKS!$D$6:$D$205,AJ204)=1,EXACT(AJ204,INDEX(EVIDENCE_LINKS!$D$6:$D$205,SUMIFS(EVIDENCE_LINKS!$S$6:$S$205,EVIDENCE_LINKS!$B$6:$B$205,A204,EVIDENCE_LINKS!$D$6:$D$205,AJ204))),EXACT(A204,INDEX(EVIDENCE_LINKS!$B$6:$B$205,SUMIFS(EVIDENCE_LINKS!$S$6:$S$205,EVIDENCE_LINKS!$B$6:$B$205,A204,EVIDENCE_LINKS!$D$6:$D$205,AJ204))),EXACT(B204,INDEX(EVIDENCE_LINKS!$C$6:$C$205,SUMIFS(EVIDENCE_LINKS!$S$6:$S$205,EVIDENCE_LINKS!$B$6:$B$205,A204,EVIDENCE_LINKS!$D$6:$D$205,AJ204))),INDEX(EVIDENCE_LINKS!$N$6:$N$205,SUMIFS(EVIDENCE_LINKS!$S$6:$S$205,EVIDENCE_LINKS!$B$6:$B$205,A204,EVIDENCE_LINKS!$D$6:$D$205,AJ204))="VALID",COUNTIF($AG204:$AJ204,AJ204)=1),"VALID","INVALID - EVIDENCE 4 SELECTION")))</x:f>
      </x:c>
      <x:c r="AO204" s="51" t="str">
        <x:f>IF(A204="","",IF(AND(OR(AK204="VALID",AK204="EMPTY"),OR(AL204="VALID",AL204="EMPTY"),OR(AM204="VALID",AM204="EMPTY"),OR(AN204="VALID",AN204="EMPTY"),R204=COUNTIF($AG204:$AJ204,"&lt;&gt;")),"VALID","INVALID - EVIDENCE SELECTION PARITY"))</x:f>
      </x:c>
      <x:c r="AP204" s="51" t="str">
        <x:f>IF(A204="","",IF(R204&lt;2,"TOO FEW - RETURN TO EVIDENCE AUDIT",IF(R204&gt;4,"TOO MANY - REPAIR MEMO","VALID")))</x:f>
      </x:c>
      <x:c r="AR204" t="str">
        <x:f>IF(A204="","",IF(AQ204="","INVALID - MISSING ALTERNATIVE SELECTION",IF(AND(COUNTIFS(ALTERNATIVES!$B$6:$B$205,A204,ALTERNATIVES!$A$6:$A$205,AQ204)=1,EXACT(AQ204,INDEX(ALTERNATIVES!$A$6:$A$205,SUMIFS(ALTERNATIVES!$Q$6:$Q$205,ALTERNATIVES!$B$6:$B$205,A204,ALTERNATIVES!$A$6:$A$205,AQ204))),EXACT(A204,INDEX(ALTERNATIVES!$B$6:$B$205,SUMIFS(ALTERNATIVES!$Q$6:$Q$205,ALTERNATIVES!$B$6:$B$205,A204,ALTERNATIVES!$A$6:$A$205,AQ204))),EXACT(B204,INDEX(ALTERNATIVES!$C$6:$C$205,SUMIFS(ALTERNATIVES!$Q$6:$Q$205,ALTERNATIVES!$B$6:$B$205,A204,ALTERNATIVES!$A$6:$A$205,AQ204))),INDEX(ALTERNATIVES!$L$6:$L$205,SUMIFS(ALTERNATIVES!$Q$6:$Q$205,ALTERNATIVES!$B$6:$B$205,A204,ALTERNATIVES!$A$6:$A$205,AQ204))="VALID"),"VALID","INVALID - ALTERNATIVE SELECTION")))</x:f>
      </x:c>
    </x:row>
    <x:row r="205">
      <x:c r="A205" s="24"/>
      <x:c r="B205" s="24"/>
      <x:c r="C205" s="34"/>
      <x:c r="D205" s="24"/>
      <x:c r="E205" s="24"/>
      <x:c r="F205" s="24"/>
      <x:c r="G205" s="24"/>
      <x:c r="H205" s="24"/>
      <x:c r="I205" s="24"/>
      <x:c r="J205" s="24"/>
      <x:c r="K205" s="24"/>
      <x:c r="L205" s="24"/>
      <x:c r="M205" s="24"/>
      <x:c r="N205" s="30" t="str">
        <x:f>IF(A205="","",IF(COUNTIF($A$6:$A$205,A205)=1,"VALID","INVALID - DUPLICATE / CASE-COLLIDING MEMO ID"))</x:f>
      </x:c>
      <x:c r="O205" s="30" t="str">
        <x:f>IF(A205="","",IF(AND(COUNTIF(DECISION_CONTEXT!$A$6:$A$205,B205)=1,EXACT(B205,INDEX(DECISION_CONTEXT!$A$6:$A$205,MATCH(B205,DECISION_CONTEXT!$A$6:$A$205,0))),INDEX(DECISION_CONTEXT!$I$6:$I$205,MATCH(B205,DECISION_CONTEXT!$A$6:$A$205,0))="VALID",INDEX(DECISION_CONTEXT!$J$6:$J$205,MATCH(B205,DECISION_CONTEXT!$A$6:$A$205,0))="VALID"),"VALID","INVALID - DECISION OWNERSHIP"))</x:f>
      </x:c>
      <x:c r="P205" s="30" t="str">
        <x:f>IF(A205="","",IF(AND(B205&lt;&gt;"",C205&lt;&gt;"",D205&lt;&gt;"",E205&lt;&gt;"",F205&lt;&gt;"",G205&lt;&gt;"",H205&lt;&gt;"",I205&lt;&gt;"",J205&lt;&gt;"",K205&lt;&gt;"",L205&lt;&gt;"",M205&lt;&gt;""),"VALID","INVALID - REQUIRED FIELD"))</x:f>
      </x:c>
      <x:c r="Q205" s="30" t="str">
        <x:f>IF(A205="","",COUNTIFS(EVIDENCE_LINKS!$B$6:$B$205,A205,EVIDENCE_LINKS!$C$6:$C$205,B205))</x:f>
      </x:c>
      <x:c r="R205" s="30" t="str">
        <x:f>IF(A205="","",COUNTIFS(EVIDENCE_LINKS!$B$6:$B$205,A205,EVIDENCE_LINKS!$C$6:$C$205,B205,EVIDENCE_LINKS!$N$6:$N$205,"VALID"))</x:f>
      </x:c>
      <x:c r="S205" s="30" t="str">
        <x:f>IF(A205="","",COUNTIFS(EVIDENCE_LINKS!$B$6:$B$205,A205,EVIDENCE_LINKS!$C$6:$C$205,B205,EVIDENCE_LINKS!$N$6:$N$205,"BLOCKING"))</x:f>
      </x:c>
      <x:c r="T205" s="30" t="str">
        <x:f>IF(A205="","",COUNTIFS(ALTERNATIVES!$B$6:$B$205,A205,ALTERNATIVES!$C$6:$C$205,B205,ALTERNATIVES!$L$6:$L$205,"VALID"))</x:f>
      </x:c>
      <x:c r="U205" s="30" t="str">
        <x:f>IF(A205="","",IF(OR(N205&lt;&gt;"VALID",O205&lt;&gt;"VALID",P205&lt;&gt;"VALID",AB205&lt;&gt;"VALID",AC205&gt;0,AE205&gt;0,AO205&lt;&gt;"VALID",AR205&lt;&gt;"VALID"),"REPAIR MEMO",IF(INDEX(DECISION_CONTEXT!$D$6:$D$205,MATCH(B205,DECISION_CONTEXT!$A$6:$A$205,0))="REOPEN REQUIRED","RETURN TO DECISION DEFINITION",IF(OR(AD205&gt;0,AP205="TOO FEW - RETURN TO EVIDENCE AUDIT"),"RETURN TO EVIDENCE AUDIT",IF(AP205="TOO MANY - REPAIR MEMO","REPAIR MEMO",IF(T205&lt;1,"REPAIR MEMO","READY FOR EXECUTIVE REVIEW"))))))</x:f>
      </x:c>
      <x:c r="V205" s="30" t="str">
        <x:f>IF(A205="","",IF(U205="READY FOR EXECUTIVE REVIEW","Take the bounded memo to executive review; record the actual decision separately.",IF(U205="RETURN TO DECISION DEFINITION","Reopen the Decision Definition Canvas before rewriting the memo.",IF(U205="RETURN TO EVIDENCE AUDIT","Return to Evidence Audit until at least two and no more than four decision-bearing evidence records are valid.",IF(AP205="TOO MANY - REPAIR MEMO","Reduce the executive surface to two to four decision-bearing evidence records without changing upstream evidence.","Repair the memo record without changing upstream decision or evidence.")))))</x:f>
      </x:c>
      <x:c r="W205" s="30" t="str">
        <x:f>IF(A205="","",A205&amp;"|~|"&amp;B205&amp;"|~|"&amp;E205&amp;"|~|"&amp;F205&amp;"|~|"&amp;H205&amp;"|~|"&amp;I205&amp;"|~|"&amp;K205&amp;"|~|"&amp;L205)</x:f>
      </x:c>
      <x:c r="X205" s="51"/>
      <x:c r="Y205" s="51"/>
      <x:c r="Z205" s="51"/>
      <x:c r="AA205" s="51"/>
      <x:c r="AB205" s="51" t="str">
        <x:f>IF(A205="","",IF(AND(O205="VALID",EXACT(X205,INDEX(DECISION_CONTEXT!$B$6:$B$205,MATCH(B205,DECISION_CONTEXT!$A$6:$A$205,0))),EXACT(Y205,INDEX(DECISION_CONTEXT!$E$6:$E$205,MATCH(B205,DECISION_CONTEXT!$A$6:$A$205,0))),EXACT(Z205,INDEX(DECISION_CONTEXT!$F$6:$F$205,MATCH(B205,DECISION_CONTEXT!$A$6:$A$205,0))),EXACT(AA205,INDEX(DECISION_CONTEXT!$H$6:$H$205,MATCH(B205,DECISION_CONTEXT!$A$6:$A$205,0))),EXACT(E205,INDEX(DECISION_CONTEXT!$K$6:$K$205,MATCH(B205,DECISION_CONTEXT!$A$6:$A$205,0)))),"VALID","INVALID - DECISION CONTRACT PARITY / AUTHORITY"))</x:f>
      </x:c>
      <x:c r="AC205" s="51" t="str">
        <x:f>IF(A205="","",COUNTIFS(EVIDENCE_LINKS!$B$6:$B$205,A205,EVIDENCE_LINKS!$C$6:$C$205,B205,EVIDENCE_LINKS!$N$6:$N$205,"INVALID"))</x:f>
      </x:c>
      <x:c r="AD205" s="51" t="str">
        <x:f>IF(A205="","",S205)</x:f>
      </x:c>
      <x:c r="AE205" s="51" t="str">
        <x:f>IF(A205="","",COUNTIFS(ALTERNATIVES!$B$6:$B$205,A205,ALTERNATIVES!$C$6:$C$205,B205,ALTERNATIVES!$L$6:$L$205,"INVALID"))</x:f>
      </x:c>
      <x:c r="AF205" s="51" t="str">
        <x:f>IF(A205="","",A205&amp;"|~|"&amp;B205&amp;"|~|"&amp;X205&amp;"|~|"&amp;Y205&amp;"|~|"&amp;Z205&amp;"|~|"&amp;AA205&amp;"|~|"&amp;E205&amp;"|~|"&amp;F205&amp;"|~|"&amp;H205&amp;"|~|"&amp;I205&amp;"|~|"&amp;K205&amp;"|~|"&amp;L205)</x:f>
      </x:c>
      <x:c r="AG205" s="51"/>
      <x:c r="AH205" s="51"/>
      <x:c r="AI205" s="51"/>
      <x:c r="AJ205" s="51"/>
      <x:c r="AK205" s="51" t="str">
        <x:f>IF(A205="","",IF(AG205="","EMPTY",IF(AND(COUNTIFS(EVIDENCE_LINKS!$B$6:$B$205,A205,EVIDENCE_LINKS!$D$6:$D$205,AG205)=1,EXACT(AG205,INDEX(EVIDENCE_LINKS!$D$6:$D$205,SUMIFS(EVIDENCE_LINKS!$S$6:$S$205,EVIDENCE_LINKS!$B$6:$B$205,A205,EVIDENCE_LINKS!$D$6:$D$205,AG205))),EXACT(A205,INDEX(EVIDENCE_LINKS!$B$6:$B$205,SUMIFS(EVIDENCE_LINKS!$S$6:$S$205,EVIDENCE_LINKS!$B$6:$B$205,A205,EVIDENCE_LINKS!$D$6:$D$205,AG205))),EXACT(B205,INDEX(EVIDENCE_LINKS!$C$6:$C$205,SUMIFS(EVIDENCE_LINKS!$S$6:$S$205,EVIDENCE_LINKS!$B$6:$B$205,A205,EVIDENCE_LINKS!$D$6:$D$205,AG205))),INDEX(EVIDENCE_LINKS!$N$6:$N$205,SUMIFS(EVIDENCE_LINKS!$S$6:$S$205,EVIDENCE_LINKS!$B$6:$B$205,A205,EVIDENCE_LINKS!$D$6:$D$205,AG205))="VALID",COUNTIF($AG205:$AJ205,AG205)=1),"VALID","INVALID - EVIDENCE 1 SELECTION")))</x:f>
      </x:c>
      <x:c r="AL205" s="51" t="str">
        <x:f>IF(A205="","",IF(AH205="","EMPTY",IF(AND(COUNTIFS(EVIDENCE_LINKS!$B$6:$B$205,A205,EVIDENCE_LINKS!$D$6:$D$205,AH205)=1,EXACT(AH205,INDEX(EVIDENCE_LINKS!$D$6:$D$205,SUMIFS(EVIDENCE_LINKS!$S$6:$S$205,EVIDENCE_LINKS!$B$6:$B$205,A205,EVIDENCE_LINKS!$D$6:$D$205,AH205))),EXACT(A205,INDEX(EVIDENCE_LINKS!$B$6:$B$205,SUMIFS(EVIDENCE_LINKS!$S$6:$S$205,EVIDENCE_LINKS!$B$6:$B$205,A205,EVIDENCE_LINKS!$D$6:$D$205,AH205))),EXACT(B205,INDEX(EVIDENCE_LINKS!$C$6:$C$205,SUMIFS(EVIDENCE_LINKS!$S$6:$S$205,EVIDENCE_LINKS!$B$6:$B$205,A205,EVIDENCE_LINKS!$D$6:$D$205,AH205))),INDEX(EVIDENCE_LINKS!$N$6:$N$205,SUMIFS(EVIDENCE_LINKS!$S$6:$S$205,EVIDENCE_LINKS!$B$6:$B$205,A205,EVIDENCE_LINKS!$D$6:$D$205,AH205))="VALID",COUNTIF($AG205:$AJ205,AH205)=1),"VALID","INVALID - EVIDENCE 2 SELECTION")))</x:f>
      </x:c>
      <x:c r="AM205" s="51" t="str">
        <x:f>IF(A205="","",IF(AI205="","EMPTY",IF(AND(COUNTIFS(EVIDENCE_LINKS!$B$6:$B$205,A205,EVIDENCE_LINKS!$D$6:$D$205,AI205)=1,EXACT(AI205,INDEX(EVIDENCE_LINKS!$D$6:$D$205,SUMIFS(EVIDENCE_LINKS!$S$6:$S$205,EVIDENCE_LINKS!$B$6:$B$205,A205,EVIDENCE_LINKS!$D$6:$D$205,AI205))),EXACT(A205,INDEX(EVIDENCE_LINKS!$B$6:$B$205,SUMIFS(EVIDENCE_LINKS!$S$6:$S$205,EVIDENCE_LINKS!$B$6:$B$205,A205,EVIDENCE_LINKS!$D$6:$D$205,AI205))),EXACT(B205,INDEX(EVIDENCE_LINKS!$C$6:$C$205,SUMIFS(EVIDENCE_LINKS!$S$6:$S$205,EVIDENCE_LINKS!$B$6:$B$205,A205,EVIDENCE_LINKS!$D$6:$D$205,AI205))),INDEX(EVIDENCE_LINKS!$N$6:$N$205,SUMIFS(EVIDENCE_LINKS!$S$6:$S$205,EVIDENCE_LINKS!$B$6:$B$205,A205,EVIDENCE_LINKS!$D$6:$D$205,AI205))="VALID",COUNTIF($AG205:$AJ205,AI205)=1),"VALID","INVALID - EVIDENCE 3 SELECTION")))</x:f>
      </x:c>
      <x:c r="AN205" s="51" t="str">
        <x:f>IF(A205="","",IF(AJ205="","EMPTY",IF(AND(COUNTIFS(EVIDENCE_LINKS!$B$6:$B$205,A205,EVIDENCE_LINKS!$D$6:$D$205,AJ205)=1,EXACT(AJ205,INDEX(EVIDENCE_LINKS!$D$6:$D$205,SUMIFS(EVIDENCE_LINKS!$S$6:$S$205,EVIDENCE_LINKS!$B$6:$B$205,A205,EVIDENCE_LINKS!$D$6:$D$205,AJ205))),EXACT(A205,INDEX(EVIDENCE_LINKS!$B$6:$B$205,SUMIFS(EVIDENCE_LINKS!$S$6:$S$205,EVIDENCE_LINKS!$B$6:$B$205,A205,EVIDENCE_LINKS!$D$6:$D$205,AJ205))),EXACT(B205,INDEX(EVIDENCE_LINKS!$C$6:$C$205,SUMIFS(EVIDENCE_LINKS!$S$6:$S$205,EVIDENCE_LINKS!$B$6:$B$205,A205,EVIDENCE_LINKS!$D$6:$D$205,AJ205))),INDEX(EVIDENCE_LINKS!$N$6:$N$205,SUMIFS(EVIDENCE_LINKS!$S$6:$S$205,EVIDENCE_LINKS!$B$6:$B$205,A205,EVIDENCE_LINKS!$D$6:$D$205,AJ205))="VALID",COUNTIF($AG205:$AJ205,AJ205)=1),"VALID","INVALID - EVIDENCE 4 SELECTION")))</x:f>
      </x:c>
      <x:c r="AO205" s="51" t="str">
        <x:f>IF(A205="","",IF(AND(OR(AK205="VALID",AK205="EMPTY"),OR(AL205="VALID",AL205="EMPTY"),OR(AM205="VALID",AM205="EMPTY"),OR(AN205="VALID",AN205="EMPTY"),R205=COUNTIF($AG205:$AJ205,"&lt;&gt;")),"VALID","INVALID - EVIDENCE SELECTION PARITY"))</x:f>
      </x:c>
      <x:c r="AP205" s="51" t="str">
        <x:f>IF(A205="","",IF(R205&lt;2,"TOO FEW - RETURN TO EVIDENCE AUDIT",IF(R205&gt;4,"TOO MANY - REPAIR MEMO","VALID")))</x:f>
      </x:c>
      <x:c r="AR205" t="str">
        <x:f>IF(A205="","",IF(AQ205="","INVALID - MISSING ALTERNATIVE SELECTION",IF(AND(COUNTIFS(ALTERNATIVES!$B$6:$B$205,A205,ALTERNATIVES!$A$6:$A$205,AQ205)=1,EXACT(AQ205,INDEX(ALTERNATIVES!$A$6:$A$205,SUMIFS(ALTERNATIVES!$Q$6:$Q$205,ALTERNATIVES!$B$6:$B$205,A205,ALTERNATIVES!$A$6:$A$205,AQ205))),EXACT(A205,INDEX(ALTERNATIVES!$B$6:$B$205,SUMIFS(ALTERNATIVES!$Q$6:$Q$205,ALTERNATIVES!$B$6:$B$205,A205,ALTERNATIVES!$A$6:$A$205,AQ205))),EXACT(B205,INDEX(ALTERNATIVES!$C$6:$C$205,SUMIFS(ALTERNATIVES!$Q$6:$Q$205,ALTERNATIVES!$B$6:$B$205,A205,ALTERNATIVES!$A$6:$A$205,AQ205))),INDEX(ALTERNATIVES!$L$6:$L$205,SUMIFS(ALTERNATIVES!$Q$6:$Q$205,ALTERNATIVES!$B$6:$B$205,A205,ALTERNATIVES!$A$6:$A$205,AQ205))="VALID"),"VALID","INVALID - ALTERNATIVE SELECTION")))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9" hidden="0" customWidth="1"/>
    <x:col min="4" max="4" width="18" hidden="0" customWidth="1"/>
    <x:col min="5" max="5" width="24" hidden="0" customWidth="1"/>
    <x:col min="6" max="6" width="70" hidden="0" customWidth="1"/>
    <x:col min="7" max="7" width="16" hidden="0" customWidth="1"/>
    <x:col min="8" max="8" width="52" hidden="0" customWidth="1"/>
    <x:col min="9" max="9" width="50" hidden="0" customWidth="1"/>
    <x:col min="10" max="10" width="26" hidden="0" customWidth="1"/>
    <x:col min="11" max="11" width="28" hidden="0" customWidth="1"/>
    <x:col min="12" max="12" width="26" hidden="0" customWidth="1"/>
    <x:col min="13" max="13" width="28" hidden="0" customWidth="1"/>
    <x:col min="14" max="14" width="31" hidden="0" customWidth="1"/>
    <x:col min="15" max="15" width="80" hidden="0" customWidth="1"/>
  </x:cols>
  <x:sheetData>
    <x:row r="1">
      <x:c r="A1" s="5" t="str">
        <x:v>Link ID</x:v>
      </x:c>
      <x:c r="B1" s="5" t="str">
        <x:v>Memo ID</x:v>
      </x:c>
      <x:c r="C1" s="5" t="str">
        <x:v>Decision ID</x:v>
      </x:c>
      <x:c r="D1" s="5" t="str">
        <x:v>Evidence ID</x:v>
      </x:c>
      <x:c r="E1" s="5" t="str">
        <x:v>Evidence state</x:v>
      </x:c>
      <x:c r="F1" s="5" t="str">
        <x:v>Exact permitted wording</x:v>
      </x:c>
      <x:c r="G1" s="5" t="str">
        <x:v>Evidence role</x:v>
      </x:c>
      <x:c r="H1" s="5" t="str">
        <x:v>Known limitation</x:v>
      </x:c>
      <x:c r="I1" s="5" t="str">
        <x:v>Supporting source / location</x:v>
      </x:c>
      <x:c r="J1" s="5" t="str">
        <x:v>ID control</x:v>
      </x:c>
      <x:c r="K1" s="5" t="str">
        <x:v>Memo ownership</x:v>
      </x:c>
      <x:c r="L1" s="5" t="str">
        <x:v>Token control</x:v>
      </x:c>
      <x:c r="M1" s="5" t="str">
        <x:v>Required fields</x:v>
      </x:c>
      <x:c r="N1" s="5" t="str">
        <x:v>Link state</x:v>
      </x:c>
      <x:c r="O1" s="5" t="str">
        <x:v>Ownership key</x:v>
      </x:c>
      <x:c r="P1" s="51" t="str">
        <x:v>Evidence Audit parity</x:v>
      </x:c>
      <x:c r="Q1" s="51" t="str">
        <x:v>Memo evidence ordinal</x:v>
      </x:c>
      <x:c r="R1" s="51" t="str">
        <x:v>Snapshot key</x:v>
      </x:c>
      <x:c r="S1" s="51" t="str">
        <x:v>Lookup row</x:v>
      </x:c>
    </x:row>
    <x:row r="2">
      <x:c r="P2" s="51"/>
      <x:c r="Q2" s="51"/>
      <x:c r="R2" s="51"/>
      <x:c r="S2" s="51"/>
    </x:row>
    <x:row r="3">
      <x:c r="P3" s="51"/>
      <x:c r="Q3" s="51"/>
      <x:c r="R3" s="51"/>
      <x:c r="S3" s="51"/>
    </x:row>
    <x:row r="4">
      <x:c r="P4" s="51"/>
      <x:c r="Q4" s="51"/>
      <x:c r="R4" s="51"/>
      <x:c r="S4" s="51"/>
    </x:row>
    <x:row r="5">
      <x:c r="P5" s="51"/>
      <x:c r="Q5" s="51"/>
      <x:c r="R5" s="51"/>
      <x:c r="S5" s="51"/>
    </x:row>
    <x:row r="6">
      <x:c r="A6" s="24" t="str">
        <x:v>EL-FICTIONAL-001</x:v>
      </x:c>
      <x:c r="B6" s="24" t="str">
        <x:v>MEMO-FICTIONAL-001</x:v>
      </x:c>
      <x:c r="C6" s="24" t="str">
        <x:v>DDC-FICTIONAL-001</x:v>
      </x:c>
      <x:c r="D6" s="24" t="str">
        <x:v>EV-FICTIONAL-001</x:v>
      </x:c>
      <x:c r="E6" s="24" t="str">
        <x:v>BOUNDED INFERENCE</x:v>
      </x:c>
      <x:c r="F6" s="24" t="str">
        <x:v>The current governed evidence supports a reversible pilot, but does not establish market leadership or full-programme demand.</x:v>
      </x:c>
      <x:c r="G6" s="24" t="str">
        <x:v>SUPPORT</x:v>
      </x:c>
      <x:c r="H6" s="24" t="str">
        <x:v>No first-party conversion history for the exact territory.</x:v>
      </x:c>
      <x:c r="I6" s="24" t="str">
        <x:v>Fictional Evidence Audit</x:v>
      </x:c>
      <x:c r="J6" s="30" t="str">
        <x:f>IF(A6="","",IF(COUNTIF($A$6:$A$205,A6)=1,"VALID","INVALID - DUPLICATE / CASE-COLLIDING LINK ID"))</x:f>
        <x:v>VALID</x:v>
      </x:c>
      <x:c r="K6" s="30" t="str">
        <x:f>IF(A6="","",IF(AND(COUNTIF(MEMO_REGISTER!$A$6:$A$205,B6)=1,EXACT(B6,INDEX(MEMO_REGISTER!$A$6:$A$205,MATCH(B6,MEMO_REGISTER!$A$6:$A$205,0))),EXACT(C6,INDEX(MEMO_REGISTER!$B$6:$B$205,MATCH(B6,MEMO_REGISTER!$A$6:$A$205,0)))),"VALID","INVALID - MEMO / DECISION OWNERSHIP"))</x:f>
        <x:v>VALID</x:v>
      </x:c>
      <x:c r="L6" s="30" t="str">
        <x:f>IF(A6="","",IF(AND(OR(EXACT(E6,"DECISION-USABLE"),EXACT(E6,"BOUNDED INFERENCE"),EXACT(E6,"REPAIR / NARROW"),EXACT(E6,"HOLD / EXCLUDE")),OR(EXACT(G6,"SUPPORT"),EXACT(G6,"CHALLENGE"))),"VALID","INVALID - CONTROLLED TOKEN"))</x:f>
        <x:v>VALID</x:v>
      </x:c>
      <x:c r="M6" s="30" t="str">
        <x:f>IF(A6="","",IF(AND(B6&lt;&gt;"",C6&lt;&gt;"",D6&lt;&gt;"",F6&lt;&gt;"",H6&lt;&gt;"",I6&lt;&gt;""),"VALID","INVALID - REQUIRED FIELD"))</x:f>
        <x:v>VALID</x:v>
      </x:c>
      <x:c r="N6" s="30" t="str">
        <x:f>IF(A6="","",IF(OR(J6&lt;&gt;"VALID",K6&lt;&gt;"VALID",L6&lt;&gt;"VALID",M6&lt;&gt;"VALID",P6&lt;&gt;"VALID"),"INVALID",IF(OR(EXACT(E6,"REPAIR / NARROW"),EXACT(E6,"HOLD / EXCLUDE")),"BLOCKING","VALID")))</x:f>
        <x:v>VALID</x:v>
      </x:c>
      <x:c r="O6" s="30" t="str">
        <x:f>IF(A6="","",B6&amp;"|~|"&amp;C6&amp;"|~|"&amp;D6)</x:f>
        <x:v>MEMO-FICTIONAL-001|~|DDC-FICTIONAL-001|~|EV-FICTIONAL-001</x:v>
      </x:c>
      <x:c r="P6" s="51" t="str">
        <x:f>IF(A6="","",IF(AND(COUNTIF(UPSTREAM_EVIDENCE!$A$6:$A$205,D6)=1,EXACT(D6,INDEX(UPSTREAM_EVIDENCE!$A$6:$A$205,MATCH(D6,UPSTREAM_EVIDENCE!$A$6:$A$205,0))),EXACT(C6,INDEX(UPSTREAM_EVIDENCE!$B$6:$B$205,MATCH(D6,UPSTREAM_EVIDENCE!$A$6:$A$205,0))),EXACT(E6,INDEX(UPSTREAM_EVIDENCE!$C$6:$C$205,MATCH(D6,UPSTREAM_EVIDENCE!$A$6:$A$205,0))),EXACT(F6,INDEX(UPSTREAM_EVIDENCE!$D$6:$D$205,MATCH(D6,UPSTREAM_EVIDENCE!$A$6:$A$205,0))),EXACT(H6,INDEX(UPSTREAM_EVIDENCE!$E$6:$E$205,MATCH(D6,UPSTREAM_EVIDENCE!$A$6:$A$205,0))),EXACT(I6,INDEX(UPSTREAM_EVIDENCE!$F$6:$F$205,MATCH(D6,UPSTREAM_EVIDENCE!$A$6:$A$205,0))),INDEX(UPSTREAM_EVIDENCE!$K$6:$K$205,MATCH(D6,UPSTREAM_EVIDENCE!$A$6:$A$205,0))="VALID"),"VALID","INVALID - EVIDENCE AUDIT PARITY"))</x:f>
        <x:v>VALID</x:v>
      </x:c>
      <x:c r="Q6" s="51" t="n">
        <x:f>IF(A6="","",COUNTIF($B$6:B6,B6))</x:f>
        <x:v>1</x:v>
      </x:c>
      <x:c r="R6" s="51" t="str">
        <x:f>IF(A6="","",B6&amp;"|~|"&amp;Q6)</x:f>
        <x:v>MEMO-FICTIONAL-001|~|1</x:v>
      </x:c>
      <x:c r="S6" s="51" t="n">
        <x:f>IF(A6="","",ROW()-5)</x:f>
        <x:v>1</x:v>
      </x:c>
    </x:row>
    <x:row r="7">
      <x:c r="A7" s="24" t="str">
        <x:v>EL-FICTIONAL-002</x:v>
      </x:c>
      <x:c r="B7" s="24" t="str">
        <x:v>MEMO-FICTIONAL-001</x:v>
      </x:c>
      <x:c r="C7" s="24" t="str">
        <x:v>DDC-FICTIONAL-001</x:v>
      </x:c>
      <x:c r="D7" s="24" t="str">
        <x:v>EV-FICTIONAL-002</x:v>
      </x:c>
      <x:c r="E7" s="24" t="str">
        <x:v>DECISION-USABLE</x:v>
      </x:c>
      <x:c r="F7" s="24" t="str">
        <x:v>The broad category hub requires more authority and content capacity before first-party buyer evidence is available.</x:v>
      </x:c>
      <x:c r="G7" s="24" t="str">
        <x:v>CHALLENGE</x:v>
      </x:c>
      <x:c r="H7" s="24" t="str">
        <x:v>Capacity is current-state evidence and may change.</x:v>
      </x:c>
      <x:c r="I7" s="24" t="str">
        <x:v>Fictional Evidence Audit</x:v>
      </x:c>
      <x:c r="J7" s="30" t="str">
        <x:f>IF(A7="","",IF(COUNTIF($A$6:$A$205,A7)=1,"VALID","INVALID - DUPLICATE / CASE-COLLIDING LINK ID"))</x:f>
        <x:v>VALID</x:v>
      </x:c>
      <x:c r="K7" s="30" t="str">
        <x:f>IF(A7="","",IF(AND(COUNTIF(MEMO_REGISTER!$A$6:$A$205,B7)=1,EXACT(B7,INDEX(MEMO_REGISTER!$A$6:$A$205,MATCH(B7,MEMO_REGISTER!$A$6:$A$205,0))),EXACT(C7,INDEX(MEMO_REGISTER!$B$6:$B$205,MATCH(B7,MEMO_REGISTER!$A$6:$A$205,0)))),"VALID","INVALID - MEMO / DECISION OWNERSHIP"))</x:f>
        <x:v>VALID</x:v>
      </x:c>
      <x:c r="L7" s="30" t="str">
        <x:f>IF(A7="","",IF(AND(OR(EXACT(E7,"DECISION-USABLE"),EXACT(E7,"BOUNDED INFERENCE"),EXACT(E7,"REPAIR / NARROW"),EXACT(E7,"HOLD / EXCLUDE")),OR(EXACT(G7,"SUPPORT"),EXACT(G7,"CHALLENGE"))),"VALID","INVALID - CONTROLLED TOKEN"))</x:f>
        <x:v>VALID</x:v>
      </x:c>
      <x:c r="M7" s="30" t="str">
        <x:f>IF(A7="","",IF(AND(B7&lt;&gt;"",C7&lt;&gt;"",D7&lt;&gt;"",F7&lt;&gt;"",H7&lt;&gt;"",I7&lt;&gt;""),"VALID","INVALID - REQUIRED FIELD"))</x:f>
        <x:v>VALID</x:v>
      </x:c>
      <x:c r="N7" s="30" t="str">
        <x:f>IF(A7="","",IF(OR(J7&lt;&gt;"VALID",K7&lt;&gt;"VALID",L7&lt;&gt;"VALID",M7&lt;&gt;"VALID",P7&lt;&gt;"VALID"),"INVALID",IF(OR(EXACT(E7,"REPAIR / NARROW"),EXACT(E7,"HOLD / EXCLUDE")),"BLOCKING","VALID")))</x:f>
        <x:v>VALID</x:v>
      </x:c>
      <x:c r="O7" s="30" t="str">
        <x:f>IF(A7="","",B7&amp;"|~|"&amp;C7&amp;"|~|"&amp;D7)</x:f>
        <x:v>MEMO-FICTIONAL-001|~|DDC-FICTIONAL-001|~|EV-FICTIONAL-002</x:v>
      </x:c>
      <x:c r="P7" s="51" t="str">
        <x:f>IF(A7="","",IF(AND(COUNTIF(UPSTREAM_EVIDENCE!$A$6:$A$205,D7)=1,EXACT(D7,INDEX(UPSTREAM_EVIDENCE!$A$6:$A$205,MATCH(D7,UPSTREAM_EVIDENCE!$A$6:$A$205,0))),EXACT(C7,INDEX(UPSTREAM_EVIDENCE!$B$6:$B$205,MATCH(D7,UPSTREAM_EVIDENCE!$A$6:$A$205,0))),EXACT(E7,INDEX(UPSTREAM_EVIDENCE!$C$6:$C$205,MATCH(D7,UPSTREAM_EVIDENCE!$A$6:$A$205,0))),EXACT(F7,INDEX(UPSTREAM_EVIDENCE!$D$6:$D$205,MATCH(D7,UPSTREAM_EVIDENCE!$A$6:$A$205,0))),EXACT(H7,INDEX(UPSTREAM_EVIDENCE!$E$6:$E$205,MATCH(D7,UPSTREAM_EVIDENCE!$A$6:$A$205,0))),EXACT(I7,INDEX(UPSTREAM_EVIDENCE!$F$6:$F$205,MATCH(D7,UPSTREAM_EVIDENCE!$A$6:$A$205,0))),INDEX(UPSTREAM_EVIDENCE!$K$6:$K$205,MATCH(D7,UPSTREAM_EVIDENCE!$A$6:$A$205,0))="VALID"),"VALID","INVALID - EVIDENCE AUDIT PARITY"))</x:f>
        <x:v>VALID</x:v>
      </x:c>
      <x:c r="Q7" s="51" t="n">
        <x:f>IF(A7="","",COUNTIF($B$6:B7,B7))</x:f>
        <x:v>2</x:v>
      </x:c>
      <x:c r="R7" s="51" t="str">
        <x:f>IF(A7="","",B7&amp;"|~|"&amp;Q7)</x:f>
        <x:v>MEMO-FICTIONAL-001|~|2</x:v>
      </x:c>
      <x:c r="S7" s="51" t="n">
        <x:f>IF(A7="","",ROW()-5)</x:f>
        <x:v>2</x:v>
      </x:c>
    </x:row>
    <x:row r="8">
      <x:c r="A8" s="24"/>
      <x:c r="B8" s="24"/>
      <x:c r="C8" s="24"/>
      <x:c r="D8" s="24"/>
      <x:c r="E8" s="24"/>
      <x:c r="F8" s="24"/>
      <x:c r="G8" s="24"/>
      <x:c r="H8" s="24"/>
      <x:c r="I8" s="24"/>
      <x:c r="J8" s="30" t="str">
        <x:f>IF(A8="","",IF(COUNTIF($A$6:$A$205,A8)=1,"VALID","INVALID - DUPLICATE / CASE-COLLIDING LINK ID"))</x:f>
      </x:c>
      <x:c r="K8" s="30" t="str">
        <x:f>IF(A8="","",IF(AND(COUNTIF(MEMO_REGISTER!$A$6:$A$205,B8)=1,EXACT(B8,INDEX(MEMO_REGISTER!$A$6:$A$205,MATCH(B8,MEMO_REGISTER!$A$6:$A$205,0))),EXACT(C8,INDEX(MEMO_REGISTER!$B$6:$B$205,MATCH(B8,MEMO_REGISTER!$A$6:$A$205,0)))),"VALID","INVALID - MEMO / DECISION OWNERSHIP"))</x:f>
      </x:c>
      <x:c r="L8" s="30" t="str">
        <x:f>IF(A8="","",IF(AND(OR(EXACT(E8,"DECISION-USABLE"),EXACT(E8,"BOUNDED INFERENCE"),EXACT(E8,"REPAIR / NARROW"),EXACT(E8,"HOLD / EXCLUDE")),OR(EXACT(G8,"SUPPORT"),EXACT(G8,"CHALLENGE"))),"VALID","INVALID - CONTROLLED TOKEN"))</x:f>
      </x:c>
      <x:c r="M8" s="30" t="str">
        <x:f>IF(A8="","",IF(AND(B8&lt;&gt;"",C8&lt;&gt;"",D8&lt;&gt;"",F8&lt;&gt;"",H8&lt;&gt;"",I8&lt;&gt;""),"VALID","INVALID - REQUIRED FIELD"))</x:f>
      </x:c>
      <x:c r="N8" s="30" t="str">
        <x:f>IF(A8="","",IF(OR(J8&lt;&gt;"VALID",K8&lt;&gt;"VALID",L8&lt;&gt;"VALID",M8&lt;&gt;"VALID",P8&lt;&gt;"VALID"),"INVALID",IF(OR(EXACT(E8,"REPAIR / NARROW"),EXACT(E8,"HOLD / EXCLUDE")),"BLOCKING","VALID")))</x:f>
      </x:c>
      <x:c r="O8" s="30" t="str">
        <x:f>IF(A8="","",B8&amp;"|~|"&amp;C8&amp;"|~|"&amp;D8)</x:f>
      </x:c>
      <x:c r="P8" s="51" t="str">
        <x:f>IF(A8="","",IF(AND(COUNTIF(UPSTREAM_EVIDENCE!$A$6:$A$205,D8)=1,EXACT(D8,INDEX(UPSTREAM_EVIDENCE!$A$6:$A$205,MATCH(D8,UPSTREAM_EVIDENCE!$A$6:$A$205,0))),EXACT(C8,INDEX(UPSTREAM_EVIDENCE!$B$6:$B$205,MATCH(D8,UPSTREAM_EVIDENCE!$A$6:$A$205,0))),EXACT(E8,INDEX(UPSTREAM_EVIDENCE!$C$6:$C$205,MATCH(D8,UPSTREAM_EVIDENCE!$A$6:$A$205,0))),EXACT(F8,INDEX(UPSTREAM_EVIDENCE!$D$6:$D$205,MATCH(D8,UPSTREAM_EVIDENCE!$A$6:$A$205,0))),EXACT(H8,INDEX(UPSTREAM_EVIDENCE!$E$6:$E$205,MATCH(D8,UPSTREAM_EVIDENCE!$A$6:$A$205,0))),EXACT(I8,INDEX(UPSTREAM_EVIDENCE!$F$6:$F$205,MATCH(D8,UPSTREAM_EVIDENCE!$A$6:$A$205,0))),INDEX(UPSTREAM_EVIDENCE!$K$6:$K$205,MATCH(D8,UPSTREAM_EVIDENCE!$A$6:$A$205,0))="VALID"),"VALID","INVALID - EVIDENCE AUDIT PARITY"))</x:f>
      </x:c>
      <x:c r="Q8" s="51" t="str">
        <x:f>IF(A8="","",COUNTIF($B$6:B8,B8))</x:f>
      </x:c>
      <x:c r="R8" s="51" t="str">
        <x:f>IF(A8="","",B8&amp;"|~|"&amp;Q8)</x:f>
      </x:c>
      <x:c r="S8" s="51" t="str">
        <x:f>IF(A8="","",ROW()-5)</x:f>
      </x:c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30" t="str">
        <x:f>IF(A9="","",IF(COUNTIF($A$6:$A$205,A9)=1,"VALID","INVALID - DUPLICATE / CASE-COLLIDING LINK ID"))</x:f>
      </x:c>
      <x:c r="K9" s="30" t="str">
        <x:f>IF(A9="","",IF(AND(COUNTIF(MEMO_REGISTER!$A$6:$A$205,B9)=1,EXACT(B9,INDEX(MEMO_REGISTER!$A$6:$A$205,MATCH(B9,MEMO_REGISTER!$A$6:$A$205,0))),EXACT(C9,INDEX(MEMO_REGISTER!$B$6:$B$205,MATCH(B9,MEMO_REGISTER!$A$6:$A$205,0)))),"VALID","INVALID - MEMO / DECISION OWNERSHIP"))</x:f>
      </x:c>
      <x:c r="L9" s="30" t="str">
        <x:f>IF(A9="","",IF(AND(OR(EXACT(E9,"DECISION-USABLE"),EXACT(E9,"BOUNDED INFERENCE"),EXACT(E9,"REPAIR / NARROW"),EXACT(E9,"HOLD / EXCLUDE")),OR(EXACT(G9,"SUPPORT"),EXACT(G9,"CHALLENGE"))),"VALID","INVALID - CONTROLLED TOKEN"))</x:f>
      </x:c>
      <x:c r="M9" s="30" t="str">
        <x:f>IF(A9="","",IF(AND(B9&lt;&gt;"",C9&lt;&gt;"",D9&lt;&gt;"",F9&lt;&gt;"",H9&lt;&gt;"",I9&lt;&gt;""),"VALID","INVALID - REQUIRED FIELD"))</x:f>
      </x:c>
      <x:c r="N9" s="30" t="str">
        <x:f>IF(A9="","",IF(OR(J9&lt;&gt;"VALID",K9&lt;&gt;"VALID",L9&lt;&gt;"VALID",M9&lt;&gt;"VALID",P9&lt;&gt;"VALID"),"INVALID",IF(OR(EXACT(E9,"REPAIR / NARROW"),EXACT(E9,"HOLD / EXCLUDE")),"BLOCKING","VALID")))</x:f>
      </x:c>
      <x:c r="O9" s="30" t="str">
        <x:f>IF(A9="","",B9&amp;"|~|"&amp;C9&amp;"|~|"&amp;D9)</x:f>
      </x:c>
      <x:c r="P9" s="51" t="str">
        <x:f>IF(A9="","",IF(AND(COUNTIF(UPSTREAM_EVIDENCE!$A$6:$A$205,D9)=1,EXACT(D9,INDEX(UPSTREAM_EVIDENCE!$A$6:$A$205,MATCH(D9,UPSTREAM_EVIDENCE!$A$6:$A$205,0))),EXACT(C9,INDEX(UPSTREAM_EVIDENCE!$B$6:$B$205,MATCH(D9,UPSTREAM_EVIDENCE!$A$6:$A$205,0))),EXACT(E9,INDEX(UPSTREAM_EVIDENCE!$C$6:$C$205,MATCH(D9,UPSTREAM_EVIDENCE!$A$6:$A$205,0))),EXACT(F9,INDEX(UPSTREAM_EVIDENCE!$D$6:$D$205,MATCH(D9,UPSTREAM_EVIDENCE!$A$6:$A$205,0))),EXACT(H9,INDEX(UPSTREAM_EVIDENCE!$E$6:$E$205,MATCH(D9,UPSTREAM_EVIDENCE!$A$6:$A$205,0))),EXACT(I9,INDEX(UPSTREAM_EVIDENCE!$F$6:$F$205,MATCH(D9,UPSTREAM_EVIDENCE!$A$6:$A$205,0))),INDEX(UPSTREAM_EVIDENCE!$K$6:$K$205,MATCH(D9,UPSTREAM_EVIDENCE!$A$6:$A$205,0))="VALID"),"VALID","INVALID - EVIDENCE AUDIT PARITY"))</x:f>
      </x:c>
      <x:c r="Q9" s="51" t="str">
        <x:f>IF(A9="","",COUNTIF($B$6:B9,B9))</x:f>
      </x:c>
      <x:c r="R9" s="51" t="str">
        <x:f>IF(A9="","",B9&amp;"|~|"&amp;Q9)</x:f>
      </x:c>
      <x:c r="S9" s="51" t="str">
        <x:f>IF(A9="","",ROW()-5)</x:f>
      </x:c>
    </x:row>
    <x:row r="10">
      <x:c r="A10" s="24"/>
      <x:c r="B10" s="24"/>
      <x:c r="C10" s="24"/>
      <x:c r="D10" s="24"/>
      <x:c r="E10" s="24"/>
      <x:c r="F10" s="24"/>
      <x:c r="G10" s="24"/>
      <x:c r="H10" s="24"/>
      <x:c r="I10" s="24"/>
      <x:c r="J10" s="30" t="str">
        <x:f>IF(A10="","",IF(COUNTIF($A$6:$A$205,A10)=1,"VALID","INVALID - DUPLICATE / CASE-COLLIDING LINK ID"))</x:f>
      </x:c>
      <x:c r="K10" s="30" t="str">
        <x:f>IF(A10="","",IF(AND(COUNTIF(MEMO_REGISTER!$A$6:$A$205,B10)=1,EXACT(B10,INDEX(MEMO_REGISTER!$A$6:$A$205,MATCH(B10,MEMO_REGISTER!$A$6:$A$205,0))),EXACT(C10,INDEX(MEMO_REGISTER!$B$6:$B$205,MATCH(B10,MEMO_REGISTER!$A$6:$A$205,0)))),"VALID","INVALID - MEMO / DECISION OWNERSHIP"))</x:f>
      </x:c>
      <x:c r="L10" s="30" t="str">
        <x:f>IF(A10="","",IF(AND(OR(EXACT(E10,"DECISION-USABLE"),EXACT(E10,"BOUNDED INFERENCE"),EXACT(E10,"REPAIR / NARROW"),EXACT(E10,"HOLD / EXCLUDE")),OR(EXACT(G10,"SUPPORT"),EXACT(G10,"CHALLENGE"))),"VALID","INVALID - CONTROLLED TOKEN"))</x:f>
      </x:c>
      <x:c r="M10" s="30" t="str">
        <x:f>IF(A10="","",IF(AND(B10&lt;&gt;"",C10&lt;&gt;"",D10&lt;&gt;"",F10&lt;&gt;"",H10&lt;&gt;"",I10&lt;&gt;""),"VALID","INVALID - REQUIRED FIELD"))</x:f>
      </x:c>
      <x:c r="N10" s="30" t="str">
        <x:f>IF(A10="","",IF(OR(J10&lt;&gt;"VALID",K10&lt;&gt;"VALID",L10&lt;&gt;"VALID",M10&lt;&gt;"VALID",P10&lt;&gt;"VALID"),"INVALID",IF(OR(EXACT(E10,"REPAIR / NARROW"),EXACT(E10,"HOLD / EXCLUDE")),"BLOCKING","VALID")))</x:f>
      </x:c>
      <x:c r="O10" s="30" t="str">
        <x:f>IF(A10="","",B10&amp;"|~|"&amp;C10&amp;"|~|"&amp;D10)</x:f>
      </x:c>
      <x:c r="P10" s="51" t="str">
        <x:f>IF(A10="","",IF(AND(COUNTIF(UPSTREAM_EVIDENCE!$A$6:$A$205,D10)=1,EXACT(D10,INDEX(UPSTREAM_EVIDENCE!$A$6:$A$205,MATCH(D10,UPSTREAM_EVIDENCE!$A$6:$A$205,0))),EXACT(C10,INDEX(UPSTREAM_EVIDENCE!$B$6:$B$205,MATCH(D10,UPSTREAM_EVIDENCE!$A$6:$A$205,0))),EXACT(E10,INDEX(UPSTREAM_EVIDENCE!$C$6:$C$205,MATCH(D10,UPSTREAM_EVIDENCE!$A$6:$A$205,0))),EXACT(F10,INDEX(UPSTREAM_EVIDENCE!$D$6:$D$205,MATCH(D10,UPSTREAM_EVIDENCE!$A$6:$A$205,0))),EXACT(H10,INDEX(UPSTREAM_EVIDENCE!$E$6:$E$205,MATCH(D10,UPSTREAM_EVIDENCE!$A$6:$A$205,0))),EXACT(I10,INDEX(UPSTREAM_EVIDENCE!$F$6:$F$205,MATCH(D10,UPSTREAM_EVIDENCE!$A$6:$A$205,0))),INDEX(UPSTREAM_EVIDENCE!$K$6:$K$205,MATCH(D10,UPSTREAM_EVIDENCE!$A$6:$A$205,0))="VALID"),"VALID","INVALID - EVIDENCE AUDIT PARITY"))</x:f>
      </x:c>
      <x:c r="Q10" s="51" t="str">
        <x:f>IF(A10="","",COUNTIF($B$6:B10,B10))</x:f>
      </x:c>
      <x:c r="R10" s="51" t="str">
        <x:f>IF(A10="","",B10&amp;"|~|"&amp;Q10)</x:f>
      </x:c>
      <x:c r="S10" s="51" t="str">
        <x:f>IF(A10="","",ROW()-5)</x:f>
      </x:c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30" t="str">
        <x:f>IF(A11="","",IF(COUNTIF($A$6:$A$205,A11)=1,"VALID","INVALID - DUPLICATE / CASE-COLLIDING LINK ID"))</x:f>
      </x:c>
      <x:c r="K11" s="30" t="str">
        <x:f>IF(A11="","",IF(AND(COUNTIF(MEMO_REGISTER!$A$6:$A$205,B11)=1,EXACT(B11,INDEX(MEMO_REGISTER!$A$6:$A$205,MATCH(B11,MEMO_REGISTER!$A$6:$A$205,0))),EXACT(C11,INDEX(MEMO_REGISTER!$B$6:$B$205,MATCH(B11,MEMO_REGISTER!$A$6:$A$205,0)))),"VALID","INVALID - MEMO / DECISION OWNERSHIP"))</x:f>
      </x:c>
      <x:c r="L11" s="30" t="str">
        <x:f>IF(A11="","",IF(AND(OR(EXACT(E11,"DECISION-USABLE"),EXACT(E11,"BOUNDED INFERENCE"),EXACT(E11,"REPAIR / NARROW"),EXACT(E11,"HOLD / EXCLUDE")),OR(EXACT(G11,"SUPPORT"),EXACT(G11,"CHALLENGE"))),"VALID","INVALID - CONTROLLED TOKEN"))</x:f>
      </x:c>
      <x:c r="M11" s="30" t="str">
        <x:f>IF(A11="","",IF(AND(B11&lt;&gt;"",C11&lt;&gt;"",D11&lt;&gt;"",F11&lt;&gt;"",H11&lt;&gt;"",I11&lt;&gt;""),"VALID","INVALID - REQUIRED FIELD"))</x:f>
      </x:c>
      <x:c r="N11" s="30" t="str">
        <x:f>IF(A11="","",IF(OR(J11&lt;&gt;"VALID",K11&lt;&gt;"VALID",L11&lt;&gt;"VALID",M11&lt;&gt;"VALID",P11&lt;&gt;"VALID"),"INVALID",IF(OR(EXACT(E11,"REPAIR / NARROW"),EXACT(E11,"HOLD / EXCLUDE")),"BLOCKING","VALID")))</x:f>
      </x:c>
      <x:c r="O11" s="30" t="str">
        <x:f>IF(A11="","",B11&amp;"|~|"&amp;C11&amp;"|~|"&amp;D11)</x:f>
      </x:c>
      <x:c r="P11" s="51" t="str">
        <x:f>IF(A11="","",IF(AND(COUNTIF(UPSTREAM_EVIDENCE!$A$6:$A$205,D11)=1,EXACT(D11,INDEX(UPSTREAM_EVIDENCE!$A$6:$A$205,MATCH(D11,UPSTREAM_EVIDENCE!$A$6:$A$205,0))),EXACT(C11,INDEX(UPSTREAM_EVIDENCE!$B$6:$B$205,MATCH(D11,UPSTREAM_EVIDENCE!$A$6:$A$205,0))),EXACT(E11,INDEX(UPSTREAM_EVIDENCE!$C$6:$C$205,MATCH(D11,UPSTREAM_EVIDENCE!$A$6:$A$205,0))),EXACT(F11,INDEX(UPSTREAM_EVIDENCE!$D$6:$D$205,MATCH(D11,UPSTREAM_EVIDENCE!$A$6:$A$205,0))),EXACT(H11,INDEX(UPSTREAM_EVIDENCE!$E$6:$E$205,MATCH(D11,UPSTREAM_EVIDENCE!$A$6:$A$205,0))),EXACT(I11,INDEX(UPSTREAM_EVIDENCE!$F$6:$F$205,MATCH(D11,UPSTREAM_EVIDENCE!$A$6:$A$205,0))),INDEX(UPSTREAM_EVIDENCE!$K$6:$K$205,MATCH(D11,UPSTREAM_EVIDENCE!$A$6:$A$205,0))="VALID"),"VALID","INVALID - EVIDENCE AUDIT PARITY"))</x:f>
      </x:c>
      <x:c r="Q11" s="51" t="str">
        <x:f>IF(A11="","",COUNTIF($B$6:B11,B11))</x:f>
      </x:c>
      <x:c r="R11" s="51" t="str">
        <x:f>IF(A11="","",B11&amp;"|~|"&amp;Q11)</x:f>
      </x:c>
      <x:c r="S11" s="51" t="str">
        <x:f>IF(A11="","",ROW()-5)</x:f>
      </x:c>
    </x:row>
    <x:row r="12">
      <x:c r="A12" s="24"/>
      <x:c r="B12" s="24"/>
      <x:c r="C12" s="24"/>
      <x:c r="D12" s="24"/>
      <x:c r="E12" s="24"/>
      <x:c r="F12" s="24"/>
      <x:c r="G12" s="24"/>
      <x:c r="H12" s="24"/>
      <x:c r="I12" s="24"/>
      <x:c r="J12" s="30" t="str">
        <x:f>IF(A12="","",IF(COUNTIF($A$6:$A$205,A12)=1,"VALID","INVALID - DUPLICATE / CASE-COLLIDING LINK ID"))</x:f>
      </x:c>
      <x:c r="K12" s="30" t="str">
        <x:f>IF(A12="","",IF(AND(COUNTIF(MEMO_REGISTER!$A$6:$A$205,B12)=1,EXACT(B12,INDEX(MEMO_REGISTER!$A$6:$A$205,MATCH(B12,MEMO_REGISTER!$A$6:$A$205,0))),EXACT(C12,INDEX(MEMO_REGISTER!$B$6:$B$205,MATCH(B12,MEMO_REGISTER!$A$6:$A$205,0)))),"VALID","INVALID - MEMO / DECISION OWNERSHIP"))</x:f>
      </x:c>
      <x:c r="L12" s="30" t="str">
        <x:f>IF(A12="","",IF(AND(OR(EXACT(E12,"DECISION-USABLE"),EXACT(E12,"BOUNDED INFERENCE"),EXACT(E12,"REPAIR / NARROW"),EXACT(E12,"HOLD / EXCLUDE")),OR(EXACT(G12,"SUPPORT"),EXACT(G12,"CHALLENGE"))),"VALID","INVALID - CONTROLLED TOKEN"))</x:f>
      </x:c>
      <x:c r="M12" s="30" t="str">
        <x:f>IF(A12="","",IF(AND(B12&lt;&gt;"",C12&lt;&gt;"",D12&lt;&gt;"",F12&lt;&gt;"",H12&lt;&gt;"",I12&lt;&gt;""),"VALID","INVALID - REQUIRED FIELD"))</x:f>
      </x:c>
      <x:c r="N12" s="30" t="str">
        <x:f>IF(A12="","",IF(OR(J12&lt;&gt;"VALID",K12&lt;&gt;"VALID",L12&lt;&gt;"VALID",M12&lt;&gt;"VALID",P12&lt;&gt;"VALID"),"INVALID",IF(OR(EXACT(E12,"REPAIR / NARROW"),EXACT(E12,"HOLD / EXCLUDE")),"BLOCKING","VALID")))</x:f>
      </x:c>
      <x:c r="O12" s="30" t="str">
        <x:f>IF(A12="","",B12&amp;"|~|"&amp;C12&amp;"|~|"&amp;D12)</x:f>
      </x:c>
      <x:c r="P12" s="51" t="str">
        <x:f>IF(A12="","",IF(AND(COUNTIF(UPSTREAM_EVIDENCE!$A$6:$A$205,D12)=1,EXACT(D12,INDEX(UPSTREAM_EVIDENCE!$A$6:$A$205,MATCH(D12,UPSTREAM_EVIDENCE!$A$6:$A$205,0))),EXACT(C12,INDEX(UPSTREAM_EVIDENCE!$B$6:$B$205,MATCH(D12,UPSTREAM_EVIDENCE!$A$6:$A$205,0))),EXACT(E12,INDEX(UPSTREAM_EVIDENCE!$C$6:$C$205,MATCH(D12,UPSTREAM_EVIDENCE!$A$6:$A$205,0))),EXACT(F12,INDEX(UPSTREAM_EVIDENCE!$D$6:$D$205,MATCH(D12,UPSTREAM_EVIDENCE!$A$6:$A$205,0))),EXACT(H12,INDEX(UPSTREAM_EVIDENCE!$E$6:$E$205,MATCH(D12,UPSTREAM_EVIDENCE!$A$6:$A$205,0))),EXACT(I12,INDEX(UPSTREAM_EVIDENCE!$F$6:$F$205,MATCH(D12,UPSTREAM_EVIDENCE!$A$6:$A$205,0))),INDEX(UPSTREAM_EVIDENCE!$K$6:$K$205,MATCH(D12,UPSTREAM_EVIDENCE!$A$6:$A$205,0))="VALID"),"VALID","INVALID - EVIDENCE AUDIT PARITY"))</x:f>
      </x:c>
      <x:c r="Q12" s="51" t="str">
        <x:f>IF(A12="","",COUNTIF($B$6:B12,B12))</x:f>
      </x:c>
      <x:c r="R12" s="51" t="str">
        <x:f>IF(A12="","",B12&amp;"|~|"&amp;Q12)</x:f>
      </x:c>
      <x:c r="S12" s="51" t="str">
        <x:f>IF(A12="","",ROW()-5)</x:f>
      </x:c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30" t="str">
        <x:f>IF(A13="","",IF(COUNTIF($A$6:$A$205,A13)=1,"VALID","INVALID - DUPLICATE / CASE-COLLIDING LINK ID"))</x:f>
      </x:c>
      <x:c r="K13" s="30" t="str">
        <x:f>IF(A13="","",IF(AND(COUNTIF(MEMO_REGISTER!$A$6:$A$205,B13)=1,EXACT(B13,INDEX(MEMO_REGISTER!$A$6:$A$205,MATCH(B13,MEMO_REGISTER!$A$6:$A$205,0))),EXACT(C13,INDEX(MEMO_REGISTER!$B$6:$B$205,MATCH(B13,MEMO_REGISTER!$A$6:$A$205,0)))),"VALID","INVALID - MEMO / DECISION OWNERSHIP"))</x:f>
      </x:c>
      <x:c r="L13" s="30" t="str">
        <x:f>IF(A13="","",IF(AND(OR(EXACT(E13,"DECISION-USABLE"),EXACT(E13,"BOUNDED INFERENCE"),EXACT(E13,"REPAIR / NARROW"),EXACT(E13,"HOLD / EXCLUDE")),OR(EXACT(G13,"SUPPORT"),EXACT(G13,"CHALLENGE"))),"VALID","INVALID - CONTROLLED TOKEN"))</x:f>
      </x:c>
      <x:c r="M13" s="30" t="str">
        <x:f>IF(A13="","",IF(AND(B13&lt;&gt;"",C13&lt;&gt;"",D13&lt;&gt;"",F13&lt;&gt;"",H13&lt;&gt;"",I13&lt;&gt;""),"VALID","INVALID - REQUIRED FIELD"))</x:f>
      </x:c>
      <x:c r="N13" s="30" t="str">
        <x:f>IF(A13="","",IF(OR(J13&lt;&gt;"VALID",K13&lt;&gt;"VALID",L13&lt;&gt;"VALID",M13&lt;&gt;"VALID",P13&lt;&gt;"VALID"),"INVALID",IF(OR(EXACT(E13,"REPAIR / NARROW"),EXACT(E13,"HOLD / EXCLUDE")),"BLOCKING","VALID")))</x:f>
      </x:c>
      <x:c r="O13" s="30" t="str">
        <x:f>IF(A13="","",B13&amp;"|~|"&amp;C13&amp;"|~|"&amp;D13)</x:f>
      </x:c>
      <x:c r="P13" s="51" t="str">
        <x:f>IF(A13="","",IF(AND(COUNTIF(UPSTREAM_EVIDENCE!$A$6:$A$205,D13)=1,EXACT(D13,INDEX(UPSTREAM_EVIDENCE!$A$6:$A$205,MATCH(D13,UPSTREAM_EVIDENCE!$A$6:$A$205,0))),EXACT(C13,INDEX(UPSTREAM_EVIDENCE!$B$6:$B$205,MATCH(D13,UPSTREAM_EVIDENCE!$A$6:$A$205,0))),EXACT(E13,INDEX(UPSTREAM_EVIDENCE!$C$6:$C$205,MATCH(D13,UPSTREAM_EVIDENCE!$A$6:$A$205,0))),EXACT(F13,INDEX(UPSTREAM_EVIDENCE!$D$6:$D$205,MATCH(D13,UPSTREAM_EVIDENCE!$A$6:$A$205,0))),EXACT(H13,INDEX(UPSTREAM_EVIDENCE!$E$6:$E$205,MATCH(D13,UPSTREAM_EVIDENCE!$A$6:$A$205,0))),EXACT(I13,INDEX(UPSTREAM_EVIDENCE!$F$6:$F$205,MATCH(D13,UPSTREAM_EVIDENCE!$A$6:$A$205,0))),INDEX(UPSTREAM_EVIDENCE!$K$6:$K$205,MATCH(D13,UPSTREAM_EVIDENCE!$A$6:$A$205,0))="VALID"),"VALID","INVALID - EVIDENCE AUDIT PARITY"))</x:f>
      </x:c>
      <x:c r="Q13" s="51" t="str">
        <x:f>IF(A13="","",COUNTIF($B$6:B13,B13))</x:f>
      </x:c>
      <x:c r="R13" s="51" t="str">
        <x:f>IF(A13="","",B13&amp;"|~|"&amp;Q13)</x:f>
      </x:c>
      <x:c r="S13" s="51" t="str">
        <x:f>IF(A13="","",ROW()-5)</x:f>
      </x:c>
    </x:row>
    <x:row r="14">
      <x:c r="A14" s="24"/>
      <x:c r="B14" s="24"/>
      <x:c r="C14" s="24"/>
      <x:c r="D14" s="24"/>
      <x:c r="E14" s="24"/>
      <x:c r="F14" s="24"/>
      <x:c r="G14" s="24"/>
      <x:c r="H14" s="24"/>
      <x:c r="I14" s="24"/>
      <x:c r="J14" s="30" t="str">
        <x:f>IF(A14="","",IF(COUNTIF($A$6:$A$205,A14)=1,"VALID","INVALID - DUPLICATE / CASE-COLLIDING LINK ID"))</x:f>
      </x:c>
      <x:c r="K14" s="30" t="str">
        <x:f>IF(A14="","",IF(AND(COUNTIF(MEMO_REGISTER!$A$6:$A$205,B14)=1,EXACT(B14,INDEX(MEMO_REGISTER!$A$6:$A$205,MATCH(B14,MEMO_REGISTER!$A$6:$A$205,0))),EXACT(C14,INDEX(MEMO_REGISTER!$B$6:$B$205,MATCH(B14,MEMO_REGISTER!$A$6:$A$205,0)))),"VALID","INVALID - MEMO / DECISION OWNERSHIP"))</x:f>
      </x:c>
      <x:c r="L14" s="30" t="str">
        <x:f>IF(A14="","",IF(AND(OR(EXACT(E14,"DECISION-USABLE"),EXACT(E14,"BOUNDED INFERENCE"),EXACT(E14,"REPAIR / NARROW"),EXACT(E14,"HOLD / EXCLUDE")),OR(EXACT(G14,"SUPPORT"),EXACT(G14,"CHALLENGE"))),"VALID","INVALID - CONTROLLED TOKEN"))</x:f>
      </x:c>
      <x:c r="M14" s="30" t="str">
        <x:f>IF(A14="","",IF(AND(B14&lt;&gt;"",C14&lt;&gt;"",D14&lt;&gt;"",F14&lt;&gt;"",H14&lt;&gt;"",I14&lt;&gt;""),"VALID","INVALID - REQUIRED FIELD"))</x:f>
      </x:c>
      <x:c r="N14" s="30" t="str">
        <x:f>IF(A14="","",IF(OR(J14&lt;&gt;"VALID",K14&lt;&gt;"VALID",L14&lt;&gt;"VALID",M14&lt;&gt;"VALID",P14&lt;&gt;"VALID"),"INVALID",IF(OR(EXACT(E14,"REPAIR / NARROW"),EXACT(E14,"HOLD / EXCLUDE")),"BLOCKING","VALID")))</x:f>
      </x:c>
      <x:c r="O14" s="30" t="str">
        <x:f>IF(A14="","",B14&amp;"|~|"&amp;C14&amp;"|~|"&amp;D14)</x:f>
      </x:c>
      <x:c r="P14" s="51" t="str">
        <x:f>IF(A14="","",IF(AND(COUNTIF(UPSTREAM_EVIDENCE!$A$6:$A$205,D14)=1,EXACT(D14,INDEX(UPSTREAM_EVIDENCE!$A$6:$A$205,MATCH(D14,UPSTREAM_EVIDENCE!$A$6:$A$205,0))),EXACT(C14,INDEX(UPSTREAM_EVIDENCE!$B$6:$B$205,MATCH(D14,UPSTREAM_EVIDENCE!$A$6:$A$205,0))),EXACT(E14,INDEX(UPSTREAM_EVIDENCE!$C$6:$C$205,MATCH(D14,UPSTREAM_EVIDENCE!$A$6:$A$205,0))),EXACT(F14,INDEX(UPSTREAM_EVIDENCE!$D$6:$D$205,MATCH(D14,UPSTREAM_EVIDENCE!$A$6:$A$205,0))),EXACT(H14,INDEX(UPSTREAM_EVIDENCE!$E$6:$E$205,MATCH(D14,UPSTREAM_EVIDENCE!$A$6:$A$205,0))),EXACT(I14,INDEX(UPSTREAM_EVIDENCE!$F$6:$F$205,MATCH(D14,UPSTREAM_EVIDENCE!$A$6:$A$205,0))),INDEX(UPSTREAM_EVIDENCE!$K$6:$K$205,MATCH(D14,UPSTREAM_EVIDENCE!$A$6:$A$205,0))="VALID"),"VALID","INVALID - EVIDENCE AUDIT PARITY"))</x:f>
      </x:c>
      <x:c r="Q14" s="51" t="str">
        <x:f>IF(A14="","",COUNTIF($B$6:B14,B14))</x:f>
      </x:c>
      <x:c r="R14" s="51" t="str">
        <x:f>IF(A14="","",B14&amp;"|~|"&amp;Q14)</x:f>
      </x:c>
      <x:c r="S14" s="51" t="str">
        <x:f>IF(A14="","",ROW()-5)</x:f>
      </x:c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30" t="str">
        <x:f>IF(A15="","",IF(COUNTIF($A$6:$A$205,A15)=1,"VALID","INVALID - DUPLICATE / CASE-COLLIDING LINK ID"))</x:f>
      </x:c>
      <x:c r="K15" s="30" t="str">
        <x:f>IF(A15="","",IF(AND(COUNTIF(MEMO_REGISTER!$A$6:$A$205,B15)=1,EXACT(B15,INDEX(MEMO_REGISTER!$A$6:$A$205,MATCH(B15,MEMO_REGISTER!$A$6:$A$205,0))),EXACT(C15,INDEX(MEMO_REGISTER!$B$6:$B$205,MATCH(B15,MEMO_REGISTER!$A$6:$A$205,0)))),"VALID","INVALID - MEMO / DECISION OWNERSHIP"))</x:f>
      </x:c>
      <x:c r="L15" s="30" t="str">
        <x:f>IF(A15="","",IF(AND(OR(EXACT(E15,"DECISION-USABLE"),EXACT(E15,"BOUNDED INFERENCE"),EXACT(E15,"REPAIR / NARROW"),EXACT(E15,"HOLD / EXCLUDE")),OR(EXACT(G15,"SUPPORT"),EXACT(G15,"CHALLENGE"))),"VALID","INVALID - CONTROLLED TOKEN"))</x:f>
      </x:c>
      <x:c r="M15" s="30" t="str">
        <x:f>IF(A15="","",IF(AND(B15&lt;&gt;"",C15&lt;&gt;"",D15&lt;&gt;"",F15&lt;&gt;"",H15&lt;&gt;"",I15&lt;&gt;""),"VALID","INVALID - REQUIRED FIELD"))</x:f>
      </x:c>
      <x:c r="N15" s="30" t="str">
        <x:f>IF(A15="","",IF(OR(J15&lt;&gt;"VALID",K15&lt;&gt;"VALID",L15&lt;&gt;"VALID",M15&lt;&gt;"VALID",P15&lt;&gt;"VALID"),"INVALID",IF(OR(EXACT(E15,"REPAIR / NARROW"),EXACT(E15,"HOLD / EXCLUDE")),"BLOCKING","VALID")))</x:f>
      </x:c>
      <x:c r="O15" s="30" t="str">
        <x:f>IF(A15="","",B15&amp;"|~|"&amp;C15&amp;"|~|"&amp;D15)</x:f>
      </x:c>
      <x:c r="P15" s="51" t="str">
        <x:f>IF(A15="","",IF(AND(COUNTIF(UPSTREAM_EVIDENCE!$A$6:$A$205,D15)=1,EXACT(D15,INDEX(UPSTREAM_EVIDENCE!$A$6:$A$205,MATCH(D15,UPSTREAM_EVIDENCE!$A$6:$A$205,0))),EXACT(C15,INDEX(UPSTREAM_EVIDENCE!$B$6:$B$205,MATCH(D15,UPSTREAM_EVIDENCE!$A$6:$A$205,0))),EXACT(E15,INDEX(UPSTREAM_EVIDENCE!$C$6:$C$205,MATCH(D15,UPSTREAM_EVIDENCE!$A$6:$A$205,0))),EXACT(F15,INDEX(UPSTREAM_EVIDENCE!$D$6:$D$205,MATCH(D15,UPSTREAM_EVIDENCE!$A$6:$A$205,0))),EXACT(H15,INDEX(UPSTREAM_EVIDENCE!$E$6:$E$205,MATCH(D15,UPSTREAM_EVIDENCE!$A$6:$A$205,0))),EXACT(I15,INDEX(UPSTREAM_EVIDENCE!$F$6:$F$205,MATCH(D15,UPSTREAM_EVIDENCE!$A$6:$A$205,0))),INDEX(UPSTREAM_EVIDENCE!$K$6:$K$205,MATCH(D15,UPSTREAM_EVIDENCE!$A$6:$A$205,0))="VALID"),"VALID","INVALID - EVIDENCE AUDIT PARITY"))</x:f>
      </x:c>
      <x:c r="Q15" s="51" t="str">
        <x:f>IF(A15="","",COUNTIF($B$6:B15,B15))</x:f>
      </x:c>
      <x:c r="R15" s="51" t="str">
        <x:f>IF(A15="","",B15&amp;"|~|"&amp;Q15)</x:f>
      </x:c>
      <x:c r="S15" s="51" t="str">
        <x:f>IF(A15="","",ROW()-5)</x:f>
      </x:c>
    </x:row>
    <x:row r="16">
      <x:c r="A16" s="24"/>
      <x:c r="B16" s="24"/>
      <x:c r="C16" s="24"/>
      <x:c r="D16" s="24"/>
      <x:c r="E16" s="24"/>
      <x:c r="F16" s="24"/>
      <x:c r="G16" s="24"/>
      <x:c r="H16" s="24"/>
      <x:c r="I16" s="24"/>
      <x:c r="J16" s="30" t="str">
        <x:f>IF(A16="","",IF(COUNTIF($A$6:$A$205,A16)=1,"VALID","INVALID - DUPLICATE / CASE-COLLIDING LINK ID"))</x:f>
      </x:c>
      <x:c r="K16" s="30" t="str">
        <x:f>IF(A16="","",IF(AND(COUNTIF(MEMO_REGISTER!$A$6:$A$205,B16)=1,EXACT(B16,INDEX(MEMO_REGISTER!$A$6:$A$205,MATCH(B16,MEMO_REGISTER!$A$6:$A$205,0))),EXACT(C16,INDEX(MEMO_REGISTER!$B$6:$B$205,MATCH(B16,MEMO_REGISTER!$A$6:$A$205,0)))),"VALID","INVALID - MEMO / DECISION OWNERSHIP"))</x:f>
      </x:c>
      <x:c r="L16" s="30" t="str">
        <x:f>IF(A16="","",IF(AND(OR(EXACT(E16,"DECISION-USABLE"),EXACT(E16,"BOUNDED INFERENCE"),EXACT(E16,"REPAIR / NARROW"),EXACT(E16,"HOLD / EXCLUDE")),OR(EXACT(G16,"SUPPORT"),EXACT(G16,"CHALLENGE"))),"VALID","INVALID - CONTROLLED TOKEN"))</x:f>
      </x:c>
      <x:c r="M16" s="30" t="str">
        <x:f>IF(A16="","",IF(AND(B16&lt;&gt;"",C16&lt;&gt;"",D16&lt;&gt;"",F16&lt;&gt;"",H16&lt;&gt;"",I16&lt;&gt;""),"VALID","INVALID - REQUIRED FIELD"))</x:f>
      </x:c>
      <x:c r="N16" s="30" t="str">
        <x:f>IF(A16="","",IF(OR(J16&lt;&gt;"VALID",K16&lt;&gt;"VALID",L16&lt;&gt;"VALID",M16&lt;&gt;"VALID",P16&lt;&gt;"VALID"),"INVALID",IF(OR(EXACT(E16,"REPAIR / NARROW"),EXACT(E16,"HOLD / EXCLUDE")),"BLOCKING","VALID")))</x:f>
      </x:c>
      <x:c r="O16" s="30" t="str">
        <x:f>IF(A16="","",B16&amp;"|~|"&amp;C16&amp;"|~|"&amp;D16)</x:f>
      </x:c>
      <x:c r="P16" s="51" t="str">
        <x:f>IF(A16="","",IF(AND(COUNTIF(UPSTREAM_EVIDENCE!$A$6:$A$205,D16)=1,EXACT(D16,INDEX(UPSTREAM_EVIDENCE!$A$6:$A$205,MATCH(D16,UPSTREAM_EVIDENCE!$A$6:$A$205,0))),EXACT(C16,INDEX(UPSTREAM_EVIDENCE!$B$6:$B$205,MATCH(D16,UPSTREAM_EVIDENCE!$A$6:$A$205,0))),EXACT(E16,INDEX(UPSTREAM_EVIDENCE!$C$6:$C$205,MATCH(D16,UPSTREAM_EVIDENCE!$A$6:$A$205,0))),EXACT(F16,INDEX(UPSTREAM_EVIDENCE!$D$6:$D$205,MATCH(D16,UPSTREAM_EVIDENCE!$A$6:$A$205,0))),EXACT(H16,INDEX(UPSTREAM_EVIDENCE!$E$6:$E$205,MATCH(D16,UPSTREAM_EVIDENCE!$A$6:$A$205,0))),EXACT(I16,INDEX(UPSTREAM_EVIDENCE!$F$6:$F$205,MATCH(D16,UPSTREAM_EVIDENCE!$A$6:$A$205,0))),INDEX(UPSTREAM_EVIDENCE!$K$6:$K$205,MATCH(D16,UPSTREAM_EVIDENCE!$A$6:$A$205,0))="VALID"),"VALID","INVALID - EVIDENCE AUDIT PARITY"))</x:f>
      </x:c>
      <x:c r="Q16" s="51" t="str">
        <x:f>IF(A16="","",COUNTIF($B$6:B16,B16))</x:f>
      </x:c>
      <x:c r="R16" s="51" t="str">
        <x:f>IF(A16="","",B16&amp;"|~|"&amp;Q16)</x:f>
      </x:c>
      <x:c r="S16" s="51" t="str">
        <x:f>IF(A16="","",ROW()-5)</x:f>
      </x:c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30" t="str">
        <x:f>IF(A17="","",IF(COUNTIF($A$6:$A$205,A17)=1,"VALID","INVALID - DUPLICATE / CASE-COLLIDING LINK ID"))</x:f>
      </x:c>
      <x:c r="K17" s="30" t="str">
        <x:f>IF(A17="","",IF(AND(COUNTIF(MEMO_REGISTER!$A$6:$A$205,B17)=1,EXACT(B17,INDEX(MEMO_REGISTER!$A$6:$A$205,MATCH(B17,MEMO_REGISTER!$A$6:$A$205,0))),EXACT(C17,INDEX(MEMO_REGISTER!$B$6:$B$205,MATCH(B17,MEMO_REGISTER!$A$6:$A$205,0)))),"VALID","INVALID - MEMO / DECISION OWNERSHIP"))</x:f>
      </x:c>
      <x:c r="L17" s="30" t="str">
        <x:f>IF(A17="","",IF(AND(OR(EXACT(E17,"DECISION-USABLE"),EXACT(E17,"BOUNDED INFERENCE"),EXACT(E17,"REPAIR / NARROW"),EXACT(E17,"HOLD / EXCLUDE")),OR(EXACT(G17,"SUPPORT"),EXACT(G17,"CHALLENGE"))),"VALID","INVALID - CONTROLLED TOKEN"))</x:f>
      </x:c>
      <x:c r="M17" s="30" t="str">
        <x:f>IF(A17="","",IF(AND(B17&lt;&gt;"",C17&lt;&gt;"",D17&lt;&gt;"",F17&lt;&gt;"",H17&lt;&gt;"",I17&lt;&gt;""),"VALID","INVALID - REQUIRED FIELD"))</x:f>
      </x:c>
      <x:c r="N17" s="30" t="str">
        <x:f>IF(A17="","",IF(OR(J17&lt;&gt;"VALID",K17&lt;&gt;"VALID",L17&lt;&gt;"VALID",M17&lt;&gt;"VALID",P17&lt;&gt;"VALID"),"INVALID",IF(OR(EXACT(E17,"REPAIR / NARROW"),EXACT(E17,"HOLD / EXCLUDE")),"BLOCKING","VALID")))</x:f>
      </x:c>
      <x:c r="O17" s="30" t="str">
        <x:f>IF(A17="","",B17&amp;"|~|"&amp;C17&amp;"|~|"&amp;D17)</x:f>
      </x:c>
      <x:c r="P17" s="51" t="str">
        <x:f>IF(A17="","",IF(AND(COUNTIF(UPSTREAM_EVIDENCE!$A$6:$A$205,D17)=1,EXACT(D17,INDEX(UPSTREAM_EVIDENCE!$A$6:$A$205,MATCH(D17,UPSTREAM_EVIDENCE!$A$6:$A$205,0))),EXACT(C17,INDEX(UPSTREAM_EVIDENCE!$B$6:$B$205,MATCH(D17,UPSTREAM_EVIDENCE!$A$6:$A$205,0))),EXACT(E17,INDEX(UPSTREAM_EVIDENCE!$C$6:$C$205,MATCH(D17,UPSTREAM_EVIDENCE!$A$6:$A$205,0))),EXACT(F17,INDEX(UPSTREAM_EVIDENCE!$D$6:$D$205,MATCH(D17,UPSTREAM_EVIDENCE!$A$6:$A$205,0))),EXACT(H17,INDEX(UPSTREAM_EVIDENCE!$E$6:$E$205,MATCH(D17,UPSTREAM_EVIDENCE!$A$6:$A$205,0))),EXACT(I17,INDEX(UPSTREAM_EVIDENCE!$F$6:$F$205,MATCH(D17,UPSTREAM_EVIDENCE!$A$6:$A$205,0))),INDEX(UPSTREAM_EVIDENCE!$K$6:$K$205,MATCH(D17,UPSTREAM_EVIDENCE!$A$6:$A$205,0))="VALID"),"VALID","INVALID - EVIDENCE AUDIT PARITY"))</x:f>
      </x:c>
      <x:c r="Q17" s="51" t="str">
        <x:f>IF(A17="","",COUNTIF($B$6:B17,B17))</x:f>
      </x:c>
      <x:c r="R17" s="51" t="str">
        <x:f>IF(A17="","",B17&amp;"|~|"&amp;Q17)</x:f>
      </x:c>
      <x:c r="S17" s="51" t="str">
        <x:f>IF(A17="","",ROW()-5)</x:f>
      </x:c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30" t="str">
        <x:f>IF(A18="","",IF(COUNTIF($A$6:$A$205,A18)=1,"VALID","INVALID - DUPLICATE / CASE-COLLIDING LINK ID"))</x:f>
      </x:c>
      <x:c r="K18" s="30" t="str">
        <x:f>IF(A18="","",IF(AND(COUNTIF(MEMO_REGISTER!$A$6:$A$205,B18)=1,EXACT(B18,INDEX(MEMO_REGISTER!$A$6:$A$205,MATCH(B18,MEMO_REGISTER!$A$6:$A$205,0))),EXACT(C18,INDEX(MEMO_REGISTER!$B$6:$B$205,MATCH(B18,MEMO_REGISTER!$A$6:$A$205,0)))),"VALID","INVALID - MEMO / DECISION OWNERSHIP"))</x:f>
      </x:c>
      <x:c r="L18" s="30" t="str">
        <x:f>IF(A18="","",IF(AND(OR(EXACT(E18,"DECISION-USABLE"),EXACT(E18,"BOUNDED INFERENCE"),EXACT(E18,"REPAIR / NARROW"),EXACT(E18,"HOLD / EXCLUDE")),OR(EXACT(G18,"SUPPORT"),EXACT(G18,"CHALLENGE"))),"VALID","INVALID - CONTROLLED TOKEN"))</x:f>
      </x:c>
      <x:c r="M18" s="30" t="str">
        <x:f>IF(A18="","",IF(AND(B18&lt;&gt;"",C18&lt;&gt;"",D18&lt;&gt;"",F18&lt;&gt;"",H18&lt;&gt;"",I18&lt;&gt;""),"VALID","INVALID - REQUIRED FIELD"))</x:f>
      </x:c>
      <x:c r="N18" s="30" t="str">
        <x:f>IF(A18="","",IF(OR(J18&lt;&gt;"VALID",K18&lt;&gt;"VALID",L18&lt;&gt;"VALID",M18&lt;&gt;"VALID",P18&lt;&gt;"VALID"),"INVALID",IF(OR(EXACT(E18,"REPAIR / NARROW"),EXACT(E18,"HOLD / EXCLUDE")),"BLOCKING","VALID")))</x:f>
      </x:c>
      <x:c r="O18" s="30" t="str">
        <x:f>IF(A18="","",B18&amp;"|~|"&amp;C18&amp;"|~|"&amp;D18)</x:f>
      </x:c>
      <x:c r="P18" s="51" t="str">
        <x:f>IF(A18="","",IF(AND(COUNTIF(UPSTREAM_EVIDENCE!$A$6:$A$205,D18)=1,EXACT(D18,INDEX(UPSTREAM_EVIDENCE!$A$6:$A$205,MATCH(D18,UPSTREAM_EVIDENCE!$A$6:$A$205,0))),EXACT(C18,INDEX(UPSTREAM_EVIDENCE!$B$6:$B$205,MATCH(D18,UPSTREAM_EVIDENCE!$A$6:$A$205,0))),EXACT(E18,INDEX(UPSTREAM_EVIDENCE!$C$6:$C$205,MATCH(D18,UPSTREAM_EVIDENCE!$A$6:$A$205,0))),EXACT(F18,INDEX(UPSTREAM_EVIDENCE!$D$6:$D$205,MATCH(D18,UPSTREAM_EVIDENCE!$A$6:$A$205,0))),EXACT(H18,INDEX(UPSTREAM_EVIDENCE!$E$6:$E$205,MATCH(D18,UPSTREAM_EVIDENCE!$A$6:$A$205,0))),EXACT(I18,INDEX(UPSTREAM_EVIDENCE!$F$6:$F$205,MATCH(D18,UPSTREAM_EVIDENCE!$A$6:$A$205,0))),INDEX(UPSTREAM_EVIDENCE!$K$6:$K$205,MATCH(D18,UPSTREAM_EVIDENCE!$A$6:$A$205,0))="VALID"),"VALID","INVALID - EVIDENCE AUDIT PARITY"))</x:f>
      </x:c>
      <x:c r="Q18" s="51" t="str">
        <x:f>IF(A18="","",COUNTIF($B$6:B18,B18))</x:f>
      </x:c>
      <x:c r="R18" s="51" t="str">
        <x:f>IF(A18="","",B18&amp;"|~|"&amp;Q18)</x:f>
      </x:c>
      <x:c r="S18" s="51" t="str">
        <x:f>IF(A18="","",ROW()-5)</x:f>
      </x:c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30" t="str">
        <x:f>IF(A19="","",IF(COUNTIF($A$6:$A$205,A19)=1,"VALID","INVALID - DUPLICATE / CASE-COLLIDING LINK ID"))</x:f>
      </x:c>
      <x:c r="K19" s="30" t="str">
        <x:f>IF(A19="","",IF(AND(COUNTIF(MEMO_REGISTER!$A$6:$A$205,B19)=1,EXACT(B19,INDEX(MEMO_REGISTER!$A$6:$A$205,MATCH(B19,MEMO_REGISTER!$A$6:$A$205,0))),EXACT(C19,INDEX(MEMO_REGISTER!$B$6:$B$205,MATCH(B19,MEMO_REGISTER!$A$6:$A$205,0)))),"VALID","INVALID - MEMO / DECISION OWNERSHIP"))</x:f>
      </x:c>
      <x:c r="L19" s="30" t="str">
        <x:f>IF(A19="","",IF(AND(OR(EXACT(E19,"DECISION-USABLE"),EXACT(E19,"BOUNDED INFERENCE"),EXACT(E19,"REPAIR / NARROW"),EXACT(E19,"HOLD / EXCLUDE")),OR(EXACT(G19,"SUPPORT"),EXACT(G19,"CHALLENGE"))),"VALID","INVALID - CONTROLLED TOKEN"))</x:f>
      </x:c>
      <x:c r="M19" s="30" t="str">
        <x:f>IF(A19="","",IF(AND(B19&lt;&gt;"",C19&lt;&gt;"",D19&lt;&gt;"",F19&lt;&gt;"",H19&lt;&gt;"",I19&lt;&gt;""),"VALID","INVALID - REQUIRED FIELD"))</x:f>
      </x:c>
      <x:c r="N19" s="30" t="str">
        <x:f>IF(A19="","",IF(OR(J19&lt;&gt;"VALID",K19&lt;&gt;"VALID",L19&lt;&gt;"VALID",M19&lt;&gt;"VALID",P19&lt;&gt;"VALID"),"INVALID",IF(OR(EXACT(E19,"REPAIR / NARROW"),EXACT(E19,"HOLD / EXCLUDE")),"BLOCKING","VALID")))</x:f>
      </x:c>
      <x:c r="O19" s="30" t="str">
        <x:f>IF(A19="","",B19&amp;"|~|"&amp;C19&amp;"|~|"&amp;D19)</x:f>
      </x:c>
      <x:c r="P19" s="51" t="str">
        <x:f>IF(A19="","",IF(AND(COUNTIF(UPSTREAM_EVIDENCE!$A$6:$A$205,D19)=1,EXACT(D19,INDEX(UPSTREAM_EVIDENCE!$A$6:$A$205,MATCH(D19,UPSTREAM_EVIDENCE!$A$6:$A$205,0))),EXACT(C19,INDEX(UPSTREAM_EVIDENCE!$B$6:$B$205,MATCH(D19,UPSTREAM_EVIDENCE!$A$6:$A$205,0))),EXACT(E19,INDEX(UPSTREAM_EVIDENCE!$C$6:$C$205,MATCH(D19,UPSTREAM_EVIDENCE!$A$6:$A$205,0))),EXACT(F19,INDEX(UPSTREAM_EVIDENCE!$D$6:$D$205,MATCH(D19,UPSTREAM_EVIDENCE!$A$6:$A$205,0))),EXACT(H19,INDEX(UPSTREAM_EVIDENCE!$E$6:$E$205,MATCH(D19,UPSTREAM_EVIDENCE!$A$6:$A$205,0))),EXACT(I19,INDEX(UPSTREAM_EVIDENCE!$F$6:$F$205,MATCH(D19,UPSTREAM_EVIDENCE!$A$6:$A$205,0))),INDEX(UPSTREAM_EVIDENCE!$K$6:$K$205,MATCH(D19,UPSTREAM_EVIDENCE!$A$6:$A$205,0))="VALID"),"VALID","INVALID - EVIDENCE AUDIT PARITY"))</x:f>
      </x:c>
      <x:c r="Q19" s="51" t="str">
        <x:f>IF(A19="","",COUNTIF($B$6:B19,B19))</x:f>
      </x:c>
      <x:c r="R19" s="51" t="str">
        <x:f>IF(A19="","",B19&amp;"|~|"&amp;Q19)</x:f>
      </x:c>
      <x:c r="S19" s="51" t="str">
        <x:f>IF(A19="","",ROW()-5)</x:f>
      </x:c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24"/>
      <x:c r="J20" s="30" t="str">
        <x:f>IF(A20="","",IF(COUNTIF($A$6:$A$205,A20)=1,"VALID","INVALID - DUPLICATE / CASE-COLLIDING LINK ID"))</x:f>
      </x:c>
      <x:c r="K20" s="30" t="str">
        <x:f>IF(A20="","",IF(AND(COUNTIF(MEMO_REGISTER!$A$6:$A$205,B20)=1,EXACT(B20,INDEX(MEMO_REGISTER!$A$6:$A$205,MATCH(B20,MEMO_REGISTER!$A$6:$A$205,0))),EXACT(C20,INDEX(MEMO_REGISTER!$B$6:$B$205,MATCH(B20,MEMO_REGISTER!$A$6:$A$205,0)))),"VALID","INVALID - MEMO / DECISION OWNERSHIP"))</x:f>
      </x:c>
      <x:c r="L20" s="30" t="str">
        <x:f>IF(A20="","",IF(AND(OR(EXACT(E20,"DECISION-USABLE"),EXACT(E20,"BOUNDED INFERENCE"),EXACT(E20,"REPAIR / NARROW"),EXACT(E20,"HOLD / EXCLUDE")),OR(EXACT(G20,"SUPPORT"),EXACT(G20,"CHALLENGE"))),"VALID","INVALID - CONTROLLED TOKEN"))</x:f>
      </x:c>
      <x:c r="M20" s="30" t="str">
        <x:f>IF(A20="","",IF(AND(B20&lt;&gt;"",C20&lt;&gt;"",D20&lt;&gt;"",F20&lt;&gt;"",H20&lt;&gt;"",I20&lt;&gt;""),"VALID","INVALID - REQUIRED FIELD"))</x:f>
      </x:c>
      <x:c r="N20" s="30" t="str">
        <x:f>IF(A20="","",IF(OR(J20&lt;&gt;"VALID",K20&lt;&gt;"VALID",L20&lt;&gt;"VALID",M20&lt;&gt;"VALID",P20&lt;&gt;"VALID"),"INVALID",IF(OR(EXACT(E20,"REPAIR / NARROW"),EXACT(E20,"HOLD / EXCLUDE")),"BLOCKING","VALID")))</x:f>
      </x:c>
      <x:c r="O20" s="30" t="str">
        <x:f>IF(A20="","",B20&amp;"|~|"&amp;C20&amp;"|~|"&amp;D20)</x:f>
      </x:c>
      <x:c r="P20" s="51" t="str">
        <x:f>IF(A20="","",IF(AND(COUNTIF(UPSTREAM_EVIDENCE!$A$6:$A$205,D20)=1,EXACT(D20,INDEX(UPSTREAM_EVIDENCE!$A$6:$A$205,MATCH(D20,UPSTREAM_EVIDENCE!$A$6:$A$205,0))),EXACT(C20,INDEX(UPSTREAM_EVIDENCE!$B$6:$B$205,MATCH(D20,UPSTREAM_EVIDENCE!$A$6:$A$205,0))),EXACT(E20,INDEX(UPSTREAM_EVIDENCE!$C$6:$C$205,MATCH(D20,UPSTREAM_EVIDENCE!$A$6:$A$205,0))),EXACT(F20,INDEX(UPSTREAM_EVIDENCE!$D$6:$D$205,MATCH(D20,UPSTREAM_EVIDENCE!$A$6:$A$205,0))),EXACT(H20,INDEX(UPSTREAM_EVIDENCE!$E$6:$E$205,MATCH(D20,UPSTREAM_EVIDENCE!$A$6:$A$205,0))),EXACT(I20,INDEX(UPSTREAM_EVIDENCE!$F$6:$F$205,MATCH(D20,UPSTREAM_EVIDENCE!$A$6:$A$205,0))),INDEX(UPSTREAM_EVIDENCE!$K$6:$K$205,MATCH(D20,UPSTREAM_EVIDENCE!$A$6:$A$205,0))="VALID"),"VALID","INVALID - EVIDENCE AUDIT PARITY"))</x:f>
      </x:c>
      <x:c r="Q20" s="51" t="str">
        <x:f>IF(A20="","",COUNTIF($B$6:B20,B20))</x:f>
      </x:c>
      <x:c r="R20" s="51" t="str">
        <x:f>IF(A20="","",B20&amp;"|~|"&amp;Q20)</x:f>
      </x:c>
      <x:c r="S20" s="51" t="str">
        <x:f>IF(A20="","",ROW()-5)</x:f>
      </x:c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30" t="str">
        <x:f>IF(A21="","",IF(COUNTIF($A$6:$A$205,A21)=1,"VALID","INVALID - DUPLICATE / CASE-COLLIDING LINK ID"))</x:f>
      </x:c>
      <x:c r="K21" s="30" t="str">
        <x:f>IF(A21="","",IF(AND(COUNTIF(MEMO_REGISTER!$A$6:$A$205,B21)=1,EXACT(B21,INDEX(MEMO_REGISTER!$A$6:$A$205,MATCH(B21,MEMO_REGISTER!$A$6:$A$205,0))),EXACT(C21,INDEX(MEMO_REGISTER!$B$6:$B$205,MATCH(B21,MEMO_REGISTER!$A$6:$A$205,0)))),"VALID","INVALID - MEMO / DECISION OWNERSHIP"))</x:f>
      </x:c>
      <x:c r="L21" s="30" t="str">
        <x:f>IF(A21="","",IF(AND(OR(EXACT(E21,"DECISION-USABLE"),EXACT(E21,"BOUNDED INFERENCE"),EXACT(E21,"REPAIR / NARROW"),EXACT(E21,"HOLD / EXCLUDE")),OR(EXACT(G21,"SUPPORT"),EXACT(G21,"CHALLENGE"))),"VALID","INVALID - CONTROLLED TOKEN"))</x:f>
      </x:c>
      <x:c r="M21" s="30" t="str">
        <x:f>IF(A21="","",IF(AND(B21&lt;&gt;"",C21&lt;&gt;"",D21&lt;&gt;"",F21&lt;&gt;"",H21&lt;&gt;"",I21&lt;&gt;""),"VALID","INVALID - REQUIRED FIELD"))</x:f>
      </x:c>
      <x:c r="N21" s="30" t="str">
        <x:f>IF(A21="","",IF(OR(J21&lt;&gt;"VALID",K21&lt;&gt;"VALID",L21&lt;&gt;"VALID",M21&lt;&gt;"VALID",P21&lt;&gt;"VALID"),"INVALID",IF(OR(EXACT(E21,"REPAIR / NARROW"),EXACT(E21,"HOLD / EXCLUDE")),"BLOCKING","VALID")))</x:f>
      </x:c>
      <x:c r="O21" s="30" t="str">
        <x:f>IF(A21="","",B21&amp;"|~|"&amp;C21&amp;"|~|"&amp;D21)</x:f>
      </x:c>
      <x:c r="P21" s="51" t="str">
        <x:f>IF(A21="","",IF(AND(COUNTIF(UPSTREAM_EVIDENCE!$A$6:$A$205,D21)=1,EXACT(D21,INDEX(UPSTREAM_EVIDENCE!$A$6:$A$205,MATCH(D21,UPSTREAM_EVIDENCE!$A$6:$A$205,0))),EXACT(C21,INDEX(UPSTREAM_EVIDENCE!$B$6:$B$205,MATCH(D21,UPSTREAM_EVIDENCE!$A$6:$A$205,0))),EXACT(E21,INDEX(UPSTREAM_EVIDENCE!$C$6:$C$205,MATCH(D21,UPSTREAM_EVIDENCE!$A$6:$A$205,0))),EXACT(F21,INDEX(UPSTREAM_EVIDENCE!$D$6:$D$205,MATCH(D21,UPSTREAM_EVIDENCE!$A$6:$A$205,0))),EXACT(H21,INDEX(UPSTREAM_EVIDENCE!$E$6:$E$205,MATCH(D21,UPSTREAM_EVIDENCE!$A$6:$A$205,0))),EXACT(I21,INDEX(UPSTREAM_EVIDENCE!$F$6:$F$205,MATCH(D21,UPSTREAM_EVIDENCE!$A$6:$A$205,0))),INDEX(UPSTREAM_EVIDENCE!$K$6:$K$205,MATCH(D21,UPSTREAM_EVIDENCE!$A$6:$A$205,0))="VALID"),"VALID","INVALID - EVIDENCE AUDIT PARITY"))</x:f>
      </x:c>
      <x:c r="Q21" s="51" t="str">
        <x:f>IF(A21="","",COUNTIF($B$6:B21,B21))</x:f>
      </x:c>
      <x:c r="R21" s="51" t="str">
        <x:f>IF(A21="","",B21&amp;"|~|"&amp;Q21)</x:f>
      </x:c>
      <x:c r="S21" s="51" t="str">
        <x:f>IF(A21="","",ROW()-5)</x:f>
      </x:c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30" t="str">
        <x:f>IF(A22="","",IF(COUNTIF($A$6:$A$205,A22)=1,"VALID","INVALID - DUPLICATE / CASE-COLLIDING LINK ID"))</x:f>
      </x:c>
      <x:c r="K22" s="30" t="str">
        <x:f>IF(A22="","",IF(AND(COUNTIF(MEMO_REGISTER!$A$6:$A$205,B22)=1,EXACT(B22,INDEX(MEMO_REGISTER!$A$6:$A$205,MATCH(B22,MEMO_REGISTER!$A$6:$A$205,0))),EXACT(C22,INDEX(MEMO_REGISTER!$B$6:$B$205,MATCH(B22,MEMO_REGISTER!$A$6:$A$205,0)))),"VALID","INVALID - MEMO / DECISION OWNERSHIP"))</x:f>
      </x:c>
      <x:c r="L22" s="30" t="str">
        <x:f>IF(A22="","",IF(AND(OR(EXACT(E22,"DECISION-USABLE"),EXACT(E22,"BOUNDED INFERENCE"),EXACT(E22,"REPAIR / NARROW"),EXACT(E22,"HOLD / EXCLUDE")),OR(EXACT(G22,"SUPPORT"),EXACT(G22,"CHALLENGE"))),"VALID","INVALID - CONTROLLED TOKEN"))</x:f>
      </x:c>
      <x:c r="M22" s="30" t="str">
        <x:f>IF(A22="","",IF(AND(B22&lt;&gt;"",C22&lt;&gt;"",D22&lt;&gt;"",F22&lt;&gt;"",H22&lt;&gt;"",I22&lt;&gt;""),"VALID","INVALID - REQUIRED FIELD"))</x:f>
      </x:c>
      <x:c r="N22" s="30" t="str">
        <x:f>IF(A22="","",IF(OR(J22&lt;&gt;"VALID",K22&lt;&gt;"VALID",L22&lt;&gt;"VALID",M22&lt;&gt;"VALID",P22&lt;&gt;"VALID"),"INVALID",IF(OR(EXACT(E22,"REPAIR / NARROW"),EXACT(E22,"HOLD / EXCLUDE")),"BLOCKING","VALID")))</x:f>
      </x:c>
      <x:c r="O22" s="30" t="str">
        <x:f>IF(A22="","",B22&amp;"|~|"&amp;C22&amp;"|~|"&amp;D22)</x:f>
      </x:c>
      <x:c r="P22" s="51" t="str">
        <x:f>IF(A22="","",IF(AND(COUNTIF(UPSTREAM_EVIDENCE!$A$6:$A$205,D22)=1,EXACT(D22,INDEX(UPSTREAM_EVIDENCE!$A$6:$A$205,MATCH(D22,UPSTREAM_EVIDENCE!$A$6:$A$205,0))),EXACT(C22,INDEX(UPSTREAM_EVIDENCE!$B$6:$B$205,MATCH(D22,UPSTREAM_EVIDENCE!$A$6:$A$205,0))),EXACT(E22,INDEX(UPSTREAM_EVIDENCE!$C$6:$C$205,MATCH(D22,UPSTREAM_EVIDENCE!$A$6:$A$205,0))),EXACT(F22,INDEX(UPSTREAM_EVIDENCE!$D$6:$D$205,MATCH(D22,UPSTREAM_EVIDENCE!$A$6:$A$205,0))),EXACT(H22,INDEX(UPSTREAM_EVIDENCE!$E$6:$E$205,MATCH(D22,UPSTREAM_EVIDENCE!$A$6:$A$205,0))),EXACT(I22,INDEX(UPSTREAM_EVIDENCE!$F$6:$F$205,MATCH(D22,UPSTREAM_EVIDENCE!$A$6:$A$205,0))),INDEX(UPSTREAM_EVIDENCE!$K$6:$K$205,MATCH(D22,UPSTREAM_EVIDENCE!$A$6:$A$205,0))="VALID"),"VALID","INVALID - EVIDENCE AUDIT PARITY"))</x:f>
      </x:c>
      <x:c r="Q22" s="51" t="str">
        <x:f>IF(A22="","",COUNTIF($B$6:B22,B22))</x:f>
      </x:c>
      <x:c r="R22" s="51" t="str">
        <x:f>IF(A22="","",B22&amp;"|~|"&amp;Q22)</x:f>
      </x:c>
      <x:c r="S22" s="51" t="str">
        <x:f>IF(A22="","",ROW()-5)</x:f>
      </x:c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30" t="str">
        <x:f>IF(A23="","",IF(COUNTIF($A$6:$A$205,A23)=1,"VALID","INVALID - DUPLICATE / CASE-COLLIDING LINK ID"))</x:f>
      </x:c>
      <x:c r="K23" s="30" t="str">
        <x:f>IF(A23="","",IF(AND(COUNTIF(MEMO_REGISTER!$A$6:$A$205,B23)=1,EXACT(B23,INDEX(MEMO_REGISTER!$A$6:$A$205,MATCH(B23,MEMO_REGISTER!$A$6:$A$205,0))),EXACT(C23,INDEX(MEMO_REGISTER!$B$6:$B$205,MATCH(B23,MEMO_REGISTER!$A$6:$A$205,0)))),"VALID","INVALID - MEMO / DECISION OWNERSHIP"))</x:f>
      </x:c>
      <x:c r="L23" s="30" t="str">
        <x:f>IF(A23="","",IF(AND(OR(EXACT(E23,"DECISION-USABLE"),EXACT(E23,"BOUNDED INFERENCE"),EXACT(E23,"REPAIR / NARROW"),EXACT(E23,"HOLD / EXCLUDE")),OR(EXACT(G23,"SUPPORT"),EXACT(G23,"CHALLENGE"))),"VALID","INVALID - CONTROLLED TOKEN"))</x:f>
      </x:c>
      <x:c r="M23" s="30" t="str">
        <x:f>IF(A23="","",IF(AND(B23&lt;&gt;"",C23&lt;&gt;"",D23&lt;&gt;"",F23&lt;&gt;"",H23&lt;&gt;"",I23&lt;&gt;""),"VALID","INVALID - REQUIRED FIELD"))</x:f>
      </x:c>
      <x:c r="N23" s="30" t="str">
        <x:f>IF(A23="","",IF(OR(J23&lt;&gt;"VALID",K23&lt;&gt;"VALID",L23&lt;&gt;"VALID",M23&lt;&gt;"VALID",P23&lt;&gt;"VALID"),"INVALID",IF(OR(EXACT(E23,"REPAIR / NARROW"),EXACT(E23,"HOLD / EXCLUDE")),"BLOCKING","VALID")))</x:f>
      </x:c>
      <x:c r="O23" s="30" t="str">
        <x:f>IF(A23="","",B23&amp;"|~|"&amp;C23&amp;"|~|"&amp;D23)</x:f>
      </x:c>
      <x:c r="P23" s="51" t="str">
        <x:f>IF(A23="","",IF(AND(COUNTIF(UPSTREAM_EVIDENCE!$A$6:$A$205,D23)=1,EXACT(D23,INDEX(UPSTREAM_EVIDENCE!$A$6:$A$205,MATCH(D23,UPSTREAM_EVIDENCE!$A$6:$A$205,0))),EXACT(C23,INDEX(UPSTREAM_EVIDENCE!$B$6:$B$205,MATCH(D23,UPSTREAM_EVIDENCE!$A$6:$A$205,0))),EXACT(E23,INDEX(UPSTREAM_EVIDENCE!$C$6:$C$205,MATCH(D23,UPSTREAM_EVIDENCE!$A$6:$A$205,0))),EXACT(F23,INDEX(UPSTREAM_EVIDENCE!$D$6:$D$205,MATCH(D23,UPSTREAM_EVIDENCE!$A$6:$A$205,0))),EXACT(H23,INDEX(UPSTREAM_EVIDENCE!$E$6:$E$205,MATCH(D23,UPSTREAM_EVIDENCE!$A$6:$A$205,0))),EXACT(I23,INDEX(UPSTREAM_EVIDENCE!$F$6:$F$205,MATCH(D23,UPSTREAM_EVIDENCE!$A$6:$A$205,0))),INDEX(UPSTREAM_EVIDENCE!$K$6:$K$205,MATCH(D23,UPSTREAM_EVIDENCE!$A$6:$A$205,0))="VALID"),"VALID","INVALID - EVIDENCE AUDIT PARITY"))</x:f>
      </x:c>
      <x:c r="Q23" s="51" t="str">
        <x:f>IF(A23="","",COUNTIF($B$6:B23,B23))</x:f>
      </x:c>
      <x:c r="R23" s="51" t="str">
        <x:f>IF(A23="","",B23&amp;"|~|"&amp;Q23)</x:f>
      </x:c>
      <x:c r="S23" s="51" t="str">
        <x:f>IF(A23="","",ROW()-5)</x:f>
      </x:c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30" t="str">
        <x:f>IF(A24="","",IF(COUNTIF($A$6:$A$205,A24)=1,"VALID","INVALID - DUPLICATE / CASE-COLLIDING LINK ID"))</x:f>
      </x:c>
      <x:c r="K24" s="30" t="str">
        <x:f>IF(A24="","",IF(AND(COUNTIF(MEMO_REGISTER!$A$6:$A$205,B24)=1,EXACT(B24,INDEX(MEMO_REGISTER!$A$6:$A$205,MATCH(B24,MEMO_REGISTER!$A$6:$A$205,0))),EXACT(C24,INDEX(MEMO_REGISTER!$B$6:$B$205,MATCH(B24,MEMO_REGISTER!$A$6:$A$205,0)))),"VALID","INVALID - MEMO / DECISION OWNERSHIP"))</x:f>
      </x:c>
      <x:c r="L24" s="30" t="str">
        <x:f>IF(A24="","",IF(AND(OR(EXACT(E24,"DECISION-USABLE"),EXACT(E24,"BOUNDED INFERENCE"),EXACT(E24,"REPAIR / NARROW"),EXACT(E24,"HOLD / EXCLUDE")),OR(EXACT(G24,"SUPPORT"),EXACT(G24,"CHALLENGE"))),"VALID","INVALID - CONTROLLED TOKEN"))</x:f>
      </x:c>
      <x:c r="M24" s="30" t="str">
        <x:f>IF(A24="","",IF(AND(B24&lt;&gt;"",C24&lt;&gt;"",D24&lt;&gt;"",F24&lt;&gt;"",H24&lt;&gt;"",I24&lt;&gt;""),"VALID","INVALID - REQUIRED FIELD"))</x:f>
      </x:c>
      <x:c r="N24" s="30" t="str">
        <x:f>IF(A24="","",IF(OR(J24&lt;&gt;"VALID",K24&lt;&gt;"VALID",L24&lt;&gt;"VALID",M24&lt;&gt;"VALID",P24&lt;&gt;"VALID"),"INVALID",IF(OR(EXACT(E24,"REPAIR / NARROW"),EXACT(E24,"HOLD / EXCLUDE")),"BLOCKING","VALID")))</x:f>
      </x:c>
      <x:c r="O24" s="30" t="str">
        <x:f>IF(A24="","",B24&amp;"|~|"&amp;C24&amp;"|~|"&amp;D24)</x:f>
      </x:c>
      <x:c r="P24" s="51" t="str">
        <x:f>IF(A24="","",IF(AND(COUNTIF(UPSTREAM_EVIDENCE!$A$6:$A$205,D24)=1,EXACT(D24,INDEX(UPSTREAM_EVIDENCE!$A$6:$A$205,MATCH(D24,UPSTREAM_EVIDENCE!$A$6:$A$205,0))),EXACT(C24,INDEX(UPSTREAM_EVIDENCE!$B$6:$B$205,MATCH(D24,UPSTREAM_EVIDENCE!$A$6:$A$205,0))),EXACT(E24,INDEX(UPSTREAM_EVIDENCE!$C$6:$C$205,MATCH(D24,UPSTREAM_EVIDENCE!$A$6:$A$205,0))),EXACT(F24,INDEX(UPSTREAM_EVIDENCE!$D$6:$D$205,MATCH(D24,UPSTREAM_EVIDENCE!$A$6:$A$205,0))),EXACT(H24,INDEX(UPSTREAM_EVIDENCE!$E$6:$E$205,MATCH(D24,UPSTREAM_EVIDENCE!$A$6:$A$205,0))),EXACT(I24,INDEX(UPSTREAM_EVIDENCE!$F$6:$F$205,MATCH(D24,UPSTREAM_EVIDENCE!$A$6:$A$205,0))),INDEX(UPSTREAM_EVIDENCE!$K$6:$K$205,MATCH(D24,UPSTREAM_EVIDENCE!$A$6:$A$205,0))="VALID"),"VALID","INVALID - EVIDENCE AUDIT PARITY"))</x:f>
      </x:c>
      <x:c r="Q24" s="51" t="str">
        <x:f>IF(A24="","",COUNTIF($B$6:B24,B24))</x:f>
      </x:c>
      <x:c r="R24" s="51" t="str">
        <x:f>IF(A24="","",B24&amp;"|~|"&amp;Q24)</x:f>
      </x:c>
      <x:c r="S24" s="51" t="str">
        <x:f>IF(A24="","",ROW()-5)</x:f>
      </x:c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30" t="str">
        <x:f>IF(A25="","",IF(COUNTIF($A$6:$A$205,A25)=1,"VALID","INVALID - DUPLICATE / CASE-COLLIDING LINK ID"))</x:f>
      </x:c>
      <x:c r="K25" s="30" t="str">
        <x:f>IF(A25="","",IF(AND(COUNTIF(MEMO_REGISTER!$A$6:$A$205,B25)=1,EXACT(B25,INDEX(MEMO_REGISTER!$A$6:$A$205,MATCH(B25,MEMO_REGISTER!$A$6:$A$205,0))),EXACT(C25,INDEX(MEMO_REGISTER!$B$6:$B$205,MATCH(B25,MEMO_REGISTER!$A$6:$A$205,0)))),"VALID","INVALID - MEMO / DECISION OWNERSHIP"))</x:f>
      </x:c>
      <x:c r="L25" s="30" t="str">
        <x:f>IF(A25="","",IF(AND(OR(EXACT(E25,"DECISION-USABLE"),EXACT(E25,"BOUNDED INFERENCE"),EXACT(E25,"REPAIR / NARROW"),EXACT(E25,"HOLD / EXCLUDE")),OR(EXACT(G25,"SUPPORT"),EXACT(G25,"CHALLENGE"))),"VALID","INVALID - CONTROLLED TOKEN"))</x:f>
      </x:c>
      <x:c r="M25" s="30" t="str">
        <x:f>IF(A25="","",IF(AND(B25&lt;&gt;"",C25&lt;&gt;"",D25&lt;&gt;"",F25&lt;&gt;"",H25&lt;&gt;"",I25&lt;&gt;""),"VALID","INVALID - REQUIRED FIELD"))</x:f>
      </x:c>
      <x:c r="N25" s="30" t="str">
        <x:f>IF(A25="","",IF(OR(J25&lt;&gt;"VALID",K25&lt;&gt;"VALID",L25&lt;&gt;"VALID",M25&lt;&gt;"VALID",P25&lt;&gt;"VALID"),"INVALID",IF(OR(EXACT(E25,"REPAIR / NARROW"),EXACT(E25,"HOLD / EXCLUDE")),"BLOCKING","VALID")))</x:f>
      </x:c>
      <x:c r="O25" s="30" t="str">
        <x:f>IF(A25="","",B25&amp;"|~|"&amp;C25&amp;"|~|"&amp;D25)</x:f>
      </x:c>
      <x:c r="P25" s="51" t="str">
        <x:f>IF(A25="","",IF(AND(COUNTIF(UPSTREAM_EVIDENCE!$A$6:$A$205,D25)=1,EXACT(D25,INDEX(UPSTREAM_EVIDENCE!$A$6:$A$205,MATCH(D25,UPSTREAM_EVIDENCE!$A$6:$A$205,0))),EXACT(C25,INDEX(UPSTREAM_EVIDENCE!$B$6:$B$205,MATCH(D25,UPSTREAM_EVIDENCE!$A$6:$A$205,0))),EXACT(E25,INDEX(UPSTREAM_EVIDENCE!$C$6:$C$205,MATCH(D25,UPSTREAM_EVIDENCE!$A$6:$A$205,0))),EXACT(F25,INDEX(UPSTREAM_EVIDENCE!$D$6:$D$205,MATCH(D25,UPSTREAM_EVIDENCE!$A$6:$A$205,0))),EXACT(H25,INDEX(UPSTREAM_EVIDENCE!$E$6:$E$205,MATCH(D25,UPSTREAM_EVIDENCE!$A$6:$A$205,0))),EXACT(I25,INDEX(UPSTREAM_EVIDENCE!$F$6:$F$205,MATCH(D25,UPSTREAM_EVIDENCE!$A$6:$A$205,0))),INDEX(UPSTREAM_EVIDENCE!$K$6:$K$205,MATCH(D25,UPSTREAM_EVIDENCE!$A$6:$A$205,0))="VALID"),"VALID","INVALID - EVIDENCE AUDIT PARITY"))</x:f>
      </x:c>
      <x:c r="Q25" s="51" t="str">
        <x:f>IF(A25="","",COUNTIF($B$6:B25,B25))</x:f>
      </x:c>
      <x:c r="R25" s="51" t="str">
        <x:f>IF(A25="","",B25&amp;"|~|"&amp;Q25)</x:f>
      </x:c>
      <x:c r="S25" s="51" t="str">
        <x:f>IF(A25="","",ROW()-5)</x:f>
      </x:c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30" t="str">
        <x:f>IF(A26="","",IF(COUNTIF($A$6:$A$205,A26)=1,"VALID","INVALID - DUPLICATE / CASE-COLLIDING LINK ID"))</x:f>
      </x:c>
      <x:c r="K26" s="30" t="str">
        <x:f>IF(A26="","",IF(AND(COUNTIF(MEMO_REGISTER!$A$6:$A$205,B26)=1,EXACT(B26,INDEX(MEMO_REGISTER!$A$6:$A$205,MATCH(B26,MEMO_REGISTER!$A$6:$A$205,0))),EXACT(C26,INDEX(MEMO_REGISTER!$B$6:$B$205,MATCH(B26,MEMO_REGISTER!$A$6:$A$205,0)))),"VALID","INVALID - MEMO / DECISION OWNERSHIP"))</x:f>
      </x:c>
      <x:c r="L26" s="30" t="str">
        <x:f>IF(A26="","",IF(AND(OR(EXACT(E26,"DECISION-USABLE"),EXACT(E26,"BOUNDED INFERENCE"),EXACT(E26,"REPAIR / NARROW"),EXACT(E26,"HOLD / EXCLUDE")),OR(EXACT(G26,"SUPPORT"),EXACT(G26,"CHALLENGE"))),"VALID","INVALID - CONTROLLED TOKEN"))</x:f>
      </x:c>
      <x:c r="M26" s="30" t="str">
        <x:f>IF(A26="","",IF(AND(B26&lt;&gt;"",C26&lt;&gt;"",D26&lt;&gt;"",F26&lt;&gt;"",H26&lt;&gt;"",I26&lt;&gt;""),"VALID","INVALID - REQUIRED FIELD"))</x:f>
      </x:c>
      <x:c r="N26" s="30" t="str">
        <x:f>IF(A26="","",IF(OR(J26&lt;&gt;"VALID",K26&lt;&gt;"VALID",L26&lt;&gt;"VALID",M26&lt;&gt;"VALID",P26&lt;&gt;"VALID"),"INVALID",IF(OR(EXACT(E26,"REPAIR / NARROW"),EXACT(E26,"HOLD / EXCLUDE")),"BLOCKING","VALID")))</x:f>
      </x:c>
      <x:c r="O26" s="30" t="str">
        <x:f>IF(A26="","",B26&amp;"|~|"&amp;C26&amp;"|~|"&amp;D26)</x:f>
      </x:c>
      <x:c r="P26" s="51" t="str">
        <x:f>IF(A26="","",IF(AND(COUNTIF(UPSTREAM_EVIDENCE!$A$6:$A$205,D26)=1,EXACT(D26,INDEX(UPSTREAM_EVIDENCE!$A$6:$A$205,MATCH(D26,UPSTREAM_EVIDENCE!$A$6:$A$205,0))),EXACT(C26,INDEX(UPSTREAM_EVIDENCE!$B$6:$B$205,MATCH(D26,UPSTREAM_EVIDENCE!$A$6:$A$205,0))),EXACT(E26,INDEX(UPSTREAM_EVIDENCE!$C$6:$C$205,MATCH(D26,UPSTREAM_EVIDENCE!$A$6:$A$205,0))),EXACT(F26,INDEX(UPSTREAM_EVIDENCE!$D$6:$D$205,MATCH(D26,UPSTREAM_EVIDENCE!$A$6:$A$205,0))),EXACT(H26,INDEX(UPSTREAM_EVIDENCE!$E$6:$E$205,MATCH(D26,UPSTREAM_EVIDENCE!$A$6:$A$205,0))),EXACT(I26,INDEX(UPSTREAM_EVIDENCE!$F$6:$F$205,MATCH(D26,UPSTREAM_EVIDENCE!$A$6:$A$205,0))),INDEX(UPSTREAM_EVIDENCE!$K$6:$K$205,MATCH(D26,UPSTREAM_EVIDENCE!$A$6:$A$205,0))="VALID"),"VALID","INVALID - EVIDENCE AUDIT PARITY"))</x:f>
      </x:c>
      <x:c r="Q26" s="51" t="str">
        <x:f>IF(A26="","",COUNTIF($B$6:B26,B26))</x:f>
      </x:c>
      <x:c r="R26" s="51" t="str">
        <x:f>IF(A26="","",B26&amp;"|~|"&amp;Q26)</x:f>
      </x:c>
      <x:c r="S26" s="51" t="str">
        <x:f>IF(A26="","",ROW()-5)</x:f>
      </x:c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30" t="str">
        <x:f>IF(A27="","",IF(COUNTIF($A$6:$A$205,A27)=1,"VALID","INVALID - DUPLICATE / CASE-COLLIDING LINK ID"))</x:f>
      </x:c>
      <x:c r="K27" s="30" t="str">
        <x:f>IF(A27="","",IF(AND(COUNTIF(MEMO_REGISTER!$A$6:$A$205,B27)=1,EXACT(B27,INDEX(MEMO_REGISTER!$A$6:$A$205,MATCH(B27,MEMO_REGISTER!$A$6:$A$205,0))),EXACT(C27,INDEX(MEMO_REGISTER!$B$6:$B$205,MATCH(B27,MEMO_REGISTER!$A$6:$A$205,0)))),"VALID","INVALID - MEMO / DECISION OWNERSHIP"))</x:f>
      </x:c>
      <x:c r="L27" s="30" t="str">
        <x:f>IF(A27="","",IF(AND(OR(EXACT(E27,"DECISION-USABLE"),EXACT(E27,"BOUNDED INFERENCE"),EXACT(E27,"REPAIR / NARROW"),EXACT(E27,"HOLD / EXCLUDE")),OR(EXACT(G27,"SUPPORT"),EXACT(G27,"CHALLENGE"))),"VALID","INVALID - CONTROLLED TOKEN"))</x:f>
      </x:c>
      <x:c r="M27" s="30" t="str">
        <x:f>IF(A27="","",IF(AND(B27&lt;&gt;"",C27&lt;&gt;"",D27&lt;&gt;"",F27&lt;&gt;"",H27&lt;&gt;"",I27&lt;&gt;""),"VALID","INVALID - REQUIRED FIELD"))</x:f>
      </x:c>
      <x:c r="N27" s="30" t="str">
        <x:f>IF(A27="","",IF(OR(J27&lt;&gt;"VALID",K27&lt;&gt;"VALID",L27&lt;&gt;"VALID",M27&lt;&gt;"VALID",P27&lt;&gt;"VALID"),"INVALID",IF(OR(EXACT(E27,"REPAIR / NARROW"),EXACT(E27,"HOLD / EXCLUDE")),"BLOCKING","VALID")))</x:f>
      </x:c>
      <x:c r="O27" s="30" t="str">
        <x:f>IF(A27="","",B27&amp;"|~|"&amp;C27&amp;"|~|"&amp;D27)</x:f>
      </x:c>
      <x:c r="P27" s="51" t="str">
        <x:f>IF(A27="","",IF(AND(COUNTIF(UPSTREAM_EVIDENCE!$A$6:$A$205,D27)=1,EXACT(D27,INDEX(UPSTREAM_EVIDENCE!$A$6:$A$205,MATCH(D27,UPSTREAM_EVIDENCE!$A$6:$A$205,0))),EXACT(C27,INDEX(UPSTREAM_EVIDENCE!$B$6:$B$205,MATCH(D27,UPSTREAM_EVIDENCE!$A$6:$A$205,0))),EXACT(E27,INDEX(UPSTREAM_EVIDENCE!$C$6:$C$205,MATCH(D27,UPSTREAM_EVIDENCE!$A$6:$A$205,0))),EXACT(F27,INDEX(UPSTREAM_EVIDENCE!$D$6:$D$205,MATCH(D27,UPSTREAM_EVIDENCE!$A$6:$A$205,0))),EXACT(H27,INDEX(UPSTREAM_EVIDENCE!$E$6:$E$205,MATCH(D27,UPSTREAM_EVIDENCE!$A$6:$A$205,0))),EXACT(I27,INDEX(UPSTREAM_EVIDENCE!$F$6:$F$205,MATCH(D27,UPSTREAM_EVIDENCE!$A$6:$A$205,0))),INDEX(UPSTREAM_EVIDENCE!$K$6:$K$205,MATCH(D27,UPSTREAM_EVIDENCE!$A$6:$A$205,0))="VALID"),"VALID","INVALID - EVIDENCE AUDIT PARITY"))</x:f>
      </x:c>
      <x:c r="Q27" s="51" t="str">
        <x:f>IF(A27="","",COUNTIF($B$6:B27,B27))</x:f>
      </x:c>
      <x:c r="R27" s="51" t="str">
        <x:f>IF(A27="","",B27&amp;"|~|"&amp;Q27)</x:f>
      </x:c>
      <x:c r="S27" s="51" t="str">
        <x:f>IF(A27="","",ROW()-5)</x:f>
      </x:c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30" t="str">
        <x:f>IF(A28="","",IF(COUNTIF($A$6:$A$205,A28)=1,"VALID","INVALID - DUPLICATE / CASE-COLLIDING LINK ID"))</x:f>
      </x:c>
      <x:c r="K28" s="30" t="str">
        <x:f>IF(A28="","",IF(AND(COUNTIF(MEMO_REGISTER!$A$6:$A$205,B28)=1,EXACT(B28,INDEX(MEMO_REGISTER!$A$6:$A$205,MATCH(B28,MEMO_REGISTER!$A$6:$A$205,0))),EXACT(C28,INDEX(MEMO_REGISTER!$B$6:$B$205,MATCH(B28,MEMO_REGISTER!$A$6:$A$205,0)))),"VALID","INVALID - MEMO / DECISION OWNERSHIP"))</x:f>
      </x:c>
      <x:c r="L28" s="30" t="str">
        <x:f>IF(A28="","",IF(AND(OR(EXACT(E28,"DECISION-USABLE"),EXACT(E28,"BOUNDED INFERENCE"),EXACT(E28,"REPAIR / NARROW"),EXACT(E28,"HOLD / EXCLUDE")),OR(EXACT(G28,"SUPPORT"),EXACT(G28,"CHALLENGE"))),"VALID","INVALID - CONTROLLED TOKEN"))</x:f>
      </x:c>
      <x:c r="M28" s="30" t="str">
        <x:f>IF(A28="","",IF(AND(B28&lt;&gt;"",C28&lt;&gt;"",D28&lt;&gt;"",F28&lt;&gt;"",H28&lt;&gt;"",I28&lt;&gt;""),"VALID","INVALID - REQUIRED FIELD"))</x:f>
      </x:c>
      <x:c r="N28" s="30" t="str">
        <x:f>IF(A28="","",IF(OR(J28&lt;&gt;"VALID",K28&lt;&gt;"VALID",L28&lt;&gt;"VALID",M28&lt;&gt;"VALID",P28&lt;&gt;"VALID"),"INVALID",IF(OR(EXACT(E28,"REPAIR / NARROW"),EXACT(E28,"HOLD / EXCLUDE")),"BLOCKING","VALID")))</x:f>
      </x:c>
      <x:c r="O28" s="30" t="str">
        <x:f>IF(A28="","",B28&amp;"|~|"&amp;C28&amp;"|~|"&amp;D28)</x:f>
      </x:c>
      <x:c r="P28" s="51" t="str">
        <x:f>IF(A28="","",IF(AND(COUNTIF(UPSTREAM_EVIDENCE!$A$6:$A$205,D28)=1,EXACT(D28,INDEX(UPSTREAM_EVIDENCE!$A$6:$A$205,MATCH(D28,UPSTREAM_EVIDENCE!$A$6:$A$205,0))),EXACT(C28,INDEX(UPSTREAM_EVIDENCE!$B$6:$B$205,MATCH(D28,UPSTREAM_EVIDENCE!$A$6:$A$205,0))),EXACT(E28,INDEX(UPSTREAM_EVIDENCE!$C$6:$C$205,MATCH(D28,UPSTREAM_EVIDENCE!$A$6:$A$205,0))),EXACT(F28,INDEX(UPSTREAM_EVIDENCE!$D$6:$D$205,MATCH(D28,UPSTREAM_EVIDENCE!$A$6:$A$205,0))),EXACT(H28,INDEX(UPSTREAM_EVIDENCE!$E$6:$E$205,MATCH(D28,UPSTREAM_EVIDENCE!$A$6:$A$205,0))),EXACT(I28,INDEX(UPSTREAM_EVIDENCE!$F$6:$F$205,MATCH(D28,UPSTREAM_EVIDENCE!$A$6:$A$205,0))),INDEX(UPSTREAM_EVIDENCE!$K$6:$K$205,MATCH(D28,UPSTREAM_EVIDENCE!$A$6:$A$205,0))="VALID"),"VALID","INVALID - EVIDENCE AUDIT PARITY"))</x:f>
      </x:c>
      <x:c r="Q28" s="51" t="str">
        <x:f>IF(A28="","",COUNTIF($B$6:B28,B28))</x:f>
      </x:c>
      <x:c r="R28" s="51" t="str">
        <x:f>IF(A28="","",B28&amp;"|~|"&amp;Q28)</x:f>
      </x:c>
      <x:c r="S28" s="51" t="str">
        <x:f>IF(A28="","",ROW()-5)</x:f>
      </x:c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30" t="str">
        <x:f>IF(A29="","",IF(COUNTIF($A$6:$A$205,A29)=1,"VALID","INVALID - DUPLICATE / CASE-COLLIDING LINK ID"))</x:f>
      </x:c>
      <x:c r="K29" s="30" t="str">
        <x:f>IF(A29="","",IF(AND(COUNTIF(MEMO_REGISTER!$A$6:$A$205,B29)=1,EXACT(B29,INDEX(MEMO_REGISTER!$A$6:$A$205,MATCH(B29,MEMO_REGISTER!$A$6:$A$205,0))),EXACT(C29,INDEX(MEMO_REGISTER!$B$6:$B$205,MATCH(B29,MEMO_REGISTER!$A$6:$A$205,0)))),"VALID","INVALID - MEMO / DECISION OWNERSHIP"))</x:f>
      </x:c>
      <x:c r="L29" s="30" t="str">
        <x:f>IF(A29="","",IF(AND(OR(EXACT(E29,"DECISION-USABLE"),EXACT(E29,"BOUNDED INFERENCE"),EXACT(E29,"REPAIR / NARROW"),EXACT(E29,"HOLD / EXCLUDE")),OR(EXACT(G29,"SUPPORT"),EXACT(G29,"CHALLENGE"))),"VALID","INVALID - CONTROLLED TOKEN"))</x:f>
      </x:c>
      <x:c r="M29" s="30" t="str">
        <x:f>IF(A29="","",IF(AND(B29&lt;&gt;"",C29&lt;&gt;"",D29&lt;&gt;"",F29&lt;&gt;"",H29&lt;&gt;"",I29&lt;&gt;""),"VALID","INVALID - REQUIRED FIELD"))</x:f>
      </x:c>
      <x:c r="N29" s="30" t="str">
        <x:f>IF(A29="","",IF(OR(J29&lt;&gt;"VALID",K29&lt;&gt;"VALID",L29&lt;&gt;"VALID",M29&lt;&gt;"VALID",P29&lt;&gt;"VALID"),"INVALID",IF(OR(EXACT(E29,"REPAIR / NARROW"),EXACT(E29,"HOLD / EXCLUDE")),"BLOCKING","VALID")))</x:f>
      </x:c>
      <x:c r="O29" s="30" t="str">
        <x:f>IF(A29="","",B29&amp;"|~|"&amp;C29&amp;"|~|"&amp;D29)</x:f>
      </x:c>
      <x:c r="P29" s="51" t="str">
        <x:f>IF(A29="","",IF(AND(COUNTIF(UPSTREAM_EVIDENCE!$A$6:$A$205,D29)=1,EXACT(D29,INDEX(UPSTREAM_EVIDENCE!$A$6:$A$205,MATCH(D29,UPSTREAM_EVIDENCE!$A$6:$A$205,0))),EXACT(C29,INDEX(UPSTREAM_EVIDENCE!$B$6:$B$205,MATCH(D29,UPSTREAM_EVIDENCE!$A$6:$A$205,0))),EXACT(E29,INDEX(UPSTREAM_EVIDENCE!$C$6:$C$205,MATCH(D29,UPSTREAM_EVIDENCE!$A$6:$A$205,0))),EXACT(F29,INDEX(UPSTREAM_EVIDENCE!$D$6:$D$205,MATCH(D29,UPSTREAM_EVIDENCE!$A$6:$A$205,0))),EXACT(H29,INDEX(UPSTREAM_EVIDENCE!$E$6:$E$205,MATCH(D29,UPSTREAM_EVIDENCE!$A$6:$A$205,0))),EXACT(I29,INDEX(UPSTREAM_EVIDENCE!$F$6:$F$205,MATCH(D29,UPSTREAM_EVIDENCE!$A$6:$A$205,0))),INDEX(UPSTREAM_EVIDENCE!$K$6:$K$205,MATCH(D29,UPSTREAM_EVIDENCE!$A$6:$A$205,0))="VALID"),"VALID","INVALID - EVIDENCE AUDIT PARITY"))</x:f>
      </x:c>
      <x:c r="Q29" s="51" t="str">
        <x:f>IF(A29="","",COUNTIF($B$6:B29,B29))</x:f>
      </x:c>
      <x:c r="R29" s="51" t="str">
        <x:f>IF(A29="","",B29&amp;"|~|"&amp;Q29)</x:f>
      </x:c>
      <x:c r="S29" s="51" t="str">
        <x:f>IF(A29="","",ROW()-5)</x:f>
      </x:c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30" t="str">
        <x:f>IF(A30="","",IF(COUNTIF($A$6:$A$205,A30)=1,"VALID","INVALID - DUPLICATE / CASE-COLLIDING LINK ID"))</x:f>
      </x:c>
      <x:c r="K30" s="30" t="str">
        <x:f>IF(A30="","",IF(AND(COUNTIF(MEMO_REGISTER!$A$6:$A$205,B30)=1,EXACT(B30,INDEX(MEMO_REGISTER!$A$6:$A$205,MATCH(B30,MEMO_REGISTER!$A$6:$A$205,0))),EXACT(C30,INDEX(MEMO_REGISTER!$B$6:$B$205,MATCH(B30,MEMO_REGISTER!$A$6:$A$205,0)))),"VALID","INVALID - MEMO / DECISION OWNERSHIP"))</x:f>
      </x:c>
      <x:c r="L30" s="30" t="str">
        <x:f>IF(A30="","",IF(AND(OR(EXACT(E30,"DECISION-USABLE"),EXACT(E30,"BOUNDED INFERENCE"),EXACT(E30,"REPAIR / NARROW"),EXACT(E30,"HOLD / EXCLUDE")),OR(EXACT(G30,"SUPPORT"),EXACT(G30,"CHALLENGE"))),"VALID","INVALID - CONTROLLED TOKEN"))</x:f>
      </x:c>
      <x:c r="M30" s="30" t="str">
        <x:f>IF(A30="","",IF(AND(B30&lt;&gt;"",C30&lt;&gt;"",D30&lt;&gt;"",F30&lt;&gt;"",H30&lt;&gt;"",I30&lt;&gt;""),"VALID","INVALID - REQUIRED FIELD"))</x:f>
      </x:c>
      <x:c r="N30" s="30" t="str">
        <x:f>IF(A30="","",IF(OR(J30&lt;&gt;"VALID",K30&lt;&gt;"VALID",L30&lt;&gt;"VALID",M30&lt;&gt;"VALID",P30&lt;&gt;"VALID"),"INVALID",IF(OR(EXACT(E30,"REPAIR / NARROW"),EXACT(E30,"HOLD / EXCLUDE")),"BLOCKING","VALID")))</x:f>
      </x:c>
      <x:c r="O30" s="30" t="str">
        <x:f>IF(A30="","",B30&amp;"|~|"&amp;C30&amp;"|~|"&amp;D30)</x:f>
      </x:c>
      <x:c r="P30" s="51" t="str">
        <x:f>IF(A30="","",IF(AND(COUNTIF(UPSTREAM_EVIDENCE!$A$6:$A$205,D30)=1,EXACT(D30,INDEX(UPSTREAM_EVIDENCE!$A$6:$A$205,MATCH(D30,UPSTREAM_EVIDENCE!$A$6:$A$205,0))),EXACT(C30,INDEX(UPSTREAM_EVIDENCE!$B$6:$B$205,MATCH(D30,UPSTREAM_EVIDENCE!$A$6:$A$205,0))),EXACT(E30,INDEX(UPSTREAM_EVIDENCE!$C$6:$C$205,MATCH(D30,UPSTREAM_EVIDENCE!$A$6:$A$205,0))),EXACT(F30,INDEX(UPSTREAM_EVIDENCE!$D$6:$D$205,MATCH(D30,UPSTREAM_EVIDENCE!$A$6:$A$205,0))),EXACT(H30,INDEX(UPSTREAM_EVIDENCE!$E$6:$E$205,MATCH(D30,UPSTREAM_EVIDENCE!$A$6:$A$205,0))),EXACT(I30,INDEX(UPSTREAM_EVIDENCE!$F$6:$F$205,MATCH(D30,UPSTREAM_EVIDENCE!$A$6:$A$205,0))),INDEX(UPSTREAM_EVIDENCE!$K$6:$K$205,MATCH(D30,UPSTREAM_EVIDENCE!$A$6:$A$205,0))="VALID"),"VALID","INVALID - EVIDENCE AUDIT PARITY"))</x:f>
      </x:c>
      <x:c r="Q30" s="51" t="str">
        <x:f>IF(A30="","",COUNTIF($B$6:B30,B30))</x:f>
      </x:c>
      <x:c r="R30" s="51" t="str">
        <x:f>IF(A30="","",B30&amp;"|~|"&amp;Q30)</x:f>
      </x:c>
      <x:c r="S30" s="51" t="str">
        <x:f>IF(A30="","",ROW()-5)</x:f>
      </x:c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30" t="str">
        <x:f>IF(A31="","",IF(COUNTIF($A$6:$A$205,A31)=1,"VALID","INVALID - DUPLICATE / CASE-COLLIDING LINK ID"))</x:f>
      </x:c>
      <x:c r="K31" s="30" t="str">
        <x:f>IF(A31="","",IF(AND(COUNTIF(MEMO_REGISTER!$A$6:$A$205,B31)=1,EXACT(B31,INDEX(MEMO_REGISTER!$A$6:$A$205,MATCH(B31,MEMO_REGISTER!$A$6:$A$205,0))),EXACT(C31,INDEX(MEMO_REGISTER!$B$6:$B$205,MATCH(B31,MEMO_REGISTER!$A$6:$A$205,0)))),"VALID","INVALID - MEMO / DECISION OWNERSHIP"))</x:f>
      </x:c>
      <x:c r="L31" s="30" t="str">
        <x:f>IF(A31="","",IF(AND(OR(EXACT(E31,"DECISION-USABLE"),EXACT(E31,"BOUNDED INFERENCE"),EXACT(E31,"REPAIR / NARROW"),EXACT(E31,"HOLD / EXCLUDE")),OR(EXACT(G31,"SUPPORT"),EXACT(G31,"CHALLENGE"))),"VALID","INVALID - CONTROLLED TOKEN"))</x:f>
      </x:c>
      <x:c r="M31" s="30" t="str">
        <x:f>IF(A31="","",IF(AND(B31&lt;&gt;"",C31&lt;&gt;"",D31&lt;&gt;"",F31&lt;&gt;"",H31&lt;&gt;"",I31&lt;&gt;""),"VALID","INVALID - REQUIRED FIELD"))</x:f>
      </x:c>
      <x:c r="N31" s="30" t="str">
        <x:f>IF(A31="","",IF(OR(J31&lt;&gt;"VALID",K31&lt;&gt;"VALID",L31&lt;&gt;"VALID",M31&lt;&gt;"VALID",P31&lt;&gt;"VALID"),"INVALID",IF(OR(EXACT(E31,"REPAIR / NARROW"),EXACT(E31,"HOLD / EXCLUDE")),"BLOCKING","VALID")))</x:f>
      </x:c>
      <x:c r="O31" s="30" t="str">
        <x:f>IF(A31="","",B31&amp;"|~|"&amp;C31&amp;"|~|"&amp;D31)</x:f>
      </x:c>
      <x:c r="P31" s="51" t="str">
        <x:f>IF(A31="","",IF(AND(COUNTIF(UPSTREAM_EVIDENCE!$A$6:$A$205,D31)=1,EXACT(D31,INDEX(UPSTREAM_EVIDENCE!$A$6:$A$205,MATCH(D31,UPSTREAM_EVIDENCE!$A$6:$A$205,0))),EXACT(C31,INDEX(UPSTREAM_EVIDENCE!$B$6:$B$205,MATCH(D31,UPSTREAM_EVIDENCE!$A$6:$A$205,0))),EXACT(E31,INDEX(UPSTREAM_EVIDENCE!$C$6:$C$205,MATCH(D31,UPSTREAM_EVIDENCE!$A$6:$A$205,0))),EXACT(F31,INDEX(UPSTREAM_EVIDENCE!$D$6:$D$205,MATCH(D31,UPSTREAM_EVIDENCE!$A$6:$A$205,0))),EXACT(H31,INDEX(UPSTREAM_EVIDENCE!$E$6:$E$205,MATCH(D31,UPSTREAM_EVIDENCE!$A$6:$A$205,0))),EXACT(I31,INDEX(UPSTREAM_EVIDENCE!$F$6:$F$205,MATCH(D31,UPSTREAM_EVIDENCE!$A$6:$A$205,0))),INDEX(UPSTREAM_EVIDENCE!$K$6:$K$205,MATCH(D31,UPSTREAM_EVIDENCE!$A$6:$A$205,0))="VALID"),"VALID","INVALID - EVIDENCE AUDIT PARITY"))</x:f>
      </x:c>
      <x:c r="Q31" s="51" t="str">
        <x:f>IF(A31="","",COUNTIF($B$6:B31,B31))</x:f>
      </x:c>
      <x:c r="R31" s="51" t="str">
        <x:f>IF(A31="","",B31&amp;"|~|"&amp;Q31)</x:f>
      </x:c>
      <x:c r="S31" s="51" t="str">
        <x:f>IF(A31="","",ROW()-5)</x:f>
      </x:c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30" t="str">
        <x:f>IF(A32="","",IF(COUNTIF($A$6:$A$205,A32)=1,"VALID","INVALID - DUPLICATE / CASE-COLLIDING LINK ID"))</x:f>
      </x:c>
      <x:c r="K32" s="30" t="str">
        <x:f>IF(A32="","",IF(AND(COUNTIF(MEMO_REGISTER!$A$6:$A$205,B32)=1,EXACT(B32,INDEX(MEMO_REGISTER!$A$6:$A$205,MATCH(B32,MEMO_REGISTER!$A$6:$A$205,0))),EXACT(C32,INDEX(MEMO_REGISTER!$B$6:$B$205,MATCH(B32,MEMO_REGISTER!$A$6:$A$205,0)))),"VALID","INVALID - MEMO / DECISION OWNERSHIP"))</x:f>
      </x:c>
      <x:c r="L32" s="30" t="str">
        <x:f>IF(A32="","",IF(AND(OR(EXACT(E32,"DECISION-USABLE"),EXACT(E32,"BOUNDED INFERENCE"),EXACT(E32,"REPAIR / NARROW"),EXACT(E32,"HOLD / EXCLUDE")),OR(EXACT(G32,"SUPPORT"),EXACT(G32,"CHALLENGE"))),"VALID","INVALID - CONTROLLED TOKEN"))</x:f>
      </x:c>
      <x:c r="M32" s="30" t="str">
        <x:f>IF(A32="","",IF(AND(B32&lt;&gt;"",C32&lt;&gt;"",D32&lt;&gt;"",F32&lt;&gt;"",H32&lt;&gt;"",I32&lt;&gt;""),"VALID","INVALID - REQUIRED FIELD"))</x:f>
      </x:c>
      <x:c r="N32" s="30" t="str">
        <x:f>IF(A32="","",IF(OR(J32&lt;&gt;"VALID",K32&lt;&gt;"VALID",L32&lt;&gt;"VALID",M32&lt;&gt;"VALID",P32&lt;&gt;"VALID"),"INVALID",IF(OR(EXACT(E32,"REPAIR / NARROW"),EXACT(E32,"HOLD / EXCLUDE")),"BLOCKING","VALID")))</x:f>
      </x:c>
      <x:c r="O32" s="30" t="str">
        <x:f>IF(A32="","",B32&amp;"|~|"&amp;C32&amp;"|~|"&amp;D32)</x:f>
      </x:c>
      <x:c r="P32" s="51" t="str">
        <x:f>IF(A32="","",IF(AND(COUNTIF(UPSTREAM_EVIDENCE!$A$6:$A$205,D32)=1,EXACT(D32,INDEX(UPSTREAM_EVIDENCE!$A$6:$A$205,MATCH(D32,UPSTREAM_EVIDENCE!$A$6:$A$205,0))),EXACT(C32,INDEX(UPSTREAM_EVIDENCE!$B$6:$B$205,MATCH(D32,UPSTREAM_EVIDENCE!$A$6:$A$205,0))),EXACT(E32,INDEX(UPSTREAM_EVIDENCE!$C$6:$C$205,MATCH(D32,UPSTREAM_EVIDENCE!$A$6:$A$205,0))),EXACT(F32,INDEX(UPSTREAM_EVIDENCE!$D$6:$D$205,MATCH(D32,UPSTREAM_EVIDENCE!$A$6:$A$205,0))),EXACT(H32,INDEX(UPSTREAM_EVIDENCE!$E$6:$E$205,MATCH(D32,UPSTREAM_EVIDENCE!$A$6:$A$205,0))),EXACT(I32,INDEX(UPSTREAM_EVIDENCE!$F$6:$F$205,MATCH(D32,UPSTREAM_EVIDENCE!$A$6:$A$205,0))),INDEX(UPSTREAM_EVIDENCE!$K$6:$K$205,MATCH(D32,UPSTREAM_EVIDENCE!$A$6:$A$205,0))="VALID"),"VALID","INVALID - EVIDENCE AUDIT PARITY"))</x:f>
      </x:c>
      <x:c r="Q32" s="51" t="str">
        <x:f>IF(A32="","",COUNTIF($B$6:B32,B32))</x:f>
      </x:c>
      <x:c r="R32" s="51" t="str">
        <x:f>IF(A32="","",B32&amp;"|~|"&amp;Q32)</x:f>
      </x:c>
      <x:c r="S32" s="51" t="str">
        <x:f>IF(A32="","",ROW()-5)</x:f>
      </x:c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30" t="str">
        <x:f>IF(A33="","",IF(COUNTIF($A$6:$A$205,A33)=1,"VALID","INVALID - DUPLICATE / CASE-COLLIDING LINK ID"))</x:f>
      </x:c>
      <x:c r="K33" s="30" t="str">
        <x:f>IF(A33="","",IF(AND(COUNTIF(MEMO_REGISTER!$A$6:$A$205,B33)=1,EXACT(B33,INDEX(MEMO_REGISTER!$A$6:$A$205,MATCH(B33,MEMO_REGISTER!$A$6:$A$205,0))),EXACT(C33,INDEX(MEMO_REGISTER!$B$6:$B$205,MATCH(B33,MEMO_REGISTER!$A$6:$A$205,0)))),"VALID","INVALID - MEMO / DECISION OWNERSHIP"))</x:f>
      </x:c>
      <x:c r="L33" s="30" t="str">
        <x:f>IF(A33="","",IF(AND(OR(EXACT(E33,"DECISION-USABLE"),EXACT(E33,"BOUNDED INFERENCE"),EXACT(E33,"REPAIR / NARROW"),EXACT(E33,"HOLD / EXCLUDE")),OR(EXACT(G33,"SUPPORT"),EXACT(G33,"CHALLENGE"))),"VALID","INVALID - CONTROLLED TOKEN"))</x:f>
      </x:c>
      <x:c r="M33" s="30" t="str">
        <x:f>IF(A33="","",IF(AND(B33&lt;&gt;"",C33&lt;&gt;"",D33&lt;&gt;"",F33&lt;&gt;"",H33&lt;&gt;"",I33&lt;&gt;""),"VALID","INVALID - REQUIRED FIELD"))</x:f>
      </x:c>
      <x:c r="N33" s="30" t="str">
        <x:f>IF(A33="","",IF(OR(J33&lt;&gt;"VALID",K33&lt;&gt;"VALID",L33&lt;&gt;"VALID",M33&lt;&gt;"VALID",P33&lt;&gt;"VALID"),"INVALID",IF(OR(EXACT(E33,"REPAIR / NARROW"),EXACT(E33,"HOLD / EXCLUDE")),"BLOCKING","VALID")))</x:f>
      </x:c>
      <x:c r="O33" s="30" t="str">
        <x:f>IF(A33="","",B33&amp;"|~|"&amp;C33&amp;"|~|"&amp;D33)</x:f>
      </x:c>
      <x:c r="P33" s="51" t="str">
        <x:f>IF(A33="","",IF(AND(COUNTIF(UPSTREAM_EVIDENCE!$A$6:$A$205,D33)=1,EXACT(D33,INDEX(UPSTREAM_EVIDENCE!$A$6:$A$205,MATCH(D33,UPSTREAM_EVIDENCE!$A$6:$A$205,0))),EXACT(C33,INDEX(UPSTREAM_EVIDENCE!$B$6:$B$205,MATCH(D33,UPSTREAM_EVIDENCE!$A$6:$A$205,0))),EXACT(E33,INDEX(UPSTREAM_EVIDENCE!$C$6:$C$205,MATCH(D33,UPSTREAM_EVIDENCE!$A$6:$A$205,0))),EXACT(F33,INDEX(UPSTREAM_EVIDENCE!$D$6:$D$205,MATCH(D33,UPSTREAM_EVIDENCE!$A$6:$A$205,0))),EXACT(H33,INDEX(UPSTREAM_EVIDENCE!$E$6:$E$205,MATCH(D33,UPSTREAM_EVIDENCE!$A$6:$A$205,0))),EXACT(I33,INDEX(UPSTREAM_EVIDENCE!$F$6:$F$205,MATCH(D33,UPSTREAM_EVIDENCE!$A$6:$A$205,0))),INDEX(UPSTREAM_EVIDENCE!$K$6:$K$205,MATCH(D33,UPSTREAM_EVIDENCE!$A$6:$A$205,0))="VALID"),"VALID","INVALID - EVIDENCE AUDIT PARITY"))</x:f>
      </x:c>
      <x:c r="Q33" s="51" t="str">
        <x:f>IF(A33="","",COUNTIF($B$6:B33,B33))</x:f>
      </x:c>
      <x:c r="R33" s="51" t="str">
        <x:f>IF(A33="","",B33&amp;"|~|"&amp;Q33)</x:f>
      </x:c>
      <x:c r="S33" s="51" t="str">
        <x:f>IF(A33="","",ROW()-5)</x:f>
      </x:c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30" t="str">
        <x:f>IF(A34="","",IF(COUNTIF($A$6:$A$205,A34)=1,"VALID","INVALID - DUPLICATE / CASE-COLLIDING LINK ID"))</x:f>
      </x:c>
      <x:c r="K34" s="30" t="str">
        <x:f>IF(A34="","",IF(AND(COUNTIF(MEMO_REGISTER!$A$6:$A$205,B34)=1,EXACT(B34,INDEX(MEMO_REGISTER!$A$6:$A$205,MATCH(B34,MEMO_REGISTER!$A$6:$A$205,0))),EXACT(C34,INDEX(MEMO_REGISTER!$B$6:$B$205,MATCH(B34,MEMO_REGISTER!$A$6:$A$205,0)))),"VALID","INVALID - MEMO / DECISION OWNERSHIP"))</x:f>
      </x:c>
      <x:c r="L34" s="30" t="str">
        <x:f>IF(A34="","",IF(AND(OR(EXACT(E34,"DECISION-USABLE"),EXACT(E34,"BOUNDED INFERENCE"),EXACT(E34,"REPAIR / NARROW"),EXACT(E34,"HOLD / EXCLUDE")),OR(EXACT(G34,"SUPPORT"),EXACT(G34,"CHALLENGE"))),"VALID","INVALID - CONTROLLED TOKEN"))</x:f>
      </x:c>
      <x:c r="M34" s="30" t="str">
        <x:f>IF(A34="","",IF(AND(B34&lt;&gt;"",C34&lt;&gt;"",D34&lt;&gt;"",F34&lt;&gt;"",H34&lt;&gt;"",I34&lt;&gt;""),"VALID","INVALID - REQUIRED FIELD"))</x:f>
      </x:c>
      <x:c r="N34" s="30" t="str">
        <x:f>IF(A34="","",IF(OR(J34&lt;&gt;"VALID",K34&lt;&gt;"VALID",L34&lt;&gt;"VALID",M34&lt;&gt;"VALID",P34&lt;&gt;"VALID"),"INVALID",IF(OR(EXACT(E34,"REPAIR / NARROW"),EXACT(E34,"HOLD / EXCLUDE")),"BLOCKING","VALID")))</x:f>
      </x:c>
      <x:c r="O34" s="30" t="str">
        <x:f>IF(A34="","",B34&amp;"|~|"&amp;C34&amp;"|~|"&amp;D34)</x:f>
      </x:c>
      <x:c r="P34" s="51" t="str">
        <x:f>IF(A34="","",IF(AND(COUNTIF(UPSTREAM_EVIDENCE!$A$6:$A$205,D34)=1,EXACT(D34,INDEX(UPSTREAM_EVIDENCE!$A$6:$A$205,MATCH(D34,UPSTREAM_EVIDENCE!$A$6:$A$205,0))),EXACT(C34,INDEX(UPSTREAM_EVIDENCE!$B$6:$B$205,MATCH(D34,UPSTREAM_EVIDENCE!$A$6:$A$205,0))),EXACT(E34,INDEX(UPSTREAM_EVIDENCE!$C$6:$C$205,MATCH(D34,UPSTREAM_EVIDENCE!$A$6:$A$205,0))),EXACT(F34,INDEX(UPSTREAM_EVIDENCE!$D$6:$D$205,MATCH(D34,UPSTREAM_EVIDENCE!$A$6:$A$205,0))),EXACT(H34,INDEX(UPSTREAM_EVIDENCE!$E$6:$E$205,MATCH(D34,UPSTREAM_EVIDENCE!$A$6:$A$205,0))),EXACT(I34,INDEX(UPSTREAM_EVIDENCE!$F$6:$F$205,MATCH(D34,UPSTREAM_EVIDENCE!$A$6:$A$205,0))),INDEX(UPSTREAM_EVIDENCE!$K$6:$K$205,MATCH(D34,UPSTREAM_EVIDENCE!$A$6:$A$205,0))="VALID"),"VALID","INVALID - EVIDENCE AUDIT PARITY"))</x:f>
      </x:c>
      <x:c r="Q34" s="51" t="str">
        <x:f>IF(A34="","",COUNTIF($B$6:B34,B34))</x:f>
      </x:c>
      <x:c r="R34" s="51" t="str">
        <x:f>IF(A34="","",B34&amp;"|~|"&amp;Q34)</x:f>
      </x:c>
      <x:c r="S34" s="51" t="str">
        <x:f>IF(A34="","",ROW()-5)</x:f>
      </x:c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30" t="str">
        <x:f>IF(A35="","",IF(COUNTIF($A$6:$A$205,A35)=1,"VALID","INVALID - DUPLICATE / CASE-COLLIDING LINK ID"))</x:f>
      </x:c>
      <x:c r="K35" s="30" t="str">
        <x:f>IF(A35="","",IF(AND(COUNTIF(MEMO_REGISTER!$A$6:$A$205,B35)=1,EXACT(B35,INDEX(MEMO_REGISTER!$A$6:$A$205,MATCH(B35,MEMO_REGISTER!$A$6:$A$205,0))),EXACT(C35,INDEX(MEMO_REGISTER!$B$6:$B$205,MATCH(B35,MEMO_REGISTER!$A$6:$A$205,0)))),"VALID","INVALID - MEMO / DECISION OWNERSHIP"))</x:f>
      </x:c>
      <x:c r="L35" s="30" t="str">
        <x:f>IF(A35="","",IF(AND(OR(EXACT(E35,"DECISION-USABLE"),EXACT(E35,"BOUNDED INFERENCE"),EXACT(E35,"REPAIR / NARROW"),EXACT(E35,"HOLD / EXCLUDE")),OR(EXACT(G35,"SUPPORT"),EXACT(G35,"CHALLENGE"))),"VALID","INVALID - CONTROLLED TOKEN"))</x:f>
      </x:c>
      <x:c r="M35" s="30" t="str">
        <x:f>IF(A35="","",IF(AND(B35&lt;&gt;"",C35&lt;&gt;"",D35&lt;&gt;"",F35&lt;&gt;"",H35&lt;&gt;"",I35&lt;&gt;""),"VALID","INVALID - REQUIRED FIELD"))</x:f>
      </x:c>
      <x:c r="N35" s="30" t="str">
        <x:f>IF(A35="","",IF(OR(J35&lt;&gt;"VALID",K35&lt;&gt;"VALID",L35&lt;&gt;"VALID",M35&lt;&gt;"VALID",P35&lt;&gt;"VALID"),"INVALID",IF(OR(EXACT(E35,"REPAIR / NARROW"),EXACT(E35,"HOLD / EXCLUDE")),"BLOCKING","VALID")))</x:f>
      </x:c>
      <x:c r="O35" s="30" t="str">
        <x:f>IF(A35="","",B35&amp;"|~|"&amp;C35&amp;"|~|"&amp;D35)</x:f>
      </x:c>
      <x:c r="P35" s="51" t="str">
        <x:f>IF(A35="","",IF(AND(COUNTIF(UPSTREAM_EVIDENCE!$A$6:$A$205,D35)=1,EXACT(D35,INDEX(UPSTREAM_EVIDENCE!$A$6:$A$205,MATCH(D35,UPSTREAM_EVIDENCE!$A$6:$A$205,0))),EXACT(C35,INDEX(UPSTREAM_EVIDENCE!$B$6:$B$205,MATCH(D35,UPSTREAM_EVIDENCE!$A$6:$A$205,0))),EXACT(E35,INDEX(UPSTREAM_EVIDENCE!$C$6:$C$205,MATCH(D35,UPSTREAM_EVIDENCE!$A$6:$A$205,0))),EXACT(F35,INDEX(UPSTREAM_EVIDENCE!$D$6:$D$205,MATCH(D35,UPSTREAM_EVIDENCE!$A$6:$A$205,0))),EXACT(H35,INDEX(UPSTREAM_EVIDENCE!$E$6:$E$205,MATCH(D35,UPSTREAM_EVIDENCE!$A$6:$A$205,0))),EXACT(I35,INDEX(UPSTREAM_EVIDENCE!$F$6:$F$205,MATCH(D35,UPSTREAM_EVIDENCE!$A$6:$A$205,0))),INDEX(UPSTREAM_EVIDENCE!$K$6:$K$205,MATCH(D35,UPSTREAM_EVIDENCE!$A$6:$A$205,0))="VALID"),"VALID","INVALID - EVIDENCE AUDIT PARITY"))</x:f>
      </x:c>
      <x:c r="Q35" s="51" t="str">
        <x:f>IF(A35="","",COUNTIF($B$6:B35,B35))</x:f>
      </x:c>
      <x:c r="R35" s="51" t="str">
        <x:f>IF(A35="","",B35&amp;"|~|"&amp;Q35)</x:f>
      </x:c>
      <x:c r="S35" s="51" t="str">
        <x:f>IF(A35="","",ROW()-5)</x:f>
      </x:c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30" t="str">
        <x:f>IF(A36="","",IF(COUNTIF($A$6:$A$205,A36)=1,"VALID","INVALID - DUPLICATE / CASE-COLLIDING LINK ID"))</x:f>
      </x:c>
      <x:c r="K36" s="30" t="str">
        <x:f>IF(A36="","",IF(AND(COUNTIF(MEMO_REGISTER!$A$6:$A$205,B36)=1,EXACT(B36,INDEX(MEMO_REGISTER!$A$6:$A$205,MATCH(B36,MEMO_REGISTER!$A$6:$A$205,0))),EXACT(C36,INDEX(MEMO_REGISTER!$B$6:$B$205,MATCH(B36,MEMO_REGISTER!$A$6:$A$205,0)))),"VALID","INVALID - MEMO / DECISION OWNERSHIP"))</x:f>
      </x:c>
      <x:c r="L36" s="30" t="str">
        <x:f>IF(A36="","",IF(AND(OR(EXACT(E36,"DECISION-USABLE"),EXACT(E36,"BOUNDED INFERENCE"),EXACT(E36,"REPAIR / NARROW"),EXACT(E36,"HOLD / EXCLUDE")),OR(EXACT(G36,"SUPPORT"),EXACT(G36,"CHALLENGE"))),"VALID","INVALID - CONTROLLED TOKEN"))</x:f>
      </x:c>
      <x:c r="M36" s="30" t="str">
        <x:f>IF(A36="","",IF(AND(B36&lt;&gt;"",C36&lt;&gt;"",D36&lt;&gt;"",F36&lt;&gt;"",H36&lt;&gt;"",I36&lt;&gt;""),"VALID","INVALID - REQUIRED FIELD"))</x:f>
      </x:c>
      <x:c r="N36" s="30" t="str">
        <x:f>IF(A36="","",IF(OR(J36&lt;&gt;"VALID",K36&lt;&gt;"VALID",L36&lt;&gt;"VALID",M36&lt;&gt;"VALID",P36&lt;&gt;"VALID"),"INVALID",IF(OR(EXACT(E36,"REPAIR / NARROW"),EXACT(E36,"HOLD / EXCLUDE")),"BLOCKING","VALID")))</x:f>
      </x:c>
      <x:c r="O36" s="30" t="str">
        <x:f>IF(A36="","",B36&amp;"|~|"&amp;C36&amp;"|~|"&amp;D36)</x:f>
      </x:c>
      <x:c r="P36" s="51" t="str">
        <x:f>IF(A36="","",IF(AND(COUNTIF(UPSTREAM_EVIDENCE!$A$6:$A$205,D36)=1,EXACT(D36,INDEX(UPSTREAM_EVIDENCE!$A$6:$A$205,MATCH(D36,UPSTREAM_EVIDENCE!$A$6:$A$205,0))),EXACT(C36,INDEX(UPSTREAM_EVIDENCE!$B$6:$B$205,MATCH(D36,UPSTREAM_EVIDENCE!$A$6:$A$205,0))),EXACT(E36,INDEX(UPSTREAM_EVIDENCE!$C$6:$C$205,MATCH(D36,UPSTREAM_EVIDENCE!$A$6:$A$205,0))),EXACT(F36,INDEX(UPSTREAM_EVIDENCE!$D$6:$D$205,MATCH(D36,UPSTREAM_EVIDENCE!$A$6:$A$205,0))),EXACT(H36,INDEX(UPSTREAM_EVIDENCE!$E$6:$E$205,MATCH(D36,UPSTREAM_EVIDENCE!$A$6:$A$205,0))),EXACT(I36,INDEX(UPSTREAM_EVIDENCE!$F$6:$F$205,MATCH(D36,UPSTREAM_EVIDENCE!$A$6:$A$205,0))),INDEX(UPSTREAM_EVIDENCE!$K$6:$K$205,MATCH(D36,UPSTREAM_EVIDENCE!$A$6:$A$205,0))="VALID"),"VALID","INVALID - EVIDENCE AUDIT PARITY"))</x:f>
      </x:c>
      <x:c r="Q36" s="51" t="str">
        <x:f>IF(A36="","",COUNTIF($B$6:B36,B36))</x:f>
      </x:c>
      <x:c r="R36" s="51" t="str">
        <x:f>IF(A36="","",B36&amp;"|~|"&amp;Q36)</x:f>
      </x:c>
      <x:c r="S36" s="51" t="str">
        <x:f>IF(A36="","",ROW()-5)</x:f>
      </x:c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30" t="str">
        <x:f>IF(A37="","",IF(COUNTIF($A$6:$A$205,A37)=1,"VALID","INVALID - DUPLICATE / CASE-COLLIDING LINK ID"))</x:f>
      </x:c>
      <x:c r="K37" s="30" t="str">
        <x:f>IF(A37="","",IF(AND(COUNTIF(MEMO_REGISTER!$A$6:$A$205,B37)=1,EXACT(B37,INDEX(MEMO_REGISTER!$A$6:$A$205,MATCH(B37,MEMO_REGISTER!$A$6:$A$205,0))),EXACT(C37,INDEX(MEMO_REGISTER!$B$6:$B$205,MATCH(B37,MEMO_REGISTER!$A$6:$A$205,0)))),"VALID","INVALID - MEMO / DECISION OWNERSHIP"))</x:f>
      </x:c>
      <x:c r="L37" s="30" t="str">
        <x:f>IF(A37="","",IF(AND(OR(EXACT(E37,"DECISION-USABLE"),EXACT(E37,"BOUNDED INFERENCE"),EXACT(E37,"REPAIR / NARROW"),EXACT(E37,"HOLD / EXCLUDE")),OR(EXACT(G37,"SUPPORT"),EXACT(G37,"CHALLENGE"))),"VALID","INVALID - CONTROLLED TOKEN"))</x:f>
      </x:c>
      <x:c r="M37" s="30" t="str">
        <x:f>IF(A37="","",IF(AND(B37&lt;&gt;"",C37&lt;&gt;"",D37&lt;&gt;"",F37&lt;&gt;"",H37&lt;&gt;"",I37&lt;&gt;""),"VALID","INVALID - REQUIRED FIELD"))</x:f>
      </x:c>
      <x:c r="N37" s="30" t="str">
        <x:f>IF(A37="","",IF(OR(J37&lt;&gt;"VALID",K37&lt;&gt;"VALID",L37&lt;&gt;"VALID",M37&lt;&gt;"VALID",P37&lt;&gt;"VALID"),"INVALID",IF(OR(EXACT(E37,"REPAIR / NARROW"),EXACT(E37,"HOLD / EXCLUDE")),"BLOCKING","VALID")))</x:f>
      </x:c>
      <x:c r="O37" s="30" t="str">
        <x:f>IF(A37="","",B37&amp;"|~|"&amp;C37&amp;"|~|"&amp;D37)</x:f>
      </x:c>
      <x:c r="P37" s="51" t="str">
        <x:f>IF(A37="","",IF(AND(COUNTIF(UPSTREAM_EVIDENCE!$A$6:$A$205,D37)=1,EXACT(D37,INDEX(UPSTREAM_EVIDENCE!$A$6:$A$205,MATCH(D37,UPSTREAM_EVIDENCE!$A$6:$A$205,0))),EXACT(C37,INDEX(UPSTREAM_EVIDENCE!$B$6:$B$205,MATCH(D37,UPSTREAM_EVIDENCE!$A$6:$A$205,0))),EXACT(E37,INDEX(UPSTREAM_EVIDENCE!$C$6:$C$205,MATCH(D37,UPSTREAM_EVIDENCE!$A$6:$A$205,0))),EXACT(F37,INDEX(UPSTREAM_EVIDENCE!$D$6:$D$205,MATCH(D37,UPSTREAM_EVIDENCE!$A$6:$A$205,0))),EXACT(H37,INDEX(UPSTREAM_EVIDENCE!$E$6:$E$205,MATCH(D37,UPSTREAM_EVIDENCE!$A$6:$A$205,0))),EXACT(I37,INDEX(UPSTREAM_EVIDENCE!$F$6:$F$205,MATCH(D37,UPSTREAM_EVIDENCE!$A$6:$A$205,0))),INDEX(UPSTREAM_EVIDENCE!$K$6:$K$205,MATCH(D37,UPSTREAM_EVIDENCE!$A$6:$A$205,0))="VALID"),"VALID","INVALID - EVIDENCE AUDIT PARITY"))</x:f>
      </x:c>
      <x:c r="Q37" s="51" t="str">
        <x:f>IF(A37="","",COUNTIF($B$6:B37,B37))</x:f>
      </x:c>
      <x:c r="R37" s="51" t="str">
        <x:f>IF(A37="","",B37&amp;"|~|"&amp;Q37)</x:f>
      </x:c>
      <x:c r="S37" s="51" t="str">
        <x:f>IF(A37="","",ROW()-5)</x:f>
      </x:c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30" t="str">
        <x:f>IF(A38="","",IF(COUNTIF($A$6:$A$205,A38)=1,"VALID","INVALID - DUPLICATE / CASE-COLLIDING LINK ID"))</x:f>
      </x:c>
      <x:c r="K38" s="30" t="str">
        <x:f>IF(A38="","",IF(AND(COUNTIF(MEMO_REGISTER!$A$6:$A$205,B38)=1,EXACT(B38,INDEX(MEMO_REGISTER!$A$6:$A$205,MATCH(B38,MEMO_REGISTER!$A$6:$A$205,0))),EXACT(C38,INDEX(MEMO_REGISTER!$B$6:$B$205,MATCH(B38,MEMO_REGISTER!$A$6:$A$205,0)))),"VALID","INVALID - MEMO / DECISION OWNERSHIP"))</x:f>
      </x:c>
      <x:c r="L38" s="30" t="str">
        <x:f>IF(A38="","",IF(AND(OR(EXACT(E38,"DECISION-USABLE"),EXACT(E38,"BOUNDED INFERENCE"),EXACT(E38,"REPAIR / NARROW"),EXACT(E38,"HOLD / EXCLUDE")),OR(EXACT(G38,"SUPPORT"),EXACT(G38,"CHALLENGE"))),"VALID","INVALID - CONTROLLED TOKEN"))</x:f>
      </x:c>
      <x:c r="M38" s="30" t="str">
        <x:f>IF(A38="","",IF(AND(B38&lt;&gt;"",C38&lt;&gt;"",D38&lt;&gt;"",F38&lt;&gt;"",H38&lt;&gt;"",I38&lt;&gt;""),"VALID","INVALID - REQUIRED FIELD"))</x:f>
      </x:c>
      <x:c r="N38" s="30" t="str">
        <x:f>IF(A38="","",IF(OR(J38&lt;&gt;"VALID",K38&lt;&gt;"VALID",L38&lt;&gt;"VALID",M38&lt;&gt;"VALID",P38&lt;&gt;"VALID"),"INVALID",IF(OR(EXACT(E38,"REPAIR / NARROW"),EXACT(E38,"HOLD / EXCLUDE")),"BLOCKING","VALID")))</x:f>
      </x:c>
      <x:c r="O38" s="30" t="str">
        <x:f>IF(A38="","",B38&amp;"|~|"&amp;C38&amp;"|~|"&amp;D38)</x:f>
      </x:c>
      <x:c r="P38" s="51" t="str">
        <x:f>IF(A38="","",IF(AND(COUNTIF(UPSTREAM_EVIDENCE!$A$6:$A$205,D38)=1,EXACT(D38,INDEX(UPSTREAM_EVIDENCE!$A$6:$A$205,MATCH(D38,UPSTREAM_EVIDENCE!$A$6:$A$205,0))),EXACT(C38,INDEX(UPSTREAM_EVIDENCE!$B$6:$B$205,MATCH(D38,UPSTREAM_EVIDENCE!$A$6:$A$205,0))),EXACT(E38,INDEX(UPSTREAM_EVIDENCE!$C$6:$C$205,MATCH(D38,UPSTREAM_EVIDENCE!$A$6:$A$205,0))),EXACT(F38,INDEX(UPSTREAM_EVIDENCE!$D$6:$D$205,MATCH(D38,UPSTREAM_EVIDENCE!$A$6:$A$205,0))),EXACT(H38,INDEX(UPSTREAM_EVIDENCE!$E$6:$E$205,MATCH(D38,UPSTREAM_EVIDENCE!$A$6:$A$205,0))),EXACT(I38,INDEX(UPSTREAM_EVIDENCE!$F$6:$F$205,MATCH(D38,UPSTREAM_EVIDENCE!$A$6:$A$205,0))),INDEX(UPSTREAM_EVIDENCE!$K$6:$K$205,MATCH(D38,UPSTREAM_EVIDENCE!$A$6:$A$205,0))="VALID"),"VALID","INVALID - EVIDENCE AUDIT PARITY"))</x:f>
      </x:c>
      <x:c r="Q38" s="51" t="str">
        <x:f>IF(A38="","",COUNTIF($B$6:B38,B38))</x:f>
      </x:c>
      <x:c r="R38" s="51" t="str">
        <x:f>IF(A38="","",B38&amp;"|~|"&amp;Q38)</x:f>
      </x:c>
      <x:c r="S38" s="51" t="str">
        <x:f>IF(A38="","",ROW()-5)</x:f>
      </x:c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30" t="str">
        <x:f>IF(A39="","",IF(COUNTIF($A$6:$A$205,A39)=1,"VALID","INVALID - DUPLICATE / CASE-COLLIDING LINK ID"))</x:f>
      </x:c>
      <x:c r="K39" s="30" t="str">
        <x:f>IF(A39="","",IF(AND(COUNTIF(MEMO_REGISTER!$A$6:$A$205,B39)=1,EXACT(B39,INDEX(MEMO_REGISTER!$A$6:$A$205,MATCH(B39,MEMO_REGISTER!$A$6:$A$205,0))),EXACT(C39,INDEX(MEMO_REGISTER!$B$6:$B$205,MATCH(B39,MEMO_REGISTER!$A$6:$A$205,0)))),"VALID","INVALID - MEMO / DECISION OWNERSHIP"))</x:f>
      </x:c>
      <x:c r="L39" s="30" t="str">
        <x:f>IF(A39="","",IF(AND(OR(EXACT(E39,"DECISION-USABLE"),EXACT(E39,"BOUNDED INFERENCE"),EXACT(E39,"REPAIR / NARROW"),EXACT(E39,"HOLD / EXCLUDE")),OR(EXACT(G39,"SUPPORT"),EXACT(G39,"CHALLENGE"))),"VALID","INVALID - CONTROLLED TOKEN"))</x:f>
      </x:c>
      <x:c r="M39" s="30" t="str">
        <x:f>IF(A39="","",IF(AND(B39&lt;&gt;"",C39&lt;&gt;"",D39&lt;&gt;"",F39&lt;&gt;"",H39&lt;&gt;"",I39&lt;&gt;""),"VALID","INVALID - REQUIRED FIELD"))</x:f>
      </x:c>
      <x:c r="N39" s="30" t="str">
        <x:f>IF(A39="","",IF(OR(J39&lt;&gt;"VALID",K39&lt;&gt;"VALID",L39&lt;&gt;"VALID",M39&lt;&gt;"VALID",P39&lt;&gt;"VALID"),"INVALID",IF(OR(EXACT(E39,"REPAIR / NARROW"),EXACT(E39,"HOLD / EXCLUDE")),"BLOCKING","VALID")))</x:f>
      </x:c>
      <x:c r="O39" s="30" t="str">
        <x:f>IF(A39="","",B39&amp;"|~|"&amp;C39&amp;"|~|"&amp;D39)</x:f>
      </x:c>
      <x:c r="P39" s="51" t="str">
        <x:f>IF(A39="","",IF(AND(COUNTIF(UPSTREAM_EVIDENCE!$A$6:$A$205,D39)=1,EXACT(D39,INDEX(UPSTREAM_EVIDENCE!$A$6:$A$205,MATCH(D39,UPSTREAM_EVIDENCE!$A$6:$A$205,0))),EXACT(C39,INDEX(UPSTREAM_EVIDENCE!$B$6:$B$205,MATCH(D39,UPSTREAM_EVIDENCE!$A$6:$A$205,0))),EXACT(E39,INDEX(UPSTREAM_EVIDENCE!$C$6:$C$205,MATCH(D39,UPSTREAM_EVIDENCE!$A$6:$A$205,0))),EXACT(F39,INDEX(UPSTREAM_EVIDENCE!$D$6:$D$205,MATCH(D39,UPSTREAM_EVIDENCE!$A$6:$A$205,0))),EXACT(H39,INDEX(UPSTREAM_EVIDENCE!$E$6:$E$205,MATCH(D39,UPSTREAM_EVIDENCE!$A$6:$A$205,0))),EXACT(I39,INDEX(UPSTREAM_EVIDENCE!$F$6:$F$205,MATCH(D39,UPSTREAM_EVIDENCE!$A$6:$A$205,0))),INDEX(UPSTREAM_EVIDENCE!$K$6:$K$205,MATCH(D39,UPSTREAM_EVIDENCE!$A$6:$A$205,0))="VALID"),"VALID","INVALID - EVIDENCE AUDIT PARITY"))</x:f>
      </x:c>
      <x:c r="Q39" s="51" t="str">
        <x:f>IF(A39="","",COUNTIF($B$6:B39,B39))</x:f>
      </x:c>
      <x:c r="R39" s="51" t="str">
        <x:f>IF(A39="","",B39&amp;"|~|"&amp;Q39)</x:f>
      </x:c>
      <x:c r="S39" s="51" t="str">
        <x:f>IF(A39="","",ROW()-5)</x:f>
      </x:c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30" t="str">
        <x:f>IF(A40="","",IF(COUNTIF($A$6:$A$205,A40)=1,"VALID","INVALID - DUPLICATE / CASE-COLLIDING LINK ID"))</x:f>
      </x:c>
      <x:c r="K40" s="30" t="str">
        <x:f>IF(A40="","",IF(AND(COUNTIF(MEMO_REGISTER!$A$6:$A$205,B40)=1,EXACT(B40,INDEX(MEMO_REGISTER!$A$6:$A$205,MATCH(B40,MEMO_REGISTER!$A$6:$A$205,0))),EXACT(C40,INDEX(MEMO_REGISTER!$B$6:$B$205,MATCH(B40,MEMO_REGISTER!$A$6:$A$205,0)))),"VALID","INVALID - MEMO / DECISION OWNERSHIP"))</x:f>
      </x:c>
      <x:c r="L40" s="30" t="str">
        <x:f>IF(A40="","",IF(AND(OR(EXACT(E40,"DECISION-USABLE"),EXACT(E40,"BOUNDED INFERENCE"),EXACT(E40,"REPAIR / NARROW"),EXACT(E40,"HOLD / EXCLUDE")),OR(EXACT(G40,"SUPPORT"),EXACT(G40,"CHALLENGE"))),"VALID","INVALID - CONTROLLED TOKEN"))</x:f>
      </x:c>
      <x:c r="M40" s="30" t="str">
        <x:f>IF(A40="","",IF(AND(B40&lt;&gt;"",C40&lt;&gt;"",D40&lt;&gt;"",F40&lt;&gt;"",H40&lt;&gt;"",I40&lt;&gt;""),"VALID","INVALID - REQUIRED FIELD"))</x:f>
      </x:c>
      <x:c r="N40" s="30" t="str">
        <x:f>IF(A40="","",IF(OR(J40&lt;&gt;"VALID",K40&lt;&gt;"VALID",L40&lt;&gt;"VALID",M40&lt;&gt;"VALID",P40&lt;&gt;"VALID"),"INVALID",IF(OR(EXACT(E40,"REPAIR / NARROW"),EXACT(E40,"HOLD / EXCLUDE")),"BLOCKING","VALID")))</x:f>
      </x:c>
      <x:c r="O40" s="30" t="str">
        <x:f>IF(A40="","",B40&amp;"|~|"&amp;C40&amp;"|~|"&amp;D40)</x:f>
      </x:c>
      <x:c r="P40" s="51" t="str">
        <x:f>IF(A40="","",IF(AND(COUNTIF(UPSTREAM_EVIDENCE!$A$6:$A$205,D40)=1,EXACT(D40,INDEX(UPSTREAM_EVIDENCE!$A$6:$A$205,MATCH(D40,UPSTREAM_EVIDENCE!$A$6:$A$205,0))),EXACT(C40,INDEX(UPSTREAM_EVIDENCE!$B$6:$B$205,MATCH(D40,UPSTREAM_EVIDENCE!$A$6:$A$205,0))),EXACT(E40,INDEX(UPSTREAM_EVIDENCE!$C$6:$C$205,MATCH(D40,UPSTREAM_EVIDENCE!$A$6:$A$205,0))),EXACT(F40,INDEX(UPSTREAM_EVIDENCE!$D$6:$D$205,MATCH(D40,UPSTREAM_EVIDENCE!$A$6:$A$205,0))),EXACT(H40,INDEX(UPSTREAM_EVIDENCE!$E$6:$E$205,MATCH(D40,UPSTREAM_EVIDENCE!$A$6:$A$205,0))),EXACT(I40,INDEX(UPSTREAM_EVIDENCE!$F$6:$F$205,MATCH(D40,UPSTREAM_EVIDENCE!$A$6:$A$205,0))),INDEX(UPSTREAM_EVIDENCE!$K$6:$K$205,MATCH(D40,UPSTREAM_EVIDENCE!$A$6:$A$205,0))="VALID"),"VALID","INVALID - EVIDENCE AUDIT PARITY"))</x:f>
      </x:c>
      <x:c r="Q40" s="51" t="str">
        <x:f>IF(A40="","",COUNTIF($B$6:B40,B40))</x:f>
      </x:c>
      <x:c r="R40" s="51" t="str">
        <x:f>IF(A40="","",B40&amp;"|~|"&amp;Q40)</x:f>
      </x:c>
      <x:c r="S40" s="51" t="str">
        <x:f>IF(A40="","",ROW()-5)</x:f>
      </x:c>
    </x:row>
    <x:row r="41">
      <x:c r="A41" s="24"/>
      <x:c r="B41" s="24"/>
      <x:c r="C41" s="24"/>
      <x:c r="D41" s="24"/>
      <x:c r="E41" s="24"/>
      <x:c r="F41" s="24"/>
      <x:c r="G41" s="24"/>
      <x:c r="H41" s="24"/>
      <x:c r="I41" s="24"/>
      <x:c r="J41" s="30" t="str">
        <x:f>IF(A41="","",IF(COUNTIF($A$6:$A$205,A41)=1,"VALID","INVALID - DUPLICATE / CASE-COLLIDING LINK ID"))</x:f>
      </x:c>
      <x:c r="K41" s="30" t="str">
        <x:f>IF(A41="","",IF(AND(COUNTIF(MEMO_REGISTER!$A$6:$A$205,B41)=1,EXACT(B41,INDEX(MEMO_REGISTER!$A$6:$A$205,MATCH(B41,MEMO_REGISTER!$A$6:$A$205,0))),EXACT(C41,INDEX(MEMO_REGISTER!$B$6:$B$205,MATCH(B41,MEMO_REGISTER!$A$6:$A$205,0)))),"VALID","INVALID - MEMO / DECISION OWNERSHIP"))</x:f>
      </x:c>
      <x:c r="L41" s="30" t="str">
        <x:f>IF(A41="","",IF(AND(OR(EXACT(E41,"DECISION-USABLE"),EXACT(E41,"BOUNDED INFERENCE"),EXACT(E41,"REPAIR / NARROW"),EXACT(E41,"HOLD / EXCLUDE")),OR(EXACT(G41,"SUPPORT"),EXACT(G41,"CHALLENGE"))),"VALID","INVALID - CONTROLLED TOKEN"))</x:f>
      </x:c>
      <x:c r="M41" s="30" t="str">
        <x:f>IF(A41="","",IF(AND(B41&lt;&gt;"",C41&lt;&gt;"",D41&lt;&gt;"",F41&lt;&gt;"",H41&lt;&gt;"",I41&lt;&gt;""),"VALID","INVALID - REQUIRED FIELD"))</x:f>
      </x:c>
      <x:c r="N41" s="30" t="str">
        <x:f>IF(A41="","",IF(OR(J41&lt;&gt;"VALID",K41&lt;&gt;"VALID",L41&lt;&gt;"VALID",M41&lt;&gt;"VALID",P41&lt;&gt;"VALID"),"INVALID",IF(OR(EXACT(E41,"REPAIR / NARROW"),EXACT(E41,"HOLD / EXCLUDE")),"BLOCKING","VALID")))</x:f>
      </x:c>
      <x:c r="O41" s="30" t="str">
        <x:f>IF(A41="","",B41&amp;"|~|"&amp;C41&amp;"|~|"&amp;D41)</x:f>
      </x:c>
      <x:c r="P41" s="51" t="str">
        <x:f>IF(A41="","",IF(AND(COUNTIF(UPSTREAM_EVIDENCE!$A$6:$A$205,D41)=1,EXACT(D41,INDEX(UPSTREAM_EVIDENCE!$A$6:$A$205,MATCH(D41,UPSTREAM_EVIDENCE!$A$6:$A$205,0))),EXACT(C41,INDEX(UPSTREAM_EVIDENCE!$B$6:$B$205,MATCH(D41,UPSTREAM_EVIDENCE!$A$6:$A$205,0))),EXACT(E41,INDEX(UPSTREAM_EVIDENCE!$C$6:$C$205,MATCH(D41,UPSTREAM_EVIDENCE!$A$6:$A$205,0))),EXACT(F41,INDEX(UPSTREAM_EVIDENCE!$D$6:$D$205,MATCH(D41,UPSTREAM_EVIDENCE!$A$6:$A$205,0))),EXACT(H41,INDEX(UPSTREAM_EVIDENCE!$E$6:$E$205,MATCH(D41,UPSTREAM_EVIDENCE!$A$6:$A$205,0))),EXACT(I41,INDEX(UPSTREAM_EVIDENCE!$F$6:$F$205,MATCH(D41,UPSTREAM_EVIDENCE!$A$6:$A$205,0))),INDEX(UPSTREAM_EVIDENCE!$K$6:$K$205,MATCH(D41,UPSTREAM_EVIDENCE!$A$6:$A$205,0))="VALID"),"VALID","INVALID - EVIDENCE AUDIT PARITY"))</x:f>
      </x:c>
      <x:c r="Q41" s="51" t="str">
        <x:f>IF(A41="","",COUNTIF($B$6:B41,B41))</x:f>
      </x:c>
      <x:c r="R41" s="51" t="str">
        <x:f>IF(A41="","",B41&amp;"|~|"&amp;Q41)</x:f>
      </x:c>
      <x:c r="S41" s="51" t="str">
        <x:f>IF(A41="","",ROW()-5)</x:f>
      </x:c>
    </x:row>
    <x:row r="42">
      <x:c r="A42" s="24"/>
      <x:c r="B42" s="24"/>
      <x:c r="C42" s="24"/>
      <x:c r="D42" s="24"/>
      <x:c r="E42" s="24"/>
      <x:c r="F42" s="24"/>
      <x:c r="G42" s="24"/>
      <x:c r="H42" s="24"/>
      <x:c r="I42" s="24"/>
      <x:c r="J42" s="30" t="str">
        <x:f>IF(A42="","",IF(COUNTIF($A$6:$A$205,A42)=1,"VALID","INVALID - DUPLICATE / CASE-COLLIDING LINK ID"))</x:f>
      </x:c>
      <x:c r="K42" s="30" t="str">
        <x:f>IF(A42="","",IF(AND(COUNTIF(MEMO_REGISTER!$A$6:$A$205,B42)=1,EXACT(B42,INDEX(MEMO_REGISTER!$A$6:$A$205,MATCH(B42,MEMO_REGISTER!$A$6:$A$205,0))),EXACT(C42,INDEX(MEMO_REGISTER!$B$6:$B$205,MATCH(B42,MEMO_REGISTER!$A$6:$A$205,0)))),"VALID","INVALID - MEMO / DECISION OWNERSHIP"))</x:f>
      </x:c>
      <x:c r="L42" s="30" t="str">
        <x:f>IF(A42="","",IF(AND(OR(EXACT(E42,"DECISION-USABLE"),EXACT(E42,"BOUNDED INFERENCE"),EXACT(E42,"REPAIR / NARROW"),EXACT(E42,"HOLD / EXCLUDE")),OR(EXACT(G42,"SUPPORT"),EXACT(G42,"CHALLENGE"))),"VALID","INVALID - CONTROLLED TOKEN"))</x:f>
      </x:c>
      <x:c r="M42" s="30" t="str">
        <x:f>IF(A42="","",IF(AND(B42&lt;&gt;"",C42&lt;&gt;"",D42&lt;&gt;"",F42&lt;&gt;"",H42&lt;&gt;"",I42&lt;&gt;""),"VALID","INVALID - REQUIRED FIELD"))</x:f>
      </x:c>
      <x:c r="N42" s="30" t="str">
        <x:f>IF(A42="","",IF(OR(J42&lt;&gt;"VALID",K42&lt;&gt;"VALID",L42&lt;&gt;"VALID",M42&lt;&gt;"VALID",P42&lt;&gt;"VALID"),"INVALID",IF(OR(EXACT(E42,"REPAIR / NARROW"),EXACT(E42,"HOLD / EXCLUDE")),"BLOCKING","VALID")))</x:f>
      </x:c>
      <x:c r="O42" s="30" t="str">
        <x:f>IF(A42="","",B42&amp;"|~|"&amp;C42&amp;"|~|"&amp;D42)</x:f>
      </x:c>
      <x:c r="P42" s="51" t="str">
        <x:f>IF(A42="","",IF(AND(COUNTIF(UPSTREAM_EVIDENCE!$A$6:$A$205,D42)=1,EXACT(D42,INDEX(UPSTREAM_EVIDENCE!$A$6:$A$205,MATCH(D42,UPSTREAM_EVIDENCE!$A$6:$A$205,0))),EXACT(C42,INDEX(UPSTREAM_EVIDENCE!$B$6:$B$205,MATCH(D42,UPSTREAM_EVIDENCE!$A$6:$A$205,0))),EXACT(E42,INDEX(UPSTREAM_EVIDENCE!$C$6:$C$205,MATCH(D42,UPSTREAM_EVIDENCE!$A$6:$A$205,0))),EXACT(F42,INDEX(UPSTREAM_EVIDENCE!$D$6:$D$205,MATCH(D42,UPSTREAM_EVIDENCE!$A$6:$A$205,0))),EXACT(H42,INDEX(UPSTREAM_EVIDENCE!$E$6:$E$205,MATCH(D42,UPSTREAM_EVIDENCE!$A$6:$A$205,0))),EXACT(I42,INDEX(UPSTREAM_EVIDENCE!$F$6:$F$205,MATCH(D42,UPSTREAM_EVIDENCE!$A$6:$A$205,0))),INDEX(UPSTREAM_EVIDENCE!$K$6:$K$205,MATCH(D42,UPSTREAM_EVIDENCE!$A$6:$A$205,0))="VALID"),"VALID","INVALID - EVIDENCE AUDIT PARITY"))</x:f>
      </x:c>
      <x:c r="Q42" s="51" t="str">
        <x:f>IF(A42="","",COUNTIF($B$6:B42,B42))</x:f>
      </x:c>
      <x:c r="R42" s="51" t="str">
        <x:f>IF(A42="","",B42&amp;"|~|"&amp;Q42)</x:f>
      </x:c>
      <x:c r="S42" s="51" t="str">
        <x:f>IF(A42="","",ROW()-5)</x:f>
      </x:c>
    </x:row>
    <x:row r="43">
      <x:c r="A43" s="24"/>
      <x:c r="B43" s="24"/>
      <x:c r="C43" s="24"/>
      <x:c r="D43" s="24"/>
      <x:c r="E43" s="24"/>
      <x:c r="F43" s="24"/>
      <x:c r="G43" s="24"/>
      <x:c r="H43" s="24"/>
      <x:c r="I43" s="24"/>
      <x:c r="J43" s="30" t="str">
        <x:f>IF(A43="","",IF(COUNTIF($A$6:$A$205,A43)=1,"VALID","INVALID - DUPLICATE / CASE-COLLIDING LINK ID"))</x:f>
      </x:c>
      <x:c r="K43" s="30" t="str">
        <x:f>IF(A43="","",IF(AND(COUNTIF(MEMO_REGISTER!$A$6:$A$205,B43)=1,EXACT(B43,INDEX(MEMO_REGISTER!$A$6:$A$205,MATCH(B43,MEMO_REGISTER!$A$6:$A$205,0))),EXACT(C43,INDEX(MEMO_REGISTER!$B$6:$B$205,MATCH(B43,MEMO_REGISTER!$A$6:$A$205,0)))),"VALID","INVALID - MEMO / DECISION OWNERSHIP"))</x:f>
      </x:c>
      <x:c r="L43" s="30" t="str">
        <x:f>IF(A43="","",IF(AND(OR(EXACT(E43,"DECISION-USABLE"),EXACT(E43,"BOUNDED INFERENCE"),EXACT(E43,"REPAIR / NARROW"),EXACT(E43,"HOLD / EXCLUDE")),OR(EXACT(G43,"SUPPORT"),EXACT(G43,"CHALLENGE"))),"VALID","INVALID - CONTROLLED TOKEN"))</x:f>
      </x:c>
      <x:c r="M43" s="30" t="str">
        <x:f>IF(A43="","",IF(AND(B43&lt;&gt;"",C43&lt;&gt;"",D43&lt;&gt;"",F43&lt;&gt;"",H43&lt;&gt;"",I43&lt;&gt;""),"VALID","INVALID - REQUIRED FIELD"))</x:f>
      </x:c>
      <x:c r="N43" s="30" t="str">
        <x:f>IF(A43="","",IF(OR(J43&lt;&gt;"VALID",K43&lt;&gt;"VALID",L43&lt;&gt;"VALID",M43&lt;&gt;"VALID",P43&lt;&gt;"VALID"),"INVALID",IF(OR(EXACT(E43,"REPAIR / NARROW"),EXACT(E43,"HOLD / EXCLUDE")),"BLOCKING","VALID")))</x:f>
      </x:c>
      <x:c r="O43" s="30" t="str">
        <x:f>IF(A43="","",B43&amp;"|~|"&amp;C43&amp;"|~|"&amp;D43)</x:f>
      </x:c>
      <x:c r="P43" s="51" t="str">
        <x:f>IF(A43="","",IF(AND(COUNTIF(UPSTREAM_EVIDENCE!$A$6:$A$205,D43)=1,EXACT(D43,INDEX(UPSTREAM_EVIDENCE!$A$6:$A$205,MATCH(D43,UPSTREAM_EVIDENCE!$A$6:$A$205,0))),EXACT(C43,INDEX(UPSTREAM_EVIDENCE!$B$6:$B$205,MATCH(D43,UPSTREAM_EVIDENCE!$A$6:$A$205,0))),EXACT(E43,INDEX(UPSTREAM_EVIDENCE!$C$6:$C$205,MATCH(D43,UPSTREAM_EVIDENCE!$A$6:$A$205,0))),EXACT(F43,INDEX(UPSTREAM_EVIDENCE!$D$6:$D$205,MATCH(D43,UPSTREAM_EVIDENCE!$A$6:$A$205,0))),EXACT(H43,INDEX(UPSTREAM_EVIDENCE!$E$6:$E$205,MATCH(D43,UPSTREAM_EVIDENCE!$A$6:$A$205,0))),EXACT(I43,INDEX(UPSTREAM_EVIDENCE!$F$6:$F$205,MATCH(D43,UPSTREAM_EVIDENCE!$A$6:$A$205,0))),INDEX(UPSTREAM_EVIDENCE!$K$6:$K$205,MATCH(D43,UPSTREAM_EVIDENCE!$A$6:$A$205,0))="VALID"),"VALID","INVALID - EVIDENCE AUDIT PARITY"))</x:f>
      </x:c>
      <x:c r="Q43" s="51" t="str">
        <x:f>IF(A43="","",COUNTIF($B$6:B43,B43))</x:f>
      </x:c>
      <x:c r="R43" s="51" t="str">
        <x:f>IF(A43="","",B43&amp;"|~|"&amp;Q43)</x:f>
      </x:c>
      <x:c r="S43" s="51" t="str">
        <x:f>IF(A43="","",ROW()-5)</x:f>
      </x:c>
    </x:row>
    <x:row r="44">
      <x:c r="A44" s="24"/>
      <x:c r="B44" s="24"/>
      <x:c r="C44" s="24"/>
      <x:c r="D44" s="24"/>
      <x:c r="E44" s="24"/>
      <x:c r="F44" s="24"/>
      <x:c r="G44" s="24"/>
      <x:c r="H44" s="24"/>
      <x:c r="I44" s="24"/>
      <x:c r="J44" s="30" t="str">
        <x:f>IF(A44="","",IF(COUNTIF($A$6:$A$205,A44)=1,"VALID","INVALID - DUPLICATE / CASE-COLLIDING LINK ID"))</x:f>
      </x:c>
      <x:c r="K44" s="30" t="str">
        <x:f>IF(A44="","",IF(AND(COUNTIF(MEMO_REGISTER!$A$6:$A$205,B44)=1,EXACT(B44,INDEX(MEMO_REGISTER!$A$6:$A$205,MATCH(B44,MEMO_REGISTER!$A$6:$A$205,0))),EXACT(C44,INDEX(MEMO_REGISTER!$B$6:$B$205,MATCH(B44,MEMO_REGISTER!$A$6:$A$205,0)))),"VALID","INVALID - MEMO / DECISION OWNERSHIP"))</x:f>
      </x:c>
      <x:c r="L44" s="30" t="str">
        <x:f>IF(A44="","",IF(AND(OR(EXACT(E44,"DECISION-USABLE"),EXACT(E44,"BOUNDED INFERENCE"),EXACT(E44,"REPAIR / NARROW"),EXACT(E44,"HOLD / EXCLUDE")),OR(EXACT(G44,"SUPPORT"),EXACT(G44,"CHALLENGE"))),"VALID","INVALID - CONTROLLED TOKEN"))</x:f>
      </x:c>
      <x:c r="M44" s="30" t="str">
        <x:f>IF(A44="","",IF(AND(B44&lt;&gt;"",C44&lt;&gt;"",D44&lt;&gt;"",F44&lt;&gt;"",H44&lt;&gt;"",I44&lt;&gt;""),"VALID","INVALID - REQUIRED FIELD"))</x:f>
      </x:c>
      <x:c r="N44" s="30" t="str">
        <x:f>IF(A44="","",IF(OR(J44&lt;&gt;"VALID",K44&lt;&gt;"VALID",L44&lt;&gt;"VALID",M44&lt;&gt;"VALID",P44&lt;&gt;"VALID"),"INVALID",IF(OR(EXACT(E44,"REPAIR / NARROW"),EXACT(E44,"HOLD / EXCLUDE")),"BLOCKING","VALID")))</x:f>
      </x:c>
      <x:c r="O44" s="30" t="str">
        <x:f>IF(A44="","",B44&amp;"|~|"&amp;C44&amp;"|~|"&amp;D44)</x:f>
      </x:c>
      <x:c r="P44" s="51" t="str">
        <x:f>IF(A44="","",IF(AND(COUNTIF(UPSTREAM_EVIDENCE!$A$6:$A$205,D44)=1,EXACT(D44,INDEX(UPSTREAM_EVIDENCE!$A$6:$A$205,MATCH(D44,UPSTREAM_EVIDENCE!$A$6:$A$205,0))),EXACT(C44,INDEX(UPSTREAM_EVIDENCE!$B$6:$B$205,MATCH(D44,UPSTREAM_EVIDENCE!$A$6:$A$205,0))),EXACT(E44,INDEX(UPSTREAM_EVIDENCE!$C$6:$C$205,MATCH(D44,UPSTREAM_EVIDENCE!$A$6:$A$205,0))),EXACT(F44,INDEX(UPSTREAM_EVIDENCE!$D$6:$D$205,MATCH(D44,UPSTREAM_EVIDENCE!$A$6:$A$205,0))),EXACT(H44,INDEX(UPSTREAM_EVIDENCE!$E$6:$E$205,MATCH(D44,UPSTREAM_EVIDENCE!$A$6:$A$205,0))),EXACT(I44,INDEX(UPSTREAM_EVIDENCE!$F$6:$F$205,MATCH(D44,UPSTREAM_EVIDENCE!$A$6:$A$205,0))),INDEX(UPSTREAM_EVIDENCE!$K$6:$K$205,MATCH(D44,UPSTREAM_EVIDENCE!$A$6:$A$205,0))="VALID"),"VALID","INVALID - EVIDENCE AUDIT PARITY"))</x:f>
      </x:c>
      <x:c r="Q44" s="51" t="str">
        <x:f>IF(A44="","",COUNTIF($B$6:B44,B44))</x:f>
      </x:c>
      <x:c r="R44" s="51" t="str">
        <x:f>IF(A44="","",B44&amp;"|~|"&amp;Q44)</x:f>
      </x:c>
      <x:c r="S44" s="51" t="str">
        <x:f>IF(A44="","",ROW()-5)</x:f>
      </x:c>
    </x:row>
    <x:row r="45">
      <x:c r="A45" s="24"/>
      <x:c r="B45" s="24"/>
      <x:c r="C45" s="24"/>
      <x:c r="D45" s="24"/>
      <x:c r="E45" s="24"/>
      <x:c r="F45" s="24"/>
      <x:c r="G45" s="24"/>
      <x:c r="H45" s="24"/>
      <x:c r="I45" s="24"/>
      <x:c r="J45" s="30" t="str">
        <x:f>IF(A45="","",IF(COUNTIF($A$6:$A$205,A45)=1,"VALID","INVALID - DUPLICATE / CASE-COLLIDING LINK ID"))</x:f>
      </x:c>
      <x:c r="K45" s="30" t="str">
        <x:f>IF(A45="","",IF(AND(COUNTIF(MEMO_REGISTER!$A$6:$A$205,B45)=1,EXACT(B45,INDEX(MEMO_REGISTER!$A$6:$A$205,MATCH(B45,MEMO_REGISTER!$A$6:$A$205,0))),EXACT(C45,INDEX(MEMO_REGISTER!$B$6:$B$205,MATCH(B45,MEMO_REGISTER!$A$6:$A$205,0)))),"VALID","INVALID - MEMO / DECISION OWNERSHIP"))</x:f>
      </x:c>
      <x:c r="L45" s="30" t="str">
        <x:f>IF(A45="","",IF(AND(OR(EXACT(E45,"DECISION-USABLE"),EXACT(E45,"BOUNDED INFERENCE"),EXACT(E45,"REPAIR / NARROW"),EXACT(E45,"HOLD / EXCLUDE")),OR(EXACT(G45,"SUPPORT"),EXACT(G45,"CHALLENGE"))),"VALID","INVALID - CONTROLLED TOKEN"))</x:f>
      </x:c>
      <x:c r="M45" s="30" t="str">
        <x:f>IF(A45="","",IF(AND(B45&lt;&gt;"",C45&lt;&gt;"",D45&lt;&gt;"",F45&lt;&gt;"",H45&lt;&gt;"",I45&lt;&gt;""),"VALID","INVALID - REQUIRED FIELD"))</x:f>
      </x:c>
      <x:c r="N45" s="30" t="str">
        <x:f>IF(A45="","",IF(OR(J45&lt;&gt;"VALID",K45&lt;&gt;"VALID",L45&lt;&gt;"VALID",M45&lt;&gt;"VALID",P45&lt;&gt;"VALID"),"INVALID",IF(OR(EXACT(E45,"REPAIR / NARROW"),EXACT(E45,"HOLD / EXCLUDE")),"BLOCKING","VALID")))</x:f>
      </x:c>
      <x:c r="O45" s="30" t="str">
        <x:f>IF(A45="","",B45&amp;"|~|"&amp;C45&amp;"|~|"&amp;D45)</x:f>
      </x:c>
      <x:c r="P45" s="51" t="str">
        <x:f>IF(A45="","",IF(AND(COUNTIF(UPSTREAM_EVIDENCE!$A$6:$A$205,D45)=1,EXACT(D45,INDEX(UPSTREAM_EVIDENCE!$A$6:$A$205,MATCH(D45,UPSTREAM_EVIDENCE!$A$6:$A$205,0))),EXACT(C45,INDEX(UPSTREAM_EVIDENCE!$B$6:$B$205,MATCH(D45,UPSTREAM_EVIDENCE!$A$6:$A$205,0))),EXACT(E45,INDEX(UPSTREAM_EVIDENCE!$C$6:$C$205,MATCH(D45,UPSTREAM_EVIDENCE!$A$6:$A$205,0))),EXACT(F45,INDEX(UPSTREAM_EVIDENCE!$D$6:$D$205,MATCH(D45,UPSTREAM_EVIDENCE!$A$6:$A$205,0))),EXACT(H45,INDEX(UPSTREAM_EVIDENCE!$E$6:$E$205,MATCH(D45,UPSTREAM_EVIDENCE!$A$6:$A$205,0))),EXACT(I45,INDEX(UPSTREAM_EVIDENCE!$F$6:$F$205,MATCH(D45,UPSTREAM_EVIDENCE!$A$6:$A$205,0))),INDEX(UPSTREAM_EVIDENCE!$K$6:$K$205,MATCH(D45,UPSTREAM_EVIDENCE!$A$6:$A$205,0))="VALID"),"VALID","INVALID - EVIDENCE AUDIT PARITY"))</x:f>
      </x:c>
      <x:c r="Q45" s="51" t="str">
        <x:f>IF(A45="","",COUNTIF($B$6:B45,B45))</x:f>
      </x:c>
      <x:c r="R45" s="51" t="str">
        <x:f>IF(A45="","",B45&amp;"|~|"&amp;Q45)</x:f>
      </x:c>
      <x:c r="S45" s="51" t="str">
        <x:f>IF(A45="","",ROW()-5)</x:f>
      </x:c>
    </x:row>
    <x:row r="46">
      <x:c r="A46" s="24"/>
      <x:c r="B46" s="24"/>
      <x:c r="C46" s="24"/>
      <x:c r="D46" s="24"/>
      <x:c r="E46" s="24"/>
      <x:c r="F46" s="24"/>
      <x:c r="G46" s="24"/>
      <x:c r="H46" s="24"/>
      <x:c r="I46" s="24"/>
      <x:c r="J46" s="30" t="str">
        <x:f>IF(A46="","",IF(COUNTIF($A$6:$A$205,A46)=1,"VALID","INVALID - DUPLICATE / CASE-COLLIDING LINK ID"))</x:f>
      </x:c>
      <x:c r="K46" s="30" t="str">
        <x:f>IF(A46="","",IF(AND(COUNTIF(MEMO_REGISTER!$A$6:$A$205,B46)=1,EXACT(B46,INDEX(MEMO_REGISTER!$A$6:$A$205,MATCH(B46,MEMO_REGISTER!$A$6:$A$205,0))),EXACT(C46,INDEX(MEMO_REGISTER!$B$6:$B$205,MATCH(B46,MEMO_REGISTER!$A$6:$A$205,0)))),"VALID","INVALID - MEMO / DECISION OWNERSHIP"))</x:f>
      </x:c>
      <x:c r="L46" s="30" t="str">
        <x:f>IF(A46="","",IF(AND(OR(EXACT(E46,"DECISION-USABLE"),EXACT(E46,"BOUNDED INFERENCE"),EXACT(E46,"REPAIR / NARROW"),EXACT(E46,"HOLD / EXCLUDE")),OR(EXACT(G46,"SUPPORT"),EXACT(G46,"CHALLENGE"))),"VALID","INVALID - CONTROLLED TOKEN"))</x:f>
      </x:c>
      <x:c r="M46" s="30" t="str">
        <x:f>IF(A46="","",IF(AND(B46&lt;&gt;"",C46&lt;&gt;"",D46&lt;&gt;"",F46&lt;&gt;"",H46&lt;&gt;"",I46&lt;&gt;""),"VALID","INVALID - REQUIRED FIELD"))</x:f>
      </x:c>
      <x:c r="N46" s="30" t="str">
        <x:f>IF(A46="","",IF(OR(J46&lt;&gt;"VALID",K46&lt;&gt;"VALID",L46&lt;&gt;"VALID",M46&lt;&gt;"VALID",P46&lt;&gt;"VALID"),"INVALID",IF(OR(EXACT(E46,"REPAIR / NARROW"),EXACT(E46,"HOLD / EXCLUDE")),"BLOCKING","VALID")))</x:f>
      </x:c>
      <x:c r="O46" s="30" t="str">
        <x:f>IF(A46="","",B46&amp;"|~|"&amp;C46&amp;"|~|"&amp;D46)</x:f>
      </x:c>
      <x:c r="P46" s="51" t="str">
        <x:f>IF(A46="","",IF(AND(COUNTIF(UPSTREAM_EVIDENCE!$A$6:$A$205,D46)=1,EXACT(D46,INDEX(UPSTREAM_EVIDENCE!$A$6:$A$205,MATCH(D46,UPSTREAM_EVIDENCE!$A$6:$A$205,0))),EXACT(C46,INDEX(UPSTREAM_EVIDENCE!$B$6:$B$205,MATCH(D46,UPSTREAM_EVIDENCE!$A$6:$A$205,0))),EXACT(E46,INDEX(UPSTREAM_EVIDENCE!$C$6:$C$205,MATCH(D46,UPSTREAM_EVIDENCE!$A$6:$A$205,0))),EXACT(F46,INDEX(UPSTREAM_EVIDENCE!$D$6:$D$205,MATCH(D46,UPSTREAM_EVIDENCE!$A$6:$A$205,0))),EXACT(H46,INDEX(UPSTREAM_EVIDENCE!$E$6:$E$205,MATCH(D46,UPSTREAM_EVIDENCE!$A$6:$A$205,0))),EXACT(I46,INDEX(UPSTREAM_EVIDENCE!$F$6:$F$205,MATCH(D46,UPSTREAM_EVIDENCE!$A$6:$A$205,0))),INDEX(UPSTREAM_EVIDENCE!$K$6:$K$205,MATCH(D46,UPSTREAM_EVIDENCE!$A$6:$A$205,0))="VALID"),"VALID","INVALID - EVIDENCE AUDIT PARITY"))</x:f>
      </x:c>
      <x:c r="Q46" s="51" t="str">
        <x:f>IF(A46="","",COUNTIF($B$6:B46,B46))</x:f>
      </x:c>
      <x:c r="R46" s="51" t="str">
        <x:f>IF(A46="","",B46&amp;"|~|"&amp;Q46)</x:f>
      </x:c>
      <x:c r="S46" s="51" t="str">
        <x:f>IF(A46="","",ROW()-5)</x:f>
      </x:c>
    </x:row>
    <x:row r="47">
      <x:c r="A47" s="24"/>
      <x:c r="B47" s="24"/>
      <x:c r="C47" s="24"/>
      <x:c r="D47" s="24"/>
      <x:c r="E47" s="24"/>
      <x:c r="F47" s="24"/>
      <x:c r="G47" s="24"/>
      <x:c r="H47" s="24"/>
      <x:c r="I47" s="24"/>
      <x:c r="J47" s="30" t="str">
        <x:f>IF(A47="","",IF(COUNTIF($A$6:$A$205,A47)=1,"VALID","INVALID - DUPLICATE / CASE-COLLIDING LINK ID"))</x:f>
      </x:c>
      <x:c r="K47" s="30" t="str">
        <x:f>IF(A47="","",IF(AND(COUNTIF(MEMO_REGISTER!$A$6:$A$205,B47)=1,EXACT(B47,INDEX(MEMO_REGISTER!$A$6:$A$205,MATCH(B47,MEMO_REGISTER!$A$6:$A$205,0))),EXACT(C47,INDEX(MEMO_REGISTER!$B$6:$B$205,MATCH(B47,MEMO_REGISTER!$A$6:$A$205,0)))),"VALID","INVALID - MEMO / DECISION OWNERSHIP"))</x:f>
      </x:c>
      <x:c r="L47" s="30" t="str">
        <x:f>IF(A47="","",IF(AND(OR(EXACT(E47,"DECISION-USABLE"),EXACT(E47,"BOUNDED INFERENCE"),EXACT(E47,"REPAIR / NARROW"),EXACT(E47,"HOLD / EXCLUDE")),OR(EXACT(G47,"SUPPORT"),EXACT(G47,"CHALLENGE"))),"VALID","INVALID - CONTROLLED TOKEN"))</x:f>
      </x:c>
      <x:c r="M47" s="30" t="str">
        <x:f>IF(A47="","",IF(AND(B47&lt;&gt;"",C47&lt;&gt;"",D47&lt;&gt;"",F47&lt;&gt;"",H47&lt;&gt;"",I47&lt;&gt;""),"VALID","INVALID - REQUIRED FIELD"))</x:f>
      </x:c>
      <x:c r="N47" s="30" t="str">
        <x:f>IF(A47="","",IF(OR(J47&lt;&gt;"VALID",K47&lt;&gt;"VALID",L47&lt;&gt;"VALID",M47&lt;&gt;"VALID",P47&lt;&gt;"VALID"),"INVALID",IF(OR(EXACT(E47,"REPAIR / NARROW"),EXACT(E47,"HOLD / EXCLUDE")),"BLOCKING","VALID")))</x:f>
      </x:c>
      <x:c r="O47" s="30" t="str">
        <x:f>IF(A47="","",B47&amp;"|~|"&amp;C47&amp;"|~|"&amp;D47)</x:f>
      </x:c>
      <x:c r="P47" s="51" t="str">
        <x:f>IF(A47="","",IF(AND(COUNTIF(UPSTREAM_EVIDENCE!$A$6:$A$205,D47)=1,EXACT(D47,INDEX(UPSTREAM_EVIDENCE!$A$6:$A$205,MATCH(D47,UPSTREAM_EVIDENCE!$A$6:$A$205,0))),EXACT(C47,INDEX(UPSTREAM_EVIDENCE!$B$6:$B$205,MATCH(D47,UPSTREAM_EVIDENCE!$A$6:$A$205,0))),EXACT(E47,INDEX(UPSTREAM_EVIDENCE!$C$6:$C$205,MATCH(D47,UPSTREAM_EVIDENCE!$A$6:$A$205,0))),EXACT(F47,INDEX(UPSTREAM_EVIDENCE!$D$6:$D$205,MATCH(D47,UPSTREAM_EVIDENCE!$A$6:$A$205,0))),EXACT(H47,INDEX(UPSTREAM_EVIDENCE!$E$6:$E$205,MATCH(D47,UPSTREAM_EVIDENCE!$A$6:$A$205,0))),EXACT(I47,INDEX(UPSTREAM_EVIDENCE!$F$6:$F$205,MATCH(D47,UPSTREAM_EVIDENCE!$A$6:$A$205,0))),INDEX(UPSTREAM_EVIDENCE!$K$6:$K$205,MATCH(D47,UPSTREAM_EVIDENCE!$A$6:$A$205,0))="VALID"),"VALID","INVALID - EVIDENCE AUDIT PARITY"))</x:f>
      </x:c>
      <x:c r="Q47" s="51" t="str">
        <x:f>IF(A47="","",COUNTIF($B$6:B47,B47))</x:f>
      </x:c>
      <x:c r="R47" s="51" t="str">
        <x:f>IF(A47="","",B47&amp;"|~|"&amp;Q47)</x:f>
      </x:c>
      <x:c r="S47" s="51" t="str">
        <x:f>IF(A47="","",ROW()-5)</x:f>
      </x:c>
    </x:row>
    <x:row r="48">
      <x:c r="A48" s="24"/>
      <x:c r="B48" s="24"/>
      <x:c r="C48" s="24"/>
      <x:c r="D48" s="24"/>
      <x:c r="E48" s="24"/>
      <x:c r="F48" s="24"/>
      <x:c r="G48" s="24"/>
      <x:c r="H48" s="24"/>
      <x:c r="I48" s="24"/>
      <x:c r="J48" s="30" t="str">
        <x:f>IF(A48="","",IF(COUNTIF($A$6:$A$205,A48)=1,"VALID","INVALID - DUPLICATE / CASE-COLLIDING LINK ID"))</x:f>
      </x:c>
      <x:c r="K48" s="30" t="str">
        <x:f>IF(A48="","",IF(AND(COUNTIF(MEMO_REGISTER!$A$6:$A$205,B48)=1,EXACT(B48,INDEX(MEMO_REGISTER!$A$6:$A$205,MATCH(B48,MEMO_REGISTER!$A$6:$A$205,0))),EXACT(C48,INDEX(MEMO_REGISTER!$B$6:$B$205,MATCH(B48,MEMO_REGISTER!$A$6:$A$205,0)))),"VALID","INVALID - MEMO / DECISION OWNERSHIP"))</x:f>
      </x:c>
      <x:c r="L48" s="30" t="str">
        <x:f>IF(A48="","",IF(AND(OR(EXACT(E48,"DECISION-USABLE"),EXACT(E48,"BOUNDED INFERENCE"),EXACT(E48,"REPAIR / NARROW"),EXACT(E48,"HOLD / EXCLUDE")),OR(EXACT(G48,"SUPPORT"),EXACT(G48,"CHALLENGE"))),"VALID","INVALID - CONTROLLED TOKEN"))</x:f>
      </x:c>
      <x:c r="M48" s="30" t="str">
        <x:f>IF(A48="","",IF(AND(B48&lt;&gt;"",C48&lt;&gt;"",D48&lt;&gt;"",F48&lt;&gt;"",H48&lt;&gt;"",I48&lt;&gt;""),"VALID","INVALID - REQUIRED FIELD"))</x:f>
      </x:c>
      <x:c r="N48" s="30" t="str">
        <x:f>IF(A48="","",IF(OR(J48&lt;&gt;"VALID",K48&lt;&gt;"VALID",L48&lt;&gt;"VALID",M48&lt;&gt;"VALID",P48&lt;&gt;"VALID"),"INVALID",IF(OR(EXACT(E48,"REPAIR / NARROW"),EXACT(E48,"HOLD / EXCLUDE")),"BLOCKING","VALID")))</x:f>
      </x:c>
      <x:c r="O48" s="30" t="str">
        <x:f>IF(A48="","",B48&amp;"|~|"&amp;C48&amp;"|~|"&amp;D48)</x:f>
      </x:c>
      <x:c r="P48" s="51" t="str">
        <x:f>IF(A48="","",IF(AND(COUNTIF(UPSTREAM_EVIDENCE!$A$6:$A$205,D48)=1,EXACT(D48,INDEX(UPSTREAM_EVIDENCE!$A$6:$A$205,MATCH(D48,UPSTREAM_EVIDENCE!$A$6:$A$205,0))),EXACT(C48,INDEX(UPSTREAM_EVIDENCE!$B$6:$B$205,MATCH(D48,UPSTREAM_EVIDENCE!$A$6:$A$205,0))),EXACT(E48,INDEX(UPSTREAM_EVIDENCE!$C$6:$C$205,MATCH(D48,UPSTREAM_EVIDENCE!$A$6:$A$205,0))),EXACT(F48,INDEX(UPSTREAM_EVIDENCE!$D$6:$D$205,MATCH(D48,UPSTREAM_EVIDENCE!$A$6:$A$205,0))),EXACT(H48,INDEX(UPSTREAM_EVIDENCE!$E$6:$E$205,MATCH(D48,UPSTREAM_EVIDENCE!$A$6:$A$205,0))),EXACT(I48,INDEX(UPSTREAM_EVIDENCE!$F$6:$F$205,MATCH(D48,UPSTREAM_EVIDENCE!$A$6:$A$205,0))),INDEX(UPSTREAM_EVIDENCE!$K$6:$K$205,MATCH(D48,UPSTREAM_EVIDENCE!$A$6:$A$205,0))="VALID"),"VALID","INVALID - EVIDENCE AUDIT PARITY"))</x:f>
      </x:c>
      <x:c r="Q48" s="51" t="str">
        <x:f>IF(A48="","",COUNTIF($B$6:B48,B48))</x:f>
      </x:c>
      <x:c r="R48" s="51" t="str">
        <x:f>IF(A48="","",B48&amp;"|~|"&amp;Q48)</x:f>
      </x:c>
      <x:c r="S48" s="51" t="str">
        <x:f>IF(A48="","",ROW()-5)</x:f>
      </x:c>
    </x:row>
    <x:row r="49">
      <x:c r="A49" s="24"/>
      <x:c r="B49" s="24"/>
      <x:c r="C49" s="24"/>
      <x:c r="D49" s="24"/>
      <x:c r="E49" s="24"/>
      <x:c r="F49" s="24"/>
      <x:c r="G49" s="24"/>
      <x:c r="H49" s="24"/>
      <x:c r="I49" s="24"/>
      <x:c r="J49" s="30" t="str">
        <x:f>IF(A49="","",IF(COUNTIF($A$6:$A$205,A49)=1,"VALID","INVALID - DUPLICATE / CASE-COLLIDING LINK ID"))</x:f>
      </x:c>
      <x:c r="K49" s="30" t="str">
        <x:f>IF(A49="","",IF(AND(COUNTIF(MEMO_REGISTER!$A$6:$A$205,B49)=1,EXACT(B49,INDEX(MEMO_REGISTER!$A$6:$A$205,MATCH(B49,MEMO_REGISTER!$A$6:$A$205,0))),EXACT(C49,INDEX(MEMO_REGISTER!$B$6:$B$205,MATCH(B49,MEMO_REGISTER!$A$6:$A$205,0)))),"VALID","INVALID - MEMO / DECISION OWNERSHIP"))</x:f>
      </x:c>
      <x:c r="L49" s="30" t="str">
        <x:f>IF(A49="","",IF(AND(OR(EXACT(E49,"DECISION-USABLE"),EXACT(E49,"BOUNDED INFERENCE"),EXACT(E49,"REPAIR / NARROW"),EXACT(E49,"HOLD / EXCLUDE")),OR(EXACT(G49,"SUPPORT"),EXACT(G49,"CHALLENGE"))),"VALID","INVALID - CONTROLLED TOKEN"))</x:f>
      </x:c>
      <x:c r="M49" s="30" t="str">
        <x:f>IF(A49="","",IF(AND(B49&lt;&gt;"",C49&lt;&gt;"",D49&lt;&gt;"",F49&lt;&gt;"",H49&lt;&gt;"",I49&lt;&gt;""),"VALID","INVALID - REQUIRED FIELD"))</x:f>
      </x:c>
      <x:c r="N49" s="30" t="str">
        <x:f>IF(A49="","",IF(OR(J49&lt;&gt;"VALID",K49&lt;&gt;"VALID",L49&lt;&gt;"VALID",M49&lt;&gt;"VALID",P49&lt;&gt;"VALID"),"INVALID",IF(OR(EXACT(E49,"REPAIR / NARROW"),EXACT(E49,"HOLD / EXCLUDE")),"BLOCKING","VALID")))</x:f>
      </x:c>
      <x:c r="O49" s="30" t="str">
        <x:f>IF(A49="","",B49&amp;"|~|"&amp;C49&amp;"|~|"&amp;D49)</x:f>
      </x:c>
      <x:c r="P49" s="51" t="str">
        <x:f>IF(A49="","",IF(AND(COUNTIF(UPSTREAM_EVIDENCE!$A$6:$A$205,D49)=1,EXACT(D49,INDEX(UPSTREAM_EVIDENCE!$A$6:$A$205,MATCH(D49,UPSTREAM_EVIDENCE!$A$6:$A$205,0))),EXACT(C49,INDEX(UPSTREAM_EVIDENCE!$B$6:$B$205,MATCH(D49,UPSTREAM_EVIDENCE!$A$6:$A$205,0))),EXACT(E49,INDEX(UPSTREAM_EVIDENCE!$C$6:$C$205,MATCH(D49,UPSTREAM_EVIDENCE!$A$6:$A$205,0))),EXACT(F49,INDEX(UPSTREAM_EVIDENCE!$D$6:$D$205,MATCH(D49,UPSTREAM_EVIDENCE!$A$6:$A$205,0))),EXACT(H49,INDEX(UPSTREAM_EVIDENCE!$E$6:$E$205,MATCH(D49,UPSTREAM_EVIDENCE!$A$6:$A$205,0))),EXACT(I49,INDEX(UPSTREAM_EVIDENCE!$F$6:$F$205,MATCH(D49,UPSTREAM_EVIDENCE!$A$6:$A$205,0))),INDEX(UPSTREAM_EVIDENCE!$K$6:$K$205,MATCH(D49,UPSTREAM_EVIDENCE!$A$6:$A$205,0))="VALID"),"VALID","INVALID - EVIDENCE AUDIT PARITY"))</x:f>
      </x:c>
      <x:c r="Q49" s="51" t="str">
        <x:f>IF(A49="","",COUNTIF($B$6:B49,B49))</x:f>
      </x:c>
      <x:c r="R49" s="51" t="str">
        <x:f>IF(A49="","",B49&amp;"|~|"&amp;Q49)</x:f>
      </x:c>
      <x:c r="S49" s="51" t="str">
        <x:f>IF(A49="","",ROW()-5)</x:f>
      </x:c>
    </x:row>
    <x:row r="50">
      <x:c r="A50" s="24"/>
      <x:c r="B50" s="24"/>
      <x:c r="C50" s="24"/>
      <x:c r="D50" s="24"/>
      <x:c r="E50" s="24"/>
      <x:c r="F50" s="24"/>
      <x:c r="G50" s="24"/>
      <x:c r="H50" s="24"/>
      <x:c r="I50" s="24"/>
      <x:c r="J50" s="30" t="str">
        <x:f>IF(A50="","",IF(COUNTIF($A$6:$A$205,A50)=1,"VALID","INVALID - DUPLICATE / CASE-COLLIDING LINK ID"))</x:f>
      </x:c>
      <x:c r="K50" s="30" t="str">
        <x:f>IF(A50="","",IF(AND(COUNTIF(MEMO_REGISTER!$A$6:$A$205,B50)=1,EXACT(B50,INDEX(MEMO_REGISTER!$A$6:$A$205,MATCH(B50,MEMO_REGISTER!$A$6:$A$205,0))),EXACT(C50,INDEX(MEMO_REGISTER!$B$6:$B$205,MATCH(B50,MEMO_REGISTER!$A$6:$A$205,0)))),"VALID","INVALID - MEMO / DECISION OWNERSHIP"))</x:f>
      </x:c>
      <x:c r="L50" s="30" t="str">
        <x:f>IF(A50="","",IF(AND(OR(EXACT(E50,"DECISION-USABLE"),EXACT(E50,"BOUNDED INFERENCE"),EXACT(E50,"REPAIR / NARROW"),EXACT(E50,"HOLD / EXCLUDE")),OR(EXACT(G50,"SUPPORT"),EXACT(G50,"CHALLENGE"))),"VALID","INVALID - CONTROLLED TOKEN"))</x:f>
      </x:c>
      <x:c r="M50" s="30" t="str">
        <x:f>IF(A50="","",IF(AND(B50&lt;&gt;"",C50&lt;&gt;"",D50&lt;&gt;"",F50&lt;&gt;"",H50&lt;&gt;"",I50&lt;&gt;""),"VALID","INVALID - REQUIRED FIELD"))</x:f>
      </x:c>
      <x:c r="N50" s="30" t="str">
        <x:f>IF(A50="","",IF(OR(J50&lt;&gt;"VALID",K50&lt;&gt;"VALID",L50&lt;&gt;"VALID",M50&lt;&gt;"VALID",P50&lt;&gt;"VALID"),"INVALID",IF(OR(EXACT(E50,"REPAIR / NARROW"),EXACT(E50,"HOLD / EXCLUDE")),"BLOCKING","VALID")))</x:f>
      </x:c>
      <x:c r="O50" s="30" t="str">
        <x:f>IF(A50="","",B50&amp;"|~|"&amp;C50&amp;"|~|"&amp;D50)</x:f>
      </x:c>
      <x:c r="P50" s="51" t="str">
        <x:f>IF(A50="","",IF(AND(COUNTIF(UPSTREAM_EVIDENCE!$A$6:$A$205,D50)=1,EXACT(D50,INDEX(UPSTREAM_EVIDENCE!$A$6:$A$205,MATCH(D50,UPSTREAM_EVIDENCE!$A$6:$A$205,0))),EXACT(C50,INDEX(UPSTREAM_EVIDENCE!$B$6:$B$205,MATCH(D50,UPSTREAM_EVIDENCE!$A$6:$A$205,0))),EXACT(E50,INDEX(UPSTREAM_EVIDENCE!$C$6:$C$205,MATCH(D50,UPSTREAM_EVIDENCE!$A$6:$A$205,0))),EXACT(F50,INDEX(UPSTREAM_EVIDENCE!$D$6:$D$205,MATCH(D50,UPSTREAM_EVIDENCE!$A$6:$A$205,0))),EXACT(H50,INDEX(UPSTREAM_EVIDENCE!$E$6:$E$205,MATCH(D50,UPSTREAM_EVIDENCE!$A$6:$A$205,0))),EXACT(I50,INDEX(UPSTREAM_EVIDENCE!$F$6:$F$205,MATCH(D50,UPSTREAM_EVIDENCE!$A$6:$A$205,0))),INDEX(UPSTREAM_EVIDENCE!$K$6:$K$205,MATCH(D50,UPSTREAM_EVIDENCE!$A$6:$A$205,0))="VALID"),"VALID","INVALID - EVIDENCE AUDIT PARITY"))</x:f>
      </x:c>
      <x:c r="Q50" s="51" t="str">
        <x:f>IF(A50="","",COUNTIF($B$6:B50,B50))</x:f>
      </x:c>
      <x:c r="R50" s="51" t="str">
        <x:f>IF(A50="","",B50&amp;"|~|"&amp;Q50)</x:f>
      </x:c>
      <x:c r="S50" s="51" t="str">
        <x:f>IF(A50="","",ROW()-5)</x:f>
      </x:c>
    </x:row>
    <x:row r="51">
      <x:c r="A51" s="24"/>
      <x:c r="B51" s="24"/>
      <x:c r="C51" s="24"/>
      <x:c r="D51" s="24"/>
      <x:c r="E51" s="24"/>
      <x:c r="F51" s="24"/>
      <x:c r="G51" s="24"/>
      <x:c r="H51" s="24"/>
      <x:c r="I51" s="24"/>
      <x:c r="J51" s="30" t="str">
        <x:f>IF(A51="","",IF(COUNTIF($A$6:$A$205,A51)=1,"VALID","INVALID - DUPLICATE / CASE-COLLIDING LINK ID"))</x:f>
      </x:c>
      <x:c r="K51" s="30" t="str">
        <x:f>IF(A51="","",IF(AND(COUNTIF(MEMO_REGISTER!$A$6:$A$205,B51)=1,EXACT(B51,INDEX(MEMO_REGISTER!$A$6:$A$205,MATCH(B51,MEMO_REGISTER!$A$6:$A$205,0))),EXACT(C51,INDEX(MEMO_REGISTER!$B$6:$B$205,MATCH(B51,MEMO_REGISTER!$A$6:$A$205,0)))),"VALID","INVALID - MEMO / DECISION OWNERSHIP"))</x:f>
      </x:c>
      <x:c r="L51" s="30" t="str">
        <x:f>IF(A51="","",IF(AND(OR(EXACT(E51,"DECISION-USABLE"),EXACT(E51,"BOUNDED INFERENCE"),EXACT(E51,"REPAIR / NARROW"),EXACT(E51,"HOLD / EXCLUDE")),OR(EXACT(G51,"SUPPORT"),EXACT(G51,"CHALLENGE"))),"VALID","INVALID - CONTROLLED TOKEN"))</x:f>
      </x:c>
      <x:c r="M51" s="30" t="str">
        <x:f>IF(A51="","",IF(AND(B51&lt;&gt;"",C51&lt;&gt;"",D51&lt;&gt;"",F51&lt;&gt;"",H51&lt;&gt;"",I51&lt;&gt;""),"VALID","INVALID - REQUIRED FIELD"))</x:f>
      </x:c>
      <x:c r="N51" s="30" t="str">
        <x:f>IF(A51="","",IF(OR(J51&lt;&gt;"VALID",K51&lt;&gt;"VALID",L51&lt;&gt;"VALID",M51&lt;&gt;"VALID",P51&lt;&gt;"VALID"),"INVALID",IF(OR(EXACT(E51,"REPAIR / NARROW"),EXACT(E51,"HOLD / EXCLUDE")),"BLOCKING","VALID")))</x:f>
      </x:c>
      <x:c r="O51" s="30" t="str">
        <x:f>IF(A51="","",B51&amp;"|~|"&amp;C51&amp;"|~|"&amp;D51)</x:f>
      </x:c>
      <x:c r="P51" s="51" t="str">
        <x:f>IF(A51="","",IF(AND(COUNTIF(UPSTREAM_EVIDENCE!$A$6:$A$205,D51)=1,EXACT(D51,INDEX(UPSTREAM_EVIDENCE!$A$6:$A$205,MATCH(D51,UPSTREAM_EVIDENCE!$A$6:$A$205,0))),EXACT(C51,INDEX(UPSTREAM_EVIDENCE!$B$6:$B$205,MATCH(D51,UPSTREAM_EVIDENCE!$A$6:$A$205,0))),EXACT(E51,INDEX(UPSTREAM_EVIDENCE!$C$6:$C$205,MATCH(D51,UPSTREAM_EVIDENCE!$A$6:$A$205,0))),EXACT(F51,INDEX(UPSTREAM_EVIDENCE!$D$6:$D$205,MATCH(D51,UPSTREAM_EVIDENCE!$A$6:$A$205,0))),EXACT(H51,INDEX(UPSTREAM_EVIDENCE!$E$6:$E$205,MATCH(D51,UPSTREAM_EVIDENCE!$A$6:$A$205,0))),EXACT(I51,INDEX(UPSTREAM_EVIDENCE!$F$6:$F$205,MATCH(D51,UPSTREAM_EVIDENCE!$A$6:$A$205,0))),INDEX(UPSTREAM_EVIDENCE!$K$6:$K$205,MATCH(D51,UPSTREAM_EVIDENCE!$A$6:$A$205,0))="VALID"),"VALID","INVALID - EVIDENCE AUDIT PARITY"))</x:f>
      </x:c>
      <x:c r="Q51" s="51" t="str">
        <x:f>IF(A51="","",COUNTIF($B$6:B51,B51))</x:f>
      </x:c>
      <x:c r="R51" s="51" t="str">
        <x:f>IF(A51="","",B51&amp;"|~|"&amp;Q51)</x:f>
      </x:c>
      <x:c r="S51" s="51" t="str">
        <x:f>IF(A51="","",ROW()-5)</x:f>
      </x:c>
    </x:row>
    <x:row r="52">
      <x:c r="A52" s="24"/>
      <x:c r="B52" s="24"/>
      <x:c r="C52" s="24"/>
      <x:c r="D52" s="24"/>
      <x:c r="E52" s="24"/>
      <x:c r="F52" s="24"/>
      <x:c r="G52" s="24"/>
      <x:c r="H52" s="24"/>
      <x:c r="I52" s="24"/>
      <x:c r="J52" s="30" t="str">
        <x:f>IF(A52="","",IF(COUNTIF($A$6:$A$205,A52)=1,"VALID","INVALID - DUPLICATE / CASE-COLLIDING LINK ID"))</x:f>
      </x:c>
      <x:c r="K52" s="30" t="str">
        <x:f>IF(A52="","",IF(AND(COUNTIF(MEMO_REGISTER!$A$6:$A$205,B52)=1,EXACT(B52,INDEX(MEMO_REGISTER!$A$6:$A$205,MATCH(B52,MEMO_REGISTER!$A$6:$A$205,0))),EXACT(C52,INDEX(MEMO_REGISTER!$B$6:$B$205,MATCH(B52,MEMO_REGISTER!$A$6:$A$205,0)))),"VALID","INVALID - MEMO / DECISION OWNERSHIP"))</x:f>
      </x:c>
      <x:c r="L52" s="30" t="str">
        <x:f>IF(A52="","",IF(AND(OR(EXACT(E52,"DECISION-USABLE"),EXACT(E52,"BOUNDED INFERENCE"),EXACT(E52,"REPAIR / NARROW"),EXACT(E52,"HOLD / EXCLUDE")),OR(EXACT(G52,"SUPPORT"),EXACT(G52,"CHALLENGE"))),"VALID","INVALID - CONTROLLED TOKEN"))</x:f>
      </x:c>
      <x:c r="M52" s="30" t="str">
        <x:f>IF(A52="","",IF(AND(B52&lt;&gt;"",C52&lt;&gt;"",D52&lt;&gt;"",F52&lt;&gt;"",H52&lt;&gt;"",I52&lt;&gt;""),"VALID","INVALID - REQUIRED FIELD"))</x:f>
      </x:c>
      <x:c r="N52" s="30" t="str">
        <x:f>IF(A52="","",IF(OR(J52&lt;&gt;"VALID",K52&lt;&gt;"VALID",L52&lt;&gt;"VALID",M52&lt;&gt;"VALID",P52&lt;&gt;"VALID"),"INVALID",IF(OR(EXACT(E52,"REPAIR / NARROW"),EXACT(E52,"HOLD / EXCLUDE")),"BLOCKING","VALID")))</x:f>
      </x:c>
      <x:c r="O52" s="30" t="str">
        <x:f>IF(A52="","",B52&amp;"|~|"&amp;C52&amp;"|~|"&amp;D52)</x:f>
      </x:c>
      <x:c r="P52" s="51" t="str">
        <x:f>IF(A52="","",IF(AND(COUNTIF(UPSTREAM_EVIDENCE!$A$6:$A$205,D52)=1,EXACT(D52,INDEX(UPSTREAM_EVIDENCE!$A$6:$A$205,MATCH(D52,UPSTREAM_EVIDENCE!$A$6:$A$205,0))),EXACT(C52,INDEX(UPSTREAM_EVIDENCE!$B$6:$B$205,MATCH(D52,UPSTREAM_EVIDENCE!$A$6:$A$205,0))),EXACT(E52,INDEX(UPSTREAM_EVIDENCE!$C$6:$C$205,MATCH(D52,UPSTREAM_EVIDENCE!$A$6:$A$205,0))),EXACT(F52,INDEX(UPSTREAM_EVIDENCE!$D$6:$D$205,MATCH(D52,UPSTREAM_EVIDENCE!$A$6:$A$205,0))),EXACT(H52,INDEX(UPSTREAM_EVIDENCE!$E$6:$E$205,MATCH(D52,UPSTREAM_EVIDENCE!$A$6:$A$205,0))),EXACT(I52,INDEX(UPSTREAM_EVIDENCE!$F$6:$F$205,MATCH(D52,UPSTREAM_EVIDENCE!$A$6:$A$205,0))),INDEX(UPSTREAM_EVIDENCE!$K$6:$K$205,MATCH(D52,UPSTREAM_EVIDENCE!$A$6:$A$205,0))="VALID"),"VALID","INVALID - EVIDENCE AUDIT PARITY"))</x:f>
      </x:c>
      <x:c r="Q52" s="51" t="str">
        <x:f>IF(A52="","",COUNTIF($B$6:B52,B52))</x:f>
      </x:c>
      <x:c r="R52" s="51" t="str">
        <x:f>IF(A52="","",B52&amp;"|~|"&amp;Q52)</x:f>
      </x:c>
      <x:c r="S52" s="51" t="str">
        <x:f>IF(A52="","",ROW()-5)</x:f>
      </x:c>
    </x:row>
    <x:row r="53">
      <x:c r="A53" s="24"/>
      <x:c r="B53" s="24"/>
      <x:c r="C53" s="24"/>
      <x:c r="D53" s="24"/>
      <x:c r="E53" s="24"/>
      <x:c r="F53" s="24"/>
      <x:c r="G53" s="24"/>
      <x:c r="H53" s="24"/>
      <x:c r="I53" s="24"/>
      <x:c r="J53" s="30" t="str">
        <x:f>IF(A53="","",IF(COUNTIF($A$6:$A$205,A53)=1,"VALID","INVALID - DUPLICATE / CASE-COLLIDING LINK ID"))</x:f>
      </x:c>
      <x:c r="K53" s="30" t="str">
        <x:f>IF(A53="","",IF(AND(COUNTIF(MEMO_REGISTER!$A$6:$A$205,B53)=1,EXACT(B53,INDEX(MEMO_REGISTER!$A$6:$A$205,MATCH(B53,MEMO_REGISTER!$A$6:$A$205,0))),EXACT(C53,INDEX(MEMO_REGISTER!$B$6:$B$205,MATCH(B53,MEMO_REGISTER!$A$6:$A$205,0)))),"VALID","INVALID - MEMO / DECISION OWNERSHIP"))</x:f>
      </x:c>
      <x:c r="L53" s="30" t="str">
        <x:f>IF(A53="","",IF(AND(OR(EXACT(E53,"DECISION-USABLE"),EXACT(E53,"BOUNDED INFERENCE"),EXACT(E53,"REPAIR / NARROW"),EXACT(E53,"HOLD / EXCLUDE")),OR(EXACT(G53,"SUPPORT"),EXACT(G53,"CHALLENGE"))),"VALID","INVALID - CONTROLLED TOKEN"))</x:f>
      </x:c>
      <x:c r="M53" s="30" t="str">
        <x:f>IF(A53="","",IF(AND(B53&lt;&gt;"",C53&lt;&gt;"",D53&lt;&gt;"",F53&lt;&gt;"",H53&lt;&gt;"",I53&lt;&gt;""),"VALID","INVALID - REQUIRED FIELD"))</x:f>
      </x:c>
      <x:c r="N53" s="30" t="str">
        <x:f>IF(A53="","",IF(OR(J53&lt;&gt;"VALID",K53&lt;&gt;"VALID",L53&lt;&gt;"VALID",M53&lt;&gt;"VALID",P53&lt;&gt;"VALID"),"INVALID",IF(OR(EXACT(E53,"REPAIR / NARROW"),EXACT(E53,"HOLD / EXCLUDE")),"BLOCKING","VALID")))</x:f>
      </x:c>
      <x:c r="O53" s="30" t="str">
        <x:f>IF(A53="","",B53&amp;"|~|"&amp;C53&amp;"|~|"&amp;D53)</x:f>
      </x:c>
      <x:c r="P53" s="51" t="str">
        <x:f>IF(A53="","",IF(AND(COUNTIF(UPSTREAM_EVIDENCE!$A$6:$A$205,D53)=1,EXACT(D53,INDEX(UPSTREAM_EVIDENCE!$A$6:$A$205,MATCH(D53,UPSTREAM_EVIDENCE!$A$6:$A$205,0))),EXACT(C53,INDEX(UPSTREAM_EVIDENCE!$B$6:$B$205,MATCH(D53,UPSTREAM_EVIDENCE!$A$6:$A$205,0))),EXACT(E53,INDEX(UPSTREAM_EVIDENCE!$C$6:$C$205,MATCH(D53,UPSTREAM_EVIDENCE!$A$6:$A$205,0))),EXACT(F53,INDEX(UPSTREAM_EVIDENCE!$D$6:$D$205,MATCH(D53,UPSTREAM_EVIDENCE!$A$6:$A$205,0))),EXACT(H53,INDEX(UPSTREAM_EVIDENCE!$E$6:$E$205,MATCH(D53,UPSTREAM_EVIDENCE!$A$6:$A$205,0))),EXACT(I53,INDEX(UPSTREAM_EVIDENCE!$F$6:$F$205,MATCH(D53,UPSTREAM_EVIDENCE!$A$6:$A$205,0))),INDEX(UPSTREAM_EVIDENCE!$K$6:$K$205,MATCH(D53,UPSTREAM_EVIDENCE!$A$6:$A$205,0))="VALID"),"VALID","INVALID - EVIDENCE AUDIT PARITY"))</x:f>
      </x:c>
      <x:c r="Q53" s="51" t="str">
        <x:f>IF(A53="","",COUNTIF($B$6:B53,B53))</x:f>
      </x:c>
      <x:c r="R53" s="51" t="str">
        <x:f>IF(A53="","",B53&amp;"|~|"&amp;Q53)</x:f>
      </x:c>
      <x:c r="S53" s="51" t="str">
        <x:f>IF(A53="","",ROW()-5)</x:f>
      </x:c>
    </x:row>
    <x:row r="54">
      <x:c r="A54" s="24"/>
      <x:c r="B54" s="24"/>
      <x:c r="C54" s="24"/>
      <x:c r="D54" s="24"/>
      <x:c r="E54" s="24"/>
      <x:c r="F54" s="24"/>
      <x:c r="G54" s="24"/>
      <x:c r="H54" s="24"/>
      <x:c r="I54" s="24"/>
      <x:c r="J54" s="30" t="str">
        <x:f>IF(A54="","",IF(COUNTIF($A$6:$A$205,A54)=1,"VALID","INVALID - DUPLICATE / CASE-COLLIDING LINK ID"))</x:f>
      </x:c>
      <x:c r="K54" s="30" t="str">
        <x:f>IF(A54="","",IF(AND(COUNTIF(MEMO_REGISTER!$A$6:$A$205,B54)=1,EXACT(B54,INDEX(MEMO_REGISTER!$A$6:$A$205,MATCH(B54,MEMO_REGISTER!$A$6:$A$205,0))),EXACT(C54,INDEX(MEMO_REGISTER!$B$6:$B$205,MATCH(B54,MEMO_REGISTER!$A$6:$A$205,0)))),"VALID","INVALID - MEMO / DECISION OWNERSHIP"))</x:f>
      </x:c>
      <x:c r="L54" s="30" t="str">
        <x:f>IF(A54="","",IF(AND(OR(EXACT(E54,"DECISION-USABLE"),EXACT(E54,"BOUNDED INFERENCE"),EXACT(E54,"REPAIR / NARROW"),EXACT(E54,"HOLD / EXCLUDE")),OR(EXACT(G54,"SUPPORT"),EXACT(G54,"CHALLENGE"))),"VALID","INVALID - CONTROLLED TOKEN"))</x:f>
      </x:c>
      <x:c r="M54" s="30" t="str">
        <x:f>IF(A54="","",IF(AND(B54&lt;&gt;"",C54&lt;&gt;"",D54&lt;&gt;"",F54&lt;&gt;"",H54&lt;&gt;"",I54&lt;&gt;""),"VALID","INVALID - REQUIRED FIELD"))</x:f>
      </x:c>
      <x:c r="N54" s="30" t="str">
        <x:f>IF(A54="","",IF(OR(J54&lt;&gt;"VALID",K54&lt;&gt;"VALID",L54&lt;&gt;"VALID",M54&lt;&gt;"VALID",P54&lt;&gt;"VALID"),"INVALID",IF(OR(EXACT(E54,"REPAIR / NARROW"),EXACT(E54,"HOLD / EXCLUDE")),"BLOCKING","VALID")))</x:f>
      </x:c>
      <x:c r="O54" s="30" t="str">
        <x:f>IF(A54="","",B54&amp;"|~|"&amp;C54&amp;"|~|"&amp;D54)</x:f>
      </x:c>
      <x:c r="P54" s="51" t="str">
        <x:f>IF(A54="","",IF(AND(COUNTIF(UPSTREAM_EVIDENCE!$A$6:$A$205,D54)=1,EXACT(D54,INDEX(UPSTREAM_EVIDENCE!$A$6:$A$205,MATCH(D54,UPSTREAM_EVIDENCE!$A$6:$A$205,0))),EXACT(C54,INDEX(UPSTREAM_EVIDENCE!$B$6:$B$205,MATCH(D54,UPSTREAM_EVIDENCE!$A$6:$A$205,0))),EXACT(E54,INDEX(UPSTREAM_EVIDENCE!$C$6:$C$205,MATCH(D54,UPSTREAM_EVIDENCE!$A$6:$A$205,0))),EXACT(F54,INDEX(UPSTREAM_EVIDENCE!$D$6:$D$205,MATCH(D54,UPSTREAM_EVIDENCE!$A$6:$A$205,0))),EXACT(H54,INDEX(UPSTREAM_EVIDENCE!$E$6:$E$205,MATCH(D54,UPSTREAM_EVIDENCE!$A$6:$A$205,0))),EXACT(I54,INDEX(UPSTREAM_EVIDENCE!$F$6:$F$205,MATCH(D54,UPSTREAM_EVIDENCE!$A$6:$A$205,0))),INDEX(UPSTREAM_EVIDENCE!$K$6:$K$205,MATCH(D54,UPSTREAM_EVIDENCE!$A$6:$A$205,0))="VALID"),"VALID","INVALID - EVIDENCE AUDIT PARITY"))</x:f>
      </x:c>
      <x:c r="Q54" s="51" t="str">
        <x:f>IF(A54="","",COUNTIF($B$6:B54,B54))</x:f>
      </x:c>
      <x:c r="R54" s="51" t="str">
        <x:f>IF(A54="","",B54&amp;"|~|"&amp;Q54)</x:f>
      </x:c>
      <x:c r="S54" s="51" t="str">
        <x:f>IF(A54="","",ROW()-5)</x:f>
      </x:c>
    </x:row>
    <x:row r="55">
      <x:c r="A55" s="24"/>
      <x:c r="B55" s="24"/>
      <x:c r="C55" s="24"/>
      <x:c r="D55" s="24"/>
      <x:c r="E55" s="24"/>
      <x:c r="F55" s="24"/>
      <x:c r="G55" s="24"/>
      <x:c r="H55" s="24"/>
      <x:c r="I55" s="24"/>
      <x:c r="J55" s="30" t="str">
        <x:f>IF(A55="","",IF(COUNTIF($A$6:$A$205,A55)=1,"VALID","INVALID - DUPLICATE / CASE-COLLIDING LINK ID"))</x:f>
      </x:c>
      <x:c r="K55" s="30" t="str">
        <x:f>IF(A55="","",IF(AND(COUNTIF(MEMO_REGISTER!$A$6:$A$205,B55)=1,EXACT(B55,INDEX(MEMO_REGISTER!$A$6:$A$205,MATCH(B55,MEMO_REGISTER!$A$6:$A$205,0))),EXACT(C55,INDEX(MEMO_REGISTER!$B$6:$B$205,MATCH(B55,MEMO_REGISTER!$A$6:$A$205,0)))),"VALID","INVALID - MEMO / DECISION OWNERSHIP"))</x:f>
      </x:c>
      <x:c r="L55" s="30" t="str">
        <x:f>IF(A55="","",IF(AND(OR(EXACT(E55,"DECISION-USABLE"),EXACT(E55,"BOUNDED INFERENCE"),EXACT(E55,"REPAIR / NARROW"),EXACT(E55,"HOLD / EXCLUDE")),OR(EXACT(G55,"SUPPORT"),EXACT(G55,"CHALLENGE"))),"VALID","INVALID - CONTROLLED TOKEN"))</x:f>
      </x:c>
      <x:c r="M55" s="30" t="str">
        <x:f>IF(A55="","",IF(AND(B55&lt;&gt;"",C55&lt;&gt;"",D55&lt;&gt;"",F55&lt;&gt;"",H55&lt;&gt;"",I55&lt;&gt;""),"VALID","INVALID - REQUIRED FIELD"))</x:f>
      </x:c>
      <x:c r="N55" s="30" t="str">
        <x:f>IF(A55="","",IF(OR(J55&lt;&gt;"VALID",K55&lt;&gt;"VALID",L55&lt;&gt;"VALID",M55&lt;&gt;"VALID",P55&lt;&gt;"VALID"),"INVALID",IF(OR(EXACT(E55,"REPAIR / NARROW"),EXACT(E55,"HOLD / EXCLUDE")),"BLOCKING","VALID")))</x:f>
      </x:c>
      <x:c r="O55" s="30" t="str">
        <x:f>IF(A55="","",B55&amp;"|~|"&amp;C55&amp;"|~|"&amp;D55)</x:f>
      </x:c>
      <x:c r="P55" s="51" t="str">
        <x:f>IF(A55="","",IF(AND(COUNTIF(UPSTREAM_EVIDENCE!$A$6:$A$205,D55)=1,EXACT(D55,INDEX(UPSTREAM_EVIDENCE!$A$6:$A$205,MATCH(D55,UPSTREAM_EVIDENCE!$A$6:$A$205,0))),EXACT(C55,INDEX(UPSTREAM_EVIDENCE!$B$6:$B$205,MATCH(D55,UPSTREAM_EVIDENCE!$A$6:$A$205,0))),EXACT(E55,INDEX(UPSTREAM_EVIDENCE!$C$6:$C$205,MATCH(D55,UPSTREAM_EVIDENCE!$A$6:$A$205,0))),EXACT(F55,INDEX(UPSTREAM_EVIDENCE!$D$6:$D$205,MATCH(D55,UPSTREAM_EVIDENCE!$A$6:$A$205,0))),EXACT(H55,INDEX(UPSTREAM_EVIDENCE!$E$6:$E$205,MATCH(D55,UPSTREAM_EVIDENCE!$A$6:$A$205,0))),EXACT(I55,INDEX(UPSTREAM_EVIDENCE!$F$6:$F$205,MATCH(D55,UPSTREAM_EVIDENCE!$A$6:$A$205,0))),INDEX(UPSTREAM_EVIDENCE!$K$6:$K$205,MATCH(D55,UPSTREAM_EVIDENCE!$A$6:$A$205,0))="VALID"),"VALID","INVALID - EVIDENCE AUDIT PARITY"))</x:f>
      </x:c>
      <x:c r="Q55" s="51" t="str">
        <x:f>IF(A55="","",COUNTIF($B$6:B55,B55))</x:f>
      </x:c>
      <x:c r="R55" s="51" t="str">
        <x:f>IF(A55="","",B55&amp;"|~|"&amp;Q55)</x:f>
      </x:c>
      <x:c r="S55" s="51" t="str">
        <x:f>IF(A55="","",ROW()-5)</x:f>
      </x:c>
    </x:row>
    <x:row r="56">
      <x:c r="A56" s="24"/>
      <x:c r="B56" s="24"/>
      <x:c r="C56" s="24"/>
      <x:c r="D56" s="24"/>
      <x:c r="E56" s="24"/>
      <x:c r="F56" s="24"/>
      <x:c r="G56" s="24"/>
      <x:c r="H56" s="24"/>
      <x:c r="I56" s="24"/>
      <x:c r="J56" s="30" t="str">
        <x:f>IF(A56="","",IF(COUNTIF($A$6:$A$205,A56)=1,"VALID","INVALID - DUPLICATE / CASE-COLLIDING LINK ID"))</x:f>
      </x:c>
      <x:c r="K56" s="30" t="str">
        <x:f>IF(A56="","",IF(AND(COUNTIF(MEMO_REGISTER!$A$6:$A$205,B56)=1,EXACT(B56,INDEX(MEMO_REGISTER!$A$6:$A$205,MATCH(B56,MEMO_REGISTER!$A$6:$A$205,0))),EXACT(C56,INDEX(MEMO_REGISTER!$B$6:$B$205,MATCH(B56,MEMO_REGISTER!$A$6:$A$205,0)))),"VALID","INVALID - MEMO / DECISION OWNERSHIP"))</x:f>
      </x:c>
      <x:c r="L56" s="30" t="str">
        <x:f>IF(A56="","",IF(AND(OR(EXACT(E56,"DECISION-USABLE"),EXACT(E56,"BOUNDED INFERENCE"),EXACT(E56,"REPAIR / NARROW"),EXACT(E56,"HOLD / EXCLUDE")),OR(EXACT(G56,"SUPPORT"),EXACT(G56,"CHALLENGE"))),"VALID","INVALID - CONTROLLED TOKEN"))</x:f>
      </x:c>
      <x:c r="M56" s="30" t="str">
        <x:f>IF(A56="","",IF(AND(B56&lt;&gt;"",C56&lt;&gt;"",D56&lt;&gt;"",F56&lt;&gt;"",H56&lt;&gt;"",I56&lt;&gt;""),"VALID","INVALID - REQUIRED FIELD"))</x:f>
      </x:c>
      <x:c r="N56" s="30" t="str">
        <x:f>IF(A56="","",IF(OR(J56&lt;&gt;"VALID",K56&lt;&gt;"VALID",L56&lt;&gt;"VALID",M56&lt;&gt;"VALID",P56&lt;&gt;"VALID"),"INVALID",IF(OR(EXACT(E56,"REPAIR / NARROW"),EXACT(E56,"HOLD / EXCLUDE")),"BLOCKING","VALID")))</x:f>
      </x:c>
      <x:c r="O56" s="30" t="str">
        <x:f>IF(A56="","",B56&amp;"|~|"&amp;C56&amp;"|~|"&amp;D56)</x:f>
      </x:c>
      <x:c r="P56" s="51" t="str">
        <x:f>IF(A56="","",IF(AND(COUNTIF(UPSTREAM_EVIDENCE!$A$6:$A$205,D56)=1,EXACT(D56,INDEX(UPSTREAM_EVIDENCE!$A$6:$A$205,MATCH(D56,UPSTREAM_EVIDENCE!$A$6:$A$205,0))),EXACT(C56,INDEX(UPSTREAM_EVIDENCE!$B$6:$B$205,MATCH(D56,UPSTREAM_EVIDENCE!$A$6:$A$205,0))),EXACT(E56,INDEX(UPSTREAM_EVIDENCE!$C$6:$C$205,MATCH(D56,UPSTREAM_EVIDENCE!$A$6:$A$205,0))),EXACT(F56,INDEX(UPSTREAM_EVIDENCE!$D$6:$D$205,MATCH(D56,UPSTREAM_EVIDENCE!$A$6:$A$205,0))),EXACT(H56,INDEX(UPSTREAM_EVIDENCE!$E$6:$E$205,MATCH(D56,UPSTREAM_EVIDENCE!$A$6:$A$205,0))),EXACT(I56,INDEX(UPSTREAM_EVIDENCE!$F$6:$F$205,MATCH(D56,UPSTREAM_EVIDENCE!$A$6:$A$205,0))),INDEX(UPSTREAM_EVIDENCE!$K$6:$K$205,MATCH(D56,UPSTREAM_EVIDENCE!$A$6:$A$205,0))="VALID"),"VALID","INVALID - EVIDENCE AUDIT PARITY"))</x:f>
      </x:c>
      <x:c r="Q56" s="51" t="str">
        <x:f>IF(A56="","",COUNTIF($B$6:B56,B56))</x:f>
      </x:c>
      <x:c r="R56" s="51" t="str">
        <x:f>IF(A56="","",B56&amp;"|~|"&amp;Q56)</x:f>
      </x:c>
      <x:c r="S56" s="51" t="str">
        <x:f>IF(A56="","",ROW()-5)</x:f>
      </x:c>
    </x:row>
    <x:row r="57">
      <x:c r="A57" s="24"/>
      <x:c r="B57" s="24"/>
      <x:c r="C57" s="24"/>
      <x:c r="D57" s="24"/>
      <x:c r="E57" s="24"/>
      <x:c r="F57" s="24"/>
      <x:c r="G57" s="24"/>
      <x:c r="H57" s="24"/>
      <x:c r="I57" s="24"/>
      <x:c r="J57" s="30" t="str">
        <x:f>IF(A57="","",IF(COUNTIF($A$6:$A$205,A57)=1,"VALID","INVALID - DUPLICATE / CASE-COLLIDING LINK ID"))</x:f>
      </x:c>
      <x:c r="K57" s="30" t="str">
        <x:f>IF(A57="","",IF(AND(COUNTIF(MEMO_REGISTER!$A$6:$A$205,B57)=1,EXACT(B57,INDEX(MEMO_REGISTER!$A$6:$A$205,MATCH(B57,MEMO_REGISTER!$A$6:$A$205,0))),EXACT(C57,INDEX(MEMO_REGISTER!$B$6:$B$205,MATCH(B57,MEMO_REGISTER!$A$6:$A$205,0)))),"VALID","INVALID - MEMO / DECISION OWNERSHIP"))</x:f>
      </x:c>
      <x:c r="L57" s="30" t="str">
        <x:f>IF(A57="","",IF(AND(OR(EXACT(E57,"DECISION-USABLE"),EXACT(E57,"BOUNDED INFERENCE"),EXACT(E57,"REPAIR / NARROW"),EXACT(E57,"HOLD / EXCLUDE")),OR(EXACT(G57,"SUPPORT"),EXACT(G57,"CHALLENGE"))),"VALID","INVALID - CONTROLLED TOKEN"))</x:f>
      </x:c>
      <x:c r="M57" s="30" t="str">
        <x:f>IF(A57="","",IF(AND(B57&lt;&gt;"",C57&lt;&gt;"",D57&lt;&gt;"",F57&lt;&gt;"",H57&lt;&gt;"",I57&lt;&gt;""),"VALID","INVALID - REQUIRED FIELD"))</x:f>
      </x:c>
      <x:c r="N57" s="30" t="str">
        <x:f>IF(A57="","",IF(OR(J57&lt;&gt;"VALID",K57&lt;&gt;"VALID",L57&lt;&gt;"VALID",M57&lt;&gt;"VALID",P57&lt;&gt;"VALID"),"INVALID",IF(OR(EXACT(E57,"REPAIR / NARROW"),EXACT(E57,"HOLD / EXCLUDE")),"BLOCKING","VALID")))</x:f>
      </x:c>
      <x:c r="O57" s="30" t="str">
        <x:f>IF(A57="","",B57&amp;"|~|"&amp;C57&amp;"|~|"&amp;D57)</x:f>
      </x:c>
      <x:c r="P57" s="51" t="str">
        <x:f>IF(A57="","",IF(AND(COUNTIF(UPSTREAM_EVIDENCE!$A$6:$A$205,D57)=1,EXACT(D57,INDEX(UPSTREAM_EVIDENCE!$A$6:$A$205,MATCH(D57,UPSTREAM_EVIDENCE!$A$6:$A$205,0))),EXACT(C57,INDEX(UPSTREAM_EVIDENCE!$B$6:$B$205,MATCH(D57,UPSTREAM_EVIDENCE!$A$6:$A$205,0))),EXACT(E57,INDEX(UPSTREAM_EVIDENCE!$C$6:$C$205,MATCH(D57,UPSTREAM_EVIDENCE!$A$6:$A$205,0))),EXACT(F57,INDEX(UPSTREAM_EVIDENCE!$D$6:$D$205,MATCH(D57,UPSTREAM_EVIDENCE!$A$6:$A$205,0))),EXACT(H57,INDEX(UPSTREAM_EVIDENCE!$E$6:$E$205,MATCH(D57,UPSTREAM_EVIDENCE!$A$6:$A$205,0))),EXACT(I57,INDEX(UPSTREAM_EVIDENCE!$F$6:$F$205,MATCH(D57,UPSTREAM_EVIDENCE!$A$6:$A$205,0))),INDEX(UPSTREAM_EVIDENCE!$K$6:$K$205,MATCH(D57,UPSTREAM_EVIDENCE!$A$6:$A$205,0))="VALID"),"VALID","INVALID - EVIDENCE AUDIT PARITY"))</x:f>
      </x:c>
      <x:c r="Q57" s="51" t="str">
        <x:f>IF(A57="","",COUNTIF($B$6:B57,B57))</x:f>
      </x:c>
      <x:c r="R57" s="51" t="str">
        <x:f>IF(A57="","",B57&amp;"|~|"&amp;Q57)</x:f>
      </x:c>
      <x:c r="S57" s="51" t="str">
        <x:f>IF(A57="","",ROW()-5)</x:f>
      </x:c>
    </x:row>
    <x:row r="58">
      <x:c r="A58" s="24"/>
      <x:c r="B58" s="24"/>
      <x:c r="C58" s="24"/>
      <x:c r="D58" s="24"/>
      <x:c r="E58" s="24"/>
      <x:c r="F58" s="24"/>
      <x:c r="G58" s="24"/>
      <x:c r="H58" s="24"/>
      <x:c r="I58" s="24"/>
      <x:c r="J58" s="30" t="str">
        <x:f>IF(A58="","",IF(COUNTIF($A$6:$A$205,A58)=1,"VALID","INVALID - DUPLICATE / CASE-COLLIDING LINK ID"))</x:f>
      </x:c>
      <x:c r="K58" s="30" t="str">
        <x:f>IF(A58="","",IF(AND(COUNTIF(MEMO_REGISTER!$A$6:$A$205,B58)=1,EXACT(B58,INDEX(MEMO_REGISTER!$A$6:$A$205,MATCH(B58,MEMO_REGISTER!$A$6:$A$205,0))),EXACT(C58,INDEX(MEMO_REGISTER!$B$6:$B$205,MATCH(B58,MEMO_REGISTER!$A$6:$A$205,0)))),"VALID","INVALID - MEMO / DECISION OWNERSHIP"))</x:f>
      </x:c>
      <x:c r="L58" s="30" t="str">
        <x:f>IF(A58="","",IF(AND(OR(EXACT(E58,"DECISION-USABLE"),EXACT(E58,"BOUNDED INFERENCE"),EXACT(E58,"REPAIR / NARROW"),EXACT(E58,"HOLD / EXCLUDE")),OR(EXACT(G58,"SUPPORT"),EXACT(G58,"CHALLENGE"))),"VALID","INVALID - CONTROLLED TOKEN"))</x:f>
      </x:c>
      <x:c r="M58" s="30" t="str">
        <x:f>IF(A58="","",IF(AND(B58&lt;&gt;"",C58&lt;&gt;"",D58&lt;&gt;"",F58&lt;&gt;"",H58&lt;&gt;"",I58&lt;&gt;""),"VALID","INVALID - REQUIRED FIELD"))</x:f>
      </x:c>
      <x:c r="N58" s="30" t="str">
        <x:f>IF(A58="","",IF(OR(J58&lt;&gt;"VALID",K58&lt;&gt;"VALID",L58&lt;&gt;"VALID",M58&lt;&gt;"VALID",P58&lt;&gt;"VALID"),"INVALID",IF(OR(EXACT(E58,"REPAIR / NARROW"),EXACT(E58,"HOLD / EXCLUDE")),"BLOCKING","VALID")))</x:f>
      </x:c>
      <x:c r="O58" s="30" t="str">
        <x:f>IF(A58="","",B58&amp;"|~|"&amp;C58&amp;"|~|"&amp;D58)</x:f>
      </x:c>
      <x:c r="P58" s="51" t="str">
        <x:f>IF(A58="","",IF(AND(COUNTIF(UPSTREAM_EVIDENCE!$A$6:$A$205,D58)=1,EXACT(D58,INDEX(UPSTREAM_EVIDENCE!$A$6:$A$205,MATCH(D58,UPSTREAM_EVIDENCE!$A$6:$A$205,0))),EXACT(C58,INDEX(UPSTREAM_EVIDENCE!$B$6:$B$205,MATCH(D58,UPSTREAM_EVIDENCE!$A$6:$A$205,0))),EXACT(E58,INDEX(UPSTREAM_EVIDENCE!$C$6:$C$205,MATCH(D58,UPSTREAM_EVIDENCE!$A$6:$A$205,0))),EXACT(F58,INDEX(UPSTREAM_EVIDENCE!$D$6:$D$205,MATCH(D58,UPSTREAM_EVIDENCE!$A$6:$A$205,0))),EXACT(H58,INDEX(UPSTREAM_EVIDENCE!$E$6:$E$205,MATCH(D58,UPSTREAM_EVIDENCE!$A$6:$A$205,0))),EXACT(I58,INDEX(UPSTREAM_EVIDENCE!$F$6:$F$205,MATCH(D58,UPSTREAM_EVIDENCE!$A$6:$A$205,0))),INDEX(UPSTREAM_EVIDENCE!$K$6:$K$205,MATCH(D58,UPSTREAM_EVIDENCE!$A$6:$A$205,0))="VALID"),"VALID","INVALID - EVIDENCE AUDIT PARITY"))</x:f>
      </x:c>
      <x:c r="Q58" s="51" t="str">
        <x:f>IF(A58="","",COUNTIF($B$6:B58,B58))</x:f>
      </x:c>
      <x:c r="R58" s="51" t="str">
        <x:f>IF(A58="","",B58&amp;"|~|"&amp;Q58)</x:f>
      </x:c>
      <x:c r="S58" s="51" t="str">
        <x:f>IF(A58="","",ROW()-5)</x:f>
      </x:c>
    </x:row>
    <x:row r="59">
      <x:c r="A59" s="24"/>
      <x:c r="B59" s="24"/>
      <x:c r="C59" s="24"/>
      <x:c r="D59" s="24"/>
      <x:c r="E59" s="24"/>
      <x:c r="F59" s="24"/>
      <x:c r="G59" s="24"/>
      <x:c r="H59" s="24"/>
      <x:c r="I59" s="24"/>
      <x:c r="J59" s="30" t="str">
        <x:f>IF(A59="","",IF(COUNTIF($A$6:$A$205,A59)=1,"VALID","INVALID - DUPLICATE / CASE-COLLIDING LINK ID"))</x:f>
      </x:c>
      <x:c r="K59" s="30" t="str">
        <x:f>IF(A59="","",IF(AND(COUNTIF(MEMO_REGISTER!$A$6:$A$205,B59)=1,EXACT(B59,INDEX(MEMO_REGISTER!$A$6:$A$205,MATCH(B59,MEMO_REGISTER!$A$6:$A$205,0))),EXACT(C59,INDEX(MEMO_REGISTER!$B$6:$B$205,MATCH(B59,MEMO_REGISTER!$A$6:$A$205,0)))),"VALID","INVALID - MEMO / DECISION OWNERSHIP"))</x:f>
      </x:c>
      <x:c r="L59" s="30" t="str">
        <x:f>IF(A59="","",IF(AND(OR(EXACT(E59,"DECISION-USABLE"),EXACT(E59,"BOUNDED INFERENCE"),EXACT(E59,"REPAIR / NARROW"),EXACT(E59,"HOLD / EXCLUDE")),OR(EXACT(G59,"SUPPORT"),EXACT(G59,"CHALLENGE"))),"VALID","INVALID - CONTROLLED TOKEN"))</x:f>
      </x:c>
      <x:c r="M59" s="30" t="str">
        <x:f>IF(A59="","",IF(AND(B59&lt;&gt;"",C59&lt;&gt;"",D59&lt;&gt;"",F59&lt;&gt;"",H59&lt;&gt;"",I59&lt;&gt;""),"VALID","INVALID - REQUIRED FIELD"))</x:f>
      </x:c>
      <x:c r="N59" s="30" t="str">
        <x:f>IF(A59="","",IF(OR(J59&lt;&gt;"VALID",K59&lt;&gt;"VALID",L59&lt;&gt;"VALID",M59&lt;&gt;"VALID",P59&lt;&gt;"VALID"),"INVALID",IF(OR(EXACT(E59,"REPAIR / NARROW"),EXACT(E59,"HOLD / EXCLUDE")),"BLOCKING","VALID")))</x:f>
      </x:c>
      <x:c r="O59" s="30" t="str">
        <x:f>IF(A59="","",B59&amp;"|~|"&amp;C59&amp;"|~|"&amp;D59)</x:f>
      </x:c>
      <x:c r="P59" s="51" t="str">
        <x:f>IF(A59="","",IF(AND(COUNTIF(UPSTREAM_EVIDENCE!$A$6:$A$205,D59)=1,EXACT(D59,INDEX(UPSTREAM_EVIDENCE!$A$6:$A$205,MATCH(D59,UPSTREAM_EVIDENCE!$A$6:$A$205,0))),EXACT(C59,INDEX(UPSTREAM_EVIDENCE!$B$6:$B$205,MATCH(D59,UPSTREAM_EVIDENCE!$A$6:$A$205,0))),EXACT(E59,INDEX(UPSTREAM_EVIDENCE!$C$6:$C$205,MATCH(D59,UPSTREAM_EVIDENCE!$A$6:$A$205,0))),EXACT(F59,INDEX(UPSTREAM_EVIDENCE!$D$6:$D$205,MATCH(D59,UPSTREAM_EVIDENCE!$A$6:$A$205,0))),EXACT(H59,INDEX(UPSTREAM_EVIDENCE!$E$6:$E$205,MATCH(D59,UPSTREAM_EVIDENCE!$A$6:$A$205,0))),EXACT(I59,INDEX(UPSTREAM_EVIDENCE!$F$6:$F$205,MATCH(D59,UPSTREAM_EVIDENCE!$A$6:$A$205,0))),INDEX(UPSTREAM_EVIDENCE!$K$6:$K$205,MATCH(D59,UPSTREAM_EVIDENCE!$A$6:$A$205,0))="VALID"),"VALID","INVALID - EVIDENCE AUDIT PARITY"))</x:f>
      </x:c>
      <x:c r="Q59" s="51" t="str">
        <x:f>IF(A59="","",COUNTIF($B$6:B59,B59))</x:f>
      </x:c>
      <x:c r="R59" s="51" t="str">
        <x:f>IF(A59="","",B59&amp;"|~|"&amp;Q59)</x:f>
      </x:c>
      <x:c r="S59" s="51" t="str">
        <x:f>IF(A59="","",ROW()-5)</x:f>
      </x:c>
    </x:row>
    <x:row r="60">
      <x:c r="A60" s="24"/>
      <x:c r="B60" s="24"/>
      <x:c r="C60" s="24"/>
      <x:c r="D60" s="24"/>
      <x:c r="E60" s="24"/>
      <x:c r="F60" s="24"/>
      <x:c r="G60" s="24"/>
      <x:c r="H60" s="24"/>
      <x:c r="I60" s="24"/>
      <x:c r="J60" s="30" t="str">
        <x:f>IF(A60="","",IF(COUNTIF($A$6:$A$205,A60)=1,"VALID","INVALID - DUPLICATE / CASE-COLLIDING LINK ID"))</x:f>
      </x:c>
      <x:c r="K60" s="30" t="str">
        <x:f>IF(A60="","",IF(AND(COUNTIF(MEMO_REGISTER!$A$6:$A$205,B60)=1,EXACT(B60,INDEX(MEMO_REGISTER!$A$6:$A$205,MATCH(B60,MEMO_REGISTER!$A$6:$A$205,0))),EXACT(C60,INDEX(MEMO_REGISTER!$B$6:$B$205,MATCH(B60,MEMO_REGISTER!$A$6:$A$205,0)))),"VALID","INVALID - MEMO / DECISION OWNERSHIP"))</x:f>
      </x:c>
      <x:c r="L60" s="30" t="str">
        <x:f>IF(A60="","",IF(AND(OR(EXACT(E60,"DECISION-USABLE"),EXACT(E60,"BOUNDED INFERENCE"),EXACT(E60,"REPAIR / NARROW"),EXACT(E60,"HOLD / EXCLUDE")),OR(EXACT(G60,"SUPPORT"),EXACT(G60,"CHALLENGE"))),"VALID","INVALID - CONTROLLED TOKEN"))</x:f>
      </x:c>
      <x:c r="M60" s="30" t="str">
        <x:f>IF(A60="","",IF(AND(B60&lt;&gt;"",C60&lt;&gt;"",D60&lt;&gt;"",F60&lt;&gt;"",H60&lt;&gt;"",I60&lt;&gt;""),"VALID","INVALID - REQUIRED FIELD"))</x:f>
      </x:c>
      <x:c r="N60" s="30" t="str">
        <x:f>IF(A60="","",IF(OR(J60&lt;&gt;"VALID",K60&lt;&gt;"VALID",L60&lt;&gt;"VALID",M60&lt;&gt;"VALID",P60&lt;&gt;"VALID"),"INVALID",IF(OR(EXACT(E60,"REPAIR / NARROW"),EXACT(E60,"HOLD / EXCLUDE")),"BLOCKING","VALID")))</x:f>
      </x:c>
      <x:c r="O60" s="30" t="str">
        <x:f>IF(A60="","",B60&amp;"|~|"&amp;C60&amp;"|~|"&amp;D60)</x:f>
      </x:c>
      <x:c r="P60" s="51" t="str">
        <x:f>IF(A60="","",IF(AND(COUNTIF(UPSTREAM_EVIDENCE!$A$6:$A$205,D60)=1,EXACT(D60,INDEX(UPSTREAM_EVIDENCE!$A$6:$A$205,MATCH(D60,UPSTREAM_EVIDENCE!$A$6:$A$205,0))),EXACT(C60,INDEX(UPSTREAM_EVIDENCE!$B$6:$B$205,MATCH(D60,UPSTREAM_EVIDENCE!$A$6:$A$205,0))),EXACT(E60,INDEX(UPSTREAM_EVIDENCE!$C$6:$C$205,MATCH(D60,UPSTREAM_EVIDENCE!$A$6:$A$205,0))),EXACT(F60,INDEX(UPSTREAM_EVIDENCE!$D$6:$D$205,MATCH(D60,UPSTREAM_EVIDENCE!$A$6:$A$205,0))),EXACT(H60,INDEX(UPSTREAM_EVIDENCE!$E$6:$E$205,MATCH(D60,UPSTREAM_EVIDENCE!$A$6:$A$205,0))),EXACT(I60,INDEX(UPSTREAM_EVIDENCE!$F$6:$F$205,MATCH(D60,UPSTREAM_EVIDENCE!$A$6:$A$205,0))),INDEX(UPSTREAM_EVIDENCE!$K$6:$K$205,MATCH(D60,UPSTREAM_EVIDENCE!$A$6:$A$205,0))="VALID"),"VALID","INVALID - EVIDENCE AUDIT PARITY"))</x:f>
      </x:c>
      <x:c r="Q60" s="51" t="str">
        <x:f>IF(A60="","",COUNTIF($B$6:B60,B60))</x:f>
      </x:c>
      <x:c r="R60" s="51" t="str">
        <x:f>IF(A60="","",B60&amp;"|~|"&amp;Q60)</x:f>
      </x:c>
      <x:c r="S60" s="51" t="str">
        <x:f>IF(A60="","",ROW()-5)</x:f>
      </x:c>
    </x:row>
    <x:row r="61">
      <x:c r="A61" s="24"/>
      <x:c r="B61" s="24"/>
      <x:c r="C61" s="24"/>
      <x:c r="D61" s="24"/>
      <x:c r="E61" s="24"/>
      <x:c r="F61" s="24"/>
      <x:c r="G61" s="24"/>
      <x:c r="H61" s="24"/>
      <x:c r="I61" s="24"/>
      <x:c r="J61" s="30" t="str">
        <x:f>IF(A61="","",IF(COUNTIF($A$6:$A$205,A61)=1,"VALID","INVALID - DUPLICATE / CASE-COLLIDING LINK ID"))</x:f>
      </x:c>
      <x:c r="K61" s="30" t="str">
        <x:f>IF(A61="","",IF(AND(COUNTIF(MEMO_REGISTER!$A$6:$A$205,B61)=1,EXACT(B61,INDEX(MEMO_REGISTER!$A$6:$A$205,MATCH(B61,MEMO_REGISTER!$A$6:$A$205,0))),EXACT(C61,INDEX(MEMO_REGISTER!$B$6:$B$205,MATCH(B61,MEMO_REGISTER!$A$6:$A$205,0)))),"VALID","INVALID - MEMO / DECISION OWNERSHIP"))</x:f>
      </x:c>
      <x:c r="L61" s="30" t="str">
        <x:f>IF(A61="","",IF(AND(OR(EXACT(E61,"DECISION-USABLE"),EXACT(E61,"BOUNDED INFERENCE"),EXACT(E61,"REPAIR / NARROW"),EXACT(E61,"HOLD / EXCLUDE")),OR(EXACT(G61,"SUPPORT"),EXACT(G61,"CHALLENGE"))),"VALID","INVALID - CONTROLLED TOKEN"))</x:f>
      </x:c>
      <x:c r="M61" s="30" t="str">
        <x:f>IF(A61="","",IF(AND(B61&lt;&gt;"",C61&lt;&gt;"",D61&lt;&gt;"",F61&lt;&gt;"",H61&lt;&gt;"",I61&lt;&gt;""),"VALID","INVALID - REQUIRED FIELD"))</x:f>
      </x:c>
      <x:c r="N61" s="30" t="str">
        <x:f>IF(A61="","",IF(OR(J61&lt;&gt;"VALID",K61&lt;&gt;"VALID",L61&lt;&gt;"VALID",M61&lt;&gt;"VALID",P61&lt;&gt;"VALID"),"INVALID",IF(OR(EXACT(E61,"REPAIR / NARROW"),EXACT(E61,"HOLD / EXCLUDE")),"BLOCKING","VALID")))</x:f>
      </x:c>
      <x:c r="O61" s="30" t="str">
        <x:f>IF(A61="","",B61&amp;"|~|"&amp;C61&amp;"|~|"&amp;D61)</x:f>
      </x:c>
      <x:c r="P61" s="51" t="str">
        <x:f>IF(A61="","",IF(AND(COUNTIF(UPSTREAM_EVIDENCE!$A$6:$A$205,D61)=1,EXACT(D61,INDEX(UPSTREAM_EVIDENCE!$A$6:$A$205,MATCH(D61,UPSTREAM_EVIDENCE!$A$6:$A$205,0))),EXACT(C61,INDEX(UPSTREAM_EVIDENCE!$B$6:$B$205,MATCH(D61,UPSTREAM_EVIDENCE!$A$6:$A$205,0))),EXACT(E61,INDEX(UPSTREAM_EVIDENCE!$C$6:$C$205,MATCH(D61,UPSTREAM_EVIDENCE!$A$6:$A$205,0))),EXACT(F61,INDEX(UPSTREAM_EVIDENCE!$D$6:$D$205,MATCH(D61,UPSTREAM_EVIDENCE!$A$6:$A$205,0))),EXACT(H61,INDEX(UPSTREAM_EVIDENCE!$E$6:$E$205,MATCH(D61,UPSTREAM_EVIDENCE!$A$6:$A$205,0))),EXACT(I61,INDEX(UPSTREAM_EVIDENCE!$F$6:$F$205,MATCH(D61,UPSTREAM_EVIDENCE!$A$6:$A$205,0))),INDEX(UPSTREAM_EVIDENCE!$K$6:$K$205,MATCH(D61,UPSTREAM_EVIDENCE!$A$6:$A$205,0))="VALID"),"VALID","INVALID - EVIDENCE AUDIT PARITY"))</x:f>
      </x:c>
      <x:c r="Q61" s="51" t="str">
        <x:f>IF(A61="","",COUNTIF($B$6:B61,B61))</x:f>
      </x:c>
      <x:c r="R61" s="51" t="str">
        <x:f>IF(A61="","",B61&amp;"|~|"&amp;Q61)</x:f>
      </x:c>
      <x:c r="S61" s="51" t="str">
        <x:f>IF(A61="","",ROW()-5)</x:f>
      </x:c>
    </x:row>
    <x:row r="62">
      <x:c r="A62" s="24"/>
      <x:c r="B62" s="24"/>
      <x:c r="C62" s="24"/>
      <x:c r="D62" s="24"/>
      <x:c r="E62" s="24"/>
      <x:c r="F62" s="24"/>
      <x:c r="G62" s="24"/>
      <x:c r="H62" s="24"/>
      <x:c r="I62" s="24"/>
      <x:c r="J62" s="30" t="str">
        <x:f>IF(A62="","",IF(COUNTIF($A$6:$A$205,A62)=1,"VALID","INVALID - DUPLICATE / CASE-COLLIDING LINK ID"))</x:f>
      </x:c>
      <x:c r="K62" s="30" t="str">
        <x:f>IF(A62="","",IF(AND(COUNTIF(MEMO_REGISTER!$A$6:$A$205,B62)=1,EXACT(B62,INDEX(MEMO_REGISTER!$A$6:$A$205,MATCH(B62,MEMO_REGISTER!$A$6:$A$205,0))),EXACT(C62,INDEX(MEMO_REGISTER!$B$6:$B$205,MATCH(B62,MEMO_REGISTER!$A$6:$A$205,0)))),"VALID","INVALID - MEMO / DECISION OWNERSHIP"))</x:f>
      </x:c>
      <x:c r="L62" s="30" t="str">
        <x:f>IF(A62="","",IF(AND(OR(EXACT(E62,"DECISION-USABLE"),EXACT(E62,"BOUNDED INFERENCE"),EXACT(E62,"REPAIR / NARROW"),EXACT(E62,"HOLD / EXCLUDE")),OR(EXACT(G62,"SUPPORT"),EXACT(G62,"CHALLENGE"))),"VALID","INVALID - CONTROLLED TOKEN"))</x:f>
      </x:c>
      <x:c r="M62" s="30" t="str">
        <x:f>IF(A62="","",IF(AND(B62&lt;&gt;"",C62&lt;&gt;"",D62&lt;&gt;"",F62&lt;&gt;"",H62&lt;&gt;"",I62&lt;&gt;""),"VALID","INVALID - REQUIRED FIELD"))</x:f>
      </x:c>
      <x:c r="N62" s="30" t="str">
        <x:f>IF(A62="","",IF(OR(J62&lt;&gt;"VALID",K62&lt;&gt;"VALID",L62&lt;&gt;"VALID",M62&lt;&gt;"VALID",P62&lt;&gt;"VALID"),"INVALID",IF(OR(EXACT(E62,"REPAIR / NARROW"),EXACT(E62,"HOLD / EXCLUDE")),"BLOCKING","VALID")))</x:f>
      </x:c>
      <x:c r="O62" s="30" t="str">
        <x:f>IF(A62="","",B62&amp;"|~|"&amp;C62&amp;"|~|"&amp;D62)</x:f>
      </x:c>
      <x:c r="P62" s="51" t="str">
        <x:f>IF(A62="","",IF(AND(COUNTIF(UPSTREAM_EVIDENCE!$A$6:$A$205,D62)=1,EXACT(D62,INDEX(UPSTREAM_EVIDENCE!$A$6:$A$205,MATCH(D62,UPSTREAM_EVIDENCE!$A$6:$A$205,0))),EXACT(C62,INDEX(UPSTREAM_EVIDENCE!$B$6:$B$205,MATCH(D62,UPSTREAM_EVIDENCE!$A$6:$A$205,0))),EXACT(E62,INDEX(UPSTREAM_EVIDENCE!$C$6:$C$205,MATCH(D62,UPSTREAM_EVIDENCE!$A$6:$A$205,0))),EXACT(F62,INDEX(UPSTREAM_EVIDENCE!$D$6:$D$205,MATCH(D62,UPSTREAM_EVIDENCE!$A$6:$A$205,0))),EXACT(H62,INDEX(UPSTREAM_EVIDENCE!$E$6:$E$205,MATCH(D62,UPSTREAM_EVIDENCE!$A$6:$A$205,0))),EXACT(I62,INDEX(UPSTREAM_EVIDENCE!$F$6:$F$205,MATCH(D62,UPSTREAM_EVIDENCE!$A$6:$A$205,0))),INDEX(UPSTREAM_EVIDENCE!$K$6:$K$205,MATCH(D62,UPSTREAM_EVIDENCE!$A$6:$A$205,0))="VALID"),"VALID","INVALID - EVIDENCE AUDIT PARITY"))</x:f>
      </x:c>
      <x:c r="Q62" s="51" t="str">
        <x:f>IF(A62="","",COUNTIF($B$6:B62,B62))</x:f>
      </x:c>
      <x:c r="R62" s="51" t="str">
        <x:f>IF(A62="","",B62&amp;"|~|"&amp;Q62)</x:f>
      </x:c>
      <x:c r="S62" s="51" t="str">
        <x:f>IF(A62="","",ROW()-5)</x:f>
      </x:c>
    </x:row>
    <x:row r="63">
      <x:c r="A63" s="24"/>
      <x:c r="B63" s="24"/>
      <x:c r="C63" s="24"/>
      <x:c r="D63" s="24"/>
      <x:c r="E63" s="24"/>
      <x:c r="F63" s="24"/>
      <x:c r="G63" s="24"/>
      <x:c r="H63" s="24"/>
      <x:c r="I63" s="24"/>
      <x:c r="J63" s="30" t="str">
        <x:f>IF(A63="","",IF(COUNTIF($A$6:$A$205,A63)=1,"VALID","INVALID - DUPLICATE / CASE-COLLIDING LINK ID"))</x:f>
      </x:c>
      <x:c r="K63" s="30" t="str">
        <x:f>IF(A63="","",IF(AND(COUNTIF(MEMO_REGISTER!$A$6:$A$205,B63)=1,EXACT(B63,INDEX(MEMO_REGISTER!$A$6:$A$205,MATCH(B63,MEMO_REGISTER!$A$6:$A$205,0))),EXACT(C63,INDEX(MEMO_REGISTER!$B$6:$B$205,MATCH(B63,MEMO_REGISTER!$A$6:$A$205,0)))),"VALID","INVALID - MEMO / DECISION OWNERSHIP"))</x:f>
      </x:c>
      <x:c r="L63" s="30" t="str">
        <x:f>IF(A63="","",IF(AND(OR(EXACT(E63,"DECISION-USABLE"),EXACT(E63,"BOUNDED INFERENCE"),EXACT(E63,"REPAIR / NARROW"),EXACT(E63,"HOLD / EXCLUDE")),OR(EXACT(G63,"SUPPORT"),EXACT(G63,"CHALLENGE"))),"VALID","INVALID - CONTROLLED TOKEN"))</x:f>
      </x:c>
      <x:c r="M63" s="30" t="str">
        <x:f>IF(A63="","",IF(AND(B63&lt;&gt;"",C63&lt;&gt;"",D63&lt;&gt;"",F63&lt;&gt;"",H63&lt;&gt;"",I63&lt;&gt;""),"VALID","INVALID - REQUIRED FIELD"))</x:f>
      </x:c>
      <x:c r="N63" s="30" t="str">
        <x:f>IF(A63="","",IF(OR(J63&lt;&gt;"VALID",K63&lt;&gt;"VALID",L63&lt;&gt;"VALID",M63&lt;&gt;"VALID",P63&lt;&gt;"VALID"),"INVALID",IF(OR(EXACT(E63,"REPAIR / NARROW"),EXACT(E63,"HOLD / EXCLUDE")),"BLOCKING","VALID")))</x:f>
      </x:c>
      <x:c r="O63" s="30" t="str">
        <x:f>IF(A63="","",B63&amp;"|~|"&amp;C63&amp;"|~|"&amp;D63)</x:f>
      </x:c>
      <x:c r="P63" s="51" t="str">
        <x:f>IF(A63="","",IF(AND(COUNTIF(UPSTREAM_EVIDENCE!$A$6:$A$205,D63)=1,EXACT(D63,INDEX(UPSTREAM_EVIDENCE!$A$6:$A$205,MATCH(D63,UPSTREAM_EVIDENCE!$A$6:$A$205,0))),EXACT(C63,INDEX(UPSTREAM_EVIDENCE!$B$6:$B$205,MATCH(D63,UPSTREAM_EVIDENCE!$A$6:$A$205,0))),EXACT(E63,INDEX(UPSTREAM_EVIDENCE!$C$6:$C$205,MATCH(D63,UPSTREAM_EVIDENCE!$A$6:$A$205,0))),EXACT(F63,INDEX(UPSTREAM_EVIDENCE!$D$6:$D$205,MATCH(D63,UPSTREAM_EVIDENCE!$A$6:$A$205,0))),EXACT(H63,INDEX(UPSTREAM_EVIDENCE!$E$6:$E$205,MATCH(D63,UPSTREAM_EVIDENCE!$A$6:$A$205,0))),EXACT(I63,INDEX(UPSTREAM_EVIDENCE!$F$6:$F$205,MATCH(D63,UPSTREAM_EVIDENCE!$A$6:$A$205,0))),INDEX(UPSTREAM_EVIDENCE!$K$6:$K$205,MATCH(D63,UPSTREAM_EVIDENCE!$A$6:$A$205,0))="VALID"),"VALID","INVALID - EVIDENCE AUDIT PARITY"))</x:f>
      </x:c>
      <x:c r="Q63" s="51" t="str">
        <x:f>IF(A63="","",COUNTIF($B$6:B63,B63))</x:f>
      </x:c>
      <x:c r="R63" s="51" t="str">
        <x:f>IF(A63="","",B63&amp;"|~|"&amp;Q63)</x:f>
      </x:c>
      <x:c r="S63" s="51" t="str">
        <x:f>IF(A63="","",ROW()-5)</x:f>
      </x:c>
    </x:row>
    <x:row r="64">
      <x:c r="A64" s="24"/>
      <x:c r="B64" s="24"/>
      <x:c r="C64" s="24"/>
      <x:c r="D64" s="24"/>
      <x:c r="E64" s="24"/>
      <x:c r="F64" s="24"/>
      <x:c r="G64" s="24"/>
      <x:c r="H64" s="24"/>
      <x:c r="I64" s="24"/>
      <x:c r="J64" s="30" t="str">
        <x:f>IF(A64="","",IF(COUNTIF($A$6:$A$205,A64)=1,"VALID","INVALID - DUPLICATE / CASE-COLLIDING LINK ID"))</x:f>
      </x:c>
      <x:c r="K64" s="30" t="str">
        <x:f>IF(A64="","",IF(AND(COUNTIF(MEMO_REGISTER!$A$6:$A$205,B64)=1,EXACT(B64,INDEX(MEMO_REGISTER!$A$6:$A$205,MATCH(B64,MEMO_REGISTER!$A$6:$A$205,0))),EXACT(C64,INDEX(MEMO_REGISTER!$B$6:$B$205,MATCH(B64,MEMO_REGISTER!$A$6:$A$205,0)))),"VALID","INVALID - MEMO / DECISION OWNERSHIP"))</x:f>
      </x:c>
      <x:c r="L64" s="30" t="str">
        <x:f>IF(A64="","",IF(AND(OR(EXACT(E64,"DECISION-USABLE"),EXACT(E64,"BOUNDED INFERENCE"),EXACT(E64,"REPAIR / NARROW"),EXACT(E64,"HOLD / EXCLUDE")),OR(EXACT(G64,"SUPPORT"),EXACT(G64,"CHALLENGE"))),"VALID","INVALID - CONTROLLED TOKEN"))</x:f>
      </x:c>
      <x:c r="M64" s="30" t="str">
        <x:f>IF(A64="","",IF(AND(B64&lt;&gt;"",C64&lt;&gt;"",D64&lt;&gt;"",F64&lt;&gt;"",H64&lt;&gt;"",I64&lt;&gt;""),"VALID","INVALID - REQUIRED FIELD"))</x:f>
      </x:c>
      <x:c r="N64" s="30" t="str">
        <x:f>IF(A64="","",IF(OR(J64&lt;&gt;"VALID",K64&lt;&gt;"VALID",L64&lt;&gt;"VALID",M64&lt;&gt;"VALID",P64&lt;&gt;"VALID"),"INVALID",IF(OR(EXACT(E64,"REPAIR / NARROW"),EXACT(E64,"HOLD / EXCLUDE")),"BLOCKING","VALID")))</x:f>
      </x:c>
      <x:c r="O64" s="30" t="str">
        <x:f>IF(A64="","",B64&amp;"|~|"&amp;C64&amp;"|~|"&amp;D64)</x:f>
      </x:c>
      <x:c r="P64" s="51" t="str">
        <x:f>IF(A64="","",IF(AND(COUNTIF(UPSTREAM_EVIDENCE!$A$6:$A$205,D64)=1,EXACT(D64,INDEX(UPSTREAM_EVIDENCE!$A$6:$A$205,MATCH(D64,UPSTREAM_EVIDENCE!$A$6:$A$205,0))),EXACT(C64,INDEX(UPSTREAM_EVIDENCE!$B$6:$B$205,MATCH(D64,UPSTREAM_EVIDENCE!$A$6:$A$205,0))),EXACT(E64,INDEX(UPSTREAM_EVIDENCE!$C$6:$C$205,MATCH(D64,UPSTREAM_EVIDENCE!$A$6:$A$205,0))),EXACT(F64,INDEX(UPSTREAM_EVIDENCE!$D$6:$D$205,MATCH(D64,UPSTREAM_EVIDENCE!$A$6:$A$205,0))),EXACT(H64,INDEX(UPSTREAM_EVIDENCE!$E$6:$E$205,MATCH(D64,UPSTREAM_EVIDENCE!$A$6:$A$205,0))),EXACT(I64,INDEX(UPSTREAM_EVIDENCE!$F$6:$F$205,MATCH(D64,UPSTREAM_EVIDENCE!$A$6:$A$205,0))),INDEX(UPSTREAM_EVIDENCE!$K$6:$K$205,MATCH(D64,UPSTREAM_EVIDENCE!$A$6:$A$205,0))="VALID"),"VALID","INVALID - EVIDENCE AUDIT PARITY"))</x:f>
      </x:c>
      <x:c r="Q64" s="51" t="str">
        <x:f>IF(A64="","",COUNTIF($B$6:B64,B64))</x:f>
      </x:c>
      <x:c r="R64" s="51" t="str">
        <x:f>IF(A64="","",B64&amp;"|~|"&amp;Q64)</x:f>
      </x:c>
      <x:c r="S64" s="51" t="str">
        <x:f>IF(A64="","",ROW()-5)</x:f>
      </x:c>
    </x:row>
    <x:row r="65">
      <x:c r="A65" s="24"/>
      <x:c r="B65" s="24"/>
      <x:c r="C65" s="24"/>
      <x:c r="D65" s="24"/>
      <x:c r="E65" s="24"/>
      <x:c r="F65" s="24"/>
      <x:c r="G65" s="24"/>
      <x:c r="H65" s="24"/>
      <x:c r="I65" s="24"/>
      <x:c r="J65" s="30" t="str">
        <x:f>IF(A65="","",IF(COUNTIF($A$6:$A$205,A65)=1,"VALID","INVALID - DUPLICATE / CASE-COLLIDING LINK ID"))</x:f>
      </x:c>
      <x:c r="K65" s="30" t="str">
        <x:f>IF(A65="","",IF(AND(COUNTIF(MEMO_REGISTER!$A$6:$A$205,B65)=1,EXACT(B65,INDEX(MEMO_REGISTER!$A$6:$A$205,MATCH(B65,MEMO_REGISTER!$A$6:$A$205,0))),EXACT(C65,INDEX(MEMO_REGISTER!$B$6:$B$205,MATCH(B65,MEMO_REGISTER!$A$6:$A$205,0)))),"VALID","INVALID - MEMO / DECISION OWNERSHIP"))</x:f>
      </x:c>
      <x:c r="L65" s="30" t="str">
        <x:f>IF(A65="","",IF(AND(OR(EXACT(E65,"DECISION-USABLE"),EXACT(E65,"BOUNDED INFERENCE"),EXACT(E65,"REPAIR / NARROW"),EXACT(E65,"HOLD / EXCLUDE")),OR(EXACT(G65,"SUPPORT"),EXACT(G65,"CHALLENGE"))),"VALID","INVALID - CONTROLLED TOKEN"))</x:f>
      </x:c>
      <x:c r="M65" s="30" t="str">
        <x:f>IF(A65="","",IF(AND(B65&lt;&gt;"",C65&lt;&gt;"",D65&lt;&gt;"",F65&lt;&gt;"",H65&lt;&gt;"",I65&lt;&gt;""),"VALID","INVALID - REQUIRED FIELD"))</x:f>
      </x:c>
      <x:c r="N65" s="30" t="str">
        <x:f>IF(A65="","",IF(OR(J65&lt;&gt;"VALID",K65&lt;&gt;"VALID",L65&lt;&gt;"VALID",M65&lt;&gt;"VALID",P65&lt;&gt;"VALID"),"INVALID",IF(OR(EXACT(E65,"REPAIR / NARROW"),EXACT(E65,"HOLD / EXCLUDE")),"BLOCKING","VALID")))</x:f>
      </x:c>
      <x:c r="O65" s="30" t="str">
        <x:f>IF(A65="","",B65&amp;"|~|"&amp;C65&amp;"|~|"&amp;D65)</x:f>
      </x:c>
      <x:c r="P65" s="51" t="str">
        <x:f>IF(A65="","",IF(AND(COUNTIF(UPSTREAM_EVIDENCE!$A$6:$A$205,D65)=1,EXACT(D65,INDEX(UPSTREAM_EVIDENCE!$A$6:$A$205,MATCH(D65,UPSTREAM_EVIDENCE!$A$6:$A$205,0))),EXACT(C65,INDEX(UPSTREAM_EVIDENCE!$B$6:$B$205,MATCH(D65,UPSTREAM_EVIDENCE!$A$6:$A$205,0))),EXACT(E65,INDEX(UPSTREAM_EVIDENCE!$C$6:$C$205,MATCH(D65,UPSTREAM_EVIDENCE!$A$6:$A$205,0))),EXACT(F65,INDEX(UPSTREAM_EVIDENCE!$D$6:$D$205,MATCH(D65,UPSTREAM_EVIDENCE!$A$6:$A$205,0))),EXACT(H65,INDEX(UPSTREAM_EVIDENCE!$E$6:$E$205,MATCH(D65,UPSTREAM_EVIDENCE!$A$6:$A$205,0))),EXACT(I65,INDEX(UPSTREAM_EVIDENCE!$F$6:$F$205,MATCH(D65,UPSTREAM_EVIDENCE!$A$6:$A$205,0))),INDEX(UPSTREAM_EVIDENCE!$K$6:$K$205,MATCH(D65,UPSTREAM_EVIDENCE!$A$6:$A$205,0))="VALID"),"VALID","INVALID - EVIDENCE AUDIT PARITY"))</x:f>
      </x:c>
      <x:c r="Q65" s="51" t="str">
        <x:f>IF(A65="","",COUNTIF($B$6:B65,B65))</x:f>
      </x:c>
      <x:c r="R65" s="51" t="str">
        <x:f>IF(A65="","",B65&amp;"|~|"&amp;Q65)</x:f>
      </x:c>
      <x:c r="S65" s="51" t="str">
        <x:f>IF(A65="","",ROW()-5)</x:f>
      </x:c>
    </x:row>
    <x:row r="66">
      <x:c r="A66" s="24"/>
      <x:c r="B66" s="24"/>
      <x:c r="C66" s="24"/>
      <x:c r="D66" s="24"/>
      <x:c r="E66" s="24"/>
      <x:c r="F66" s="24"/>
      <x:c r="G66" s="24"/>
      <x:c r="H66" s="24"/>
      <x:c r="I66" s="24"/>
      <x:c r="J66" s="30" t="str">
        <x:f>IF(A66="","",IF(COUNTIF($A$6:$A$205,A66)=1,"VALID","INVALID - DUPLICATE / CASE-COLLIDING LINK ID"))</x:f>
      </x:c>
      <x:c r="K66" s="30" t="str">
        <x:f>IF(A66="","",IF(AND(COUNTIF(MEMO_REGISTER!$A$6:$A$205,B66)=1,EXACT(B66,INDEX(MEMO_REGISTER!$A$6:$A$205,MATCH(B66,MEMO_REGISTER!$A$6:$A$205,0))),EXACT(C66,INDEX(MEMO_REGISTER!$B$6:$B$205,MATCH(B66,MEMO_REGISTER!$A$6:$A$205,0)))),"VALID","INVALID - MEMO / DECISION OWNERSHIP"))</x:f>
      </x:c>
      <x:c r="L66" s="30" t="str">
        <x:f>IF(A66="","",IF(AND(OR(EXACT(E66,"DECISION-USABLE"),EXACT(E66,"BOUNDED INFERENCE"),EXACT(E66,"REPAIR / NARROW"),EXACT(E66,"HOLD / EXCLUDE")),OR(EXACT(G66,"SUPPORT"),EXACT(G66,"CHALLENGE"))),"VALID","INVALID - CONTROLLED TOKEN"))</x:f>
      </x:c>
      <x:c r="M66" s="30" t="str">
        <x:f>IF(A66="","",IF(AND(B66&lt;&gt;"",C66&lt;&gt;"",D66&lt;&gt;"",F66&lt;&gt;"",H66&lt;&gt;"",I66&lt;&gt;""),"VALID","INVALID - REQUIRED FIELD"))</x:f>
      </x:c>
      <x:c r="N66" s="30" t="str">
        <x:f>IF(A66="","",IF(OR(J66&lt;&gt;"VALID",K66&lt;&gt;"VALID",L66&lt;&gt;"VALID",M66&lt;&gt;"VALID",P66&lt;&gt;"VALID"),"INVALID",IF(OR(EXACT(E66,"REPAIR / NARROW"),EXACT(E66,"HOLD / EXCLUDE")),"BLOCKING","VALID")))</x:f>
      </x:c>
      <x:c r="O66" s="30" t="str">
        <x:f>IF(A66="","",B66&amp;"|~|"&amp;C66&amp;"|~|"&amp;D66)</x:f>
      </x:c>
      <x:c r="P66" s="51" t="str">
        <x:f>IF(A66="","",IF(AND(COUNTIF(UPSTREAM_EVIDENCE!$A$6:$A$205,D66)=1,EXACT(D66,INDEX(UPSTREAM_EVIDENCE!$A$6:$A$205,MATCH(D66,UPSTREAM_EVIDENCE!$A$6:$A$205,0))),EXACT(C66,INDEX(UPSTREAM_EVIDENCE!$B$6:$B$205,MATCH(D66,UPSTREAM_EVIDENCE!$A$6:$A$205,0))),EXACT(E66,INDEX(UPSTREAM_EVIDENCE!$C$6:$C$205,MATCH(D66,UPSTREAM_EVIDENCE!$A$6:$A$205,0))),EXACT(F66,INDEX(UPSTREAM_EVIDENCE!$D$6:$D$205,MATCH(D66,UPSTREAM_EVIDENCE!$A$6:$A$205,0))),EXACT(H66,INDEX(UPSTREAM_EVIDENCE!$E$6:$E$205,MATCH(D66,UPSTREAM_EVIDENCE!$A$6:$A$205,0))),EXACT(I66,INDEX(UPSTREAM_EVIDENCE!$F$6:$F$205,MATCH(D66,UPSTREAM_EVIDENCE!$A$6:$A$205,0))),INDEX(UPSTREAM_EVIDENCE!$K$6:$K$205,MATCH(D66,UPSTREAM_EVIDENCE!$A$6:$A$205,0))="VALID"),"VALID","INVALID - EVIDENCE AUDIT PARITY"))</x:f>
      </x:c>
      <x:c r="Q66" s="51" t="str">
        <x:f>IF(A66="","",COUNTIF($B$6:B66,B66))</x:f>
      </x:c>
      <x:c r="R66" s="51" t="str">
        <x:f>IF(A66="","",B66&amp;"|~|"&amp;Q66)</x:f>
      </x:c>
      <x:c r="S66" s="51" t="str">
        <x:f>IF(A66="","",ROW()-5)</x:f>
      </x:c>
    </x:row>
    <x:row r="67">
      <x:c r="A67" s="24"/>
      <x:c r="B67" s="24"/>
      <x:c r="C67" s="24"/>
      <x:c r="D67" s="24"/>
      <x:c r="E67" s="24"/>
      <x:c r="F67" s="24"/>
      <x:c r="G67" s="24"/>
      <x:c r="H67" s="24"/>
      <x:c r="I67" s="24"/>
      <x:c r="J67" s="30" t="str">
        <x:f>IF(A67="","",IF(COUNTIF($A$6:$A$205,A67)=1,"VALID","INVALID - DUPLICATE / CASE-COLLIDING LINK ID"))</x:f>
      </x:c>
      <x:c r="K67" s="30" t="str">
        <x:f>IF(A67="","",IF(AND(COUNTIF(MEMO_REGISTER!$A$6:$A$205,B67)=1,EXACT(B67,INDEX(MEMO_REGISTER!$A$6:$A$205,MATCH(B67,MEMO_REGISTER!$A$6:$A$205,0))),EXACT(C67,INDEX(MEMO_REGISTER!$B$6:$B$205,MATCH(B67,MEMO_REGISTER!$A$6:$A$205,0)))),"VALID","INVALID - MEMO / DECISION OWNERSHIP"))</x:f>
      </x:c>
      <x:c r="L67" s="30" t="str">
        <x:f>IF(A67="","",IF(AND(OR(EXACT(E67,"DECISION-USABLE"),EXACT(E67,"BOUNDED INFERENCE"),EXACT(E67,"REPAIR / NARROW"),EXACT(E67,"HOLD / EXCLUDE")),OR(EXACT(G67,"SUPPORT"),EXACT(G67,"CHALLENGE"))),"VALID","INVALID - CONTROLLED TOKEN"))</x:f>
      </x:c>
      <x:c r="M67" s="30" t="str">
        <x:f>IF(A67="","",IF(AND(B67&lt;&gt;"",C67&lt;&gt;"",D67&lt;&gt;"",F67&lt;&gt;"",H67&lt;&gt;"",I67&lt;&gt;""),"VALID","INVALID - REQUIRED FIELD"))</x:f>
      </x:c>
      <x:c r="N67" s="30" t="str">
        <x:f>IF(A67="","",IF(OR(J67&lt;&gt;"VALID",K67&lt;&gt;"VALID",L67&lt;&gt;"VALID",M67&lt;&gt;"VALID",P67&lt;&gt;"VALID"),"INVALID",IF(OR(EXACT(E67,"REPAIR / NARROW"),EXACT(E67,"HOLD / EXCLUDE")),"BLOCKING","VALID")))</x:f>
      </x:c>
      <x:c r="O67" s="30" t="str">
        <x:f>IF(A67="","",B67&amp;"|~|"&amp;C67&amp;"|~|"&amp;D67)</x:f>
      </x:c>
      <x:c r="P67" s="51" t="str">
        <x:f>IF(A67="","",IF(AND(COUNTIF(UPSTREAM_EVIDENCE!$A$6:$A$205,D67)=1,EXACT(D67,INDEX(UPSTREAM_EVIDENCE!$A$6:$A$205,MATCH(D67,UPSTREAM_EVIDENCE!$A$6:$A$205,0))),EXACT(C67,INDEX(UPSTREAM_EVIDENCE!$B$6:$B$205,MATCH(D67,UPSTREAM_EVIDENCE!$A$6:$A$205,0))),EXACT(E67,INDEX(UPSTREAM_EVIDENCE!$C$6:$C$205,MATCH(D67,UPSTREAM_EVIDENCE!$A$6:$A$205,0))),EXACT(F67,INDEX(UPSTREAM_EVIDENCE!$D$6:$D$205,MATCH(D67,UPSTREAM_EVIDENCE!$A$6:$A$205,0))),EXACT(H67,INDEX(UPSTREAM_EVIDENCE!$E$6:$E$205,MATCH(D67,UPSTREAM_EVIDENCE!$A$6:$A$205,0))),EXACT(I67,INDEX(UPSTREAM_EVIDENCE!$F$6:$F$205,MATCH(D67,UPSTREAM_EVIDENCE!$A$6:$A$205,0))),INDEX(UPSTREAM_EVIDENCE!$K$6:$K$205,MATCH(D67,UPSTREAM_EVIDENCE!$A$6:$A$205,0))="VALID"),"VALID","INVALID - EVIDENCE AUDIT PARITY"))</x:f>
      </x:c>
      <x:c r="Q67" s="51" t="str">
        <x:f>IF(A67="","",COUNTIF($B$6:B67,B67))</x:f>
      </x:c>
      <x:c r="R67" s="51" t="str">
        <x:f>IF(A67="","",B67&amp;"|~|"&amp;Q67)</x:f>
      </x:c>
      <x:c r="S67" s="51" t="str">
        <x:f>IF(A67="","",ROW()-5)</x:f>
      </x:c>
    </x:row>
    <x:row r="68">
      <x:c r="A68" s="24"/>
      <x:c r="B68" s="24"/>
      <x:c r="C68" s="24"/>
      <x:c r="D68" s="24"/>
      <x:c r="E68" s="24"/>
      <x:c r="F68" s="24"/>
      <x:c r="G68" s="24"/>
      <x:c r="H68" s="24"/>
      <x:c r="I68" s="24"/>
      <x:c r="J68" s="30" t="str">
        <x:f>IF(A68="","",IF(COUNTIF($A$6:$A$205,A68)=1,"VALID","INVALID - DUPLICATE / CASE-COLLIDING LINK ID"))</x:f>
      </x:c>
      <x:c r="K68" s="30" t="str">
        <x:f>IF(A68="","",IF(AND(COUNTIF(MEMO_REGISTER!$A$6:$A$205,B68)=1,EXACT(B68,INDEX(MEMO_REGISTER!$A$6:$A$205,MATCH(B68,MEMO_REGISTER!$A$6:$A$205,0))),EXACT(C68,INDEX(MEMO_REGISTER!$B$6:$B$205,MATCH(B68,MEMO_REGISTER!$A$6:$A$205,0)))),"VALID","INVALID - MEMO / DECISION OWNERSHIP"))</x:f>
      </x:c>
      <x:c r="L68" s="30" t="str">
        <x:f>IF(A68="","",IF(AND(OR(EXACT(E68,"DECISION-USABLE"),EXACT(E68,"BOUNDED INFERENCE"),EXACT(E68,"REPAIR / NARROW"),EXACT(E68,"HOLD / EXCLUDE")),OR(EXACT(G68,"SUPPORT"),EXACT(G68,"CHALLENGE"))),"VALID","INVALID - CONTROLLED TOKEN"))</x:f>
      </x:c>
      <x:c r="M68" s="30" t="str">
        <x:f>IF(A68="","",IF(AND(B68&lt;&gt;"",C68&lt;&gt;"",D68&lt;&gt;"",F68&lt;&gt;"",H68&lt;&gt;"",I68&lt;&gt;""),"VALID","INVALID - REQUIRED FIELD"))</x:f>
      </x:c>
      <x:c r="N68" s="30" t="str">
        <x:f>IF(A68="","",IF(OR(J68&lt;&gt;"VALID",K68&lt;&gt;"VALID",L68&lt;&gt;"VALID",M68&lt;&gt;"VALID",P68&lt;&gt;"VALID"),"INVALID",IF(OR(EXACT(E68,"REPAIR / NARROW"),EXACT(E68,"HOLD / EXCLUDE")),"BLOCKING","VALID")))</x:f>
      </x:c>
      <x:c r="O68" s="30" t="str">
        <x:f>IF(A68="","",B68&amp;"|~|"&amp;C68&amp;"|~|"&amp;D68)</x:f>
      </x:c>
      <x:c r="P68" s="51" t="str">
        <x:f>IF(A68="","",IF(AND(COUNTIF(UPSTREAM_EVIDENCE!$A$6:$A$205,D68)=1,EXACT(D68,INDEX(UPSTREAM_EVIDENCE!$A$6:$A$205,MATCH(D68,UPSTREAM_EVIDENCE!$A$6:$A$205,0))),EXACT(C68,INDEX(UPSTREAM_EVIDENCE!$B$6:$B$205,MATCH(D68,UPSTREAM_EVIDENCE!$A$6:$A$205,0))),EXACT(E68,INDEX(UPSTREAM_EVIDENCE!$C$6:$C$205,MATCH(D68,UPSTREAM_EVIDENCE!$A$6:$A$205,0))),EXACT(F68,INDEX(UPSTREAM_EVIDENCE!$D$6:$D$205,MATCH(D68,UPSTREAM_EVIDENCE!$A$6:$A$205,0))),EXACT(H68,INDEX(UPSTREAM_EVIDENCE!$E$6:$E$205,MATCH(D68,UPSTREAM_EVIDENCE!$A$6:$A$205,0))),EXACT(I68,INDEX(UPSTREAM_EVIDENCE!$F$6:$F$205,MATCH(D68,UPSTREAM_EVIDENCE!$A$6:$A$205,0))),INDEX(UPSTREAM_EVIDENCE!$K$6:$K$205,MATCH(D68,UPSTREAM_EVIDENCE!$A$6:$A$205,0))="VALID"),"VALID","INVALID - EVIDENCE AUDIT PARITY"))</x:f>
      </x:c>
      <x:c r="Q68" s="51" t="str">
        <x:f>IF(A68="","",COUNTIF($B$6:B68,B68))</x:f>
      </x:c>
      <x:c r="R68" s="51" t="str">
        <x:f>IF(A68="","",B68&amp;"|~|"&amp;Q68)</x:f>
      </x:c>
      <x:c r="S68" s="51" t="str">
        <x:f>IF(A68="","",ROW()-5)</x:f>
      </x:c>
    </x:row>
    <x:row r="69">
      <x:c r="A69" s="24"/>
      <x:c r="B69" s="24"/>
      <x:c r="C69" s="24"/>
      <x:c r="D69" s="24"/>
      <x:c r="E69" s="24"/>
      <x:c r="F69" s="24"/>
      <x:c r="G69" s="24"/>
      <x:c r="H69" s="24"/>
      <x:c r="I69" s="24"/>
      <x:c r="J69" s="30" t="str">
        <x:f>IF(A69="","",IF(COUNTIF($A$6:$A$205,A69)=1,"VALID","INVALID - DUPLICATE / CASE-COLLIDING LINK ID"))</x:f>
      </x:c>
      <x:c r="K69" s="30" t="str">
        <x:f>IF(A69="","",IF(AND(COUNTIF(MEMO_REGISTER!$A$6:$A$205,B69)=1,EXACT(B69,INDEX(MEMO_REGISTER!$A$6:$A$205,MATCH(B69,MEMO_REGISTER!$A$6:$A$205,0))),EXACT(C69,INDEX(MEMO_REGISTER!$B$6:$B$205,MATCH(B69,MEMO_REGISTER!$A$6:$A$205,0)))),"VALID","INVALID - MEMO / DECISION OWNERSHIP"))</x:f>
      </x:c>
      <x:c r="L69" s="30" t="str">
        <x:f>IF(A69="","",IF(AND(OR(EXACT(E69,"DECISION-USABLE"),EXACT(E69,"BOUNDED INFERENCE"),EXACT(E69,"REPAIR / NARROW"),EXACT(E69,"HOLD / EXCLUDE")),OR(EXACT(G69,"SUPPORT"),EXACT(G69,"CHALLENGE"))),"VALID","INVALID - CONTROLLED TOKEN"))</x:f>
      </x:c>
      <x:c r="M69" s="30" t="str">
        <x:f>IF(A69="","",IF(AND(B69&lt;&gt;"",C69&lt;&gt;"",D69&lt;&gt;"",F69&lt;&gt;"",H69&lt;&gt;"",I69&lt;&gt;""),"VALID","INVALID - REQUIRED FIELD"))</x:f>
      </x:c>
      <x:c r="N69" s="30" t="str">
        <x:f>IF(A69="","",IF(OR(J69&lt;&gt;"VALID",K69&lt;&gt;"VALID",L69&lt;&gt;"VALID",M69&lt;&gt;"VALID",P69&lt;&gt;"VALID"),"INVALID",IF(OR(EXACT(E69,"REPAIR / NARROW"),EXACT(E69,"HOLD / EXCLUDE")),"BLOCKING","VALID")))</x:f>
      </x:c>
      <x:c r="O69" s="30" t="str">
        <x:f>IF(A69="","",B69&amp;"|~|"&amp;C69&amp;"|~|"&amp;D69)</x:f>
      </x:c>
      <x:c r="P69" s="51" t="str">
        <x:f>IF(A69="","",IF(AND(COUNTIF(UPSTREAM_EVIDENCE!$A$6:$A$205,D69)=1,EXACT(D69,INDEX(UPSTREAM_EVIDENCE!$A$6:$A$205,MATCH(D69,UPSTREAM_EVIDENCE!$A$6:$A$205,0))),EXACT(C69,INDEX(UPSTREAM_EVIDENCE!$B$6:$B$205,MATCH(D69,UPSTREAM_EVIDENCE!$A$6:$A$205,0))),EXACT(E69,INDEX(UPSTREAM_EVIDENCE!$C$6:$C$205,MATCH(D69,UPSTREAM_EVIDENCE!$A$6:$A$205,0))),EXACT(F69,INDEX(UPSTREAM_EVIDENCE!$D$6:$D$205,MATCH(D69,UPSTREAM_EVIDENCE!$A$6:$A$205,0))),EXACT(H69,INDEX(UPSTREAM_EVIDENCE!$E$6:$E$205,MATCH(D69,UPSTREAM_EVIDENCE!$A$6:$A$205,0))),EXACT(I69,INDEX(UPSTREAM_EVIDENCE!$F$6:$F$205,MATCH(D69,UPSTREAM_EVIDENCE!$A$6:$A$205,0))),INDEX(UPSTREAM_EVIDENCE!$K$6:$K$205,MATCH(D69,UPSTREAM_EVIDENCE!$A$6:$A$205,0))="VALID"),"VALID","INVALID - EVIDENCE AUDIT PARITY"))</x:f>
      </x:c>
      <x:c r="Q69" s="51" t="str">
        <x:f>IF(A69="","",COUNTIF($B$6:B69,B69))</x:f>
      </x:c>
      <x:c r="R69" s="51" t="str">
        <x:f>IF(A69="","",B69&amp;"|~|"&amp;Q69)</x:f>
      </x:c>
      <x:c r="S69" s="51" t="str">
        <x:f>IF(A69="","",ROW()-5)</x:f>
      </x:c>
    </x:row>
    <x:row r="70">
      <x:c r="A70" s="24"/>
      <x:c r="B70" s="24"/>
      <x:c r="C70" s="24"/>
      <x:c r="D70" s="24"/>
      <x:c r="E70" s="24"/>
      <x:c r="F70" s="24"/>
      <x:c r="G70" s="24"/>
      <x:c r="H70" s="24"/>
      <x:c r="I70" s="24"/>
      <x:c r="J70" s="30" t="str">
        <x:f>IF(A70="","",IF(COUNTIF($A$6:$A$205,A70)=1,"VALID","INVALID - DUPLICATE / CASE-COLLIDING LINK ID"))</x:f>
      </x:c>
      <x:c r="K70" s="30" t="str">
        <x:f>IF(A70="","",IF(AND(COUNTIF(MEMO_REGISTER!$A$6:$A$205,B70)=1,EXACT(B70,INDEX(MEMO_REGISTER!$A$6:$A$205,MATCH(B70,MEMO_REGISTER!$A$6:$A$205,0))),EXACT(C70,INDEX(MEMO_REGISTER!$B$6:$B$205,MATCH(B70,MEMO_REGISTER!$A$6:$A$205,0)))),"VALID","INVALID - MEMO / DECISION OWNERSHIP"))</x:f>
      </x:c>
      <x:c r="L70" s="30" t="str">
        <x:f>IF(A70="","",IF(AND(OR(EXACT(E70,"DECISION-USABLE"),EXACT(E70,"BOUNDED INFERENCE"),EXACT(E70,"REPAIR / NARROW"),EXACT(E70,"HOLD / EXCLUDE")),OR(EXACT(G70,"SUPPORT"),EXACT(G70,"CHALLENGE"))),"VALID","INVALID - CONTROLLED TOKEN"))</x:f>
      </x:c>
      <x:c r="M70" s="30" t="str">
        <x:f>IF(A70="","",IF(AND(B70&lt;&gt;"",C70&lt;&gt;"",D70&lt;&gt;"",F70&lt;&gt;"",H70&lt;&gt;"",I70&lt;&gt;""),"VALID","INVALID - REQUIRED FIELD"))</x:f>
      </x:c>
      <x:c r="N70" s="30" t="str">
        <x:f>IF(A70="","",IF(OR(J70&lt;&gt;"VALID",K70&lt;&gt;"VALID",L70&lt;&gt;"VALID",M70&lt;&gt;"VALID",P70&lt;&gt;"VALID"),"INVALID",IF(OR(EXACT(E70,"REPAIR / NARROW"),EXACT(E70,"HOLD / EXCLUDE")),"BLOCKING","VALID")))</x:f>
      </x:c>
      <x:c r="O70" s="30" t="str">
        <x:f>IF(A70="","",B70&amp;"|~|"&amp;C70&amp;"|~|"&amp;D70)</x:f>
      </x:c>
      <x:c r="P70" s="51" t="str">
        <x:f>IF(A70="","",IF(AND(COUNTIF(UPSTREAM_EVIDENCE!$A$6:$A$205,D70)=1,EXACT(D70,INDEX(UPSTREAM_EVIDENCE!$A$6:$A$205,MATCH(D70,UPSTREAM_EVIDENCE!$A$6:$A$205,0))),EXACT(C70,INDEX(UPSTREAM_EVIDENCE!$B$6:$B$205,MATCH(D70,UPSTREAM_EVIDENCE!$A$6:$A$205,0))),EXACT(E70,INDEX(UPSTREAM_EVIDENCE!$C$6:$C$205,MATCH(D70,UPSTREAM_EVIDENCE!$A$6:$A$205,0))),EXACT(F70,INDEX(UPSTREAM_EVIDENCE!$D$6:$D$205,MATCH(D70,UPSTREAM_EVIDENCE!$A$6:$A$205,0))),EXACT(H70,INDEX(UPSTREAM_EVIDENCE!$E$6:$E$205,MATCH(D70,UPSTREAM_EVIDENCE!$A$6:$A$205,0))),EXACT(I70,INDEX(UPSTREAM_EVIDENCE!$F$6:$F$205,MATCH(D70,UPSTREAM_EVIDENCE!$A$6:$A$205,0))),INDEX(UPSTREAM_EVIDENCE!$K$6:$K$205,MATCH(D70,UPSTREAM_EVIDENCE!$A$6:$A$205,0))="VALID"),"VALID","INVALID - EVIDENCE AUDIT PARITY"))</x:f>
      </x:c>
      <x:c r="Q70" s="51" t="str">
        <x:f>IF(A70="","",COUNTIF($B$6:B70,B70))</x:f>
      </x:c>
      <x:c r="R70" s="51" t="str">
        <x:f>IF(A70="","",B70&amp;"|~|"&amp;Q70)</x:f>
      </x:c>
      <x:c r="S70" s="51" t="str">
        <x:f>IF(A70="","",ROW()-5)</x:f>
      </x:c>
    </x:row>
    <x:row r="71">
      <x:c r="A71" s="24"/>
      <x:c r="B71" s="24"/>
      <x:c r="C71" s="24"/>
      <x:c r="D71" s="24"/>
      <x:c r="E71" s="24"/>
      <x:c r="F71" s="24"/>
      <x:c r="G71" s="24"/>
      <x:c r="H71" s="24"/>
      <x:c r="I71" s="24"/>
      <x:c r="J71" s="30" t="str">
        <x:f>IF(A71="","",IF(COUNTIF($A$6:$A$205,A71)=1,"VALID","INVALID - DUPLICATE / CASE-COLLIDING LINK ID"))</x:f>
      </x:c>
      <x:c r="K71" s="30" t="str">
        <x:f>IF(A71="","",IF(AND(COUNTIF(MEMO_REGISTER!$A$6:$A$205,B71)=1,EXACT(B71,INDEX(MEMO_REGISTER!$A$6:$A$205,MATCH(B71,MEMO_REGISTER!$A$6:$A$205,0))),EXACT(C71,INDEX(MEMO_REGISTER!$B$6:$B$205,MATCH(B71,MEMO_REGISTER!$A$6:$A$205,0)))),"VALID","INVALID - MEMO / DECISION OWNERSHIP"))</x:f>
      </x:c>
      <x:c r="L71" s="30" t="str">
        <x:f>IF(A71="","",IF(AND(OR(EXACT(E71,"DECISION-USABLE"),EXACT(E71,"BOUNDED INFERENCE"),EXACT(E71,"REPAIR / NARROW"),EXACT(E71,"HOLD / EXCLUDE")),OR(EXACT(G71,"SUPPORT"),EXACT(G71,"CHALLENGE"))),"VALID","INVALID - CONTROLLED TOKEN"))</x:f>
      </x:c>
      <x:c r="M71" s="30" t="str">
        <x:f>IF(A71="","",IF(AND(B71&lt;&gt;"",C71&lt;&gt;"",D71&lt;&gt;"",F71&lt;&gt;"",H71&lt;&gt;"",I71&lt;&gt;""),"VALID","INVALID - REQUIRED FIELD"))</x:f>
      </x:c>
      <x:c r="N71" s="30" t="str">
        <x:f>IF(A71="","",IF(OR(J71&lt;&gt;"VALID",K71&lt;&gt;"VALID",L71&lt;&gt;"VALID",M71&lt;&gt;"VALID",P71&lt;&gt;"VALID"),"INVALID",IF(OR(EXACT(E71,"REPAIR / NARROW"),EXACT(E71,"HOLD / EXCLUDE")),"BLOCKING","VALID")))</x:f>
      </x:c>
      <x:c r="O71" s="30" t="str">
        <x:f>IF(A71="","",B71&amp;"|~|"&amp;C71&amp;"|~|"&amp;D71)</x:f>
      </x:c>
      <x:c r="P71" s="51" t="str">
        <x:f>IF(A71="","",IF(AND(COUNTIF(UPSTREAM_EVIDENCE!$A$6:$A$205,D71)=1,EXACT(D71,INDEX(UPSTREAM_EVIDENCE!$A$6:$A$205,MATCH(D71,UPSTREAM_EVIDENCE!$A$6:$A$205,0))),EXACT(C71,INDEX(UPSTREAM_EVIDENCE!$B$6:$B$205,MATCH(D71,UPSTREAM_EVIDENCE!$A$6:$A$205,0))),EXACT(E71,INDEX(UPSTREAM_EVIDENCE!$C$6:$C$205,MATCH(D71,UPSTREAM_EVIDENCE!$A$6:$A$205,0))),EXACT(F71,INDEX(UPSTREAM_EVIDENCE!$D$6:$D$205,MATCH(D71,UPSTREAM_EVIDENCE!$A$6:$A$205,0))),EXACT(H71,INDEX(UPSTREAM_EVIDENCE!$E$6:$E$205,MATCH(D71,UPSTREAM_EVIDENCE!$A$6:$A$205,0))),EXACT(I71,INDEX(UPSTREAM_EVIDENCE!$F$6:$F$205,MATCH(D71,UPSTREAM_EVIDENCE!$A$6:$A$205,0))),INDEX(UPSTREAM_EVIDENCE!$K$6:$K$205,MATCH(D71,UPSTREAM_EVIDENCE!$A$6:$A$205,0))="VALID"),"VALID","INVALID - EVIDENCE AUDIT PARITY"))</x:f>
      </x:c>
      <x:c r="Q71" s="51" t="str">
        <x:f>IF(A71="","",COUNTIF($B$6:B71,B71))</x:f>
      </x:c>
      <x:c r="R71" s="51" t="str">
        <x:f>IF(A71="","",B71&amp;"|~|"&amp;Q71)</x:f>
      </x:c>
      <x:c r="S71" s="51" t="str">
        <x:f>IF(A71="","",ROW()-5)</x:f>
      </x:c>
    </x:row>
    <x:row r="72">
      <x:c r="A72" s="24"/>
      <x:c r="B72" s="24"/>
      <x:c r="C72" s="24"/>
      <x:c r="D72" s="24"/>
      <x:c r="E72" s="24"/>
      <x:c r="F72" s="24"/>
      <x:c r="G72" s="24"/>
      <x:c r="H72" s="24"/>
      <x:c r="I72" s="24"/>
      <x:c r="J72" s="30" t="str">
        <x:f>IF(A72="","",IF(COUNTIF($A$6:$A$205,A72)=1,"VALID","INVALID - DUPLICATE / CASE-COLLIDING LINK ID"))</x:f>
      </x:c>
      <x:c r="K72" s="30" t="str">
        <x:f>IF(A72="","",IF(AND(COUNTIF(MEMO_REGISTER!$A$6:$A$205,B72)=1,EXACT(B72,INDEX(MEMO_REGISTER!$A$6:$A$205,MATCH(B72,MEMO_REGISTER!$A$6:$A$205,0))),EXACT(C72,INDEX(MEMO_REGISTER!$B$6:$B$205,MATCH(B72,MEMO_REGISTER!$A$6:$A$205,0)))),"VALID","INVALID - MEMO / DECISION OWNERSHIP"))</x:f>
      </x:c>
      <x:c r="L72" s="30" t="str">
        <x:f>IF(A72="","",IF(AND(OR(EXACT(E72,"DECISION-USABLE"),EXACT(E72,"BOUNDED INFERENCE"),EXACT(E72,"REPAIR / NARROW"),EXACT(E72,"HOLD / EXCLUDE")),OR(EXACT(G72,"SUPPORT"),EXACT(G72,"CHALLENGE"))),"VALID","INVALID - CONTROLLED TOKEN"))</x:f>
      </x:c>
      <x:c r="M72" s="30" t="str">
        <x:f>IF(A72="","",IF(AND(B72&lt;&gt;"",C72&lt;&gt;"",D72&lt;&gt;"",F72&lt;&gt;"",H72&lt;&gt;"",I72&lt;&gt;""),"VALID","INVALID - REQUIRED FIELD"))</x:f>
      </x:c>
      <x:c r="N72" s="30" t="str">
        <x:f>IF(A72="","",IF(OR(J72&lt;&gt;"VALID",K72&lt;&gt;"VALID",L72&lt;&gt;"VALID",M72&lt;&gt;"VALID",P72&lt;&gt;"VALID"),"INVALID",IF(OR(EXACT(E72,"REPAIR / NARROW"),EXACT(E72,"HOLD / EXCLUDE")),"BLOCKING","VALID")))</x:f>
      </x:c>
      <x:c r="O72" s="30" t="str">
        <x:f>IF(A72="","",B72&amp;"|~|"&amp;C72&amp;"|~|"&amp;D72)</x:f>
      </x:c>
      <x:c r="P72" s="51" t="str">
        <x:f>IF(A72="","",IF(AND(COUNTIF(UPSTREAM_EVIDENCE!$A$6:$A$205,D72)=1,EXACT(D72,INDEX(UPSTREAM_EVIDENCE!$A$6:$A$205,MATCH(D72,UPSTREAM_EVIDENCE!$A$6:$A$205,0))),EXACT(C72,INDEX(UPSTREAM_EVIDENCE!$B$6:$B$205,MATCH(D72,UPSTREAM_EVIDENCE!$A$6:$A$205,0))),EXACT(E72,INDEX(UPSTREAM_EVIDENCE!$C$6:$C$205,MATCH(D72,UPSTREAM_EVIDENCE!$A$6:$A$205,0))),EXACT(F72,INDEX(UPSTREAM_EVIDENCE!$D$6:$D$205,MATCH(D72,UPSTREAM_EVIDENCE!$A$6:$A$205,0))),EXACT(H72,INDEX(UPSTREAM_EVIDENCE!$E$6:$E$205,MATCH(D72,UPSTREAM_EVIDENCE!$A$6:$A$205,0))),EXACT(I72,INDEX(UPSTREAM_EVIDENCE!$F$6:$F$205,MATCH(D72,UPSTREAM_EVIDENCE!$A$6:$A$205,0))),INDEX(UPSTREAM_EVIDENCE!$K$6:$K$205,MATCH(D72,UPSTREAM_EVIDENCE!$A$6:$A$205,0))="VALID"),"VALID","INVALID - EVIDENCE AUDIT PARITY"))</x:f>
      </x:c>
      <x:c r="Q72" s="51" t="str">
        <x:f>IF(A72="","",COUNTIF($B$6:B72,B72))</x:f>
      </x:c>
      <x:c r="R72" s="51" t="str">
        <x:f>IF(A72="","",B72&amp;"|~|"&amp;Q72)</x:f>
      </x:c>
      <x:c r="S72" s="51" t="str">
        <x:f>IF(A72="","",ROW()-5)</x:f>
      </x:c>
    </x:row>
    <x:row r="73">
      <x:c r="A73" s="24"/>
      <x:c r="B73" s="24"/>
      <x:c r="C73" s="24"/>
      <x:c r="D73" s="24"/>
      <x:c r="E73" s="24"/>
      <x:c r="F73" s="24"/>
      <x:c r="G73" s="24"/>
      <x:c r="H73" s="24"/>
      <x:c r="I73" s="24"/>
      <x:c r="J73" s="30" t="str">
        <x:f>IF(A73="","",IF(COUNTIF($A$6:$A$205,A73)=1,"VALID","INVALID - DUPLICATE / CASE-COLLIDING LINK ID"))</x:f>
      </x:c>
      <x:c r="K73" s="30" t="str">
        <x:f>IF(A73="","",IF(AND(COUNTIF(MEMO_REGISTER!$A$6:$A$205,B73)=1,EXACT(B73,INDEX(MEMO_REGISTER!$A$6:$A$205,MATCH(B73,MEMO_REGISTER!$A$6:$A$205,0))),EXACT(C73,INDEX(MEMO_REGISTER!$B$6:$B$205,MATCH(B73,MEMO_REGISTER!$A$6:$A$205,0)))),"VALID","INVALID - MEMO / DECISION OWNERSHIP"))</x:f>
      </x:c>
      <x:c r="L73" s="30" t="str">
        <x:f>IF(A73="","",IF(AND(OR(EXACT(E73,"DECISION-USABLE"),EXACT(E73,"BOUNDED INFERENCE"),EXACT(E73,"REPAIR / NARROW"),EXACT(E73,"HOLD / EXCLUDE")),OR(EXACT(G73,"SUPPORT"),EXACT(G73,"CHALLENGE"))),"VALID","INVALID - CONTROLLED TOKEN"))</x:f>
      </x:c>
      <x:c r="M73" s="30" t="str">
        <x:f>IF(A73="","",IF(AND(B73&lt;&gt;"",C73&lt;&gt;"",D73&lt;&gt;"",F73&lt;&gt;"",H73&lt;&gt;"",I73&lt;&gt;""),"VALID","INVALID - REQUIRED FIELD"))</x:f>
      </x:c>
      <x:c r="N73" s="30" t="str">
        <x:f>IF(A73="","",IF(OR(J73&lt;&gt;"VALID",K73&lt;&gt;"VALID",L73&lt;&gt;"VALID",M73&lt;&gt;"VALID",P73&lt;&gt;"VALID"),"INVALID",IF(OR(EXACT(E73,"REPAIR / NARROW"),EXACT(E73,"HOLD / EXCLUDE")),"BLOCKING","VALID")))</x:f>
      </x:c>
      <x:c r="O73" s="30" t="str">
        <x:f>IF(A73="","",B73&amp;"|~|"&amp;C73&amp;"|~|"&amp;D73)</x:f>
      </x:c>
      <x:c r="P73" s="51" t="str">
        <x:f>IF(A73="","",IF(AND(COUNTIF(UPSTREAM_EVIDENCE!$A$6:$A$205,D73)=1,EXACT(D73,INDEX(UPSTREAM_EVIDENCE!$A$6:$A$205,MATCH(D73,UPSTREAM_EVIDENCE!$A$6:$A$205,0))),EXACT(C73,INDEX(UPSTREAM_EVIDENCE!$B$6:$B$205,MATCH(D73,UPSTREAM_EVIDENCE!$A$6:$A$205,0))),EXACT(E73,INDEX(UPSTREAM_EVIDENCE!$C$6:$C$205,MATCH(D73,UPSTREAM_EVIDENCE!$A$6:$A$205,0))),EXACT(F73,INDEX(UPSTREAM_EVIDENCE!$D$6:$D$205,MATCH(D73,UPSTREAM_EVIDENCE!$A$6:$A$205,0))),EXACT(H73,INDEX(UPSTREAM_EVIDENCE!$E$6:$E$205,MATCH(D73,UPSTREAM_EVIDENCE!$A$6:$A$205,0))),EXACT(I73,INDEX(UPSTREAM_EVIDENCE!$F$6:$F$205,MATCH(D73,UPSTREAM_EVIDENCE!$A$6:$A$205,0))),INDEX(UPSTREAM_EVIDENCE!$K$6:$K$205,MATCH(D73,UPSTREAM_EVIDENCE!$A$6:$A$205,0))="VALID"),"VALID","INVALID - EVIDENCE AUDIT PARITY"))</x:f>
      </x:c>
      <x:c r="Q73" s="51" t="str">
        <x:f>IF(A73="","",COUNTIF($B$6:B73,B73))</x:f>
      </x:c>
      <x:c r="R73" s="51" t="str">
        <x:f>IF(A73="","",B73&amp;"|~|"&amp;Q73)</x:f>
      </x:c>
      <x:c r="S73" s="51" t="str">
        <x:f>IF(A73="","",ROW()-5)</x:f>
      </x:c>
    </x:row>
    <x:row r="74">
      <x:c r="A74" s="24"/>
      <x:c r="B74" s="24"/>
      <x:c r="C74" s="24"/>
      <x:c r="D74" s="24"/>
      <x:c r="E74" s="24"/>
      <x:c r="F74" s="24"/>
      <x:c r="G74" s="24"/>
      <x:c r="H74" s="24"/>
      <x:c r="I74" s="24"/>
      <x:c r="J74" s="30" t="str">
        <x:f>IF(A74="","",IF(COUNTIF($A$6:$A$205,A74)=1,"VALID","INVALID - DUPLICATE / CASE-COLLIDING LINK ID"))</x:f>
      </x:c>
      <x:c r="K74" s="30" t="str">
        <x:f>IF(A74="","",IF(AND(COUNTIF(MEMO_REGISTER!$A$6:$A$205,B74)=1,EXACT(B74,INDEX(MEMO_REGISTER!$A$6:$A$205,MATCH(B74,MEMO_REGISTER!$A$6:$A$205,0))),EXACT(C74,INDEX(MEMO_REGISTER!$B$6:$B$205,MATCH(B74,MEMO_REGISTER!$A$6:$A$205,0)))),"VALID","INVALID - MEMO / DECISION OWNERSHIP"))</x:f>
      </x:c>
      <x:c r="L74" s="30" t="str">
        <x:f>IF(A74="","",IF(AND(OR(EXACT(E74,"DECISION-USABLE"),EXACT(E74,"BOUNDED INFERENCE"),EXACT(E74,"REPAIR / NARROW"),EXACT(E74,"HOLD / EXCLUDE")),OR(EXACT(G74,"SUPPORT"),EXACT(G74,"CHALLENGE"))),"VALID","INVALID - CONTROLLED TOKEN"))</x:f>
      </x:c>
      <x:c r="M74" s="30" t="str">
        <x:f>IF(A74="","",IF(AND(B74&lt;&gt;"",C74&lt;&gt;"",D74&lt;&gt;"",F74&lt;&gt;"",H74&lt;&gt;"",I74&lt;&gt;""),"VALID","INVALID - REQUIRED FIELD"))</x:f>
      </x:c>
      <x:c r="N74" s="30" t="str">
        <x:f>IF(A74="","",IF(OR(J74&lt;&gt;"VALID",K74&lt;&gt;"VALID",L74&lt;&gt;"VALID",M74&lt;&gt;"VALID",P74&lt;&gt;"VALID"),"INVALID",IF(OR(EXACT(E74,"REPAIR / NARROW"),EXACT(E74,"HOLD / EXCLUDE")),"BLOCKING","VALID")))</x:f>
      </x:c>
      <x:c r="O74" s="30" t="str">
        <x:f>IF(A74="","",B74&amp;"|~|"&amp;C74&amp;"|~|"&amp;D74)</x:f>
      </x:c>
      <x:c r="P74" s="51" t="str">
        <x:f>IF(A74="","",IF(AND(COUNTIF(UPSTREAM_EVIDENCE!$A$6:$A$205,D74)=1,EXACT(D74,INDEX(UPSTREAM_EVIDENCE!$A$6:$A$205,MATCH(D74,UPSTREAM_EVIDENCE!$A$6:$A$205,0))),EXACT(C74,INDEX(UPSTREAM_EVIDENCE!$B$6:$B$205,MATCH(D74,UPSTREAM_EVIDENCE!$A$6:$A$205,0))),EXACT(E74,INDEX(UPSTREAM_EVIDENCE!$C$6:$C$205,MATCH(D74,UPSTREAM_EVIDENCE!$A$6:$A$205,0))),EXACT(F74,INDEX(UPSTREAM_EVIDENCE!$D$6:$D$205,MATCH(D74,UPSTREAM_EVIDENCE!$A$6:$A$205,0))),EXACT(H74,INDEX(UPSTREAM_EVIDENCE!$E$6:$E$205,MATCH(D74,UPSTREAM_EVIDENCE!$A$6:$A$205,0))),EXACT(I74,INDEX(UPSTREAM_EVIDENCE!$F$6:$F$205,MATCH(D74,UPSTREAM_EVIDENCE!$A$6:$A$205,0))),INDEX(UPSTREAM_EVIDENCE!$K$6:$K$205,MATCH(D74,UPSTREAM_EVIDENCE!$A$6:$A$205,0))="VALID"),"VALID","INVALID - EVIDENCE AUDIT PARITY"))</x:f>
      </x:c>
      <x:c r="Q74" s="51" t="str">
        <x:f>IF(A74="","",COUNTIF($B$6:B74,B74))</x:f>
      </x:c>
      <x:c r="R74" s="51" t="str">
        <x:f>IF(A74="","",B74&amp;"|~|"&amp;Q74)</x:f>
      </x:c>
      <x:c r="S74" s="51" t="str">
        <x:f>IF(A74="","",ROW()-5)</x:f>
      </x:c>
    </x:row>
    <x:row r="75">
      <x:c r="A75" s="24"/>
      <x:c r="B75" s="24"/>
      <x:c r="C75" s="24"/>
      <x:c r="D75" s="24"/>
      <x:c r="E75" s="24"/>
      <x:c r="F75" s="24"/>
      <x:c r="G75" s="24"/>
      <x:c r="H75" s="24"/>
      <x:c r="I75" s="24"/>
      <x:c r="J75" s="30" t="str">
        <x:f>IF(A75="","",IF(COUNTIF($A$6:$A$205,A75)=1,"VALID","INVALID - DUPLICATE / CASE-COLLIDING LINK ID"))</x:f>
      </x:c>
      <x:c r="K75" s="30" t="str">
        <x:f>IF(A75="","",IF(AND(COUNTIF(MEMO_REGISTER!$A$6:$A$205,B75)=1,EXACT(B75,INDEX(MEMO_REGISTER!$A$6:$A$205,MATCH(B75,MEMO_REGISTER!$A$6:$A$205,0))),EXACT(C75,INDEX(MEMO_REGISTER!$B$6:$B$205,MATCH(B75,MEMO_REGISTER!$A$6:$A$205,0)))),"VALID","INVALID - MEMO / DECISION OWNERSHIP"))</x:f>
      </x:c>
      <x:c r="L75" s="30" t="str">
        <x:f>IF(A75="","",IF(AND(OR(EXACT(E75,"DECISION-USABLE"),EXACT(E75,"BOUNDED INFERENCE"),EXACT(E75,"REPAIR / NARROW"),EXACT(E75,"HOLD / EXCLUDE")),OR(EXACT(G75,"SUPPORT"),EXACT(G75,"CHALLENGE"))),"VALID","INVALID - CONTROLLED TOKEN"))</x:f>
      </x:c>
      <x:c r="M75" s="30" t="str">
        <x:f>IF(A75="","",IF(AND(B75&lt;&gt;"",C75&lt;&gt;"",D75&lt;&gt;"",F75&lt;&gt;"",H75&lt;&gt;"",I75&lt;&gt;""),"VALID","INVALID - REQUIRED FIELD"))</x:f>
      </x:c>
      <x:c r="N75" s="30" t="str">
        <x:f>IF(A75="","",IF(OR(J75&lt;&gt;"VALID",K75&lt;&gt;"VALID",L75&lt;&gt;"VALID",M75&lt;&gt;"VALID",P75&lt;&gt;"VALID"),"INVALID",IF(OR(EXACT(E75,"REPAIR / NARROW"),EXACT(E75,"HOLD / EXCLUDE")),"BLOCKING","VALID")))</x:f>
      </x:c>
      <x:c r="O75" s="30" t="str">
        <x:f>IF(A75="","",B75&amp;"|~|"&amp;C75&amp;"|~|"&amp;D75)</x:f>
      </x:c>
      <x:c r="P75" s="51" t="str">
        <x:f>IF(A75="","",IF(AND(COUNTIF(UPSTREAM_EVIDENCE!$A$6:$A$205,D75)=1,EXACT(D75,INDEX(UPSTREAM_EVIDENCE!$A$6:$A$205,MATCH(D75,UPSTREAM_EVIDENCE!$A$6:$A$205,0))),EXACT(C75,INDEX(UPSTREAM_EVIDENCE!$B$6:$B$205,MATCH(D75,UPSTREAM_EVIDENCE!$A$6:$A$205,0))),EXACT(E75,INDEX(UPSTREAM_EVIDENCE!$C$6:$C$205,MATCH(D75,UPSTREAM_EVIDENCE!$A$6:$A$205,0))),EXACT(F75,INDEX(UPSTREAM_EVIDENCE!$D$6:$D$205,MATCH(D75,UPSTREAM_EVIDENCE!$A$6:$A$205,0))),EXACT(H75,INDEX(UPSTREAM_EVIDENCE!$E$6:$E$205,MATCH(D75,UPSTREAM_EVIDENCE!$A$6:$A$205,0))),EXACT(I75,INDEX(UPSTREAM_EVIDENCE!$F$6:$F$205,MATCH(D75,UPSTREAM_EVIDENCE!$A$6:$A$205,0))),INDEX(UPSTREAM_EVIDENCE!$K$6:$K$205,MATCH(D75,UPSTREAM_EVIDENCE!$A$6:$A$205,0))="VALID"),"VALID","INVALID - EVIDENCE AUDIT PARITY"))</x:f>
      </x:c>
      <x:c r="Q75" s="51" t="str">
        <x:f>IF(A75="","",COUNTIF($B$6:B75,B75))</x:f>
      </x:c>
      <x:c r="R75" s="51" t="str">
        <x:f>IF(A75="","",B75&amp;"|~|"&amp;Q75)</x:f>
      </x:c>
      <x:c r="S75" s="51" t="str">
        <x:f>IF(A75="","",ROW()-5)</x:f>
      </x:c>
    </x:row>
    <x:row r="76">
      <x:c r="A76" s="24"/>
      <x:c r="B76" s="24"/>
      <x:c r="C76" s="24"/>
      <x:c r="D76" s="24"/>
      <x:c r="E76" s="24"/>
      <x:c r="F76" s="24"/>
      <x:c r="G76" s="24"/>
      <x:c r="H76" s="24"/>
      <x:c r="I76" s="24"/>
      <x:c r="J76" s="30" t="str">
        <x:f>IF(A76="","",IF(COUNTIF($A$6:$A$205,A76)=1,"VALID","INVALID - DUPLICATE / CASE-COLLIDING LINK ID"))</x:f>
      </x:c>
      <x:c r="K76" s="30" t="str">
        <x:f>IF(A76="","",IF(AND(COUNTIF(MEMO_REGISTER!$A$6:$A$205,B76)=1,EXACT(B76,INDEX(MEMO_REGISTER!$A$6:$A$205,MATCH(B76,MEMO_REGISTER!$A$6:$A$205,0))),EXACT(C76,INDEX(MEMO_REGISTER!$B$6:$B$205,MATCH(B76,MEMO_REGISTER!$A$6:$A$205,0)))),"VALID","INVALID - MEMO / DECISION OWNERSHIP"))</x:f>
      </x:c>
      <x:c r="L76" s="30" t="str">
        <x:f>IF(A76="","",IF(AND(OR(EXACT(E76,"DECISION-USABLE"),EXACT(E76,"BOUNDED INFERENCE"),EXACT(E76,"REPAIR / NARROW"),EXACT(E76,"HOLD / EXCLUDE")),OR(EXACT(G76,"SUPPORT"),EXACT(G76,"CHALLENGE"))),"VALID","INVALID - CONTROLLED TOKEN"))</x:f>
      </x:c>
      <x:c r="M76" s="30" t="str">
        <x:f>IF(A76="","",IF(AND(B76&lt;&gt;"",C76&lt;&gt;"",D76&lt;&gt;"",F76&lt;&gt;"",H76&lt;&gt;"",I76&lt;&gt;""),"VALID","INVALID - REQUIRED FIELD"))</x:f>
      </x:c>
      <x:c r="N76" s="30" t="str">
        <x:f>IF(A76="","",IF(OR(J76&lt;&gt;"VALID",K76&lt;&gt;"VALID",L76&lt;&gt;"VALID",M76&lt;&gt;"VALID",P76&lt;&gt;"VALID"),"INVALID",IF(OR(EXACT(E76,"REPAIR / NARROW"),EXACT(E76,"HOLD / EXCLUDE")),"BLOCKING","VALID")))</x:f>
      </x:c>
      <x:c r="O76" s="30" t="str">
        <x:f>IF(A76="","",B76&amp;"|~|"&amp;C76&amp;"|~|"&amp;D76)</x:f>
      </x:c>
      <x:c r="P76" s="51" t="str">
        <x:f>IF(A76="","",IF(AND(COUNTIF(UPSTREAM_EVIDENCE!$A$6:$A$205,D76)=1,EXACT(D76,INDEX(UPSTREAM_EVIDENCE!$A$6:$A$205,MATCH(D76,UPSTREAM_EVIDENCE!$A$6:$A$205,0))),EXACT(C76,INDEX(UPSTREAM_EVIDENCE!$B$6:$B$205,MATCH(D76,UPSTREAM_EVIDENCE!$A$6:$A$205,0))),EXACT(E76,INDEX(UPSTREAM_EVIDENCE!$C$6:$C$205,MATCH(D76,UPSTREAM_EVIDENCE!$A$6:$A$205,0))),EXACT(F76,INDEX(UPSTREAM_EVIDENCE!$D$6:$D$205,MATCH(D76,UPSTREAM_EVIDENCE!$A$6:$A$205,0))),EXACT(H76,INDEX(UPSTREAM_EVIDENCE!$E$6:$E$205,MATCH(D76,UPSTREAM_EVIDENCE!$A$6:$A$205,0))),EXACT(I76,INDEX(UPSTREAM_EVIDENCE!$F$6:$F$205,MATCH(D76,UPSTREAM_EVIDENCE!$A$6:$A$205,0))),INDEX(UPSTREAM_EVIDENCE!$K$6:$K$205,MATCH(D76,UPSTREAM_EVIDENCE!$A$6:$A$205,0))="VALID"),"VALID","INVALID - EVIDENCE AUDIT PARITY"))</x:f>
      </x:c>
      <x:c r="Q76" s="51" t="str">
        <x:f>IF(A76="","",COUNTIF($B$6:B76,B76))</x:f>
      </x:c>
      <x:c r="R76" s="51" t="str">
        <x:f>IF(A76="","",B76&amp;"|~|"&amp;Q76)</x:f>
      </x:c>
      <x:c r="S76" s="51" t="str">
        <x:f>IF(A76="","",ROW()-5)</x:f>
      </x:c>
    </x:row>
    <x:row r="77">
      <x:c r="A77" s="24"/>
      <x:c r="B77" s="24"/>
      <x:c r="C77" s="24"/>
      <x:c r="D77" s="24"/>
      <x:c r="E77" s="24"/>
      <x:c r="F77" s="24"/>
      <x:c r="G77" s="24"/>
      <x:c r="H77" s="24"/>
      <x:c r="I77" s="24"/>
      <x:c r="J77" s="30" t="str">
        <x:f>IF(A77="","",IF(COUNTIF($A$6:$A$205,A77)=1,"VALID","INVALID - DUPLICATE / CASE-COLLIDING LINK ID"))</x:f>
      </x:c>
      <x:c r="K77" s="30" t="str">
        <x:f>IF(A77="","",IF(AND(COUNTIF(MEMO_REGISTER!$A$6:$A$205,B77)=1,EXACT(B77,INDEX(MEMO_REGISTER!$A$6:$A$205,MATCH(B77,MEMO_REGISTER!$A$6:$A$205,0))),EXACT(C77,INDEX(MEMO_REGISTER!$B$6:$B$205,MATCH(B77,MEMO_REGISTER!$A$6:$A$205,0)))),"VALID","INVALID - MEMO / DECISION OWNERSHIP"))</x:f>
      </x:c>
      <x:c r="L77" s="30" t="str">
        <x:f>IF(A77="","",IF(AND(OR(EXACT(E77,"DECISION-USABLE"),EXACT(E77,"BOUNDED INFERENCE"),EXACT(E77,"REPAIR / NARROW"),EXACT(E77,"HOLD / EXCLUDE")),OR(EXACT(G77,"SUPPORT"),EXACT(G77,"CHALLENGE"))),"VALID","INVALID - CONTROLLED TOKEN"))</x:f>
      </x:c>
      <x:c r="M77" s="30" t="str">
        <x:f>IF(A77="","",IF(AND(B77&lt;&gt;"",C77&lt;&gt;"",D77&lt;&gt;"",F77&lt;&gt;"",H77&lt;&gt;"",I77&lt;&gt;""),"VALID","INVALID - REQUIRED FIELD"))</x:f>
      </x:c>
      <x:c r="N77" s="30" t="str">
        <x:f>IF(A77="","",IF(OR(J77&lt;&gt;"VALID",K77&lt;&gt;"VALID",L77&lt;&gt;"VALID",M77&lt;&gt;"VALID",P77&lt;&gt;"VALID"),"INVALID",IF(OR(EXACT(E77,"REPAIR / NARROW"),EXACT(E77,"HOLD / EXCLUDE")),"BLOCKING","VALID")))</x:f>
      </x:c>
      <x:c r="O77" s="30" t="str">
        <x:f>IF(A77="","",B77&amp;"|~|"&amp;C77&amp;"|~|"&amp;D77)</x:f>
      </x:c>
      <x:c r="P77" s="51" t="str">
        <x:f>IF(A77="","",IF(AND(COUNTIF(UPSTREAM_EVIDENCE!$A$6:$A$205,D77)=1,EXACT(D77,INDEX(UPSTREAM_EVIDENCE!$A$6:$A$205,MATCH(D77,UPSTREAM_EVIDENCE!$A$6:$A$205,0))),EXACT(C77,INDEX(UPSTREAM_EVIDENCE!$B$6:$B$205,MATCH(D77,UPSTREAM_EVIDENCE!$A$6:$A$205,0))),EXACT(E77,INDEX(UPSTREAM_EVIDENCE!$C$6:$C$205,MATCH(D77,UPSTREAM_EVIDENCE!$A$6:$A$205,0))),EXACT(F77,INDEX(UPSTREAM_EVIDENCE!$D$6:$D$205,MATCH(D77,UPSTREAM_EVIDENCE!$A$6:$A$205,0))),EXACT(H77,INDEX(UPSTREAM_EVIDENCE!$E$6:$E$205,MATCH(D77,UPSTREAM_EVIDENCE!$A$6:$A$205,0))),EXACT(I77,INDEX(UPSTREAM_EVIDENCE!$F$6:$F$205,MATCH(D77,UPSTREAM_EVIDENCE!$A$6:$A$205,0))),INDEX(UPSTREAM_EVIDENCE!$K$6:$K$205,MATCH(D77,UPSTREAM_EVIDENCE!$A$6:$A$205,0))="VALID"),"VALID","INVALID - EVIDENCE AUDIT PARITY"))</x:f>
      </x:c>
      <x:c r="Q77" s="51" t="str">
        <x:f>IF(A77="","",COUNTIF($B$6:B77,B77))</x:f>
      </x:c>
      <x:c r="R77" s="51" t="str">
        <x:f>IF(A77="","",B77&amp;"|~|"&amp;Q77)</x:f>
      </x:c>
      <x:c r="S77" s="51" t="str">
        <x:f>IF(A77="","",ROW()-5)</x:f>
      </x:c>
    </x:row>
    <x:row r="78">
      <x:c r="A78" s="24"/>
      <x:c r="B78" s="24"/>
      <x:c r="C78" s="24"/>
      <x:c r="D78" s="24"/>
      <x:c r="E78" s="24"/>
      <x:c r="F78" s="24"/>
      <x:c r="G78" s="24"/>
      <x:c r="H78" s="24"/>
      <x:c r="I78" s="24"/>
      <x:c r="J78" s="30" t="str">
        <x:f>IF(A78="","",IF(COUNTIF($A$6:$A$205,A78)=1,"VALID","INVALID - DUPLICATE / CASE-COLLIDING LINK ID"))</x:f>
      </x:c>
      <x:c r="K78" s="30" t="str">
        <x:f>IF(A78="","",IF(AND(COUNTIF(MEMO_REGISTER!$A$6:$A$205,B78)=1,EXACT(B78,INDEX(MEMO_REGISTER!$A$6:$A$205,MATCH(B78,MEMO_REGISTER!$A$6:$A$205,0))),EXACT(C78,INDEX(MEMO_REGISTER!$B$6:$B$205,MATCH(B78,MEMO_REGISTER!$A$6:$A$205,0)))),"VALID","INVALID - MEMO / DECISION OWNERSHIP"))</x:f>
      </x:c>
      <x:c r="L78" s="30" t="str">
        <x:f>IF(A78="","",IF(AND(OR(EXACT(E78,"DECISION-USABLE"),EXACT(E78,"BOUNDED INFERENCE"),EXACT(E78,"REPAIR / NARROW"),EXACT(E78,"HOLD / EXCLUDE")),OR(EXACT(G78,"SUPPORT"),EXACT(G78,"CHALLENGE"))),"VALID","INVALID - CONTROLLED TOKEN"))</x:f>
      </x:c>
      <x:c r="M78" s="30" t="str">
        <x:f>IF(A78="","",IF(AND(B78&lt;&gt;"",C78&lt;&gt;"",D78&lt;&gt;"",F78&lt;&gt;"",H78&lt;&gt;"",I78&lt;&gt;""),"VALID","INVALID - REQUIRED FIELD"))</x:f>
      </x:c>
      <x:c r="N78" s="30" t="str">
        <x:f>IF(A78="","",IF(OR(J78&lt;&gt;"VALID",K78&lt;&gt;"VALID",L78&lt;&gt;"VALID",M78&lt;&gt;"VALID",P78&lt;&gt;"VALID"),"INVALID",IF(OR(EXACT(E78,"REPAIR / NARROW"),EXACT(E78,"HOLD / EXCLUDE")),"BLOCKING","VALID")))</x:f>
      </x:c>
      <x:c r="O78" s="30" t="str">
        <x:f>IF(A78="","",B78&amp;"|~|"&amp;C78&amp;"|~|"&amp;D78)</x:f>
      </x:c>
      <x:c r="P78" s="51" t="str">
        <x:f>IF(A78="","",IF(AND(COUNTIF(UPSTREAM_EVIDENCE!$A$6:$A$205,D78)=1,EXACT(D78,INDEX(UPSTREAM_EVIDENCE!$A$6:$A$205,MATCH(D78,UPSTREAM_EVIDENCE!$A$6:$A$205,0))),EXACT(C78,INDEX(UPSTREAM_EVIDENCE!$B$6:$B$205,MATCH(D78,UPSTREAM_EVIDENCE!$A$6:$A$205,0))),EXACT(E78,INDEX(UPSTREAM_EVIDENCE!$C$6:$C$205,MATCH(D78,UPSTREAM_EVIDENCE!$A$6:$A$205,0))),EXACT(F78,INDEX(UPSTREAM_EVIDENCE!$D$6:$D$205,MATCH(D78,UPSTREAM_EVIDENCE!$A$6:$A$205,0))),EXACT(H78,INDEX(UPSTREAM_EVIDENCE!$E$6:$E$205,MATCH(D78,UPSTREAM_EVIDENCE!$A$6:$A$205,0))),EXACT(I78,INDEX(UPSTREAM_EVIDENCE!$F$6:$F$205,MATCH(D78,UPSTREAM_EVIDENCE!$A$6:$A$205,0))),INDEX(UPSTREAM_EVIDENCE!$K$6:$K$205,MATCH(D78,UPSTREAM_EVIDENCE!$A$6:$A$205,0))="VALID"),"VALID","INVALID - EVIDENCE AUDIT PARITY"))</x:f>
      </x:c>
      <x:c r="Q78" s="51" t="str">
        <x:f>IF(A78="","",COUNTIF($B$6:B78,B78))</x:f>
      </x:c>
      <x:c r="R78" s="51" t="str">
        <x:f>IF(A78="","",B78&amp;"|~|"&amp;Q78)</x:f>
      </x:c>
      <x:c r="S78" s="51" t="str">
        <x:f>IF(A78="","",ROW()-5)</x:f>
      </x:c>
    </x:row>
    <x:row r="79">
      <x:c r="A79" s="24"/>
      <x:c r="B79" s="24"/>
      <x:c r="C79" s="24"/>
      <x:c r="D79" s="24"/>
      <x:c r="E79" s="24"/>
      <x:c r="F79" s="24"/>
      <x:c r="G79" s="24"/>
      <x:c r="H79" s="24"/>
      <x:c r="I79" s="24"/>
      <x:c r="J79" s="30" t="str">
        <x:f>IF(A79="","",IF(COUNTIF($A$6:$A$205,A79)=1,"VALID","INVALID - DUPLICATE / CASE-COLLIDING LINK ID"))</x:f>
      </x:c>
      <x:c r="K79" s="30" t="str">
        <x:f>IF(A79="","",IF(AND(COUNTIF(MEMO_REGISTER!$A$6:$A$205,B79)=1,EXACT(B79,INDEX(MEMO_REGISTER!$A$6:$A$205,MATCH(B79,MEMO_REGISTER!$A$6:$A$205,0))),EXACT(C79,INDEX(MEMO_REGISTER!$B$6:$B$205,MATCH(B79,MEMO_REGISTER!$A$6:$A$205,0)))),"VALID","INVALID - MEMO / DECISION OWNERSHIP"))</x:f>
      </x:c>
      <x:c r="L79" s="30" t="str">
        <x:f>IF(A79="","",IF(AND(OR(EXACT(E79,"DECISION-USABLE"),EXACT(E79,"BOUNDED INFERENCE"),EXACT(E79,"REPAIR / NARROW"),EXACT(E79,"HOLD / EXCLUDE")),OR(EXACT(G79,"SUPPORT"),EXACT(G79,"CHALLENGE"))),"VALID","INVALID - CONTROLLED TOKEN"))</x:f>
      </x:c>
      <x:c r="M79" s="30" t="str">
        <x:f>IF(A79="","",IF(AND(B79&lt;&gt;"",C79&lt;&gt;"",D79&lt;&gt;"",F79&lt;&gt;"",H79&lt;&gt;"",I79&lt;&gt;""),"VALID","INVALID - REQUIRED FIELD"))</x:f>
      </x:c>
      <x:c r="N79" s="30" t="str">
        <x:f>IF(A79="","",IF(OR(J79&lt;&gt;"VALID",K79&lt;&gt;"VALID",L79&lt;&gt;"VALID",M79&lt;&gt;"VALID",P79&lt;&gt;"VALID"),"INVALID",IF(OR(EXACT(E79,"REPAIR / NARROW"),EXACT(E79,"HOLD / EXCLUDE")),"BLOCKING","VALID")))</x:f>
      </x:c>
      <x:c r="O79" s="30" t="str">
        <x:f>IF(A79="","",B79&amp;"|~|"&amp;C79&amp;"|~|"&amp;D79)</x:f>
      </x:c>
      <x:c r="P79" s="51" t="str">
        <x:f>IF(A79="","",IF(AND(COUNTIF(UPSTREAM_EVIDENCE!$A$6:$A$205,D79)=1,EXACT(D79,INDEX(UPSTREAM_EVIDENCE!$A$6:$A$205,MATCH(D79,UPSTREAM_EVIDENCE!$A$6:$A$205,0))),EXACT(C79,INDEX(UPSTREAM_EVIDENCE!$B$6:$B$205,MATCH(D79,UPSTREAM_EVIDENCE!$A$6:$A$205,0))),EXACT(E79,INDEX(UPSTREAM_EVIDENCE!$C$6:$C$205,MATCH(D79,UPSTREAM_EVIDENCE!$A$6:$A$205,0))),EXACT(F79,INDEX(UPSTREAM_EVIDENCE!$D$6:$D$205,MATCH(D79,UPSTREAM_EVIDENCE!$A$6:$A$205,0))),EXACT(H79,INDEX(UPSTREAM_EVIDENCE!$E$6:$E$205,MATCH(D79,UPSTREAM_EVIDENCE!$A$6:$A$205,0))),EXACT(I79,INDEX(UPSTREAM_EVIDENCE!$F$6:$F$205,MATCH(D79,UPSTREAM_EVIDENCE!$A$6:$A$205,0))),INDEX(UPSTREAM_EVIDENCE!$K$6:$K$205,MATCH(D79,UPSTREAM_EVIDENCE!$A$6:$A$205,0))="VALID"),"VALID","INVALID - EVIDENCE AUDIT PARITY"))</x:f>
      </x:c>
      <x:c r="Q79" s="51" t="str">
        <x:f>IF(A79="","",COUNTIF($B$6:B79,B79))</x:f>
      </x:c>
      <x:c r="R79" s="51" t="str">
        <x:f>IF(A79="","",B79&amp;"|~|"&amp;Q79)</x:f>
      </x:c>
      <x:c r="S79" s="51" t="str">
        <x:f>IF(A79="","",ROW()-5)</x:f>
      </x:c>
    </x:row>
    <x:row r="80">
      <x:c r="A80" s="24"/>
      <x:c r="B80" s="24"/>
      <x:c r="C80" s="24"/>
      <x:c r="D80" s="24"/>
      <x:c r="E80" s="24"/>
      <x:c r="F80" s="24"/>
      <x:c r="G80" s="24"/>
      <x:c r="H80" s="24"/>
      <x:c r="I80" s="24"/>
      <x:c r="J80" s="30" t="str">
        <x:f>IF(A80="","",IF(COUNTIF($A$6:$A$205,A80)=1,"VALID","INVALID - DUPLICATE / CASE-COLLIDING LINK ID"))</x:f>
      </x:c>
      <x:c r="K80" s="30" t="str">
        <x:f>IF(A80="","",IF(AND(COUNTIF(MEMO_REGISTER!$A$6:$A$205,B80)=1,EXACT(B80,INDEX(MEMO_REGISTER!$A$6:$A$205,MATCH(B80,MEMO_REGISTER!$A$6:$A$205,0))),EXACT(C80,INDEX(MEMO_REGISTER!$B$6:$B$205,MATCH(B80,MEMO_REGISTER!$A$6:$A$205,0)))),"VALID","INVALID - MEMO / DECISION OWNERSHIP"))</x:f>
      </x:c>
      <x:c r="L80" s="30" t="str">
        <x:f>IF(A80="","",IF(AND(OR(EXACT(E80,"DECISION-USABLE"),EXACT(E80,"BOUNDED INFERENCE"),EXACT(E80,"REPAIR / NARROW"),EXACT(E80,"HOLD / EXCLUDE")),OR(EXACT(G80,"SUPPORT"),EXACT(G80,"CHALLENGE"))),"VALID","INVALID - CONTROLLED TOKEN"))</x:f>
      </x:c>
      <x:c r="M80" s="30" t="str">
        <x:f>IF(A80="","",IF(AND(B80&lt;&gt;"",C80&lt;&gt;"",D80&lt;&gt;"",F80&lt;&gt;"",H80&lt;&gt;"",I80&lt;&gt;""),"VALID","INVALID - REQUIRED FIELD"))</x:f>
      </x:c>
      <x:c r="N80" s="30" t="str">
        <x:f>IF(A80="","",IF(OR(J80&lt;&gt;"VALID",K80&lt;&gt;"VALID",L80&lt;&gt;"VALID",M80&lt;&gt;"VALID",P80&lt;&gt;"VALID"),"INVALID",IF(OR(EXACT(E80,"REPAIR / NARROW"),EXACT(E80,"HOLD / EXCLUDE")),"BLOCKING","VALID")))</x:f>
      </x:c>
      <x:c r="O80" s="30" t="str">
        <x:f>IF(A80="","",B80&amp;"|~|"&amp;C80&amp;"|~|"&amp;D80)</x:f>
      </x:c>
      <x:c r="P80" s="51" t="str">
        <x:f>IF(A80="","",IF(AND(COUNTIF(UPSTREAM_EVIDENCE!$A$6:$A$205,D80)=1,EXACT(D80,INDEX(UPSTREAM_EVIDENCE!$A$6:$A$205,MATCH(D80,UPSTREAM_EVIDENCE!$A$6:$A$205,0))),EXACT(C80,INDEX(UPSTREAM_EVIDENCE!$B$6:$B$205,MATCH(D80,UPSTREAM_EVIDENCE!$A$6:$A$205,0))),EXACT(E80,INDEX(UPSTREAM_EVIDENCE!$C$6:$C$205,MATCH(D80,UPSTREAM_EVIDENCE!$A$6:$A$205,0))),EXACT(F80,INDEX(UPSTREAM_EVIDENCE!$D$6:$D$205,MATCH(D80,UPSTREAM_EVIDENCE!$A$6:$A$205,0))),EXACT(H80,INDEX(UPSTREAM_EVIDENCE!$E$6:$E$205,MATCH(D80,UPSTREAM_EVIDENCE!$A$6:$A$205,0))),EXACT(I80,INDEX(UPSTREAM_EVIDENCE!$F$6:$F$205,MATCH(D80,UPSTREAM_EVIDENCE!$A$6:$A$205,0))),INDEX(UPSTREAM_EVIDENCE!$K$6:$K$205,MATCH(D80,UPSTREAM_EVIDENCE!$A$6:$A$205,0))="VALID"),"VALID","INVALID - EVIDENCE AUDIT PARITY"))</x:f>
      </x:c>
      <x:c r="Q80" s="51" t="str">
        <x:f>IF(A80="","",COUNTIF($B$6:B80,B80))</x:f>
      </x:c>
      <x:c r="R80" s="51" t="str">
        <x:f>IF(A80="","",B80&amp;"|~|"&amp;Q80)</x:f>
      </x:c>
      <x:c r="S80" s="51" t="str">
        <x:f>IF(A80="","",ROW()-5)</x:f>
      </x:c>
    </x:row>
    <x:row r="81">
      <x:c r="A81" s="24"/>
      <x:c r="B81" s="24"/>
      <x:c r="C81" s="24"/>
      <x:c r="D81" s="24"/>
      <x:c r="E81" s="24"/>
      <x:c r="F81" s="24"/>
      <x:c r="G81" s="24"/>
      <x:c r="H81" s="24"/>
      <x:c r="I81" s="24"/>
      <x:c r="J81" s="30" t="str">
        <x:f>IF(A81="","",IF(COUNTIF($A$6:$A$205,A81)=1,"VALID","INVALID - DUPLICATE / CASE-COLLIDING LINK ID"))</x:f>
      </x:c>
      <x:c r="K81" s="30" t="str">
        <x:f>IF(A81="","",IF(AND(COUNTIF(MEMO_REGISTER!$A$6:$A$205,B81)=1,EXACT(B81,INDEX(MEMO_REGISTER!$A$6:$A$205,MATCH(B81,MEMO_REGISTER!$A$6:$A$205,0))),EXACT(C81,INDEX(MEMO_REGISTER!$B$6:$B$205,MATCH(B81,MEMO_REGISTER!$A$6:$A$205,0)))),"VALID","INVALID - MEMO / DECISION OWNERSHIP"))</x:f>
      </x:c>
      <x:c r="L81" s="30" t="str">
        <x:f>IF(A81="","",IF(AND(OR(EXACT(E81,"DECISION-USABLE"),EXACT(E81,"BOUNDED INFERENCE"),EXACT(E81,"REPAIR / NARROW"),EXACT(E81,"HOLD / EXCLUDE")),OR(EXACT(G81,"SUPPORT"),EXACT(G81,"CHALLENGE"))),"VALID","INVALID - CONTROLLED TOKEN"))</x:f>
      </x:c>
      <x:c r="M81" s="30" t="str">
        <x:f>IF(A81="","",IF(AND(B81&lt;&gt;"",C81&lt;&gt;"",D81&lt;&gt;"",F81&lt;&gt;"",H81&lt;&gt;"",I81&lt;&gt;""),"VALID","INVALID - REQUIRED FIELD"))</x:f>
      </x:c>
      <x:c r="N81" s="30" t="str">
        <x:f>IF(A81="","",IF(OR(J81&lt;&gt;"VALID",K81&lt;&gt;"VALID",L81&lt;&gt;"VALID",M81&lt;&gt;"VALID",P81&lt;&gt;"VALID"),"INVALID",IF(OR(EXACT(E81,"REPAIR / NARROW"),EXACT(E81,"HOLD / EXCLUDE")),"BLOCKING","VALID")))</x:f>
      </x:c>
      <x:c r="O81" s="30" t="str">
        <x:f>IF(A81="","",B81&amp;"|~|"&amp;C81&amp;"|~|"&amp;D81)</x:f>
      </x:c>
      <x:c r="P81" s="51" t="str">
        <x:f>IF(A81="","",IF(AND(COUNTIF(UPSTREAM_EVIDENCE!$A$6:$A$205,D81)=1,EXACT(D81,INDEX(UPSTREAM_EVIDENCE!$A$6:$A$205,MATCH(D81,UPSTREAM_EVIDENCE!$A$6:$A$205,0))),EXACT(C81,INDEX(UPSTREAM_EVIDENCE!$B$6:$B$205,MATCH(D81,UPSTREAM_EVIDENCE!$A$6:$A$205,0))),EXACT(E81,INDEX(UPSTREAM_EVIDENCE!$C$6:$C$205,MATCH(D81,UPSTREAM_EVIDENCE!$A$6:$A$205,0))),EXACT(F81,INDEX(UPSTREAM_EVIDENCE!$D$6:$D$205,MATCH(D81,UPSTREAM_EVIDENCE!$A$6:$A$205,0))),EXACT(H81,INDEX(UPSTREAM_EVIDENCE!$E$6:$E$205,MATCH(D81,UPSTREAM_EVIDENCE!$A$6:$A$205,0))),EXACT(I81,INDEX(UPSTREAM_EVIDENCE!$F$6:$F$205,MATCH(D81,UPSTREAM_EVIDENCE!$A$6:$A$205,0))),INDEX(UPSTREAM_EVIDENCE!$K$6:$K$205,MATCH(D81,UPSTREAM_EVIDENCE!$A$6:$A$205,0))="VALID"),"VALID","INVALID - EVIDENCE AUDIT PARITY"))</x:f>
      </x:c>
      <x:c r="Q81" s="51" t="str">
        <x:f>IF(A81="","",COUNTIF($B$6:B81,B81))</x:f>
      </x:c>
      <x:c r="R81" s="51" t="str">
        <x:f>IF(A81="","",B81&amp;"|~|"&amp;Q81)</x:f>
      </x:c>
      <x:c r="S81" s="51" t="str">
        <x:f>IF(A81="","",ROW()-5)</x:f>
      </x:c>
    </x:row>
    <x:row r="82">
      <x:c r="A82" s="24"/>
      <x:c r="B82" s="24"/>
      <x:c r="C82" s="24"/>
      <x:c r="D82" s="24"/>
      <x:c r="E82" s="24"/>
      <x:c r="F82" s="24"/>
      <x:c r="G82" s="24"/>
      <x:c r="H82" s="24"/>
      <x:c r="I82" s="24"/>
      <x:c r="J82" s="30" t="str">
        <x:f>IF(A82="","",IF(COUNTIF($A$6:$A$205,A82)=1,"VALID","INVALID - DUPLICATE / CASE-COLLIDING LINK ID"))</x:f>
      </x:c>
      <x:c r="K82" s="30" t="str">
        <x:f>IF(A82="","",IF(AND(COUNTIF(MEMO_REGISTER!$A$6:$A$205,B82)=1,EXACT(B82,INDEX(MEMO_REGISTER!$A$6:$A$205,MATCH(B82,MEMO_REGISTER!$A$6:$A$205,0))),EXACT(C82,INDEX(MEMO_REGISTER!$B$6:$B$205,MATCH(B82,MEMO_REGISTER!$A$6:$A$205,0)))),"VALID","INVALID - MEMO / DECISION OWNERSHIP"))</x:f>
      </x:c>
      <x:c r="L82" s="30" t="str">
        <x:f>IF(A82="","",IF(AND(OR(EXACT(E82,"DECISION-USABLE"),EXACT(E82,"BOUNDED INFERENCE"),EXACT(E82,"REPAIR / NARROW"),EXACT(E82,"HOLD / EXCLUDE")),OR(EXACT(G82,"SUPPORT"),EXACT(G82,"CHALLENGE"))),"VALID","INVALID - CONTROLLED TOKEN"))</x:f>
      </x:c>
      <x:c r="M82" s="30" t="str">
        <x:f>IF(A82="","",IF(AND(B82&lt;&gt;"",C82&lt;&gt;"",D82&lt;&gt;"",F82&lt;&gt;"",H82&lt;&gt;"",I82&lt;&gt;""),"VALID","INVALID - REQUIRED FIELD"))</x:f>
      </x:c>
      <x:c r="N82" s="30" t="str">
        <x:f>IF(A82="","",IF(OR(J82&lt;&gt;"VALID",K82&lt;&gt;"VALID",L82&lt;&gt;"VALID",M82&lt;&gt;"VALID",P82&lt;&gt;"VALID"),"INVALID",IF(OR(EXACT(E82,"REPAIR / NARROW"),EXACT(E82,"HOLD / EXCLUDE")),"BLOCKING","VALID")))</x:f>
      </x:c>
      <x:c r="O82" s="30" t="str">
        <x:f>IF(A82="","",B82&amp;"|~|"&amp;C82&amp;"|~|"&amp;D82)</x:f>
      </x:c>
      <x:c r="P82" s="51" t="str">
        <x:f>IF(A82="","",IF(AND(COUNTIF(UPSTREAM_EVIDENCE!$A$6:$A$205,D82)=1,EXACT(D82,INDEX(UPSTREAM_EVIDENCE!$A$6:$A$205,MATCH(D82,UPSTREAM_EVIDENCE!$A$6:$A$205,0))),EXACT(C82,INDEX(UPSTREAM_EVIDENCE!$B$6:$B$205,MATCH(D82,UPSTREAM_EVIDENCE!$A$6:$A$205,0))),EXACT(E82,INDEX(UPSTREAM_EVIDENCE!$C$6:$C$205,MATCH(D82,UPSTREAM_EVIDENCE!$A$6:$A$205,0))),EXACT(F82,INDEX(UPSTREAM_EVIDENCE!$D$6:$D$205,MATCH(D82,UPSTREAM_EVIDENCE!$A$6:$A$205,0))),EXACT(H82,INDEX(UPSTREAM_EVIDENCE!$E$6:$E$205,MATCH(D82,UPSTREAM_EVIDENCE!$A$6:$A$205,0))),EXACT(I82,INDEX(UPSTREAM_EVIDENCE!$F$6:$F$205,MATCH(D82,UPSTREAM_EVIDENCE!$A$6:$A$205,0))),INDEX(UPSTREAM_EVIDENCE!$K$6:$K$205,MATCH(D82,UPSTREAM_EVIDENCE!$A$6:$A$205,0))="VALID"),"VALID","INVALID - EVIDENCE AUDIT PARITY"))</x:f>
      </x:c>
      <x:c r="Q82" s="51" t="str">
        <x:f>IF(A82="","",COUNTIF($B$6:B82,B82))</x:f>
      </x:c>
      <x:c r="R82" s="51" t="str">
        <x:f>IF(A82="","",B82&amp;"|~|"&amp;Q82)</x:f>
      </x:c>
      <x:c r="S82" s="51" t="str">
        <x:f>IF(A82="","",ROW()-5)</x:f>
      </x:c>
    </x:row>
    <x:row r="83">
      <x:c r="A83" s="24"/>
      <x:c r="B83" s="24"/>
      <x:c r="C83" s="24"/>
      <x:c r="D83" s="24"/>
      <x:c r="E83" s="24"/>
      <x:c r="F83" s="24"/>
      <x:c r="G83" s="24"/>
      <x:c r="H83" s="24"/>
      <x:c r="I83" s="24"/>
      <x:c r="J83" s="30" t="str">
        <x:f>IF(A83="","",IF(COUNTIF($A$6:$A$205,A83)=1,"VALID","INVALID - DUPLICATE / CASE-COLLIDING LINK ID"))</x:f>
      </x:c>
      <x:c r="K83" s="30" t="str">
        <x:f>IF(A83="","",IF(AND(COUNTIF(MEMO_REGISTER!$A$6:$A$205,B83)=1,EXACT(B83,INDEX(MEMO_REGISTER!$A$6:$A$205,MATCH(B83,MEMO_REGISTER!$A$6:$A$205,0))),EXACT(C83,INDEX(MEMO_REGISTER!$B$6:$B$205,MATCH(B83,MEMO_REGISTER!$A$6:$A$205,0)))),"VALID","INVALID - MEMO / DECISION OWNERSHIP"))</x:f>
      </x:c>
      <x:c r="L83" s="30" t="str">
        <x:f>IF(A83="","",IF(AND(OR(EXACT(E83,"DECISION-USABLE"),EXACT(E83,"BOUNDED INFERENCE"),EXACT(E83,"REPAIR / NARROW"),EXACT(E83,"HOLD / EXCLUDE")),OR(EXACT(G83,"SUPPORT"),EXACT(G83,"CHALLENGE"))),"VALID","INVALID - CONTROLLED TOKEN"))</x:f>
      </x:c>
      <x:c r="M83" s="30" t="str">
        <x:f>IF(A83="","",IF(AND(B83&lt;&gt;"",C83&lt;&gt;"",D83&lt;&gt;"",F83&lt;&gt;"",H83&lt;&gt;"",I83&lt;&gt;""),"VALID","INVALID - REQUIRED FIELD"))</x:f>
      </x:c>
      <x:c r="N83" s="30" t="str">
        <x:f>IF(A83="","",IF(OR(J83&lt;&gt;"VALID",K83&lt;&gt;"VALID",L83&lt;&gt;"VALID",M83&lt;&gt;"VALID",P83&lt;&gt;"VALID"),"INVALID",IF(OR(EXACT(E83,"REPAIR / NARROW"),EXACT(E83,"HOLD / EXCLUDE")),"BLOCKING","VALID")))</x:f>
      </x:c>
      <x:c r="O83" s="30" t="str">
        <x:f>IF(A83="","",B83&amp;"|~|"&amp;C83&amp;"|~|"&amp;D83)</x:f>
      </x:c>
      <x:c r="P83" s="51" t="str">
        <x:f>IF(A83="","",IF(AND(COUNTIF(UPSTREAM_EVIDENCE!$A$6:$A$205,D83)=1,EXACT(D83,INDEX(UPSTREAM_EVIDENCE!$A$6:$A$205,MATCH(D83,UPSTREAM_EVIDENCE!$A$6:$A$205,0))),EXACT(C83,INDEX(UPSTREAM_EVIDENCE!$B$6:$B$205,MATCH(D83,UPSTREAM_EVIDENCE!$A$6:$A$205,0))),EXACT(E83,INDEX(UPSTREAM_EVIDENCE!$C$6:$C$205,MATCH(D83,UPSTREAM_EVIDENCE!$A$6:$A$205,0))),EXACT(F83,INDEX(UPSTREAM_EVIDENCE!$D$6:$D$205,MATCH(D83,UPSTREAM_EVIDENCE!$A$6:$A$205,0))),EXACT(H83,INDEX(UPSTREAM_EVIDENCE!$E$6:$E$205,MATCH(D83,UPSTREAM_EVIDENCE!$A$6:$A$205,0))),EXACT(I83,INDEX(UPSTREAM_EVIDENCE!$F$6:$F$205,MATCH(D83,UPSTREAM_EVIDENCE!$A$6:$A$205,0))),INDEX(UPSTREAM_EVIDENCE!$K$6:$K$205,MATCH(D83,UPSTREAM_EVIDENCE!$A$6:$A$205,0))="VALID"),"VALID","INVALID - EVIDENCE AUDIT PARITY"))</x:f>
      </x:c>
      <x:c r="Q83" s="51" t="str">
        <x:f>IF(A83="","",COUNTIF($B$6:B83,B83))</x:f>
      </x:c>
      <x:c r="R83" s="51" t="str">
        <x:f>IF(A83="","",B83&amp;"|~|"&amp;Q83)</x:f>
      </x:c>
      <x:c r="S83" s="51" t="str">
        <x:f>IF(A83="","",ROW()-5)</x:f>
      </x:c>
    </x:row>
    <x:row r="84">
      <x:c r="A84" s="24"/>
      <x:c r="B84" s="24"/>
      <x:c r="C84" s="24"/>
      <x:c r="D84" s="24"/>
      <x:c r="E84" s="24"/>
      <x:c r="F84" s="24"/>
      <x:c r="G84" s="24"/>
      <x:c r="H84" s="24"/>
      <x:c r="I84" s="24"/>
      <x:c r="J84" s="30" t="str">
        <x:f>IF(A84="","",IF(COUNTIF($A$6:$A$205,A84)=1,"VALID","INVALID - DUPLICATE / CASE-COLLIDING LINK ID"))</x:f>
      </x:c>
      <x:c r="K84" s="30" t="str">
        <x:f>IF(A84="","",IF(AND(COUNTIF(MEMO_REGISTER!$A$6:$A$205,B84)=1,EXACT(B84,INDEX(MEMO_REGISTER!$A$6:$A$205,MATCH(B84,MEMO_REGISTER!$A$6:$A$205,0))),EXACT(C84,INDEX(MEMO_REGISTER!$B$6:$B$205,MATCH(B84,MEMO_REGISTER!$A$6:$A$205,0)))),"VALID","INVALID - MEMO / DECISION OWNERSHIP"))</x:f>
      </x:c>
      <x:c r="L84" s="30" t="str">
        <x:f>IF(A84="","",IF(AND(OR(EXACT(E84,"DECISION-USABLE"),EXACT(E84,"BOUNDED INFERENCE"),EXACT(E84,"REPAIR / NARROW"),EXACT(E84,"HOLD / EXCLUDE")),OR(EXACT(G84,"SUPPORT"),EXACT(G84,"CHALLENGE"))),"VALID","INVALID - CONTROLLED TOKEN"))</x:f>
      </x:c>
      <x:c r="M84" s="30" t="str">
        <x:f>IF(A84="","",IF(AND(B84&lt;&gt;"",C84&lt;&gt;"",D84&lt;&gt;"",F84&lt;&gt;"",H84&lt;&gt;"",I84&lt;&gt;""),"VALID","INVALID - REQUIRED FIELD"))</x:f>
      </x:c>
      <x:c r="N84" s="30" t="str">
        <x:f>IF(A84="","",IF(OR(J84&lt;&gt;"VALID",K84&lt;&gt;"VALID",L84&lt;&gt;"VALID",M84&lt;&gt;"VALID",P84&lt;&gt;"VALID"),"INVALID",IF(OR(EXACT(E84,"REPAIR / NARROW"),EXACT(E84,"HOLD / EXCLUDE")),"BLOCKING","VALID")))</x:f>
      </x:c>
      <x:c r="O84" s="30" t="str">
        <x:f>IF(A84="","",B84&amp;"|~|"&amp;C84&amp;"|~|"&amp;D84)</x:f>
      </x:c>
      <x:c r="P84" s="51" t="str">
        <x:f>IF(A84="","",IF(AND(COUNTIF(UPSTREAM_EVIDENCE!$A$6:$A$205,D84)=1,EXACT(D84,INDEX(UPSTREAM_EVIDENCE!$A$6:$A$205,MATCH(D84,UPSTREAM_EVIDENCE!$A$6:$A$205,0))),EXACT(C84,INDEX(UPSTREAM_EVIDENCE!$B$6:$B$205,MATCH(D84,UPSTREAM_EVIDENCE!$A$6:$A$205,0))),EXACT(E84,INDEX(UPSTREAM_EVIDENCE!$C$6:$C$205,MATCH(D84,UPSTREAM_EVIDENCE!$A$6:$A$205,0))),EXACT(F84,INDEX(UPSTREAM_EVIDENCE!$D$6:$D$205,MATCH(D84,UPSTREAM_EVIDENCE!$A$6:$A$205,0))),EXACT(H84,INDEX(UPSTREAM_EVIDENCE!$E$6:$E$205,MATCH(D84,UPSTREAM_EVIDENCE!$A$6:$A$205,0))),EXACT(I84,INDEX(UPSTREAM_EVIDENCE!$F$6:$F$205,MATCH(D84,UPSTREAM_EVIDENCE!$A$6:$A$205,0))),INDEX(UPSTREAM_EVIDENCE!$K$6:$K$205,MATCH(D84,UPSTREAM_EVIDENCE!$A$6:$A$205,0))="VALID"),"VALID","INVALID - EVIDENCE AUDIT PARITY"))</x:f>
      </x:c>
      <x:c r="Q84" s="51" t="str">
        <x:f>IF(A84="","",COUNTIF($B$6:B84,B84))</x:f>
      </x:c>
      <x:c r="R84" s="51" t="str">
        <x:f>IF(A84="","",B84&amp;"|~|"&amp;Q84)</x:f>
      </x:c>
      <x:c r="S84" s="51" t="str">
        <x:f>IF(A84="","",ROW()-5)</x:f>
      </x:c>
    </x:row>
    <x:row r="85">
      <x:c r="A85" s="24"/>
      <x:c r="B85" s="24"/>
      <x:c r="C85" s="24"/>
      <x:c r="D85" s="24"/>
      <x:c r="E85" s="24"/>
      <x:c r="F85" s="24"/>
      <x:c r="G85" s="24"/>
      <x:c r="H85" s="24"/>
      <x:c r="I85" s="24"/>
      <x:c r="J85" s="30" t="str">
        <x:f>IF(A85="","",IF(COUNTIF($A$6:$A$205,A85)=1,"VALID","INVALID - DUPLICATE / CASE-COLLIDING LINK ID"))</x:f>
      </x:c>
      <x:c r="K85" s="30" t="str">
        <x:f>IF(A85="","",IF(AND(COUNTIF(MEMO_REGISTER!$A$6:$A$205,B85)=1,EXACT(B85,INDEX(MEMO_REGISTER!$A$6:$A$205,MATCH(B85,MEMO_REGISTER!$A$6:$A$205,0))),EXACT(C85,INDEX(MEMO_REGISTER!$B$6:$B$205,MATCH(B85,MEMO_REGISTER!$A$6:$A$205,0)))),"VALID","INVALID - MEMO / DECISION OWNERSHIP"))</x:f>
      </x:c>
      <x:c r="L85" s="30" t="str">
        <x:f>IF(A85="","",IF(AND(OR(EXACT(E85,"DECISION-USABLE"),EXACT(E85,"BOUNDED INFERENCE"),EXACT(E85,"REPAIR / NARROW"),EXACT(E85,"HOLD / EXCLUDE")),OR(EXACT(G85,"SUPPORT"),EXACT(G85,"CHALLENGE"))),"VALID","INVALID - CONTROLLED TOKEN"))</x:f>
      </x:c>
      <x:c r="M85" s="30" t="str">
        <x:f>IF(A85="","",IF(AND(B85&lt;&gt;"",C85&lt;&gt;"",D85&lt;&gt;"",F85&lt;&gt;"",H85&lt;&gt;"",I85&lt;&gt;""),"VALID","INVALID - REQUIRED FIELD"))</x:f>
      </x:c>
      <x:c r="N85" s="30" t="str">
        <x:f>IF(A85="","",IF(OR(J85&lt;&gt;"VALID",K85&lt;&gt;"VALID",L85&lt;&gt;"VALID",M85&lt;&gt;"VALID",P85&lt;&gt;"VALID"),"INVALID",IF(OR(EXACT(E85,"REPAIR / NARROW"),EXACT(E85,"HOLD / EXCLUDE")),"BLOCKING","VALID")))</x:f>
      </x:c>
      <x:c r="O85" s="30" t="str">
        <x:f>IF(A85="","",B85&amp;"|~|"&amp;C85&amp;"|~|"&amp;D85)</x:f>
      </x:c>
      <x:c r="P85" s="51" t="str">
        <x:f>IF(A85="","",IF(AND(COUNTIF(UPSTREAM_EVIDENCE!$A$6:$A$205,D85)=1,EXACT(D85,INDEX(UPSTREAM_EVIDENCE!$A$6:$A$205,MATCH(D85,UPSTREAM_EVIDENCE!$A$6:$A$205,0))),EXACT(C85,INDEX(UPSTREAM_EVIDENCE!$B$6:$B$205,MATCH(D85,UPSTREAM_EVIDENCE!$A$6:$A$205,0))),EXACT(E85,INDEX(UPSTREAM_EVIDENCE!$C$6:$C$205,MATCH(D85,UPSTREAM_EVIDENCE!$A$6:$A$205,0))),EXACT(F85,INDEX(UPSTREAM_EVIDENCE!$D$6:$D$205,MATCH(D85,UPSTREAM_EVIDENCE!$A$6:$A$205,0))),EXACT(H85,INDEX(UPSTREAM_EVIDENCE!$E$6:$E$205,MATCH(D85,UPSTREAM_EVIDENCE!$A$6:$A$205,0))),EXACT(I85,INDEX(UPSTREAM_EVIDENCE!$F$6:$F$205,MATCH(D85,UPSTREAM_EVIDENCE!$A$6:$A$205,0))),INDEX(UPSTREAM_EVIDENCE!$K$6:$K$205,MATCH(D85,UPSTREAM_EVIDENCE!$A$6:$A$205,0))="VALID"),"VALID","INVALID - EVIDENCE AUDIT PARITY"))</x:f>
      </x:c>
      <x:c r="Q85" s="51" t="str">
        <x:f>IF(A85="","",COUNTIF($B$6:B85,B85))</x:f>
      </x:c>
      <x:c r="R85" s="51" t="str">
        <x:f>IF(A85="","",B85&amp;"|~|"&amp;Q85)</x:f>
      </x:c>
      <x:c r="S85" s="51" t="str">
        <x:f>IF(A85="","",ROW()-5)</x:f>
      </x:c>
    </x:row>
    <x:row r="86">
      <x:c r="A86" s="24"/>
      <x:c r="B86" s="24"/>
      <x:c r="C86" s="24"/>
      <x:c r="D86" s="24"/>
      <x:c r="E86" s="24"/>
      <x:c r="F86" s="24"/>
      <x:c r="G86" s="24"/>
      <x:c r="H86" s="24"/>
      <x:c r="I86" s="24"/>
      <x:c r="J86" s="30" t="str">
        <x:f>IF(A86="","",IF(COUNTIF($A$6:$A$205,A86)=1,"VALID","INVALID - DUPLICATE / CASE-COLLIDING LINK ID"))</x:f>
      </x:c>
      <x:c r="K86" s="30" t="str">
        <x:f>IF(A86="","",IF(AND(COUNTIF(MEMO_REGISTER!$A$6:$A$205,B86)=1,EXACT(B86,INDEX(MEMO_REGISTER!$A$6:$A$205,MATCH(B86,MEMO_REGISTER!$A$6:$A$205,0))),EXACT(C86,INDEX(MEMO_REGISTER!$B$6:$B$205,MATCH(B86,MEMO_REGISTER!$A$6:$A$205,0)))),"VALID","INVALID - MEMO / DECISION OWNERSHIP"))</x:f>
      </x:c>
      <x:c r="L86" s="30" t="str">
        <x:f>IF(A86="","",IF(AND(OR(EXACT(E86,"DECISION-USABLE"),EXACT(E86,"BOUNDED INFERENCE"),EXACT(E86,"REPAIR / NARROW"),EXACT(E86,"HOLD / EXCLUDE")),OR(EXACT(G86,"SUPPORT"),EXACT(G86,"CHALLENGE"))),"VALID","INVALID - CONTROLLED TOKEN"))</x:f>
      </x:c>
      <x:c r="M86" s="30" t="str">
        <x:f>IF(A86="","",IF(AND(B86&lt;&gt;"",C86&lt;&gt;"",D86&lt;&gt;"",F86&lt;&gt;"",H86&lt;&gt;"",I86&lt;&gt;""),"VALID","INVALID - REQUIRED FIELD"))</x:f>
      </x:c>
      <x:c r="N86" s="30" t="str">
        <x:f>IF(A86="","",IF(OR(J86&lt;&gt;"VALID",K86&lt;&gt;"VALID",L86&lt;&gt;"VALID",M86&lt;&gt;"VALID",P86&lt;&gt;"VALID"),"INVALID",IF(OR(EXACT(E86,"REPAIR / NARROW"),EXACT(E86,"HOLD / EXCLUDE")),"BLOCKING","VALID")))</x:f>
      </x:c>
      <x:c r="O86" s="30" t="str">
        <x:f>IF(A86="","",B86&amp;"|~|"&amp;C86&amp;"|~|"&amp;D86)</x:f>
      </x:c>
      <x:c r="P86" s="51" t="str">
        <x:f>IF(A86="","",IF(AND(COUNTIF(UPSTREAM_EVIDENCE!$A$6:$A$205,D86)=1,EXACT(D86,INDEX(UPSTREAM_EVIDENCE!$A$6:$A$205,MATCH(D86,UPSTREAM_EVIDENCE!$A$6:$A$205,0))),EXACT(C86,INDEX(UPSTREAM_EVIDENCE!$B$6:$B$205,MATCH(D86,UPSTREAM_EVIDENCE!$A$6:$A$205,0))),EXACT(E86,INDEX(UPSTREAM_EVIDENCE!$C$6:$C$205,MATCH(D86,UPSTREAM_EVIDENCE!$A$6:$A$205,0))),EXACT(F86,INDEX(UPSTREAM_EVIDENCE!$D$6:$D$205,MATCH(D86,UPSTREAM_EVIDENCE!$A$6:$A$205,0))),EXACT(H86,INDEX(UPSTREAM_EVIDENCE!$E$6:$E$205,MATCH(D86,UPSTREAM_EVIDENCE!$A$6:$A$205,0))),EXACT(I86,INDEX(UPSTREAM_EVIDENCE!$F$6:$F$205,MATCH(D86,UPSTREAM_EVIDENCE!$A$6:$A$205,0))),INDEX(UPSTREAM_EVIDENCE!$K$6:$K$205,MATCH(D86,UPSTREAM_EVIDENCE!$A$6:$A$205,0))="VALID"),"VALID","INVALID - EVIDENCE AUDIT PARITY"))</x:f>
      </x:c>
      <x:c r="Q86" s="51" t="str">
        <x:f>IF(A86="","",COUNTIF($B$6:B86,B86))</x:f>
      </x:c>
      <x:c r="R86" s="51" t="str">
        <x:f>IF(A86="","",B86&amp;"|~|"&amp;Q86)</x:f>
      </x:c>
      <x:c r="S86" s="51" t="str">
        <x:f>IF(A86="","",ROW()-5)</x:f>
      </x:c>
    </x:row>
    <x:row r="87">
      <x:c r="A87" s="24"/>
      <x:c r="B87" s="24"/>
      <x:c r="C87" s="24"/>
      <x:c r="D87" s="24"/>
      <x:c r="E87" s="24"/>
      <x:c r="F87" s="24"/>
      <x:c r="G87" s="24"/>
      <x:c r="H87" s="24"/>
      <x:c r="I87" s="24"/>
      <x:c r="J87" s="30" t="str">
        <x:f>IF(A87="","",IF(COUNTIF($A$6:$A$205,A87)=1,"VALID","INVALID - DUPLICATE / CASE-COLLIDING LINK ID"))</x:f>
      </x:c>
      <x:c r="K87" s="30" t="str">
        <x:f>IF(A87="","",IF(AND(COUNTIF(MEMO_REGISTER!$A$6:$A$205,B87)=1,EXACT(B87,INDEX(MEMO_REGISTER!$A$6:$A$205,MATCH(B87,MEMO_REGISTER!$A$6:$A$205,0))),EXACT(C87,INDEX(MEMO_REGISTER!$B$6:$B$205,MATCH(B87,MEMO_REGISTER!$A$6:$A$205,0)))),"VALID","INVALID - MEMO / DECISION OWNERSHIP"))</x:f>
      </x:c>
      <x:c r="L87" s="30" t="str">
        <x:f>IF(A87="","",IF(AND(OR(EXACT(E87,"DECISION-USABLE"),EXACT(E87,"BOUNDED INFERENCE"),EXACT(E87,"REPAIR / NARROW"),EXACT(E87,"HOLD / EXCLUDE")),OR(EXACT(G87,"SUPPORT"),EXACT(G87,"CHALLENGE"))),"VALID","INVALID - CONTROLLED TOKEN"))</x:f>
      </x:c>
      <x:c r="M87" s="30" t="str">
        <x:f>IF(A87="","",IF(AND(B87&lt;&gt;"",C87&lt;&gt;"",D87&lt;&gt;"",F87&lt;&gt;"",H87&lt;&gt;"",I87&lt;&gt;""),"VALID","INVALID - REQUIRED FIELD"))</x:f>
      </x:c>
      <x:c r="N87" s="30" t="str">
        <x:f>IF(A87="","",IF(OR(J87&lt;&gt;"VALID",K87&lt;&gt;"VALID",L87&lt;&gt;"VALID",M87&lt;&gt;"VALID",P87&lt;&gt;"VALID"),"INVALID",IF(OR(EXACT(E87,"REPAIR / NARROW"),EXACT(E87,"HOLD / EXCLUDE")),"BLOCKING","VALID")))</x:f>
      </x:c>
      <x:c r="O87" s="30" t="str">
        <x:f>IF(A87="","",B87&amp;"|~|"&amp;C87&amp;"|~|"&amp;D87)</x:f>
      </x:c>
      <x:c r="P87" s="51" t="str">
        <x:f>IF(A87="","",IF(AND(COUNTIF(UPSTREAM_EVIDENCE!$A$6:$A$205,D87)=1,EXACT(D87,INDEX(UPSTREAM_EVIDENCE!$A$6:$A$205,MATCH(D87,UPSTREAM_EVIDENCE!$A$6:$A$205,0))),EXACT(C87,INDEX(UPSTREAM_EVIDENCE!$B$6:$B$205,MATCH(D87,UPSTREAM_EVIDENCE!$A$6:$A$205,0))),EXACT(E87,INDEX(UPSTREAM_EVIDENCE!$C$6:$C$205,MATCH(D87,UPSTREAM_EVIDENCE!$A$6:$A$205,0))),EXACT(F87,INDEX(UPSTREAM_EVIDENCE!$D$6:$D$205,MATCH(D87,UPSTREAM_EVIDENCE!$A$6:$A$205,0))),EXACT(H87,INDEX(UPSTREAM_EVIDENCE!$E$6:$E$205,MATCH(D87,UPSTREAM_EVIDENCE!$A$6:$A$205,0))),EXACT(I87,INDEX(UPSTREAM_EVIDENCE!$F$6:$F$205,MATCH(D87,UPSTREAM_EVIDENCE!$A$6:$A$205,0))),INDEX(UPSTREAM_EVIDENCE!$K$6:$K$205,MATCH(D87,UPSTREAM_EVIDENCE!$A$6:$A$205,0))="VALID"),"VALID","INVALID - EVIDENCE AUDIT PARITY"))</x:f>
      </x:c>
      <x:c r="Q87" s="51" t="str">
        <x:f>IF(A87="","",COUNTIF($B$6:B87,B87))</x:f>
      </x:c>
      <x:c r="R87" s="51" t="str">
        <x:f>IF(A87="","",B87&amp;"|~|"&amp;Q87)</x:f>
      </x:c>
      <x:c r="S87" s="51" t="str">
        <x:f>IF(A87="","",ROW()-5)</x:f>
      </x:c>
    </x:row>
    <x:row r="88">
      <x:c r="A88" s="24"/>
      <x:c r="B88" s="24"/>
      <x:c r="C88" s="24"/>
      <x:c r="D88" s="24"/>
      <x:c r="E88" s="24"/>
      <x:c r="F88" s="24"/>
      <x:c r="G88" s="24"/>
      <x:c r="H88" s="24"/>
      <x:c r="I88" s="24"/>
      <x:c r="J88" s="30" t="str">
        <x:f>IF(A88="","",IF(COUNTIF($A$6:$A$205,A88)=1,"VALID","INVALID - DUPLICATE / CASE-COLLIDING LINK ID"))</x:f>
      </x:c>
      <x:c r="K88" s="30" t="str">
        <x:f>IF(A88="","",IF(AND(COUNTIF(MEMO_REGISTER!$A$6:$A$205,B88)=1,EXACT(B88,INDEX(MEMO_REGISTER!$A$6:$A$205,MATCH(B88,MEMO_REGISTER!$A$6:$A$205,0))),EXACT(C88,INDEX(MEMO_REGISTER!$B$6:$B$205,MATCH(B88,MEMO_REGISTER!$A$6:$A$205,0)))),"VALID","INVALID - MEMO / DECISION OWNERSHIP"))</x:f>
      </x:c>
      <x:c r="L88" s="30" t="str">
        <x:f>IF(A88="","",IF(AND(OR(EXACT(E88,"DECISION-USABLE"),EXACT(E88,"BOUNDED INFERENCE"),EXACT(E88,"REPAIR / NARROW"),EXACT(E88,"HOLD / EXCLUDE")),OR(EXACT(G88,"SUPPORT"),EXACT(G88,"CHALLENGE"))),"VALID","INVALID - CONTROLLED TOKEN"))</x:f>
      </x:c>
      <x:c r="M88" s="30" t="str">
        <x:f>IF(A88="","",IF(AND(B88&lt;&gt;"",C88&lt;&gt;"",D88&lt;&gt;"",F88&lt;&gt;"",H88&lt;&gt;"",I88&lt;&gt;""),"VALID","INVALID - REQUIRED FIELD"))</x:f>
      </x:c>
      <x:c r="N88" s="30" t="str">
        <x:f>IF(A88="","",IF(OR(J88&lt;&gt;"VALID",K88&lt;&gt;"VALID",L88&lt;&gt;"VALID",M88&lt;&gt;"VALID",P88&lt;&gt;"VALID"),"INVALID",IF(OR(EXACT(E88,"REPAIR / NARROW"),EXACT(E88,"HOLD / EXCLUDE")),"BLOCKING","VALID")))</x:f>
      </x:c>
      <x:c r="O88" s="30" t="str">
        <x:f>IF(A88="","",B88&amp;"|~|"&amp;C88&amp;"|~|"&amp;D88)</x:f>
      </x:c>
      <x:c r="P88" s="51" t="str">
        <x:f>IF(A88="","",IF(AND(COUNTIF(UPSTREAM_EVIDENCE!$A$6:$A$205,D88)=1,EXACT(D88,INDEX(UPSTREAM_EVIDENCE!$A$6:$A$205,MATCH(D88,UPSTREAM_EVIDENCE!$A$6:$A$205,0))),EXACT(C88,INDEX(UPSTREAM_EVIDENCE!$B$6:$B$205,MATCH(D88,UPSTREAM_EVIDENCE!$A$6:$A$205,0))),EXACT(E88,INDEX(UPSTREAM_EVIDENCE!$C$6:$C$205,MATCH(D88,UPSTREAM_EVIDENCE!$A$6:$A$205,0))),EXACT(F88,INDEX(UPSTREAM_EVIDENCE!$D$6:$D$205,MATCH(D88,UPSTREAM_EVIDENCE!$A$6:$A$205,0))),EXACT(H88,INDEX(UPSTREAM_EVIDENCE!$E$6:$E$205,MATCH(D88,UPSTREAM_EVIDENCE!$A$6:$A$205,0))),EXACT(I88,INDEX(UPSTREAM_EVIDENCE!$F$6:$F$205,MATCH(D88,UPSTREAM_EVIDENCE!$A$6:$A$205,0))),INDEX(UPSTREAM_EVIDENCE!$K$6:$K$205,MATCH(D88,UPSTREAM_EVIDENCE!$A$6:$A$205,0))="VALID"),"VALID","INVALID - EVIDENCE AUDIT PARITY"))</x:f>
      </x:c>
      <x:c r="Q88" s="51" t="str">
        <x:f>IF(A88="","",COUNTIF($B$6:B88,B88))</x:f>
      </x:c>
      <x:c r="R88" s="51" t="str">
        <x:f>IF(A88="","",B88&amp;"|~|"&amp;Q88)</x:f>
      </x:c>
      <x:c r="S88" s="51" t="str">
        <x:f>IF(A88="","",ROW()-5)</x:f>
      </x:c>
    </x:row>
    <x:row r="89">
      <x:c r="A89" s="24"/>
      <x:c r="B89" s="24"/>
      <x:c r="C89" s="24"/>
      <x:c r="D89" s="24"/>
      <x:c r="E89" s="24"/>
      <x:c r="F89" s="24"/>
      <x:c r="G89" s="24"/>
      <x:c r="H89" s="24"/>
      <x:c r="I89" s="24"/>
      <x:c r="J89" s="30" t="str">
        <x:f>IF(A89="","",IF(COUNTIF($A$6:$A$205,A89)=1,"VALID","INVALID - DUPLICATE / CASE-COLLIDING LINK ID"))</x:f>
      </x:c>
      <x:c r="K89" s="30" t="str">
        <x:f>IF(A89="","",IF(AND(COUNTIF(MEMO_REGISTER!$A$6:$A$205,B89)=1,EXACT(B89,INDEX(MEMO_REGISTER!$A$6:$A$205,MATCH(B89,MEMO_REGISTER!$A$6:$A$205,0))),EXACT(C89,INDEX(MEMO_REGISTER!$B$6:$B$205,MATCH(B89,MEMO_REGISTER!$A$6:$A$205,0)))),"VALID","INVALID - MEMO / DECISION OWNERSHIP"))</x:f>
      </x:c>
      <x:c r="L89" s="30" t="str">
        <x:f>IF(A89="","",IF(AND(OR(EXACT(E89,"DECISION-USABLE"),EXACT(E89,"BOUNDED INFERENCE"),EXACT(E89,"REPAIR / NARROW"),EXACT(E89,"HOLD / EXCLUDE")),OR(EXACT(G89,"SUPPORT"),EXACT(G89,"CHALLENGE"))),"VALID","INVALID - CONTROLLED TOKEN"))</x:f>
      </x:c>
      <x:c r="M89" s="30" t="str">
        <x:f>IF(A89="","",IF(AND(B89&lt;&gt;"",C89&lt;&gt;"",D89&lt;&gt;"",F89&lt;&gt;"",H89&lt;&gt;"",I89&lt;&gt;""),"VALID","INVALID - REQUIRED FIELD"))</x:f>
      </x:c>
      <x:c r="N89" s="30" t="str">
        <x:f>IF(A89="","",IF(OR(J89&lt;&gt;"VALID",K89&lt;&gt;"VALID",L89&lt;&gt;"VALID",M89&lt;&gt;"VALID",P89&lt;&gt;"VALID"),"INVALID",IF(OR(EXACT(E89,"REPAIR / NARROW"),EXACT(E89,"HOLD / EXCLUDE")),"BLOCKING","VALID")))</x:f>
      </x:c>
      <x:c r="O89" s="30" t="str">
        <x:f>IF(A89="","",B89&amp;"|~|"&amp;C89&amp;"|~|"&amp;D89)</x:f>
      </x:c>
      <x:c r="P89" s="51" t="str">
        <x:f>IF(A89="","",IF(AND(COUNTIF(UPSTREAM_EVIDENCE!$A$6:$A$205,D89)=1,EXACT(D89,INDEX(UPSTREAM_EVIDENCE!$A$6:$A$205,MATCH(D89,UPSTREAM_EVIDENCE!$A$6:$A$205,0))),EXACT(C89,INDEX(UPSTREAM_EVIDENCE!$B$6:$B$205,MATCH(D89,UPSTREAM_EVIDENCE!$A$6:$A$205,0))),EXACT(E89,INDEX(UPSTREAM_EVIDENCE!$C$6:$C$205,MATCH(D89,UPSTREAM_EVIDENCE!$A$6:$A$205,0))),EXACT(F89,INDEX(UPSTREAM_EVIDENCE!$D$6:$D$205,MATCH(D89,UPSTREAM_EVIDENCE!$A$6:$A$205,0))),EXACT(H89,INDEX(UPSTREAM_EVIDENCE!$E$6:$E$205,MATCH(D89,UPSTREAM_EVIDENCE!$A$6:$A$205,0))),EXACT(I89,INDEX(UPSTREAM_EVIDENCE!$F$6:$F$205,MATCH(D89,UPSTREAM_EVIDENCE!$A$6:$A$205,0))),INDEX(UPSTREAM_EVIDENCE!$K$6:$K$205,MATCH(D89,UPSTREAM_EVIDENCE!$A$6:$A$205,0))="VALID"),"VALID","INVALID - EVIDENCE AUDIT PARITY"))</x:f>
      </x:c>
      <x:c r="Q89" s="51" t="str">
        <x:f>IF(A89="","",COUNTIF($B$6:B89,B89))</x:f>
      </x:c>
      <x:c r="R89" s="51" t="str">
        <x:f>IF(A89="","",B89&amp;"|~|"&amp;Q89)</x:f>
      </x:c>
      <x:c r="S89" s="51" t="str">
        <x:f>IF(A89="","",ROW()-5)</x:f>
      </x:c>
    </x:row>
    <x:row r="90">
      <x:c r="A90" s="24"/>
      <x:c r="B90" s="24"/>
      <x:c r="C90" s="24"/>
      <x:c r="D90" s="24"/>
      <x:c r="E90" s="24"/>
      <x:c r="F90" s="24"/>
      <x:c r="G90" s="24"/>
      <x:c r="H90" s="24"/>
      <x:c r="I90" s="24"/>
      <x:c r="J90" s="30" t="str">
        <x:f>IF(A90="","",IF(COUNTIF($A$6:$A$205,A90)=1,"VALID","INVALID - DUPLICATE / CASE-COLLIDING LINK ID"))</x:f>
      </x:c>
      <x:c r="K90" s="30" t="str">
        <x:f>IF(A90="","",IF(AND(COUNTIF(MEMO_REGISTER!$A$6:$A$205,B90)=1,EXACT(B90,INDEX(MEMO_REGISTER!$A$6:$A$205,MATCH(B90,MEMO_REGISTER!$A$6:$A$205,0))),EXACT(C90,INDEX(MEMO_REGISTER!$B$6:$B$205,MATCH(B90,MEMO_REGISTER!$A$6:$A$205,0)))),"VALID","INVALID - MEMO / DECISION OWNERSHIP"))</x:f>
      </x:c>
      <x:c r="L90" s="30" t="str">
        <x:f>IF(A90="","",IF(AND(OR(EXACT(E90,"DECISION-USABLE"),EXACT(E90,"BOUNDED INFERENCE"),EXACT(E90,"REPAIR / NARROW"),EXACT(E90,"HOLD / EXCLUDE")),OR(EXACT(G90,"SUPPORT"),EXACT(G90,"CHALLENGE"))),"VALID","INVALID - CONTROLLED TOKEN"))</x:f>
      </x:c>
      <x:c r="M90" s="30" t="str">
        <x:f>IF(A90="","",IF(AND(B90&lt;&gt;"",C90&lt;&gt;"",D90&lt;&gt;"",F90&lt;&gt;"",H90&lt;&gt;"",I90&lt;&gt;""),"VALID","INVALID - REQUIRED FIELD"))</x:f>
      </x:c>
      <x:c r="N90" s="30" t="str">
        <x:f>IF(A90="","",IF(OR(J90&lt;&gt;"VALID",K90&lt;&gt;"VALID",L90&lt;&gt;"VALID",M90&lt;&gt;"VALID",P90&lt;&gt;"VALID"),"INVALID",IF(OR(EXACT(E90,"REPAIR / NARROW"),EXACT(E90,"HOLD / EXCLUDE")),"BLOCKING","VALID")))</x:f>
      </x:c>
      <x:c r="O90" s="30" t="str">
        <x:f>IF(A90="","",B90&amp;"|~|"&amp;C90&amp;"|~|"&amp;D90)</x:f>
      </x:c>
      <x:c r="P90" s="51" t="str">
        <x:f>IF(A90="","",IF(AND(COUNTIF(UPSTREAM_EVIDENCE!$A$6:$A$205,D90)=1,EXACT(D90,INDEX(UPSTREAM_EVIDENCE!$A$6:$A$205,MATCH(D90,UPSTREAM_EVIDENCE!$A$6:$A$205,0))),EXACT(C90,INDEX(UPSTREAM_EVIDENCE!$B$6:$B$205,MATCH(D90,UPSTREAM_EVIDENCE!$A$6:$A$205,0))),EXACT(E90,INDEX(UPSTREAM_EVIDENCE!$C$6:$C$205,MATCH(D90,UPSTREAM_EVIDENCE!$A$6:$A$205,0))),EXACT(F90,INDEX(UPSTREAM_EVIDENCE!$D$6:$D$205,MATCH(D90,UPSTREAM_EVIDENCE!$A$6:$A$205,0))),EXACT(H90,INDEX(UPSTREAM_EVIDENCE!$E$6:$E$205,MATCH(D90,UPSTREAM_EVIDENCE!$A$6:$A$205,0))),EXACT(I90,INDEX(UPSTREAM_EVIDENCE!$F$6:$F$205,MATCH(D90,UPSTREAM_EVIDENCE!$A$6:$A$205,0))),INDEX(UPSTREAM_EVIDENCE!$K$6:$K$205,MATCH(D90,UPSTREAM_EVIDENCE!$A$6:$A$205,0))="VALID"),"VALID","INVALID - EVIDENCE AUDIT PARITY"))</x:f>
      </x:c>
      <x:c r="Q90" s="51" t="str">
        <x:f>IF(A90="","",COUNTIF($B$6:B90,B90))</x:f>
      </x:c>
      <x:c r="R90" s="51" t="str">
        <x:f>IF(A90="","",B90&amp;"|~|"&amp;Q90)</x:f>
      </x:c>
      <x:c r="S90" s="51" t="str">
        <x:f>IF(A90="","",ROW()-5)</x:f>
      </x:c>
    </x:row>
    <x:row r="91">
      <x:c r="A91" s="24"/>
      <x:c r="B91" s="24"/>
      <x:c r="C91" s="24"/>
      <x:c r="D91" s="24"/>
      <x:c r="E91" s="24"/>
      <x:c r="F91" s="24"/>
      <x:c r="G91" s="24"/>
      <x:c r="H91" s="24"/>
      <x:c r="I91" s="24"/>
      <x:c r="J91" s="30" t="str">
        <x:f>IF(A91="","",IF(COUNTIF($A$6:$A$205,A91)=1,"VALID","INVALID - DUPLICATE / CASE-COLLIDING LINK ID"))</x:f>
      </x:c>
      <x:c r="K91" s="30" t="str">
        <x:f>IF(A91="","",IF(AND(COUNTIF(MEMO_REGISTER!$A$6:$A$205,B91)=1,EXACT(B91,INDEX(MEMO_REGISTER!$A$6:$A$205,MATCH(B91,MEMO_REGISTER!$A$6:$A$205,0))),EXACT(C91,INDEX(MEMO_REGISTER!$B$6:$B$205,MATCH(B91,MEMO_REGISTER!$A$6:$A$205,0)))),"VALID","INVALID - MEMO / DECISION OWNERSHIP"))</x:f>
      </x:c>
      <x:c r="L91" s="30" t="str">
        <x:f>IF(A91="","",IF(AND(OR(EXACT(E91,"DECISION-USABLE"),EXACT(E91,"BOUNDED INFERENCE"),EXACT(E91,"REPAIR / NARROW"),EXACT(E91,"HOLD / EXCLUDE")),OR(EXACT(G91,"SUPPORT"),EXACT(G91,"CHALLENGE"))),"VALID","INVALID - CONTROLLED TOKEN"))</x:f>
      </x:c>
      <x:c r="M91" s="30" t="str">
        <x:f>IF(A91="","",IF(AND(B91&lt;&gt;"",C91&lt;&gt;"",D91&lt;&gt;"",F91&lt;&gt;"",H91&lt;&gt;"",I91&lt;&gt;""),"VALID","INVALID - REQUIRED FIELD"))</x:f>
      </x:c>
      <x:c r="N91" s="30" t="str">
        <x:f>IF(A91="","",IF(OR(J91&lt;&gt;"VALID",K91&lt;&gt;"VALID",L91&lt;&gt;"VALID",M91&lt;&gt;"VALID",P91&lt;&gt;"VALID"),"INVALID",IF(OR(EXACT(E91,"REPAIR / NARROW"),EXACT(E91,"HOLD / EXCLUDE")),"BLOCKING","VALID")))</x:f>
      </x:c>
      <x:c r="O91" s="30" t="str">
        <x:f>IF(A91="","",B91&amp;"|~|"&amp;C91&amp;"|~|"&amp;D91)</x:f>
      </x:c>
      <x:c r="P91" s="51" t="str">
        <x:f>IF(A91="","",IF(AND(COUNTIF(UPSTREAM_EVIDENCE!$A$6:$A$205,D91)=1,EXACT(D91,INDEX(UPSTREAM_EVIDENCE!$A$6:$A$205,MATCH(D91,UPSTREAM_EVIDENCE!$A$6:$A$205,0))),EXACT(C91,INDEX(UPSTREAM_EVIDENCE!$B$6:$B$205,MATCH(D91,UPSTREAM_EVIDENCE!$A$6:$A$205,0))),EXACT(E91,INDEX(UPSTREAM_EVIDENCE!$C$6:$C$205,MATCH(D91,UPSTREAM_EVIDENCE!$A$6:$A$205,0))),EXACT(F91,INDEX(UPSTREAM_EVIDENCE!$D$6:$D$205,MATCH(D91,UPSTREAM_EVIDENCE!$A$6:$A$205,0))),EXACT(H91,INDEX(UPSTREAM_EVIDENCE!$E$6:$E$205,MATCH(D91,UPSTREAM_EVIDENCE!$A$6:$A$205,0))),EXACT(I91,INDEX(UPSTREAM_EVIDENCE!$F$6:$F$205,MATCH(D91,UPSTREAM_EVIDENCE!$A$6:$A$205,0))),INDEX(UPSTREAM_EVIDENCE!$K$6:$K$205,MATCH(D91,UPSTREAM_EVIDENCE!$A$6:$A$205,0))="VALID"),"VALID","INVALID - EVIDENCE AUDIT PARITY"))</x:f>
      </x:c>
      <x:c r="Q91" s="51" t="str">
        <x:f>IF(A91="","",COUNTIF($B$6:B91,B91))</x:f>
      </x:c>
      <x:c r="R91" s="51" t="str">
        <x:f>IF(A91="","",B91&amp;"|~|"&amp;Q91)</x:f>
      </x:c>
      <x:c r="S91" s="51" t="str">
        <x:f>IF(A91="","",ROW()-5)</x:f>
      </x:c>
    </x:row>
    <x:row r="92">
      <x:c r="A92" s="24"/>
      <x:c r="B92" s="24"/>
      <x:c r="C92" s="24"/>
      <x:c r="D92" s="24"/>
      <x:c r="E92" s="24"/>
      <x:c r="F92" s="24"/>
      <x:c r="G92" s="24"/>
      <x:c r="H92" s="24"/>
      <x:c r="I92" s="24"/>
      <x:c r="J92" s="30" t="str">
        <x:f>IF(A92="","",IF(COUNTIF($A$6:$A$205,A92)=1,"VALID","INVALID - DUPLICATE / CASE-COLLIDING LINK ID"))</x:f>
      </x:c>
      <x:c r="K92" s="30" t="str">
        <x:f>IF(A92="","",IF(AND(COUNTIF(MEMO_REGISTER!$A$6:$A$205,B92)=1,EXACT(B92,INDEX(MEMO_REGISTER!$A$6:$A$205,MATCH(B92,MEMO_REGISTER!$A$6:$A$205,0))),EXACT(C92,INDEX(MEMO_REGISTER!$B$6:$B$205,MATCH(B92,MEMO_REGISTER!$A$6:$A$205,0)))),"VALID","INVALID - MEMO / DECISION OWNERSHIP"))</x:f>
      </x:c>
      <x:c r="L92" s="30" t="str">
        <x:f>IF(A92="","",IF(AND(OR(EXACT(E92,"DECISION-USABLE"),EXACT(E92,"BOUNDED INFERENCE"),EXACT(E92,"REPAIR / NARROW"),EXACT(E92,"HOLD / EXCLUDE")),OR(EXACT(G92,"SUPPORT"),EXACT(G92,"CHALLENGE"))),"VALID","INVALID - CONTROLLED TOKEN"))</x:f>
      </x:c>
      <x:c r="M92" s="30" t="str">
        <x:f>IF(A92="","",IF(AND(B92&lt;&gt;"",C92&lt;&gt;"",D92&lt;&gt;"",F92&lt;&gt;"",H92&lt;&gt;"",I92&lt;&gt;""),"VALID","INVALID - REQUIRED FIELD"))</x:f>
      </x:c>
      <x:c r="N92" s="30" t="str">
        <x:f>IF(A92="","",IF(OR(J92&lt;&gt;"VALID",K92&lt;&gt;"VALID",L92&lt;&gt;"VALID",M92&lt;&gt;"VALID",P92&lt;&gt;"VALID"),"INVALID",IF(OR(EXACT(E92,"REPAIR / NARROW"),EXACT(E92,"HOLD / EXCLUDE")),"BLOCKING","VALID")))</x:f>
      </x:c>
      <x:c r="O92" s="30" t="str">
        <x:f>IF(A92="","",B92&amp;"|~|"&amp;C92&amp;"|~|"&amp;D92)</x:f>
      </x:c>
      <x:c r="P92" s="51" t="str">
        <x:f>IF(A92="","",IF(AND(COUNTIF(UPSTREAM_EVIDENCE!$A$6:$A$205,D92)=1,EXACT(D92,INDEX(UPSTREAM_EVIDENCE!$A$6:$A$205,MATCH(D92,UPSTREAM_EVIDENCE!$A$6:$A$205,0))),EXACT(C92,INDEX(UPSTREAM_EVIDENCE!$B$6:$B$205,MATCH(D92,UPSTREAM_EVIDENCE!$A$6:$A$205,0))),EXACT(E92,INDEX(UPSTREAM_EVIDENCE!$C$6:$C$205,MATCH(D92,UPSTREAM_EVIDENCE!$A$6:$A$205,0))),EXACT(F92,INDEX(UPSTREAM_EVIDENCE!$D$6:$D$205,MATCH(D92,UPSTREAM_EVIDENCE!$A$6:$A$205,0))),EXACT(H92,INDEX(UPSTREAM_EVIDENCE!$E$6:$E$205,MATCH(D92,UPSTREAM_EVIDENCE!$A$6:$A$205,0))),EXACT(I92,INDEX(UPSTREAM_EVIDENCE!$F$6:$F$205,MATCH(D92,UPSTREAM_EVIDENCE!$A$6:$A$205,0))),INDEX(UPSTREAM_EVIDENCE!$K$6:$K$205,MATCH(D92,UPSTREAM_EVIDENCE!$A$6:$A$205,0))="VALID"),"VALID","INVALID - EVIDENCE AUDIT PARITY"))</x:f>
      </x:c>
      <x:c r="Q92" s="51" t="str">
        <x:f>IF(A92="","",COUNTIF($B$6:B92,B92))</x:f>
      </x:c>
      <x:c r="R92" s="51" t="str">
        <x:f>IF(A92="","",B92&amp;"|~|"&amp;Q92)</x:f>
      </x:c>
      <x:c r="S92" s="51" t="str">
        <x:f>IF(A92="","",ROW()-5)</x:f>
      </x:c>
    </x:row>
    <x:row r="93">
      <x:c r="A93" s="24"/>
      <x:c r="B93" s="24"/>
      <x:c r="C93" s="24"/>
      <x:c r="D93" s="24"/>
      <x:c r="E93" s="24"/>
      <x:c r="F93" s="24"/>
      <x:c r="G93" s="24"/>
      <x:c r="H93" s="24"/>
      <x:c r="I93" s="24"/>
      <x:c r="J93" s="30" t="str">
        <x:f>IF(A93="","",IF(COUNTIF($A$6:$A$205,A93)=1,"VALID","INVALID - DUPLICATE / CASE-COLLIDING LINK ID"))</x:f>
      </x:c>
      <x:c r="K93" s="30" t="str">
        <x:f>IF(A93="","",IF(AND(COUNTIF(MEMO_REGISTER!$A$6:$A$205,B93)=1,EXACT(B93,INDEX(MEMO_REGISTER!$A$6:$A$205,MATCH(B93,MEMO_REGISTER!$A$6:$A$205,0))),EXACT(C93,INDEX(MEMO_REGISTER!$B$6:$B$205,MATCH(B93,MEMO_REGISTER!$A$6:$A$205,0)))),"VALID","INVALID - MEMO / DECISION OWNERSHIP"))</x:f>
      </x:c>
      <x:c r="L93" s="30" t="str">
        <x:f>IF(A93="","",IF(AND(OR(EXACT(E93,"DECISION-USABLE"),EXACT(E93,"BOUNDED INFERENCE"),EXACT(E93,"REPAIR / NARROW"),EXACT(E93,"HOLD / EXCLUDE")),OR(EXACT(G93,"SUPPORT"),EXACT(G93,"CHALLENGE"))),"VALID","INVALID - CONTROLLED TOKEN"))</x:f>
      </x:c>
      <x:c r="M93" s="30" t="str">
        <x:f>IF(A93="","",IF(AND(B93&lt;&gt;"",C93&lt;&gt;"",D93&lt;&gt;"",F93&lt;&gt;"",H93&lt;&gt;"",I93&lt;&gt;""),"VALID","INVALID - REQUIRED FIELD"))</x:f>
      </x:c>
      <x:c r="N93" s="30" t="str">
        <x:f>IF(A93="","",IF(OR(J93&lt;&gt;"VALID",K93&lt;&gt;"VALID",L93&lt;&gt;"VALID",M93&lt;&gt;"VALID",P93&lt;&gt;"VALID"),"INVALID",IF(OR(EXACT(E93,"REPAIR / NARROW"),EXACT(E93,"HOLD / EXCLUDE")),"BLOCKING","VALID")))</x:f>
      </x:c>
      <x:c r="O93" s="30" t="str">
        <x:f>IF(A93="","",B93&amp;"|~|"&amp;C93&amp;"|~|"&amp;D93)</x:f>
      </x:c>
      <x:c r="P93" s="51" t="str">
        <x:f>IF(A93="","",IF(AND(COUNTIF(UPSTREAM_EVIDENCE!$A$6:$A$205,D93)=1,EXACT(D93,INDEX(UPSTREAM_EVIDENCE!$A$6:$A$205,MATCH(D93,UPSTREAM_EVIDENCE!$A$6:$A$205,0))),EXACT(C93,INDEX(UPSTREAM_EVIDENCE!$B$6:$B$205,MATCH(D93,UPSTREAM_EVIDENCE!$A$6:$A$205,0))),EXACT(E93,INDEX(UPSTREAM_EVIDENCE!$C$6:$C$205,MATCH(D93,UPSTREAM_EVIDENCE!$A$6:$A$205,0))),EXACT(F93,INDEX(UPSTREAM_EVIDENCE!$D$6:$D$205,MATCH(D93,UPSTREAM_EVIDENCE!$A$6:$A$205,0))),EXACT(H93,INDEX(UPSTREAM_EVIDENCE!$E$6:$E$205,MATCH(D93,UPSTREAM_EVIDENCE!$A$6:$A$205,0))),EXACT(I93,INDEX(UPSTREAM_EVIDENCE!$F$6:$F$205,MATCH(D93,UPSTREAM_EVIDENCE!$A$6:$A$205,0))),INDEX(UPSTREAM_EVIDENCE!$K$6:$K$205,MATCH(D93,UPSTREAM_EVIDENCE!$A$6:$A$205,0))="VALID"),"VALID","INVALID - EVIDENCE AUDIT PARITY"))</x:f>
      </x:c>
      <x:c r="Q93" s="51" t="str">
        <x:f>IF(A93="","",COUNTIF($B$6:B93,B93))</x:f>
      </x:c>
      <x:c r="R93" s="51" t="str">
        <x:f>IF(A93="","",B93&amp;"|~|"&amp;Q93)</x:f>
      </x:c>
      <x:c r="S93" s="51" t="str">
        <x:f>IF(A93="","",ROW()-5)</x:f>
      </x:c>
    </x:row>
    <x:row r="94">
      <x:c r="A94" s="24"/>
      <x:c r="B94" s="24"/>
      <x:c r="C94" s="24"/>
      <x:c r="D94" s="24"/>
      <x:c r="E94" s="24"/>
      <x:c r="F94" s="24"/>
      <x:c r="G94" s="24"/>
      <x:c r="H94" s="24"/>
      <x:c r="I94" s="24"/>
      <x:c r="J94" s="30" t="str">
        <x:f>IF(A94="","",IF(COUNTIF($A$6:$A$205,A94)=1,"VALID","INVALID - DUPLICATE / CASE-COLLIDING LINK ID"))</x:f>
      </x:c>
      <x:c r="K94" s="30" t="str">
        <x:f>IF(A94="","",IF(AND(COUNTIF(MEMO_REGISTER!$A$6:$A$205,B94)=1,EXACT(B94,INDEX(MEMO_REGISTER!$A$6:$A$205,MATCH(B94,MEMO_REGISTER!$A$6:$A$205,0))),EXACT(C94,INDEX(MEMO_REGISTER!$B$6:$B$205,MATCH(B94,MEMO_REGISTER!$A$6:$A$205,0)))),"VALID","INVALID - MEMO / DECISION OWNERSHIP"))</x:f>
      </x:c>
      <x:c r="L94" s="30" t="str">
        <x:f>IF(A94="","",IF(AND(OR(EXACT(E94,"DECISION-USABLE"),EXACT(E94,"BOUNDED INFERENCE"),EXACT(E94,"REPAIR / NARROW"),EXACT(E94,"HOLD / EXCLUDE")),OR(EXACT(G94,"SUPPORT"),EXACT(G94,"CHALLENGE"))),"VALID","INVALID - CONTROLLED TOKEN"))</x:f>
      </x:c>
      <x:c r="M94" s="30" t="str">
        <x:f>IF(A94="","",IF(AND(B94&lt;&gt;"",C94&lt;&gt;"",D94&lt;&gt;"",F94&lt;&gt;"",H94&lt;&gt;"",I94&lt;&gt;""),"VALID","INVALID - REQUIRED FIELD"))</x:f>
      </x:c>
      <x:c r="N94" s="30" t="str">
        <x:f>IF(A94="","",IF(OR(J94&lt;&gt;"VALID",K94&lt;&gt;"VALID",L94&lt;&gt;"VALID",M94&lt;&gt;"VALID",P94&lt;&gt;"VALID"),"INVALID",IF(OR(EXACT(E94,"REPAIR / NARROW"),EXACT(E94,"HOLD / EXCLUDE")),"BLOCKING","VALID")))</x:f>
      </x:c>
      <x:c r="O94" s="30" t="str">
        <x:f>IF(A94="","",B94&amp;"|~|"&amp;C94&amp;"|~|"&amp;D94)</x:f>
      </x:c>
      <x:c r="P94" s="51" t="str">
        <x:f>IF(A94="","",IF(AND(COUNTIF(UPSTREAM_EVIDENCE!$A$6:$A$205,D94)=1,EXACT(D94,INDEX(UPSTREAM_EVIDENCE!$A$6:$A$205,MATCH(D94,UPSTREAM_EVIDENCE!$A$6:$A$205,0))),EXACT(C94,INDEX(UPSTREAM_EVIDENCE!$B$6:$B$205,MATCH(D94,UPSTREAM_EVIDENCE!$A$6:$A$205,0))),EXACT(E94,INDEX(UPSTREAM_EVIDENCE!$C$6:$C$205,MATCH(D94,UPSTREAM_EVIDENCE!$A$6:$A$205,0))),EXACT(F94,INDEX(UPSTREAM_EVIDENCE!$D$6:$D$205,MATCH(D94,UPSTREAM_EVIDENCE!$A$6:$A$205,0))),EXACT(H94,INDEX(UPSTREAM_EVIDENCE!$E$6:$E$205,MATCH(D94,UPSTREAM_EVIDENCE!$A$6:$A$205,0))),EXACT(I94,INDEX(UPSTREAM_EVIDENCE!$F$6:$F$205,MATCH(D94,UPSTREAM_EVIDENCE!$A$6:$A$205,0))),INDEX(UPSTREAM_EVIDENCE!$K$6:$K$205,MATCH(D94,UPSTREAM_EVIDENCE!$A$6:$A$205,0))="VALID"),"VALID","INVALID - EVIDENCE AUDIT PARITY"))</x:f>
      </x:c>
      <x:c r="Q94" s="51" t="str">
        <x:f>IF(A94="","",COUNTIF($B$6:B94,B94))</x:f>
      </x:c>
      <x:c r="R94" s="51" t="str">
        <x:f>IF(A94="","",B94&amp;"|~|"&amp;Q94)</x:f>
      </x:c>
      <x:c r="S94" s="51" t="str">
        <x:f>IF(A94="","",ROW()-5)</x:f>
      </x:c>
    </x:row>
    <x:row r="95">
      <x:c r="A95" s="24"/>
      <x:c r="B95" s="24"/>
      <x:c r="C95" s="24"/>
      <x:c r="D95" s="24"/>
      <x:c r="E95" s="24"/>
      <x:c r="F95" s="24"/>
      <x:c r="G95" s="24"/>
      <x:c r="H95" s="24"/>
      <x:c r="I95" s="24"/>
      <x:c r="J95" s="30" t="str">
        <x:f>IF(A95="","",IF(COUNTIF($A$6:$A$205,A95)=1,"VALID","INVALID - DUPLICATE / CASE-COLLIDING LINK ID"))</x:f>
      </x:c>
      <x:c r="K95" s="30" t="str">
        <x:f>IF(A95="","",IF(AND(COUNTIF(MEMO_REGISTER!$A$6:$A$205,B95)=1,EXACT(B95,INDEX(MEMO_REGISTER!$A$6:$A$205,MATCH(B95,MEMO_REGISTER!$A$6:$A$205,0))),EXACT(C95,INDEX(MEMO_REGISTER!$B$6:$B$205,MATCH(B95,MEMO_REGISTER!$A$6:$A$205,0)))),"VALID","INVALID - MEMO / DECISION OWNERSHIP"))</x:f>
      </x:c>
      <x:c r="L95" s="30" t="str">
        <x:f>IF(A95="","",IF(AND(OR(EXACT(E95,"DECISION-USABLE"),EXACT(E95,"BOUNDED INFERENCE"),EXACT(E95,"REPAIR / NARROW"),EXACT(E95,"HOLD / EXCLUDE")),OR(EXACT(G95,"SUPPORT"),EXACT(G95,"CHALLENGE"))),"VALID","INVALID - CONTROLLED TOKEN"))</x:f>
      </x:c>
      <x:c r="M95" s="30" t="str">
        <x:f>IF(A95="","",IF(AND(B95&lt;&gt;"",C95&lt;&gt;"",D95&lt;&gt;"",F95&lt;&gt;"",H95&lt;&gt;"",I95&lt;&gt;""),"VALID","INVALID - REQUIRED FIELD"))</x:f>
      </x:c>
      <x:c r="N95" s="30" t="str">
        <x:f>IF(A95="","",IF(OR(J95&lt;&gt;"VALID",K95&lt;&gt;"VALID",L95&lt;&gt;"VALID",M95&lt;&gt;"VALID",P95&lt;&gt;"VALID"),"INVALID",IF(OR(EXACT(E95,"REPAIR / NARROW"),EXACT(E95,"HOLD / EXCLUDE")),"BLOCKING","VALID")))</x:f>
      </x:c>
      <x:c r="O95" s="30" t="str">
        <x:f>IF(A95="","",B95&amp;"|~|"&amp;C95&amp;"|~|"&amp;D95)</x:f>
      </x:c>
      <x:c r="P95" s="51" t="str">
        <x:f>IF(A95="","",IF(AND(COUNTIF(UPSTREAM_EVIDENCE!$A$6:$A$205,D95)=1,EXACT(D95,INDEX(UPSTREAM_EVIDENCE!$A$6:$A$205,MATCH(D95,UPSTREAM_EVIDENCE!$A$6:$A$205,0))),EXACT(C95,INDEX(UPSTREAM_EVIDENCE!$B$6:$B$205,MATCH(D95,UPSTREAM_EVIDENCE!$A$6:$A$205,0))),EXACT(E95,INDEX(UPSTREAM_EVIDENCE!$C$6:$C$205,MATCH(D95,UPSTREAM_EVIDENCE!$A$6:$A$205,0))),EXACT(F95,INDEX(UPSTREAM_EVIDENCE!$D$6:$D$205,MATCH(D95,UPSTREAM_EVIDENCE!$A$6:$A$205,0))),EXACT(H95,INDEX(UPSTREAM_EVIDENCE!$E$6:$E$205,MATCH(D95,UPSTREAM_EVIDENCE!$A$6:$A$205,0))),EXACT(I95,INDEX(UPSTREAM_EVIDENCE!$F$6:$F$205,MATCH(D95,UPSTREAM_EVIDENCE!$A$6:$A$205,0))),INDEX(UPSTREAM_EVIDENCE!$K$6:$K$205,MATCH(D95,UPSTREAM_EVIDENCE!$A$6:$A$205,0))="VALID"),"VALID","INVALID - EVIDENCE AUDIT PARITY"))</x:f>
      </x:c>
      <x:c r="Q95" s="51" t="str">
        <x:f>IF(A95="","",COUNTIF($B$6:B95,B95))</x:f>
      </x:c>
      <x:c r="R95" s="51" t="str">
        <x:f>IF(A95="","",B95&amp;"|~|"&amp;Q95)</x:f>
      </x:c>
      <x:c r="S95" s="51" t="str">
        <x:f>IF(A95="","",ROW()-5)</x:f>
      </x:c>
    </x:row>
    <x:row r="96">
      <x:c r="A96" s="24"/>
      <x:c r="B96" s="24"/>
      <x:c r="C96" s="24"/>
      <x:c r="D96" s="24"/>
      <x:c r="E96" s="24"/>
      <x:c r="F96" s="24"/>
      <x:c r="G96" s="24"/>
      <x:c r="H96" s="24"/>
      <x:c r="I96" s="24"/>
      <x:c r="J96" s="30" t="str">
        <x:f>IF(A96="","",IF(COUNTIF($A$6:$A$205,A96)=1,"VALID","INVALID - DUPLICATE / CASE-COLLIDING LINK ID"))</x:f>
      </x:c>
      <x:c r="K96" s="30" t="str">
        <x:f>IF(A96="","",IF(AND(COUNTIF(MEMO_REGISTER!$A$6:$A$205,B96)=1,EXACT(B96,INDEX(MEMO_REGISTER!$A$6:$A$205,MATCH(B96,MEMO_REGISTER!$A$6:$A$205,0))),EXACT(C96,INDEX(MEMO_REGISTER!$B$6:$B$205,MATCH(B96,MEMO_REGISTER!$A$6:$A$205,0)))),"VALID","INVALID - MEMO / DECISION OWNERSHIP"))</x:f>
      </x:c>
      <x:c r="L96" s="30" t="str">
        <x:f>IF(A96="","",IF(AND(OR(EXACT(E96,"DECISION-USABLE"),EXACT(E96,"BOUNDED INFERENCE"),EXACT(E96,"REPAIR / NARROW"),EXACT(E96,"HOLD / EXCLUDE")),OR(EXACT(G96,"SUPPORT"),EXACT(G96,"CHALLENGE"))),"VALID","INVALID - CONTROLLED TOKEN"))</x:f>
      </x:c>
      <x:c r="M96" s="30" t="str">
        <x:f>IF(A96="","",IF(AND(B96&lt;&gt;"",C96&lt;&gt;"",D96&lt;&gt;"",F96&lt;&gt;"",H96&lt;&gt;"",I96&lt;&gt;""),"VALID","INVALID - REQUIRED FIELD"))</x:f>
      </x:c>
      <x:c r="N96" s="30" t="str">
        <x:f>IF(A96="","",IF(OR(J96&lt;&gt;"VALID",K96&lt;&gt;"VALID",L96&lt;&gt;"VALID",M96&lt;&gt;"VALID",P96&lt;&gt;"VALID"),"INVALID",IF(OR(EXACT(E96,"REPAIR / NARROW"),EXACT(E96,"HOLD / EXCLUDE")),"BLOCKING","VALID")))</x:f>
      </x:c>
      <x:c r="O96" s="30" t="str">
        <x:f>IF(A96="","",B96&amp;"|~|"&amp;C96&amp;"|~|"&amp;D96)</x:f>
      </x:c>
      <x:c r="P96" s="51" t="str">
        <x:f>IF(A96="","",IF(AND(COUNTIF(UPSTREAM_EVIDENCE!$A$6:$A$205,D96)=1,EXACT(D96,INDEX(UPSTREAM_EVIDENCE!$A$6:$A$205,MATCH(D96,UPSTREAM_EVIDENCE!$A$6:$A$205,0))),EXACT(C96,INDEX(UPSTREAM_EVIDENCE!$B$6:$B$205,MATCH(D96,UPSTREAM_EVIDENCE!$A$6:$A$205,0))),EXACT(E96,INDEX(UPSTREAM_EVIDENCE!$C$6:$C$205,MATCH(D96,UPSTREAM_EVIDENCE!$A$6:$A$205,0))),EXACT(F96,INDEX(UPSTREAM_EVIDENCE!$D$6:$D$205,MATCH(D96,UPSTREAM_EVIDENCE!$A$6:$A$205,0))),EXACT(H96,INDEX(UPSTREAM_EVIDENCE!$E$6:$E$205,MATCH(D96,UPSTREAM_EVIDENCE!$A$6:$A$205,0))),EXACT(I96,INDEX(UPSTREAM_EVIDENCE!$F$6:$F$205,MATCH(D96,UPSTREAM_EVIDENCE!$A$6:$A$205,0))),INDEX(UPSTREAM_EVIDENCE!$K$6:$K$205,MATCH(D96,UPSTREAM_EVIDENCE!$A$6:$A$205,0))="VALID"),"VALID","INVALID - EVIDENCE AUDIT PARITY"))</x:f>
      </x:c>
      <x:c r="Q96" s="51" t="str">
        <x:f>IF(A96="","",COUNTIF($B$6:B96,B96))</x:f>
      </x:c>
      <x:c r="R96" s="51" t="str">
        <x:f>IF(A96="","",B96&amp;"|~|"&amp;Q96)</x:f>
      </x:c>
      <x:c r="S96" s="51" t="str">
        <x:f>IF(A96="","",ROW()-5)</x:f>
      </x:c>
    </x:row>
    <x:row r="97">
      <x:c r="A97" s="24"/>
      <x:c r="B97" s="24"/>
      <x:c r="C97" s="24"/>
      <x:c r="D97" s="24"/>
      <x:c r="E97" s="24"/>
      <x:c r="F97" s="24"/>
      <x:c r="G97" s="24"/>
      <x:c r="H97" s="24"/>
      <x:c r="I97" s="24"/>
      <x:c r="J97" s="30" t="str">
        <x:f>IF(A97="","",IF(COUNTIF($A$6:$A$205,A97)=1,"VALID","INVALID - DUPLICATE / CASE-COLLIDING LINK ID"))</x:f>
      </x:c>
      <x:c r="K97" s="30" t="str">
        <x:f>IF(A97="","",IF(AND(COUNTIF(MEMO_REGISTER!$A$6:$A$205,B97)=1,EXACT(B97,INDEX(MEMO_REGISTER!$A$6:$A$205,MATCH(B97,MEMO_REGISTER!$A$6:$A$205,0))),EXACT(C97,INDEX(MEMO_REGISTER!$B$6:$B$205,MATCH(B97,MEMO_REGISTER!$A$6:$A$205,0)))),"VALID","INVALID - MEMO / DECISION OWNERSHIP"))</x:f>
      </x:c>
      <x:c r="L97" s="30" t="str">
        <x:f>IF(A97="","",IF(AND(OR(EXACT(E97,"DECISION-USABLE"),EXACT(E97,"BOUNDED INFERENCE"),EXACT(E97,"REPAIR / NARROW"),EXACT(E97,"HOLD / EXCLUDE")),OR(EXACT(G97,"SUPPORT"),EXACT(G97,"CHALLENGE"))),"VALID","INVALID - CONTROLLED TOKEN"))</x:f>
      </x:c>
      <x:c r="M97" s="30" t="str">
        <x:f>IF(A97="","",IF(AND(B97&lt;&gt;"",C97&lt;&gt;"",D97&lt;&gt;"",F97&lt;&gt;"",H97&lt;&gt;"",I97&lt;&gt;""),"VALID","INVALID - REQUIRED FIELD"))</x:f>
      </x:c>
      <x:c r="N97" s="30" t="str">
        <x:f>IF(A97="","",IF(OR(J97&lt;&gt;"VALID",K97&lt;&gt;"VALID",L97&lt;&gt;"VALID",M97&lt;&gt;"VALID",P97&lt;&gt;"VALID"),"INVALID",IF(OR(EXACT(E97,"REPAIR / NARROW"),EXACT(E97,"HOLD / EXCLUDE")),"BLOCKING","VALID")))</x:f>
      </x:c>
      <x:c r="O97" s="30" t="str">
        <x:f>IF(A97="","",B97&amp;"|~|"&amp;C97&amp;"|~|"&amp;D97)</x:f>
      </x:c>
      <x:c r="P97" s="51" t="str">
        <x:f>IF(A97="","",IF(AND(COUNTIF(UPSTREAM_EVIDENCE!$A$6:$A$205,D97)=1,EXACT(D97,INDEX(UPSTREAM_EVIDENCE!$A$6:$A$205,MATCH(D97,UPSTREAM_EVIDENCE!$A$6:$A$205,0))),EXACT(C97,INDEX(UPSTREAM_EVIDENCE!$B$6:$B$205,MATCH(D97,UPSTREAM_EVIDENCE!$A$6:$A$205,0))),EXACT(E97,INDEX(UPSTREAM_EVIDENCE!$C$6:$C$205,MATCH(D97,UPSTREAM_EVIDENCE!$A$6:$A$205,0))),EXACT(F97,INDEX(UPSTREAM_EVIDENCE!$D$6:$D$205,MATCH(D97,UPSTREAM_EVIDENCE!$A$6:$A$205,0))),EXACT(H97,INDEX(UPSTREAM_EVIDENCE!$E$6:$E$205,MATCH(D97,UPSTREAM_EVIDENCE!$A$6:$A$205,0))),EXACT(I97,INDEX(UPSTREAM_EVIDENCE!$F$6:$F$205,MATCH(D97,UPSTREAM_EVIDENCE!$A$6:$A$205,0))),INDEX(UPSTREAM_EVIDENCE!$K$6:$K$205,MATCH(D97,UPSTREAM_EVIDENCE!$A$6:$A$205,0))="VALID"),"VALID","INVALID - EVIDENCE AUDIT PARITY"))</x:f>
      </x:c>
      <x:c r="Q97" s="51" t="str">
        <x:f>IF(A97="","",COUNTIF($B$6:B97,B97))</x:f>
      </x:c>
      <x:c r="R97" s="51" t="str">
        <x:f>IF(A97="","",B97&amp;"|~|"&amp;Q97)</x:f>
      </x:c>
      <x:c r="S97" s="51" t="str">
        <x:f>IF(A97="","",ROW()-5)</x:f>
      </x:c>
    </x:row>
    <x:row r="98">
      <x:c r="A98" s="24"/>
      <x:c r="B98" s="24"/>
      <x:c r="C98" s="24"/>
      <x:c r="D98" s="24"/>
      <x:c r="E98" s="24"/>
      <x:c r="F98" s="24"/>
      <x:c r="G98" s="24"/>
      <x:c r="H98" s="24"/>
      <x:c r="I98" s="24"/>
      <x:c r="J98" s="30" t="str">
        <x:f>IF(A98="","",IF(COUNTIF($A$6:$A$205,A98)=1,"VALID","INVALID - DUPLICATE / CASE-COLLIDING LINK ID"))</x:f>
      </x:c>
      <x:c r="K98" s="30" t="str">
        <x:f>IF(A98="","",IF(AND(COUNTIF(MEMO_REGISTER!$A$6:$A$205,B98)=1,EXACT(B98,INDEX(MEMO_REGISTER!$A$6:$A$205,MATCH(B98,MEMO_REGISTER!$A$6:$A$205,0))),EXACT(C98,INDEX(MEMO_REGISTER!$B$6:$B$205,MATCH(B98,MEMO_REGISTER!$A$6:$A$205,0)))),"VALID","INVALID - MEMO / DECISION OWNERSHIP"))</x:f>
      </x:c>
      <x:c r="L98" s="30" t="str">
        <x:f>IF(A98="","",IF(AND(OR(EXACT(E98,"DECISION-USABLE"),EXACT(E98,"BOUNDED INFERENCE"),EXACT(E98,"REPAIR / NARROW"),EXACT(E98,"HOLD / EXCLUDE")),OR(EXACT(G98,"SUPPORT"),EXACT(G98,"CHALLENGE"))),"VALID","INVALID - CONTROLLED TOKEN"))</x:f>
      </x:c>
      <x:c r="M98" s="30" t="str">
        <x:f>IF(A98="","",IF(AND(B98&lt;&gt;"",C98&lt;&gt;"",D98&lt;&gt;"",F98&lt;&gt;"",H98&lt;&gt;"",I98&lt;&gt;""),"VALID","INVALID - REQUIRED FIELD"))</x:f>
      </x:c>
      <x:c r="N98" s="30" t="str">
        <x:f>IF(A98="","",IF(OR(J98&lt;&gt;"VALID",K98&lt;&gt;"VALID",L98&lt;&gt;"VALID",M98&lt;&gt;"VALID",P98&lt;&gt;"VALID"),"INVALID",IF(OR(EXACT(E98,"REPAIR / NARROW"),EXACT(E98,"HOLD / EXCLUDE")),"BLOCKING","VALID")))</x:f>
      </x:c>
      <x:c r="O98" s="30" t="str">
        <x:f>IF(A98="","",B98&amp;"|~|"&amp;C98&amp;"|~|"&amp;D98)</x:f>
      </x:c>
      <x:c r="P98" s="51" t="str">
        <x:f>IF(A98="","",IF(AND(COUNTIF(UPSTREAM_EVIDENCE!$A$6:$A$205,D98)=1,EXACT(D98,INDEX(UPSTREAM_EVIDENCE!$A$6:$A$205,MATCH(D98,UPSTREAM_EVIDENCE!$A$6:$A$205,0))),EXACT(C98,INDEX(UPSTREAM_EVIDENCE!$B$6:$B$205,MATCH(D98,UPSTREAM_EVIDENCE!$A$6:$A$205,0))),EXACT(E98,INDEX(UPSTREAM_EVIDENCE!$C$6:$C$205,MATCH(D98,UPSTREAM_EVIDENCE!$A$6:$A$205,0))),EXACT(F98,INDEX(UPSTREAM_EVIDENCE!$D$6:$D$205,MATCH(D98,UPSTREAM_EVIDENCE!$A$6:$A$205,0))),EXACT(H98,INDEX(UPSTREAM_EVIDENCE!$E$6:$E$205,MATCH(D98,UPSTREAM_EVIDENCE!$A$6:$A$205,0))),EXACT(I98,INDEX(UPSTREAM_EVIDENCE!$F$6:$F$205,MATCH(D98,UPSTREAM_EVIDENCE!$A$6:$A$205,0))),INDEX(UPSTREAM_EVIDENCE!$K$6:$K$205,MATCH(D98,UPSTREAM_EVIDENCE!$A$6:$A$205,0))="VALID"),"VALID","INVALID - EVIDENCE AUDIT PARITY"))</x:f>
      </x:c>
      <x:c r="Q98" s="51" t="str">
        <x:f>IF(A98="","",COUNTIF($B$6:B98,B98))</x:f>
      </x:c>
      <x:c r="R98" s="51" t="str">
        <x:f>IF(A98="","",B98&amp;"|~|"&amp;Q98)</x:f>
      </x:c>
      <x:c r="S98" s="51" t="str">
        <x:f>IF(A98="","",ROW()-5)</x:f>
      </x:c>
    </x:row>
    <x:row r="99">
      <x:c r="A99" s="24"/>
      <x:c r="B99" s="24"/>
      <x:c r="C99" s="24"/>
      <x:c r="D99" s="24"/>
      <x:c r="E99" s="24"/>
      <x:c r="F99" s="24"/>
      <x:c r="G99" s="24"/>
      <x:c r="H99" s="24"/>
      <x:c r="I99" s="24"/>
      <x:c r="J99" s="30" t="str">
        <x:f>IF(A99="","",IF(COUNTIF($A$6:$A$205,A99)=1,"VALID","INVALID - DUPLICATE / CASE-COLLIDING LINK ID"))</x:f>
      </x:c>
      <x:c r="K99" s="30" t="str">
        <x:f>IF(A99="","",IF(AND(COUNTIF(MEMO_REGISTER!$A$6:$A$205,B99)=1,EXACT(B99,INDEX(MEMO_REGISTER!$A$6:$A$205,MATCH(B99,MEMO_REGISTER!$A$6:$A$205,0))),EXACT(C99,INDEX(MEMO_REGISTER!$B$6:$B$205,MATCH(B99,MEMO_REGISTER!$A$6:$A$205,0)))),"VALID","INVALID - MEMO / DECISION OWNERSHIP"))</x:f>
      </x:c>
      <x:c r="L99" s="30" t="str">
        <x:f>IF(A99="","",IF(AND(OR(EXACT(E99,"DECISION-USABLE"),EXACT(E99,"BOUNDED INFERENCE"),EXACT(E99,"REPAIR / NARROW"),EXACT(E99,"HOLD / EXCLUDE")),OR(EXACT(G99,"SUPPORT"),EXACT(G99,"CHALLENGE"))),"VALID","INVALID - CONTROLLED TOKEN"))</x:f>
      </x:c>
      <x:c r="M99" s="30" t="str">
        <x:f>IF(A99="","",IF(AND(B99&lt;&gt;"",C99&lt;&gt;"",D99&lt;&gt;"",F99&lt;&gt;"",H99&lt;&gt;"",I99&lt;&gt;""),"VALID","INVALID - REQUIRED FIELD"))</x:f>
      </x:c>
      <x:c r="N99" s="30" t="str">
        <x:f>IF(A99="","",IF(OR(J99&lt;&gt;"VALID",K99&lt;&gt;"VALID",L99&lt;&gt;"VALID",M99&lt;&gt;"VALID",P99&lt;&gt;"VALID"),"INVALID",IF(OR(EXACT(E99,"REPAIR / NARROW"),EXACT(E99,"HOLD / EXCLUDE")),"BLOCKING","VALID")))</x:f>
      </x:c>
      <x:c r="O99" s="30" t="str">
        <x:f>IF(A99="","",B99&amp;"|~|"&amp;C99&amp;"|~|"&amp;D99)</x:f>
      </x:c>
      <x:c r="P99" s="51" t="str">
        <x:f>IF(A99="","",IF(AND(COUNTIF(UPSTREAM_EVIDENCE!$A$6:$A$205,D99)=1,EXACT(D99,INDEX(UPSTREAM_EVIDENCE!$A$6:$A$205,MATCH(D99,UPSTREAM_EVIDENCE!$A$6:$A$205,0))),EXACT(C99,INDEX(UPSTREAM_EVIDENCE!$B$6:$B$205,MATCH(D99,UPSTREAM_EVIDENCE!$A$6:$A$205,0))),EXACT(E99,INDEX(UPSTREAM_EVIDENCE!$C$6:$C$205,MATCH(D99,UPSTREAM_EVIDENCE!$A$6:$A$205,0))),EXACT(F99,INDEX(UPSTREAM_EVIDENCE!$D$6:$D$205,MATCH(D99,UPSTREAM_EVIDENCE!$A$6:$A$205,0))),EXACT(H99,INDEX(UPSTREAM_EVIDENCE!$E$6:$E$205,MATCH(D99,UPSTREAM_EVIDENCE!$A$6:$A$205,0))),EXACT(I99,INDEX(UPSTREAM_EVIDENCE!$F$6:$F$205,MATCH(D99,UPSTREAM_EVIDENCE!$A$6:$A$205,0))),INDEX(UPSTREAM_EVIDENCE!$K$6:$K$205,MATCH(D99,UPSTREAM_EVIDENCE!$A$6:$A$205,0))="VALID"),"VALID","INVALID - EVIDENCE AUDIT PARITY"))</x:f>
      </x:c>
      <x:c r="Q99" s="51" t="str">
        <x:f>IF(A99="","",COUNTIF($B$6:B99,B99))</x:f>
      </x:c>
      <x:c r="R99" s="51" t="str">
        <x:f>IF(A99="","",B99&amp;"|~|"&amp;Q99)</x:f>
      </x:c>
      <x:c r="S99" s="51" t="str">
        <x:f>IF(A99="","",ROW()-5)</x:f>
      </x:c>
    </x:row>
    <x:row r="100">
      <x:c r="A100" s="24"/>
      <x:c r="B100" s="24"/>
      <x:c r="C100" s="24"/>
      <x:c r="D100" s="24"/>
      <x:c r="E100" s="24"/>
      <x:c r="F100" s="24"/>
      <x:c r="G100" s="24"/>
      <x:c r="H100" s="24"/>
      <x:c r="I100" s="24"/>
      <x:c r="J100" s="30" t="str">
        <x:f>IF(A100="","",IF(COUNTIF($A$6:$A$205,A100)=1,"VALID","INVALID - DUPLICATE / CASE-COLLIDING LINK ID"))</x:f>
      </x:c>
      <x:c r="K100" s="30" t="str">
        <x:f>IF(A100="","",IF(AND(COUNTIF(MEMO_REGISTER!$A$6:$A$205,B100)=1,EXACT(B100,INDEX(MEMO_REGISTER!$A$6:$A$205,MATCH(B100,MEMO_REGISTER!$A$6:$A$205,0))),EXACT(C100,INDEX(MEMO_REGISTER!$B$6:$B$205,MATCH(B100,MEMO_REGISTER!$A$6:$A$205,0)))),"VALID","INVALID - MEMO / DECISION OWNERSHIP"))</x:f>
      </x:c>
      <x:c r="L100" s="30" t="str">
        <x:f>IF(A100="","",IF(AND(OR(EXACT(E100,"DECISION-USABLE"),EXACT(E100,"BOUNDED INFERENCE"),EXACT(E100,"REPAIR / NARROW"),EXACT(E100,"HOLD / EXCLUDE")),OR(EXACT(G100,"SUPPORT"),EXACT(G100,"CHALLENGE"))),"VALID","INVALID - CONTROLLED TOKEN"))</x:f>
      </x:c>
      <x:c r="M100" s="30" t="str">
        <x:f>IF(A100="","",IF(AND(B100&lt;&gt;"",C100&lt;&gt;"",D100&lt;&gt;"",F100&lt;&gt;"",H100&lt;&gt;"",I100&lt;&gt;""),"VALID","INVALID - REQUIRED FIELD"))</x:f>
      </x:c>
      <x:c r="N100" s="30" t="str">
        <x:f>IF(A100="","",IF(OR(J100&lt;&gt;"VALID",K100&lt;&gt;"VALID",L100&lt;&gt;"VALID",M100&lt;&gt;"VALID",P100&lt;&gt;"VALID"),"INVALID",IF(OR(EXACT(E100,"REPAIR / NARROW"),EXACT(E100,"HOLD / EXCLUDE")),"BLOCKING","VALID")))</x:f>
      </x:c>
      <x:c r="O100" s="30" t="str">
        <x:f>IF(A100="","",B100&amp;"|~|"&amp;C100&amp;"|~|"&amp;D100)</x:f>
      </x:c>
      <x:c r="P100" s="51" t="str">
        <x:f>IF(A100="","",IF(AND(COUNTIF(UPSTREAM_EVIDENCE!$A$6:$A$205,D100)=1,EXACT(D100,INDEX(UPSTREAM_EVIDENCE!$A$6:$A$205,MATCH(D100,UPSTREAM_EVIDENCE!$A$6:$A$205,0))),EXACT(C100,INDEX(UPSTREAM_EVIDENCE!$B$6:$B$205,MATCH(D100,UPSTREAM_EVIDENCE!$A$6:$A$205,0))),EXACT(E100,INDEX(UPSTREAM_EVIDENCE!$C$6:$C$205,MATCH(D100,UPSTREAM_EVIDENCE!$A$6:$A$205,0))),EXACT(F100,INDEX(UPSTREAM_EVIDENCE!$D$6:$D$205,MATCH(D100,UPSTREAM_EVIDENCE!$A$6:$A$205,0))),EXACT(H100,INDEX(UPSTREAM_EVIDENCE!$E$6:$E$205,MATCH(D100,UPSTREAM_EVIDENCE!$A$6:$A$205,0))),EXACT(I100,INDEX(UPSTREAM_EVIDENCE!$F$6:$F$205,MATCH(D100,UPSTREAM_EVIDENCE!$A$6:$A$205,0))),INDEX(UPSTREAM_EVIDENCE!$K$6:$K$205,MATCH(D100,UPSTREAM_EVIDENCE!$A$6:$A$205,0))="VALID"),"VALID","INVALID - EVIDENCE AUDIT PARITY"))</x:f>
      </x:c>
      <x:c r="Q100" s="51" t="str">
        <x:f>IF(A100="","",COUNTIF($B$6:B100,B100))</x:f>
      </x:c>
      <x:c r="R100" s="51" t="str">
        <x:f>IF(A100="","",B100&amp;"|~|"&amp;Q100)</x:f>
      </x:c>
      <x:c r="S100" s="51" t="str">
        <x:f>IF(A100="","",ROW()-5)</x:f>
      </x:c>
    </x:row>
    <x:row r="101">
      <x:c r="A101" s="24"/>
      <x:c r="B101" s="24"/>
      <x:c r="C101" s="24"/>
      <x:c r="D101" s="24"/>
      <x:c r="E101" s="24"/>
      <x:c r="F101" s="24"/>
      <x:c r="G101" s="24"/>
      <x:c r="H101" s="24"/>
      <x:c r="I101" s="24"/>
      <x:c r="J101" s="30" t="str">
        <x:f>IF(A101="","",IF(COUNTIF($A$6:$A$205,A101)=1,"VALID","INVALID - DUPLICATE / CASE-COLLIDING LINK ID"))</x:f>
      </x:c>
      <x:c r="K101" s="30" t="str">
        <x:f>IF(A101="","",IF(AND(COUNTIF(MEMO_REGISTER!$A$6:$A$205,B101)=1,EXACT(B101,INDEX(MEMO_REGISTER!$A$6:$A$205,MATCH(B101,MEMO_REGISTER!$A$6:$A$205,0))),EXACT(C101,INDEX(MEMO_REGISTER!$B$6:$B$205,MATCH(B101,MEMO_REGISTER!$A$6:$A$205,0)))),"VALID","INVALID - MEMO / DECISION OWNERSHIP"))</x:f>
      </x:c>
      <x:c r="L101" s="30" t="str">
        <x:f>IF(A101="","",IF(AND(OR(EXACT(E101,"DECISION-USABLE"),EXACT(E101,"BOUNDED INFERENCE"),EXACT(E101,"REPAIR / NARROW"),EXACT(E101,"HOLD / EXCLUDE")),OR(EXACT(G101,"SUPPORT"),EXACT(G101,"CHALLENGE"))),"VALID","INVALID - CONTROLLED TOKEN"))</x:f>
      </x:c>
      <x:c r="M101" s="30" t="str">
        <x:f>IF(A101="","",IF(AND(B101&lt;&gt;"",C101&lt;&gt;"",D101&lt;&gt;"",F101&lt;&gt;"",H101&lt;&gt;"",I101&lt;&gt;""),"VALID","INVALID - REQUIRED FIELD"))</x:f>
      </x:c>
      <x:c r="N101" s="30" t="str">
        <x:f>IF(A101="","",IF(OR(J101&lt;&gt;"VALID",K101&lt;&gt;"VALID",L101&lt;&gt;"VALID",M101&lt;&gt;"VALID",P101&lt;&gt;"VALID"),"INVALID",IF(OR(EXACT(E101,"REPAIR / NARROW"),EXACT(E101,"HOLD / EXCLUDE")),"BLOCKING","VALID")))</x:f>
      </x:c>
      <x:c r="O101" s="30" t="str">
        <x:f>IF(A101="","",B101&amp;"|~|"&amp;C101&amp;"|~|"&amp;D101)</x:f>
      </x:c>
      <x:c r="P101" s="51" t="str">
        <x:f>IF(A101="","",IF(AND(COUNTIF(UPSTREAM_EVIDENCE!$A$6:$A$205,D101)=1,EXACT(D101,INDEX(UPSTREAM_EVIDENCE!$A$6:$A$205,MATCH(D101,UPSTREAM_EVIDENCE!$A$6:$A$205,0))),EXACT(C101,INDEX(UPSTREAM_EVIDENCE!$B$6:$B$205,MATCH(D101,UPSTREAM_EVIDENCE!$A$6:$A$205,0))),EXACT(E101,INDEX(UPSTREAM_EVIDENCE!$C$6:$C$205,MATCH(D101,UPSTREAM_EVIDENCE!$A$6:$A$205,0))),EXACT(F101,INDEX(UPSTREAM_EVIDENCE!$D$6:$D$205,MATCH(D101,UPSTREAM_EVIDENCE!$A$6:$A$205,0))),EXACT(H101,INDEX(UPSTREAM_EVIDENCE!$E$6:$E$205,MATCH(D101,UPSTREAM_EVIDENCE!$A$6:$A$205,0))),EXACT(I101,INDEX(UPSTREAM_EVIDENCE!$F$6:$F$205,MATCH(D101,UPSTREAM_EVIDENCE!$A$6:$A$205,0))),INDEX(UPSTREAM_EVIDENCE!$K$6:$K$205,MATCH(D101,UPSTREAM_EVIDENCE!$A$6:$A$205,0))="VALID"),"VALID","INVALID - EVIDENCE AUDIT PARITY"))</x:f>
      </x:c>
      <x:c r="Q101" s="51" t="str">
        <x:f>IF(A101="","",COUNTIF($B$6:B101,B101))</x:f>
      </x:c>
      <x:c r="R101" s="51" t="str">
        <x:f>IF(A101="","",B101&amp;"|~|"&amp;Q101)</x:f>
      </x:c>
      <x:c r="S101" s="51" t="str">
        <x:f>IF(A101="","",ROW()-5)</x:f>
      </x:c>
    </x:row>
    <x:row r="102">
      <x:c r="A102" s="24"/>
      <x:c r="B102" s="24"/>
      <x:c r="C102" s="24"/>
      <x:c r="D102" s="24"/>
      <x:c r="E102" s="24"/>
      <x:c r="F102" s="24"/>
      <x:c r="G102" s="24"/>
      <x:c r="H102" s="24"/>
      <x:c r="I102" s="24"/>
      <x:c r="J102" s="30" t="str">
        <x:f>IF(A102="","",IF(COUNTIF($A$6:$A$205,A102)=1,"VALID","INVALID - DUPLICATE / CASE-COLLIDING LINK ID"))</x:f>
      </x:c>
      <x:c r="K102" s="30" t="str">
        <x:f>IF(A102="","",IF(AND(COUNTIF(MEMO_REGISTER!$A$6:$A$205,B102)=1,EXACT(B102,INDEX(MEMO_REGISTER!$A$6:$A$205,MATCH(B102,MEMO_REGISTER!$A$6:$A$205,0))),EXACT(C102,INDEX(MEMO_REGISTER!$B$6:$B$205,MATCH(B102,MEMO_REGISTER!$A$6:$A$205,0)))),"VALID","INVALID - MEMO / DECISION OWNERSHIP"))</x:f>
      </x:c>
      <x:c r="L102" s="30" t="str">
        <x:f>IF(A102="","",IF(AND(OR(EXACT(E102,"DECISION-USABLE"),EXACT(E102,"BOUNDED INFERENCE"),EXACT(E102,"REPAIR / NARROW"),EXACT(E102,"HOLD / EXCLUDE")),OR(EXACT(G102,"SUPPORT"),EXACT(G102,"CHALLENGE"))),"VALID","INVALID - CONTROLLED TOKEN"))</x:f>
      </x:c>
      <x:c r="M102" s="30" t="str">
        <x:f>IF(A102="","",IF(AND(B102&lt;&gt;"",C102&lt;&gt;"",D102&lt;&gt;"",F102&lt;&gt;"",H102&lt;&gt;"",I102&lt;&gt;""),"VALID","INVALID - REQUIRED FIELD"))</x:f>
      </x:c>
      <x:c r="N102" s="30" t="str">
        <x:f>IF(A102="","",IF(OR(J102&lt;&gt;"VALID",K102&lt;&gt;"VALID",L102&lt;&gt;"VALID",M102&lt;&gt;"VALID",P102&lt;&gt;"VALID"),"INVALID",IF(OR(EXACT(E102,"REPAIR / NARROW"),EXACT(E102,"HOLD / EXCLUDE")),"BLOCKING","VALID")))</x:f>
      </x:c>
      <x:c r="O102" s="30" t="str">
        <x:f>IF(A102="","",B102&amp;"|~|"&amp;C102&amp;"|~|"&amp;D102)</x:f>
      </x:c>
      <x:c r="P102" s="51" t="str">
        <x:f>IF(A102="","",IF(AND(COUNTIF(UPSTREAM_EVIDENCE!$A$6:$A$205,D102)=1,EXACT(D102,INDEX(UPSTREAM_EVIDENCE!$A$6:$A$205,MATCH(D102,UPSTREAM_EVIDENCE!$A$6:$A$205,0))),EXACT(C102,INDEX(UPSTREAM_EVIDENCE!$B$6:$B$205,MATCH(D102,UPSTREAM_EVIDENCE!$A$6:$A$205,0))),EXACT(E102,INDEX(UPSTREAM_EVIDENCE!$C$6:$C$205,MATCH(D102,UPSTREAM_EVIDENCE!$A$6:$A$205,0))),EXACT(F102,INDEX(UPSTREAM_EVIDENCE!$D$6:$D$205,MATCH(D102,UPSTREAM_EVIDENCE!$A$6:$A$205,0))),EXACT(H102,INDEX(UPSTREAM_EVIDENCE!$E$6:$E$205,MATCH(D102,UPSTREAM_EVIDENCE!$A$6:$A$205,0))),EXACT(I102,INDEX(UPSTREAM_EVIDENCE!$F$6:$F$205,MATCH(D102,UPSTREAM_EVIDENCE!$A$6:$A$205,0))),INDEX(UPSTREAM_EVIDENCE!$K$6:$K$205,MATCH(D102,UPSTREAM_EVIDENCE!$A$6:$A$205,0))="VALID"),"VALID","INVALID - EVIDENCE AUDIT PARITY"))</x:f>
      </x:c>
      <x:c r="Q102" s="51" t="str">
        <x:f>IF(A102="","",COUNTIF($B$6:B102,B102))</x:f>
      </x:c>
      <x:c r="R102" s="51" t="str">
        <x:f>IF(A102="","",B102&amp;"|~|"&amp;Q102)</x:f>
      </x:c>
      <x:c r="S102" s="51" t="str">
        <x:f>IF(A102="","",ROW()-5)</x:f>
      </x:c>
    </x:row>
    <x:row r="103">
      <x:c r="A103" s="24"/>
      <x:c r="B103" s="24"/>
      <x:c r="C103" s="24"/>
      <x:c r="D103" s="24"/>
      <x:c r="E103" s="24"/>
      <x:c r="F103" s="24"/>
      <x:c r="G103" s="24"/>
      <x:c r="H103" s="24"/>
      <x:c r="I103" s="24"/>
      <x:c r="J103" s="30" t="str">
        <x:f>IF(A103="","",IF(COUNTIF($A$6:$A$205,A103)=1,"VALID","INVALID - DUPLICATE / CASE-COLLIDING LINK ID"))</x:f>
      </x:c>
      <x:c r="K103" s="30" t="str">
        <x:f>IF(A103="","",IF(AND(COUNTIF(MEMO_REGISTER!$A$6:$A$205,B103)=1,EXACT(B103,INDEX(MEMO_REGISTER!$A$6:$A$205,MATCH(B103,MEMO_REGISTER!$A$6:$A$205,0))),EXACT(C103,INDEX(MEMO_REGISTER!$B$6:$B$205,MATCH(B103,MEMO_REGISTER!$A$6:$A$205,0)))),"VALID","INVALID - MEMO / DECISION OWNERSHIP"))</x:f>
      </x:c>
      <x:c r="L103" s="30" t="str">
        <x:f>IF(A103="","",IF(AND(OR(EXACT(E103,"DECISION-USABLE"),EXACT(E103,"BOUNDED INFERENCE"),EXACT(E103,"REPAIR / NARROW"),EXACT(E103,"HOLD / EXCLUDE")),OR(EXACT(G103,"SUPPORT"),EXACT(G103,"CHALLENGE"))),"VALID","INVALID - CONTROLLED TOKEN"))</x:f>
      </x:c>
      <x:c r="M103" s="30" t="str">
        <x:f>IF(A103="","",IF(AND(B103&lt;&gt;"",C103&lt;&gt;"",D103&lt;&gt;"",F103&lt;&gt;"",H103&lt;&gt;"",I103&lt;&gt;""),"VALID","INVALID - REQUIRED FIELD"))</x:f>
      </x:c>
      <x:c r="N103" s="30" t="str">
        <x:f>IF(A103="","",IF(OR(J103&lt;&gt;"VALID",K103&lt;&gt;"VALID",L103&lt;&gt;"VALID",M103&lt;&gt;"VALID",P103&lt;&gt;"VALID"),"INVALID",IF(OR(EXACT(E103,"REPAIR / NARROW"),EXACT(E103,"HOLD / EXCLUDE")),"BLOCKING","VALID")))</x:f>
      </x:c>
      <x:c r="O103" s="30" t="str">
        <x:f>IF(A103="","",B103&amp;"|~|"&amp;C103&amp;"|~|"&amp;D103)</x:f>
      </x:c>
      <x:c r="P103" s="51" t="str">
        <x:f>IF(A103="","",IF(AND(COUNTIF(UPSTREAM_EVIDENCE!$A$6:$A$205,D103)=1,EXACT(D103,INDEX(UPSTREAM_EVIDENCE!$A$6:$A$205,MATCH(D103,UPSTREAM_EVIDENCE!$A$6:$A$205,0))),EXACT(C103,INDEX(UPSTREAM_EVIDENCE!$B$6:$B$205,MATCH(D103,UPSTREAM_EVIDENCE!$A$6:$A$205,0))),EXACT(E103,INDEX(UPSTREAM_EVIDENCE!$C$6:$C$205,MATCH(D103,UPSTREAM_EVIDENCE!$A$6:$A$205,0))),EXACT(F103,INDEX(UPSTREAM_EVIDENCE!$D$6:$D$205,MATCH(D103,UPSTREAM_EVIDENCE!$A$6:$A$205,0))),EXACT(H103,INDEX(UPSTREAM_EVIDENCE!$E$6:$E$205,MATCH(D103,UPSTREAM_EVIDENCE!$A$6:$A$205,0))),EXACT(I103,INDEX(UPSTREAM_EVIDENCE!$F$6:$F$205,MATCH(D103,UPSTREAM_EVIDENCE!$A$6:$A$205,0))),INDEX(UPSTREAM_EVIDENCE!$K$6:$K$205,MATCH(D103,UPSTREAM_EVIDENCE!$A$6:$A$205,0))="VALID"),"VALID","INVALID - EVIDENCE AUDIT PARITY"))</x:f>
      </x:c>
      <x:c r="Q103" s="51" t="str">
        <x:f>IF(A103="","",COUNTIF($B$6:B103,B103))</x:f>
      </x:c>
      <x:c r="R103" s="51" t="str">
        <x:f>IF(A103="","",B103&amp;"|~|"&amp;Q103)</x:f>
      </x:c>
      <x:c r="S103" s="51" t="str">
        <x:f>IF(A103="","",ROW()-5)</x:f>
      </x:c>
    </x:row>
    <x:row r="104">
      <x:c r="A104" s="24"/>
      <x:c r="B104" s="24"/>
      <x:c r="C104" s="24"/>
      <x:c r="D104" s="24"/>
      <x:c r="E104" s="24"/>
      <x:c r="F104" s="24"/>
      <x:c r="G104" s="24"/>
      <x:c r="H104" s="24"/>
      <x:c r="I104" s="24"/>
      <x:c r="J104" s="30" t="str">
        <x:f>IF(A104="","",IF(COUNTIF($A$6:$A$205,A104)=1,"VALID","INVALID - DUPLICATE / CASE-COLLIDING LINK ID"))</x:f>
      </x:c>
      <x:c r="K104" s="30" t="str">
        <x:f>IF(A104="","",IF(AND(COUNTIF(MEMO_REGISTER!$A$6:$A$205,B104)=1,EXACT(B104,INDEX(MEMO_REGISTER!$A$6:$A$205,MATCH(B104,MEMO_REGISTER!$A$6:$A$205,0))),EXACT(C104,INDEX(MEMO_REGISTER!$B$6:$B$205,MATCH(B104,MEMO_REGISTER!$A$6:$A$205,0)))),"VALID","INVALID - MEMO / DECISION OWNERSHIP"))</x:f>
      </x:c>
      <x:c r="L104" s="30" t="str">
        <x:f>IF(A104="","",IF(AND(OR(EXACT(E104,"DECISION-USABLE"),EXACT(E104,"BOUNDED INFERENCE"),EXACT(E104,"REPAIR / NARROW"),EXACT(E104,"HOLD / EXCLUDE")),OR(EXACT(G104,"SUPPORT"),EXACT(G104,"CHALLENGE"))),"VALID","INVALID - CONTROLLED TOKEN"))</x:f>
      </x:c>
      <x:c r="M104" s="30" t="str">
        <x:f>IF(A104="","",IF(AND(B104&lt;&gt;"",C104&lt;&gt;"",D104&lt;&gt;"",F104&lt;&gt;"",H104&lt;&gt;"",I104&lt;&gt;""),"VALID","INVALID - REQUIRED FIELD"))</x:f>
      </x:c>
      <x:c r="N104" s="30" t="str">
        <x:f>IF(A104="","",IF(OR(J104&lt;&gt;"VALID",K104&lt;&gt;"VALID",L104&lt;&gt;"VALID",M104&lt;&gt;"VALID",P104&lt;&gt;"VALID"),"INVALID",IF(OR(EXACT(E104,"REPAIR / NARROW"),EXACT(E104,"HOLD / EXCLUDE")),"BLOCKING","VALID")))</x:f>
      </x:c>
      <x:c r="O104" s="30" t="str">
        <x:f>IF(A104="","",B104&amp;"|~|"&amp;C104&amp;"|~|"&amp;D104)</x:f>
      </x:c>
      <x:c r="P104" s="51" t="str">
        <x:f>IF(A104="","",IF(AND(COUNTIF(UPSTREAM_EVIDENCE!$A$6:$A$205,D104)=1,EXACT(D104,INDEX(UPSTREAM_EVIDENCE!$A$6:$A$205,MATCH(D104,UPSTREAM_EVIDENCE!$A$6:$A$205,0))),EXACT(C104,INDEX(UPSTREAM_EVIDENCE!$B$6:$B$205,MATCH(D104,UPSTREAM_EVIDENCE!$A$6:$A$205,0))),EXACT(E104,INDEX(UPSTREAM_EVIDENCE!$C$6:$C$205,MATCH(D104,UPSTREAM_EVIDENCE!$A$6:$A$205,0))),EXACT(F104,INDEX(UPSTREAM_EVIDENCE!$D$6:$D$205,MATCH(D104,UPSTREAM_EVIDENCE!$A$6:$A$205,0))),EXACT(H104,INDEX(UPSTREAM_EVIDENCE!$E$6:$E$205,MATCH(D104,UPSTREAM_EVIDENCE!$A$6:$A$205,0))),EXACT(I104,INDEX(UPSTREAM_EVIDENCE!$F$6:$F$205,MATCH(D104,UPSTREAM_EVIDENCE!$A$6:$A$205,0))),INDEX(UPSTREAM_EVIDENCE!$K$6:$K$205,MATCH(D104,UPSTREAM_EVIDENCE!$A$6:$A$205,0))="VALID"),"VALID","INVALID - EVIDENCE AUDIT PARITY"))</x:f>
      </x:c>
      <x:c r="Q104" s="51" t="str">
        <x:f>IF(A104="","",COUNTIF($B$6:B104,B104))</x:f>
      </x:c>
      <x:c r="R104" s="51" t="str">
        <x:f>IF(A104="","",B104&amp;"|~|"&amp;Q104)</x:f>
      </x:c>
      <x:c r="S104" s="51" t="str">
        <x:f>IF(A104="","",ROW()-5)</x:f>
      </x:c>
    </x:row>
    <x:row r="105">
      <x:c r="A105" s="24"/>
      <x:c r="B105" s="24"/>
      <x:c r="C105" s="24"/>
      <x:c r="D105" s="24"/>
      <x:c r="E105" s="24"/>
      <x:c r="F105" s="24"/>
      <x:c r="G105" s="24"/>
      <x:c r="H105" s="24"/>
      <x:c r="I105" s="24"/>
      <x:c r="J105" s="30" t="str">
        <x:f>IF(A105="","",IF(COUNTIF($A$6:$A$205,A105)=1,"VALID","INVALID - DUPLICATE / CASE-COLLIDING LINK ID"))</x:f>
      </x:c>
      <x:c r="K105" s="30" t="str">
        <x:f>IF(A105="","",IF(AND(COUNTIF(MEMO_REGISTER!$A$6:$A$205,B105)=1,EXACT(B105,INDEX(MEMO_REGISTER!$A$6:$A$205,MATCH(B105,MEMO_REGISTER!$A$6:$A$205,0))),EXACT(C105,INDEX(MEMO_REGISTER!$B$6:$B$205,MATCH(B105,MEMO_REGISTER!$A$6:$A$205,0)))),"VALID","INVALID - MEMO / DECISION OWNERSHIP"))</x:f>
      </x:c>
      <x:c r="L105" s="30" t="str">
        <x:f>IF(A105="","",IF(AND(OR(EXACT(E105,"DECISION-USABLE"),EXACT(E105,"BOUNDED INFERENCE"),EXACT(E105,"REPAIR / NARROW"),EXACT(E105,"HOLD / EXCLUDE")),OR(EXACT(G105,"SUPPORT"),EXACT(G105,"CHALLENGE"))),"VALID","INVALID - CONTROLLED TOKEN"))</x:f>
      </x:c>
      <x:c r="M105" s="30" t="str">
        <x:f>IF(A105="","",IF(AND(B105&lt;&gt;"",C105&lt;&gt;"",D105&lt;&gt;"",F105&lt;&gt;"",H105&lt;&gt;"",I105&lt;&gt;""),"VALID","INVALID - REQUIRED FIELD"))</x:f>
      </x:c>
      <x:c r="N105" s="30" t="str">
        <x:f>IF(A105="","",IF(OR(J105&lt;&gt;"VALID",K105&lt;&gt;"VALID",L105&lt;&gt;"VALID",M105&lt;&gt;"VALID",P105&lt;&gt;"VALID"),"INVALID",IF(OR(EXACT(E105,"REPAIR / NARROW"),EXACT(E105,"HOLD / EXCLUDE")),"BLOCKING","VALID")))</x:f>
      </x:c>
      <x:c r="O105" s="30" t="str">
        <x:f>IF(A105="","",B105&amp;"|~|"&amp;C105&amp;"|~|"&amp;D105)</x:f>
      </x:c>
      <x:c r="P105" s="51" t="str">
        <x:f>IF(A105="","",IF(AND(COUNTIF(UPSTREAM_EVIDENCE!$A$6:$A$205,D105)=1,EXACT(D105,INDEX(UPSTREAM_EVIDENCE!$A$6:$A$205,MATCH(D105,UPSTREAM_EVIDENCE!$A$6:$A$205,0))),EXACT(C105,INDEX(UPSTREAM_EVIDENCE!$B$6:$B$205,MATCH(D105,UPSTREAM_EVIDENCE!$A$6:$A$205,0))),EXACT(E105,INDEX(UPSTREAM_EVIDENCE!$C$6:$C$205,MATCH(D105,UPSTREAM_EVIDENCE!$A$6:$A$205,0))),EXACT(F105,INDEX(UPSTREAM_EVIDENCE!$D$6:$D$205,MATCH(D105,UPSTREAM_EVIDENCE!$A$6:$A$205,0))),EXACT(H105,INDEX(UPSTREAM_EVIDENCE!$E$6:$E$205,MATCH(D105,UPSTREAM_EVIDENCE!$A$6:$A$205,0))),EXACT(I105,INDEX(UPSTREAM_EVIDENCE!$F$6:$F$205,MATCH(D105,UPSTREAM_EVIDENCE!$A$6:$A$205,0))),INDEX(UPSTREAM_EVIDENCE!$K$6:$K$205,MATCH(D105,UPSTREAM_EVIDENCE!$A$6:$A$205,0))="VALID"),"VALID","INVALID - EVIDENCE AUDIT PARITY"))</x:f>
      </x:c>
      <x:c r="Q105" s="51" t="str">
        <x:f>IF(A105="","",COUNTIF($B$6:B105,B105))</x:f>
      </x:c>
      <x:c r="R105" s="51" t="str">
        <x:f>IF(A105="","",B105&amp;"|~|"&amp;Q105)</x:f>
      </x:c>
      <x:c r="S105" s="51" t="str">
        <x:f>IF(A105="","",ROW()-5)</x:f>
      </x:c>
    </x:row>
    <x:row r="106">
      <x:c r="A106" s="24"/>
      <x:c r="B106" s="24"/>
      <x:c r="C106" s="24"/>
      <x:c r="D106" s="24"/>
      <x:c r="E106" s="24"/>
      <x:c r="F106" s="24"/>
      <x:c r="G106" s="24"/>
      <x:c r="H106" s="24"/>
      <x:c r="I106" s="24"/>
      <x:c r="J106" s="30" t="str">
        <x:f>IF(A106="","",IF(COUNTIF($A$6:$A$205,A106)=1,"VALID","INVALID - DUPLICATE / CASE-COLLIDING LINK ID"))</x:f>
      </x:c>
      <x:c r="K106" s="30" t="str">
        <x:f>IF(A106="","",IF(AND(COUNTIF(MEMO_REGISTER!$A$6:$A$205,B106)=1,EXACT(B106,INDEX(MEMO_REGISTER!$A$6:$A$205,MATCH(B106,MEMO_REGISTER!$A$6:$A$205,0))),EXACT(C106,INDEX(MEMO_REGISTER!$B$6:$B$205,MATCH(B106,MEMO_REGISTER!$A$6:$A$205,0)))),"VALID","INVALID - MEMO / DECISION OWNERSHIP"))</x:f>
      </x:c>
      <x:c r="L106" s="30" t="str">
        <x:f>IF(A106="","",IF(AND(OR(EXACT(E106,"DECISION-USABLE"),EXACT(E106,"BOUNDED INFERENCE"),EXACT(E106,"REPAIR / NARROW"),EXACT(E106,"HOLD / EXCLUDE")),OR(EXACT(G106,"SUPPORT"),EXACT(G106,"CHALLENGE"))),"VALID","INVALID - CONTROLLED TOKEN"))</x:f>
      </x:c>
      <x:c r="M106" s="30" t="str">
        <x:f>IF(A106="","",IF(AND(B106&lt;&gt;"",C106&lt;&gt;"",D106&lt;&gt;"",F106&lt;&gt;"",H106&lt;&gt;"",I106&lt;&gt;""),"VALID","INVALID - REQUIRED FIELD"))</x:f>
      </x:c>
      <x:c r="N106" s="30" t="str">
        <x:f>IF(A106="","",IF(OR(J106&lt;&gt;"VALID",K106&lt;&gt;"VALID",L106&lt;&gt;"VALID",M106&lt;&gt;"VALID",P106&lt;&gt;"VALID"),"INVALID",IF(OR(EXACT(E106,"REPAIR / NARROW"),EXACT(E106,"HOLD / EXCLUDE")),"BLOCKING","VALID")))</x:f>
      </x:c>
      <x:c r="O106" s="30" t="str">
        <x:f>IF(A106="","",B106&amp;"|~|"&amp;C106&amp;"|~|"&amp;D106)</x:f>
      </x:c>
      <x:c r="P106" s="51" t="str">
        <x:f>IF(A106="","",IF(AND(COUNTIF(UPSTREAM_EVIDENCE!$A$6:$A$205,D106)=1,EXACT(D106,INDEX(UPSTREAM_EVIDENCE!$A$6:$A$205,MATCH(D106,UPSTREAM_EVIDENCE!$A$6:$A$205,0))),EXACT(C106,INDEX(UPSTREAM_EVIDENCE!$B$6:$B$205,MATCH(D106,UPSTREAM_EVIDENCE!$A$6:$A$205,0))),EXACT(E106,INDEX(UPSTREAM_EVIDENCE!$C$6:$C$205,MATCH(D106,UPSTREAM_EVIDENCE!$A$6:$A$205,0))),EXACT(F106,INDEX(UPSTREAM_EVIDENCE!$D$6:$D$205,MATCH(D106,UPSTREAM_EVIDENCE!$A$6:$A$205,0))),EXACT(H106,INDEX(UPSTREAM_EVIDENCE!$E$6:$E$205,MATCH(D106,UPSTREAM_EVIDENCE!$A$6:$A$205,0))),EXACT(I106,INDEX(UPSTREAM_EVIDENCE!$F$6:$F$205,MATCH(D106,UPSTREAM_EVIDENCE!$A$6:$A$205,0))),INDEX(UPSTREAM_EVIDENCE!$K$6:$K$205,MATCH(D106,UPSTREAM_EVIDENCE!$A$6:$A$205,0))="VALID"),"VALID","INVALID - EVIDENCE AUDIT PARITY"))</x:f>
      </x:c>
      <x:c r="Q106" s="51" t="str">
        <x:f>IF(A106="","",COUNTIF($B$6:B106,B106))</x:f>
      </x:c>
      <x:c r="R106" s="51" t="str">
        <x:f>IF(A106="","",B106&amp;"|~|"&amp;Q106)</x:f>
      </x:c>
      <x:c r="S106" s="51" t="str">
        <x:f>IF(A106="","",ROW()-5)</x:f>
      </x:c>
    </x:row>
    <x:row r="107">
      <x:c r="A107" s="24"/>
      <x:c r="B107" s="24"/>
      <x:c r="C107" s="24"/>
      <x:c r="D107" s="24"/>
      <x:c r="E107" s="24"/>
      <x:c r="F107" s="24"/>
      <x:c r="G107" s="24"/>
      <x:c r="H107" s="24"/>
      <x:c r="I107" s="24"/>
      <x:c r="J107" s="30" t="str">
        <x:f>IF(A107="","",IF(COUNTIF($A$6:$A$205,A107)=1,"VALID","INVALID - DUPLICATE / CASE-COLLIDING LINK ID"))</x:f>
      </x:c>
      <x:c r="K107" s="30" t="str">
        <x:f>IF(A107="","",IF(AND(COUNTIF(MEMO_REGISTER!$A$6:$A$205,B107)=1,EXACT(B107,INDEX(MEMO_REGISTER!$A$6:$A$205,MATCH(B107,MEMO_REGISTER!$A$6:$A$205,0))),EXACT(C107,INDEX(MEMO_REGISTER!$B$6:$B$205,MATCH(B107,MEMO_REGISTER!$A$6:$A$205,0)))),"VALID","INVALID - MEMO / DECISION OWNERSHIP"))</x:f>
      </x:c>
      <x:c r="L107" s="30" t="str">
        <x:f>IF(A107="","",IF(AND(OR(EXACT(E107,"DECISION-USABLE"),EXACT(E107,"BOUNDED INFERENCE"),EXACT(E107,"REPAIR / NARROW"),EXACT(E107,"HOLD / EXCLUDE")),OR(EXACT(G107,"SUPPORT"),EXACT(G107,"CHALLENGE"))),"VALID","INVALID - CONTROLLED TOKEN"))</x:f>
      </x:c>
      <x:c r="M107" s="30" t="str">
        <x:f>IF(A107="","",IF(AND(B107&lt;&gt;"",C107&lt;&gt;"",D107&lt;&gt;"",F107&lt;&gt;"",H107&lt;&gt;"",I107&lt;&gt;""),"VALID","INVALID - REQUIRED FIELD"))</x:f>
      </x:c>
      <x:c r="N107" s="30" t="str">
        <x:f>IF(A107="","",IF(OR(J107&lt;&gt;"VALID",K107&lt;&gt;"VALID",L107&lt;&gt;"VALID",M107&lt;&gt;"VALID",P107&lt;&gt;"VALID"),"INVALID",IF(OR(EXACT(E107,"REPAIR / NARROW"),EXACT(E107,"HOLD / EXCLUDE")),"BLOCKING","VALID")))</x:f>
      </x:c>
      <x:c r="O107" s="30" t="str">
        <x:f>IF(A107="","",B107&amp;"|~|"&amp;C107&amp;"|~|"&amp;D107)</x:f>
      </x:c>
      <x:c r="P107" s="51" t="str">
        <x:f>IF(A107="","",IF(AND(COUNTIF(UPSTREAM_EVIDENCE!$A$6:$A$205,D107)=1,EXACT(D107,INDEX(UPSTREAM_EVIDENCE!$A$6:$A$205,MATCH(D107,UPSTREAM_EVIDENCE!$A$6:$A$205,0))),EXACT(C107,INDEX(UPSTREAM_EVIDENCE!$B$6:$B$205,MATCH(D107,UPSTREAM_EVIDENCE!$A$6:$A$205,0))),EXACT(E107,INDEX(UPSTREAM_EVIDENCE!$C$6:$C$205,MATCH(D107,UPSTREAM_EVIDENCE!$A$6:$A$205,0))),EXACT(F107,INDEX(UPSTREAM_EVIDENCE!$D$6:$D$205,MATCH(D107,UPSTREAM_EVIDENCE!$A$6:$A$205,0))),EXACT(H107,INDEX(UPSTREAM_EVIDENCE!$E$6:$E$205,MATCH(D107,UPSTREAM_EVIDENCE!$A$6:$A$205,0))),EXACT(I107,INDEX(UPSTREAM_EVIDENCE!$F$6:$F$205,MATCH(D107,UPSTREAM_EVIDENCE!$A$6:$A$205,0))),INDEX(UPSTREAM_EVIDENCE!$K$6:$K$205,MATCH(D107,UPSTREAM_EVIDENCE!$A$6:$A$205,0))="VALID"),"VALID","INVALID - EVIDENCE AUDIT PARITY"))</x:f>
      </x:c>
      <x:c r="Q107" s="51" t="str">
        <x:f>IF(A107="","",COUNTIF($B$6:B107,B107))</x:f>
      </x:c>
      <x:c r="R107" s="51" t="str">
        <x:f>IF(A107="","",B107&amp;"|~|"&amp;Q107)</x:f>
      </x:c>
      <x:c r="S107" s="51" t="str">
        <x:f>IF(A107="","",ROW()-5)</x:f>
      </x:c>
    </x:row>
    <x:row r="108">
      <x:c r="A108" s="24"/>
      <x:c r="B108" s="24"/>
      <x:c r="C108" s="24"/>
      <x:c r="D108" s="24"/>
      <x:c r="E108" s="24"/>
      <x:c r="F108" s="24"/>
      <x:c r="G108" s="24"/>
      <x:c r="H108" s="24"/>
      <x:c r="I108" s="24"/>
      <x:c r="J108" s="30" t="str">
        <x:f>IF(A108="","",IF(COUNTIF($A$6:$A$205,A108)=1,"VALID","INVALID - DUPLICATE / CASE-COLLIDING LINK ID"))</x:f>
      </x:c>
      <x:c r="K108" s="30" t="str">
        <x:f>IF(A108="","",IF(AND(COUNTIF(MEMO_REGISTER!$A$6:$A$205,B108)=1,EXACT(B108,INDEX(MEMO_REGISTER!$A$6:$A$205,MATCH(B108,MEMO_REGISTER!$A$6:$A$205,0))),EXACT(C108,INDEX(MEMO_REGISTER!$B$6:$B$205,MATCH(B108,MEMO_REGISTER!$A$6:$A$205,0)))),"VALID","INVALID - MEMO / DECISION OWNERSHIP"))</x:f>
      </x:c>
      <x:c r="L108" s="30" t="str">
        <x:f>IF(A108="","",IF(AND(OR(EXACT(E108,"DECISION-USABLE"),EXACT(E108,"BOUNDED INFERENCE"),EXACT(E108,"REPAIR / NARROW"),EXACT(E108,"HOLD / EXCLUDE")),OR(EXACT(G108,"SUPPORT"),EXACT(G108,"CHALLENGE"))),"VALID","INVALID - CONTROLLED TOKEN"))</x:f>
      </x:c>
      <x:c r="M108" s="30" t="str">
        <x:f>IF(A108="","",IF(AND(B108&lt;&gt;"",C108&lt;&gt;"",D108&lt;&gt;"",F108&lt;&gt;"",H108&lt;&gt;"",I108&lt;&gt;""),"VALID","INVALID - REQUIRED FIELD"))</x:f>
      </x:c>
      <x:c r="N108" s="30" t="str">
        <x:f>IF(A108="","",IF(OR(J108&lt;&gt;"VALID",K108&lt;&gt;"VALID",L108&lt;&gt;"VALID",M108&lt;&gt;"VALID",P108&lt;&gt;"VALID"),"INVALID",IF(OR(EXACT(E108,"REPAIR / NARROW"),EXACT(E108,"HOLD / EXCLUDE")),"BLOCKING","VALID")))</x:f>
      </x:c>
      <x:c r="O108" s="30" t="str">
        <x:f>IF(A108="","",B108&amp;"|~|"&amp;C108&amp;"|~|"&amp;D108)</x:f>
      </x:c>
      <x:c r="P108" s="51" t="str">
        <x:f>IF(A108="","",IF(AND(COUNTIF(UPSTREAM_EVIDENCE!$A$6:$A$205,D108)=1,EXACT(D108,INDEX(UPSTREAM_EVIDENCE!$A$6:$A$205,MATCH(D108,UPSTREAM_EVIDENCE!$A$6:$A$205,0))),EXACT(C108,INDEX(UPSTREAM_EVIDENCE!$B$6:$B$205,MATCH(D108,UPSTREAM_EVIDENCE!$A$6:$A$205,0))),EXACT(E108,INDEX(UPSTREAM_EVIDENCE!$C$6:$C$205,MATCH(D108,UPSTREAM_EVIDENCE!$A$6:$A$205,0))),EXACT(F108,INDEX(UPSTREAM_EVIDENCE!$D$6:$D$205,MATCH(D108,UPSTREAM_EVIDENCE!$A$6:$A$205,0))),EXACT(H108,INDEX(UPSTREAM_EVIDENCE!$E$6:$E$205,MATCH(D108,UPSTREAM_EVIDENCE!$A$6:$A$205,0))),EXACT(I108,INDEX(UPSTREAM_EVIDENCE!$F$6:$F$205,MATCH(D108,UPSTREAM_EVIDENCE!$A$6:$A$205,0))),INDEX(UPSTREAM_EVIDENCE!$K$6:$K$205,MATCH(D108,UPSTREAM_EVIDENCE!$A$6:$A$205,0))="VALID"),"VALID","INVALID - EVIDENCE AUDIT PARITY"))</x:f>
      </x:c>
      <x:c r="Q108" s="51" t="str">
        <x:f>IF(A108="","",COUNTIF($B$6:B108,B108))</x:f>
      </x:c>
      <x:c r="R108" s="51" t="str">
        <x:f>IF(A108="","",B108&amp;"|~|"&amp;Q108)</x:f>
      </x:c>
      <x:c r="S108" s="51" t="str">
        <x:f>IF(A108="","",ROW()-5)</x:f>
      </x:c>
    </x:row>
    <x:row r="109">
      <x:c r="A109" s="24"/>
      <x:c r="B109" s="24"/>
      <x:c r="C109" s="24"/>
      <x:c r="D109" s="24"/>
      <x:c r="E109" s="24"/>
      <x:c r="F109" s="24"/>
      <x:c r="G109" s="24"/>
      <x:c r="H109" s="24"/>
      <x:c r="I109" s="24"/>
      <x:c r="J109" s="30" t="str">
        <x:f>IF(A109="","",IF(COUNTIF($A$6:$A$205,A109)=1,"VALID","INVALID - DUPLICATE / CASE-COLLIDING LINK ID"))</x:f>
      </x:c>
      <x:c r="K109" s="30" t="str">
        <x:f>IF(A109="","",IF(AND(COUNTIF(MEMO_REGISTER!$A$6:$A$205,B109)=1,EXACT(B109,INDEX(MEMO_REGISTER!$A$6:$A$205,MATCH(B109,MEMO_REGISTER!$A$6:$A$205,0))),EXACT(C109,INDEX(MEMO_REGISTER!$B$6:$B$205,MATCH(B109,MEMO_REGISTER!$A$6:$A$205,0)))),"VALID","INVALID - MEMO / DECISION OWNERSHIP"))</x:f>
      </x:c>
      <x:c r="L109" s="30" t="str">
        <x:f>IF(A109="","",IF(AND(OR(EXACT(E109,"DECISION-USABLE"),EXACT(E109,"BOUNDED INFERENCE"),EXACT(E109,"REPAIR / NARROW"),EXACT(E109,"HOLD / EXCLUDE")),OR(EXACT(G109,"SUPPORT"),EXACT(G109,"CHALLENGE"))),"VALID","INVALID - CONTROLLED TOKEN"))</x:f>
      </x:c>
      <x:c r="M109" s="30" t="str">
        <x:f>IF(A109="","",IF(AND(B109&lt;&gt;"",C109&lt;&gt;"",D109&lt;&gt;"",F109&lt;&gt;"",H109&lt;&gt;"",I109&lt;&gt;""),"VALID","INVALID - REQUIRED FIELD"))</x:f>
      </x:c>
      <x:c r="N109" s="30" t="str">
        <x:f>IF(A109="","",IF(OR(J109&lt;&gt;"VALID",K109&lt;&gt;"VALID",L109&lt;&gt;"VALID",M109&lt;&gt;"VALID",P109&lt;&gt;"VALID"),"INVALID",IF(OR(EXACT(E109,"REPAIR / NARROW"),EXACT(E109,"HOLD / EXCLUDE")),"BLOCKING","VALID")))</x:f>
      </x:c>
      <x:c r="O109" s="30" t="str">
        <x:f>IF(A109="","",B109&amp;"|~|"&amp;C109&amp;"|~|"&amp;D109)</x:f>
      </x:c>
      <x:c r="P109" s="51" t="str">
        <x:f>IF(A109="","",IF(AND(COUNTIF(UPSTREAM_EVIDENCE!$A$6:$A$205,D109)=1,EXACT(D109,INDEX(UPSTREAM_EVIDENCE!$A$6:$A$205,MATCH(D109,UPSTREAM_EVIDENCE!$A$6:$A$205,0))),EXACT(C109,INDEX(UPSTREAM_EVIDENCE!$B$6:$B$205,MATCH(D109,UPSTREAM_EVIDENCE!$A$6:$A$205,0))),EXACT(E109,INDEX(UPSTREAM_EVIDENCE!$C$6:$C$205,MATCH(D109,UPSTREAM_EVIDENCE!$A$6:$A$205,0))),EXACT(F109,INDEX(UPSTREAM_EVIDENCE!$D$6:$D$205,MATCH(D109,UPSTREAM_EVIDENCE!$A$6:$A$205,0))),EXACT(H109,INDEX(UPSTREAM_EVIDENCE!$E$6:$E$205,MATCH(D109,UPSTREAM_EVIDENCE!$A$6:$A$205,0))),EXACT(I109,INDEX(UPSTREAM_EVIDENCE!$F$6:$F$205,MATCH(D109,UPSTREAM_EVIDENCE!$A$6:$A$205,0))),INDEX(UPSTREAM_EVIDENCE!$K$6:$K$205,MATCH(D109,UPSTREAM_EVIDENCE!$A$6:$A$205,0))="VALID"),"VALID","INVALID - EVIDENCE AUDIT PARITY"))</x:f>
      </x:c>
      <x:c r="Q109" s="51" t="str">
        <x:f>IF(A109="","",COUNTIF($B$6:B109,B109))</x:f>
      </x:c>
      <x:c r="R109" s="51" t="str">
        <x:f>IF(A109="","",B109&amp;"|~|"&amp;Q109)</x:f>
      </x:c>
      <x:c r="S109" s="51" t="str">
        <x:f>IF(A109="","",ROW()-5)</x:f>
      </x:c>
    </x:row>
    <x:row r="110">
      <x:c r="A110" s="24"/>
      <x:c r="B110" s="24"/>
      <x:c r="C110" s="24"/>
      <x:c r="D110" s="24"/>
      <x:c r="E110" s="24"/>
      <x:c r="F110" s="24"/>
      <x:c r="G110" s="24"/>
      <x:c r="H110" s="24"/>
      <x:c r="I110" s="24"/>
      <x:c r="J110" s="30" t="str">
        <x:f>IF(A110="","",IF(COUNTIF($A$6:$A$205,A110)=1,"VALID","INVALID - DUPLICATE / CASE-COLLIDING LINK ID"))</x:f>
      </x:c>
      <x:c r="K110" s="30" t="str">
        <x:f>IF(A110="","",IF(AND(COUNTIF(MEMO_REGISTER!$A$6:$A$205,B110)=1,EXACT(B110,INDEX(MEMO_REGISTER!$A$6:$A$205,MATCH(B110,MEMO_REGISTER!$A$6:$A$205,0))),EXACT(C110,INDEX(MEMO_REGISTER!$B$6:$B$205,MATCH(B110,MEMO_REGISTER!$A$6:$A$205,0)))),"VALID","INVALID - MEMO / DECISION OWNERSHIP"))</x:f>
      </x:c>
      <x:c r="L110" s="30" t="str">
        <x:f>IF(A110="","",IF(AND(OR(EXACT(E110,"DECISION-USABLE"),EXACT(E110,"BOUNDED INFERENCE"),EXACT(E110,"REPAIR / NARROW"),EXACT(E110,"HOLD / EXCLUDE")),OR(EXACT(G110,"SUPPORT"),EXACT(G110,"CHALLENGE"))),"VALID","INVALID - CONTROLLED TOKEN"))</x:f>
      </x:c>
      <x:c r="M110" s="30" t="str">
        <x:f>IF(A110="","",IF(AND(B110&lt;&gt;"",C110&lt;&gt;"",D110&lt;&gt;"",F110&lt;&gt;"",H110&lt;&gt;"",I110&lt;&gt;""),"VALID","INVALID - REQUIRED FIELD"))</x:f>
      </x:c>
      <x:c r="N110" s="30" t="str">
        <x:f>IF(A110="","",IF(OR(J110&lt;&gt;"VALID",K110&lt;&gt;"VALID",L110&lt;&gt;"VALID",M110&lt;&gt;"VALID",P110&lt;&gt;"VALID"),"INVALID",IF(OR(EXACT(E110,"REPAIR / NARROW"),EXACT(E110,"HOLD / EXCLUDE")),"BLOCKING","VALID")))</x:f>
      </x:c>
      <x:c r="O110" s="30" t="str">
        <x:f>IF(A110="","",B110&amp;"|~|"&amp;C110&amp;"|~|"&amp;D110)</x:f>
      </x:c>
      <x:c r="P110" s="51" t="str">
        <x:f>IF(A110="","",IF(AND(COUNTIF(UPSTREAM_EVIDENCE!$A$6:$A$205,D110)=1,EXACT(D110,INDEX(UPSTREAM_EVIDENCE!$A$6:$A$205,MATCH(D110,UPSTREAM_EVIDENCE!$A$6:$A$205,0))),EXACT(C110,INDEX(UPSTREAM_EVIDENCE!$B$6:$B$205,MATCH(D110,UPSTREAM_EVIDENCE!$A$6:$A$205,0))),EXACT(E110,INDEX(UPSTREAM_EVIDENCE!$C$6:$C$205,MATCH(D110,UPSTREAM_EVIDENCE!$A$6:$A$205,0))),EXACT(F110,INDEX(UPSTREAM_EVIDENCE!$D$6:$D$205,MATCH(D110,UPSTREAM_EVIDENCE!$A$6:$A$205,0))),EXACT(H110,INDEX(UPSTREAM_EVIDENCE!$E$6:$E$205,MATCH(D110,UPSTREAM_EVIDENCE!$A$6:$A$205,0))),EXACT(I110,INDEX(UPSTREAM_EVIDENCE!$F$6:$F$205,MATCH(D110,UPSTREAM_EVIDENCE!$A$6:$A$205,0))),INDEX(UPSTREAM_EVIDENCE!$K$6:$K$205,MATCH(D110,UPSTREAM_EVIDENCE!$A$6:$A$205,0))="VALID"),"VALID","INVALID - EVIDENCE AUDIT PARITY"))</x:f>
      </x:c>
      <x:c r="Q110" s="51" t="str">
        <x:f>IF(A110="","",COUNTIF($B$6:B110,B110))</x:f>
      </x:c>
      <x:c r="R110" s="51" t="str">
        <x:f>IF(A110="","",B110&amp;"|~|"&amp;Q110)</x:f>
      </x:c>
      <x:c r="S110" s="51" t="str">
        <x:f>IF(A110="","",ROW()-5)</x:f>
      </x:c>
    </x:row>
    <x:row r="111">
      <x:c r="A111" s="24"/>
      <x:c r="B111" s="24"/>
      <x:c r="C111" s="24"/>
      <x:c r="D111" s="24"/>
      <x:c r="E111" s="24"/>
      <x:c r="F111" s="24"/>
      <x:c r="G111" s="24"/>
      <x:c r="H111" s="24"/>
      <x:c r="I111" s="24"/>
      <x:c r="J111" s="30" t="str">
        <x:f>IF(A111="","",IF(COUNTIF($A$6:$A$205,A111)=1,"VALID","INVALID - DUPLICATE / CASE-COLLIDING LINK ID"))</x:f>
      </x:c>
      <x:c r="K111" s="30" t="str">
        <x:f>IF(A111="","",IF(AND(COUNTIF(MEMO_REGISTER!$A$6:$A$205,B111)=1,EXACT(B111,INDEX(MEMO_REGISTER!$A$6:$A$205,MATCH(B111,MEMO_REGISTER!$A$6:$A$205,0))),EXACT(C111,INDEX(MEMO_REGISTER!$B$6:$B$205,MATCH(B111,MEMO_REGISTER!$A$6:$A$205,0)))),"VALID","INVALID - MEMO / DECISION OWNERSHIP"))</x:f>
      </x:c>
      <x:c r="L111" s="30" t="str">
        <x:f>IF(A111="","",IF(AND(OR(EXACT(E111,"DECISION-USABLE"),EXACT(E111,"BOUNDED INFERENCE"),EXACT(E111,"REPAIR / NARROW"),EXACT(E111,"HOLD / EXCLUDE")),OR(EXACT(G111,"SUPPORT"),EXACT(G111,"CHALLENGE"))),"VALID","INVALID - CONTROLLED TOKEN"))</x:f>
      </x:c>
      <x:c r="M111" s="30" t="str">
        <x:f>IF(A111="","",IF(AND(B111&lt;&gt;"",C111&lt;&gt;"",D111&lt;&gt;"",F111&lt;&gt;"",H111&lt;&gt;"",I111&lt;&gt;""),"VALID","INVALID - REQUIRED FIELD"))</x:f>
      </x:c>
      <x:c r="N111" s="30" t="str">
        <x:f>IF(A111="","",IF(OR(J111&lt;&gt;"VALID",K111&lt;&gt;"VALID",L111&lt;&gt;"VALID",M111&lt;&gt;"VALID",P111&lt;&gt;"VALID"),"INVALID",IF(OR(EXACT(E111,"REPAIR / NARROW"),EXACT(E111,"HOLD / EXCLUDE")),"BLOCKING","VALID")))</x:f>
      </x:c>
      <x:c r="O111" s="30" t="str">
        <x:f>IF(A111="","",B111&amp;"|~|"&amp;C111&amp;"|~|"&amp;D111)</x:f>
      </x:c>
      <x:c r="P111" s="51" t="str">
        <x:f>IF(A111="","",IF(AND(COUNTIF(UPSTREAM_EVIDENCE!$A$6:$A$205,D111)=1,EXACT(D111,INDEX(UPSTREAM_EVIDENCE!$A$6:$A$205,MATCH(D111,UPSTREAM_EVIDENCE!$A$6:$A$205,0))),EXACT(C111,INDEX(UPSTREAM_EVIDENCE!$B$6:$B$205,MATCH(D111,UPSTREAM_EVIDENCE!$A$6:$A$205,0))),EXACT(E111,INDEX(UPSTREAM_EVIDENCE!$C$6:$C$205,MATCH(D111,UPSTREAM_EVIDENCE!$A$6:$A$205,0))),EXACT(F111,INDEX(UPSTREAM_EVIDENCE!$D$6:$D$205,MATCH(D111,UPSTREAM_EVIDENCE!$A$6:$A$205,0))),EXACT(H111,INDEX(UPSTREAM_EVIDENCE!$E$6:$E$205,MATCH(D111,UPSTREAM_EVIDENCE!$A$6:$A$205,0))),EXACT(I111,INDEX(UPSTREAM_EVIDENCE!$F$6:$F$205,MATCH(D111,UPSTREAM_EVIDENCE!$A$6:$A$205,0))),INDEX(UPSTREAM_EVIDENCE!$K$6:$K$205,MATCH(D111,UPSTREAM_EVIDENCE!$A$6:$A$205,0))="VALID"),"VALID","INVALID - EVIDENCE AUDIT PARITY"))</x:f>
      </x:c>
      <x:c r="Q111" s="51" t="str">
        <x:f>IF(A111="","",COUNTIF($B$6:B111,B111))</x:f>
      </x:c>
      <x:c r="R111" s="51" t="str">
        <x:f>IF(A111="","",B111&amp;"|~|"&amp;Q111)</x:f>
      </x:c>
      <x:c r="S111" s="51" t="str">
        <x:f>IF(A111="","",ROW()-5)</x:f>
      </x:c>
    </x:row>
    <x:row r="112">
      <x:c r="A112" s="24"/>
      <x:c r="B112" s="24"/>
      <x:c r="C112" s="24"/>
      <x:c r="D112" s="24"/>
      <x:c r="E112" s="24"/>
      <x:c r="F112" s="24"/>
      <x:c r="G112" s="24"/>
      <x:c r="H112" s="24"/>
      <x:c r="I112" s="24"/>
      <x:c r="J112" s="30" t="str">
        <x:f>IF(A112="","",IF(COUNTIF($A$6:$A$205,A112)=1,"VALID","INVALID - DUPLICATE / CASE-COLLIDING LINK ID"))</x:f>
      </x:c>
      <x:c r="K112" s="30" t="str">
        <x:f>IF(A112="","",IF(AND(COUNTIF(MEMO_REGISTER!$A$6:$A$205,B112)=1,EXACT(B112,INDEX(MEMO_REGISTER!$A$6:$A$205,MATCH(B112,MEMO_REGISTER!$A$6:$A$205,0))),EXACT(C112,INDEX(MEMO_REGISTER!$B$6:$B$205,MATCH(B112,MEMO_REGISTER!$A$6:$A$205,0)))),"VALID","INVALID - MEMO / DECISION OWNERSHIP"))</x:f>
      </x:c>
      <x:c r="L112" s="30" t="str">
        <x:f>IF(A112="","",IF(AND(OR(EXACT(E112,"DECISION-USABLE"),EXACT(E112,"BOUNDED INFERENCE"),EXACT(E112,"REPAIR / NARROW"),EXACT(E112,"HOLD / EXCLUDE")),OR(EXACT(G112,"SUPPORT"),EXACT(G112,"CHALLENGE"))),"VALID","INVALID - CONTROLLED TOKEN"))</x:f>
      </x:c>
      <x:c r="M112" s="30" t="str">
        <x:f>IF(A112="","",IF(AND(B112&lt;&gt;"",C112&lt;&gt;"",D112&lt;&gt;"",F112&lt;&gt;"",H112&lt;&gt;"",I112&lt;&gt;""),"VALID","INVALID - REQUIRED FIELD"))</x:f>
      </x:c>
      <x:c r="N112" s="30" t="str">
        <x:f>IF(A112="","",IF(OR(J112&lt;&gt;"VALID",K112&lt;&gt;"VALID",L112&lt;&gt;"VALID",M112&lt;&gt;"VALID",P112&lt;&gt;"VALID"),"INVALID",IF(OR(EXACT(E112,"REPAIR / NARROW"),EXACT(E112,"HOLD / EXCLUDE")),"BLOCKING","VALID")))</x:f>
      </x:c>
      <x:c r="O112" s="30" t="str">
        <x:f>IF(A112="","",B112&amp;"|~|"&amp;C112&amp;"|~|"&amp;D112)</x:f>
      </x:c>
      <x:c r="P112" s="51" t="str">
        <x:f>IF(A112="","",IF(AND(COUNTIF(UPSTREAM_EVIDENCE!$A$6:$A$205,D112)=1,EXACT(D112,INDEX(UPSTREAM_EVIDENCE!$A$6:$A$205,MATCH(D112,UPSTREAM_EVIDENCE!$A$6:$A$205,0))),EXACT(C112,INDEX(UPSTREAM_EVIDENCE!$B$6:$B$205,MATCH(D112,UPSTREAM_EVIDENCE!$A$6:$A$205,0))),EXACT(E112,INDEX(UPSTREAM_EVIDENCE!$C$6:$C$205,MATCH(D112,UPSTREAM_EVIDENCE!$A$6:$A$205,0))),EXACT(F112,INDEX(UPSTREAM_EVIDENCE!$D$6:$D$205,MATCH(D112,UPSTREAM_EVIDENCE!$A$6:$A$205,0))),EXACT(H112,INDEX(UPSTREAM_EVIDENCE!$E$6:$E$205,MATCH(D112,UPSTREAM_EVIDENCE!$A$6:$A$205,0))),EXACT(I112,INDEX(UPSTREAM_EVIDENCE!$F$6:$F$205,MATCH(D112,UPSTREAM_EVIDENCE!$A$6:$A$205,0))),INDEX(UPSTREAM_EVIDENCE!$K$6:$K$205,MATCH(D112,UPSTREAM_EVIDENCE!$A$6:$A$205,0))="VALID"),"VALID","INVALID - EVIDENCE AUDIT PARITY"))</x:f>
      </x:c>
      <x:c r="Q112" s="51" t="str">
        <x:f>IF(A112="","",COUNTIF($B$6:B112,B112))</x:f>
      </x:c>
      <x:c r="R112" s="51" t="str">
        <x:f>IF(A112="","",B112&amp;"|~|"&amp;Q112)</x:f>
      </x:c>
      <x:c r="S112" s="51" t="str">
        <x:f>IF(A112="","",ROW()-5)</x:f>
      </x:c>
    </x:row>
    <x:row r="113">
      <x:c r="A113" s="24"/>
      <x:c r="B113" s="24"/>
      <x:c r="C113" s="24"/>
      <x:c r="D113" s="24"/>
      <x:c r="E113" s="24"/>
      <x:c r="F113" s="24"/>
      <x:c r="G113" s="24"/>
      <x:c r="H113" s="24"/>
      <x:c r="I113" s="24"/>
      <x:c r="J113" s="30" t="str">
        <x:f>IF(A113="","",IF(COUNTIF($A$6:$A$205,A113)=1,"VALID","INVALID - DUPLICATE / CASE-COLLIDING LINK ID"))</x:f>
      </x:c>
      <x:c r="K113" s="30" t="str">
        <x:f>IF(A113="","",IF(AND(COUNTIF(MEMO_REGISTER!$A$6:$A$205,B113)=1,EXACT(B113,INDEX(MEMO_REGISTER!$A$6:$A$205,MATCH(B113,MEMO_REGISTER!$A$6:$A$205,0))),EXACT(C113,INDEX(MEMO_REGISTER!$B$6:$B$205,MATCH(B113,MEMO_REGISTER!$A$6:$A$205,0)))),"VALID","INVALID - MEMO / DECISION OWNERSHIP"))</x:f>
      </x:c>
      <x:c r="L113" s="30" t="str">
        <x:f>IF(A113="","",IF(AND(OR(EXACT(E113,"DECISION-USABLE"),EXACT(E113,"BOUNDED INFERENCE"),EXACT(E113,"REPAIR / NARROW"),EXACT(E113,"HOLD / EXCLUDE")),OR(EXACT(G113,"SUPPORT"),EXACT(G113,"CHALLENGE"))),"VALID","INVALID - CONTROLLED TOKEN"))</x:f>
      </x:c>
      <x:c r="M113" s="30" t="str">
        <x:f>IF(A113="","",IF(AND(B113&lt;&gt;"",C113&lt;&gt;"",D113&lt;&gt;"",F113&lt;&gt;"",H113&lt;&gt;"",I113&lt;&gt;""),"VALID","INVALID - REQUIRED FIELD"))</x:f>
      </x:c>
      <x:c r="N113" s="30" t="str">
        <x:f>IF(A113="","",IF(OR(J113&lt;&gt;"VALID",K113&lt;&gt;"VALID",L113&lt;&gt;"VALID",M113&lt;&gt;"VALID",P113&lt;&gt;"VALID"),"INVALID",IF(OR(EXACT(E113,"REPAIR / NARROW"),EXACT(E113,"HOLD / EXCLUDE")),"BLOCKING","VALID")))</x:f>
      </x:c>
      <x:c r="O113" s="30" t="str">
        <x:f>IF(A113="","",B113&amp;"|~|"&amp;C113&amp;"|~|"&amp;D113)</x:f>
      </x:c>
      <x:c r="P113" s="51" t="str">
        <x:f>IF(A113="","",IF(AND(COUNTIF(UPSTREAM_EVIDENCE!$A$6:$A$205,D113)=1,EXACT(D113,INDEX(UPSTREAM_EVIDENCE!$A$6:$A$205,MATCH(D113,UPSTREAM_EVIDENCE!$A$6:$A$205,0))),EXACT(C113,INDEX(UPSTREAM_EVIDENCE!$B$6:$B$205,MATCH(D113,UPSTREAM_EVIDENCE!$A$6:$A$205,0))),EXACT(E113,INDEX(UPSTREAM_EVIDENCE!$C$6:$C$205,MATCH(D113,UPSTREAM_EVIDENCE!$A$6:$A$205,0))),EXACT(F113,INDEX(UPSTREAM_EVIDENCE!$D$6:$D$205,MATCH(D113,UPSTREAM_EVIDENCE!$A$6:$A$205,0))),EXACT(H113,INDEX(UPSTREAM_EVIDENCE!$E$6:$E$205,MATCH(D113,UPSTREAM_EVIDENCE!$A$6:$A$205,0))),EXACT(I113,INDEX(UPSTREAM_EVIDENCE!$F$6:$F$205,MATCH(D113,UPSTREAM_EVIDENCE!$A$6:$A$205,0))),INDEX(UPSTREAM_EVIDENCE!$K$6:$K$205,MATCH(D113,UPSTREAM_EVIDENCE!$A$6:$A$205,0))="VALID"),"VALID","INVALID - EVIDENCE AUDIT PARITY"))</x:f>
      </x:c>
      <x:c r="Q113" s="51" t="str">
        <x:f>IF(A113="","",COUNTIF($B$6:B113,B113))</x:f>
      </x:c>
      <x:c r="R113" s="51" t="str">
        <x:f>IF(A113="","",B113&amp;"|~|"&amp;Q113)</x:f>
      </x:c>
      <x:c r="S113" s="51" t="str">
        <x:f>IF(A113="","",ROW()-5)</x:f>
      </x:c>
    </x:row>
    <x:row r="114">
      <x:c r="A114" s="24"/>
      <x:c r="B114" s="24"/>
      <x:c r="C114" s="24"/>
      <x:c r="D114" s="24"/>
      <x:c r="E114" s="24"/>
      <x:c r="F114" s="24"/>
      <x:c r="G114" s="24"/>
      <x:c r="H114" s="24"/>
      <x:c r="I114" s="24"/>
      <x:c r="J114" s="30" t="str">
        <x:f>IF(A114="","",IF(COUNTIF($A$6:$A$205,A114)=1,"VALID","INVALID - DUPLICATE / CASE-COLLIDING LINK ID"))</x:f>
      </x:c>
      <x:c r="K114" s="30" t="str">
        <x:f>IF(A114="","",IF(AND(COUNTIF(MEMO_REGISTER!$A$6:$A$205,B114)=1,EXACT(B114,INDEX(MEMO_REGISTER!$A$6:$A$205,MATCH(B114,MEMO_REGISTER!$A$6:$A$205,0))),EXACT(C114,INDEX(MEMO_REGISTER!$B$6:$B$205,MATCH(B114,MEMO_REGISTER!$A$6:$A$205,0)))),"VALID","INVALID - MEMO / DECISION OWNERSHIP"))</x:f>
      </x:c>
      <x:c r="L114" s="30" t="str">
        <x:f>IF(A114="","",IF(AND(OR(EXACT(E114,"DECISION-USABLE"),EXACT(E114,"BOUNDED INFERENCE"),EXACT(E114,"REPAIR / NARROW"),EXACT(E114,"HOLD / EXCLUDE")),OR(EXACT(G114,"SUPPORT"),EXACT(G114,"CHALLENGE"))),"VALID","INVALID - CONTROLLED TOKEN"))</x:f>
      </x:c>
      <x:c r="M114" s="30" t="str">
        <x:f>IF(A114="","",IF(AND(B114&lt;&gt;"",C114&lt;&gt;"",D114&lt;&gt;"",F114&lt;&gt;"",H114&lt;&gt;"",I114&lt;&gt;""),"VALID","INVALID - REQUIRED FIELD"))</x:f>
      </x:c>
      <x:c r="N114" s="30" t="str">
        <x:f>IF(A114="","",IF(OR(J114&lt;&gt;"VALID",K114&lt;&gt;"VALID",L114&lt;&gt;"VALID",M114&lt;&gt;"VALID",P114&lt;&gt;"VALID"),"INVALID",IF(OR(EXACT(E114,"REPAIR / NARROW"),EXACT(E114,"HOLD / EXCLUDE")),"BLOCKING","VALID")))</x:f>
      </x:c>
      <x:c r="O114" s="30" t="str">
        <x:f>IF(A114="","",B114&amp;"|~|"&amp;C114&amp;"|~|"&amp;D114)</x:f>
      </x:c>
      <x:c r="P114" s="51" t="str">
        <x:f>IF(A114="","",IF(AND(COUNTIF(UPSTREAM_EVIDENCE!$A$6:$A$205,D114)=1,EXACT(D114,INDEX(UPSTREAM_EVIDENCE!$A$6:$A$205,MATCH(D114,UPSTREAM_EVIDENCE!$A$6:$A$205,0))),EXACT(C114,INDEX(UPSTREAM_EVIDENCE!$B$6:$B$205,MATCH(D114,UPSTREAM_EVIDENCE!$A$6:$A$205,0))),EXACT(E114,INDEX(UPSTREAM_EVIDENCE!$C$6:$C$205,MATCH(D114,UPSTREAM_EVIDENCE!$A$6:$A$205,0))),EXACT(F114,INDEX(UPSTREAM_EVIDENCE!$D$6:$D$205,MATCH(D114,UPSTREAM_EVIDENCE!$A$6:$A$205,0))),EXACT(H114,INDEX(UPSTREAM_EVIDENCE!$E$6:$E$205,MATCH(D114,UPSTREAM_EVIDENCE!$A$6:$A$205,0))),EXACT(I114,INDEX(UPSTREAM_EVIDENCE!$F$6:$F$205,MATCH(D114,UPSTREAM_EVIDENCE!$A$6:$A$205,0))),INDEX(UPSTREAM_EVIDENCE!$K$6:$K$205,MATCH(D114,UPSTREAM_EVIDENCE!$A$6:$A$205,0))="VALID"),"VALID","INVALID - EVIDENCE AUDIT PARITY"))</x:f>
      </x:c>
      <x:c r="Q114" s="51" t="str">
        <x:f>IF(A114="","",COUNTIF($B$6:B114,B114))</x:f>
      </x:c>
      <x:c r="R114" s="51" t="str">
        <x:f>IF(A114="","",B114&amp;"|~|"&amp;Q114)</x:f>
      </x:c>
      <x:c r="S114" s="51" t="str">
        <x:f>IF(A114="","",ROW()-5)</x:f>
      </x:c>
    </x:row>
    <x:row r="115">
      <x:c r="A115" s="24"/>
      <x:c r="B115" s="24"/>
      <x:c r="C115" s="24"/>
      <x:c r="D115" s="24"/>
      <x:c r="E115" s="24"/>
      <x:c r="F115" s="24"/>
      <x:c r="G115" s="24"/>
      <x:c r="H115" s="24"/>
      <x:c r="I115" s="24"/>
      <x:c r="J115" s="30" t="str">
        <x:f>IF(A115="","",IF(COUNTIF($A$6:$A$205,A115)=1,"VALID","INVALID - DUPLICATE / CASE-COLLIDING LINK ID"))</x:f>
      </x:c>
      <x:c r="K115" s="30" t="str">
        <x:f>IF(A115="","",IF(AND(COUNTIF(MEMO_REGISTER!$A$6:$A$205,B115)=1,EXACT(B115,INDEX(MEMO_REGISTER!$A$6:$A$205,MATCH(B115,MEMO_REGISTER!$A$6:$A$205,0))),EXACT(C115,INDEX(MEMO_REGISTER!$B$6:$B$205,MATCH(B115,MEMO_REGISTER!$A$6:$A$205,0)))),"VALID","INVALID - MEMO / DECISION OWNERSHIP"))</x:f>
      </x:c>
      <x:c r="L115" s="30" t="str">
        <x:f>IF(A115="","",IF(AND(OR(EXACT(E115,"DECISION-USABLE"),EXACT(E115,"BOUNDED INFERENCE"),EXACT(E115,"REPAIR / NARROW"),EXACT(E115,"HOLD / EXCLUDE")),OR(EXACT(G115,"SUPPORT"),EXACT(G115,"CHALLENGE"))),"VALID","INVALID - CONTROLLED TOKEN"))</x:f>
      </x:c>
      <x:c r="M115" s="30" t="str">
        <x:f>IF(A115="","",IF(AND(B115&lt;&gt;"",C115&lt;&gt;"",D115&lt;&gt;"",F115&lt;&gt;"",H115&lt;&gt;"",I115&lt;&gt;""),"VALID","INVALID - REQUIRED FIELD"))</x:f>
      </x:c>
      <x:c r="N115" s="30" t="str">
        <x:f>IF(A115="","",IF(OR(J115&lt;&gt;"VALID",K115&lt;&gt;"VALID",L115&lt;&gt;"VALID",M115&lt;&gt;"VALID",P115&lt;&gt;"VALID"),"INVALID",IF(OR(EXACT(E115,"REPAIR / NARROW"),EXACT(E115,"HOLD / EXCLUDE")),"BLOCKING","VALID")))</x:f>
      </x:c>
      <x:c r="O115" s="30" t="str">
        <x:f>IF(A115="","",B115&amp;"|~|"&amp;C115&amp;"|~|"&amp;D115)</x:f>
      </x:c>
      <x:c r="P115" s="51" t="str">
        <x:f>IF(A115="","",IF(AND(COUNTIF(UPSTREAM_EVIDENCE!$A$6:$A$205,D115)=1,EXACT(D115,INDEX(UPSTREAM_EVIDENCE!$A$6:$A$205,MATCH(D115,UPSTREAM_EVIDENCE!$A$6:$A$205,0))),EXACT(C115,INDEX(UPSTREAM_EVIDENCE!$B$6:$B$205,MATCH(D115,UPSTREAM_EVIDENCE!$A$6:$A$205,0))),EXACT(E115,INDEX(UPSTREAM_EVIDENCE!$C$6:$C$205,MATCH(D115,UPSTREAM_EVIDENCE!$A$6:$A$205,0))),EXACT(F115,INDEX(UPSTREAM_EVIDENCE!$D$6:$D$205,MATCH(D115,UPSTREAM_EVIDENCE!$A$6:$A$205,0))),EXACT(H115,INDEX(UPSTREAM_EVIDENCE!$E$6:$E$205,MATCH(D115,UPSTREAM_EVIDENCE!$A$6:$A$205,0))),EXACT(I115,INDEX(UPSTREAM_EVIDENCE!$F$6:$F$205,MATCH(D115,UPSTREAM_EVIDENCE!$A$6:$A$205,0))),INDEX(UPSTREAM_EVIDENCE!$K$6:$K$205,MATCH(D115,UPSTREAM_EVIDENCE!$A$6:$A$205,0))="VALID"),"VALID","INVALID - EVIDENCE AUDIT PARITY"))</x:f>
      </x:c>
      <x:c r="Q115" s="51" t="str">
        <x:f>IF(A115="","",COUNTIF($B$6:B115,B115))</x:f>
      </x:c>
      <x:c r="R115" s="51" t="str">
        <x:f>IF(A115="","",B115&amp;"|~|"&amp;Q115)</x:f>
      </x:c>
      <x:c r="S115" s="51" t="str">
        <x:f>IF(A115="","",ROW()-5)</x:f>
      </x:c>
    </x:row>
    <x:row r="116">
      <x:c r="A116" s="24"/>
      <x:c r="B116" s="24"/>
      <x:c r="C116" s="24"/>
      <x:c r="D116" s="24"/>
      <x:c r="E116" s="24"/>
      <x:c r="F116" s="24"/>
      <x:c r="G116" s="24"/>
      <x:c r="H116" s="24"/>
      <x:c r="I116" s="24"/>
      <x:c r="J116" s="30" t="str">
        <x:f>IF(A116="","",IF(COUNTIF($A$6:$A$205,A116)=1,"VALID","INVALID - DUPLICATE / CASE-COLLIDING LINK ID"))</x:f>
      </x:c>
      <x:c r="K116" s="30" t="str">
        <x:f>IF(A116="","",IF(AND(COUNTIF(MEMO_REGISTER!$A$6:$A$205,B116)=1,EXACT(B116,INDEX(MEMO_REGISTER!$A$6:$A$205,MATCH(B116,MEMO_REGISTER!$A$6:$A$205,0))),EXACT(C116,INDEX(MEMO_REGISTER!$B$6:$B$205,MATCH(B116,MEMO_REGISTER!$A$6:$A$205,0)))),"VALID","INVALID - MEMO / DECISION OWNERSHIP"))</x:f>
      </x:c>
      <x:c r="L116" s="30" t="str">
        <x:f>IF(A116="","",IF(AND(OR(EXACT(E116,"DECISION-USABLE"),EXACT(E116,"BOUNDED INFERENCE"),EXACT(E116,"REPAIR / NARROW"),EXACT(E116,"HOLD / EXCLUDE")),OR(EXACT(G116,"SUPPORT"),EXACT(G116,"CHALLENGE"))),"VALID","INVALID - CONTROLLED TOKEN"))</x:f>
      </x:c>
      <x:c r="M116" s="30" t="str">
        <x:f>IF(A116="","",IF(AND(B116&lt;&gt;"",C116&lt;&gt;"",D116&lt;&gt;"",F116&lt;&gt;"",H116&lt;&gt;"",I116&lt;&gt;""),"VALID","INVALID - REQUIRED FIELD"))</x:f>
      </x:c>
      <x:c r="N116" s="30" t="str">
        <x:f>IF(A116="","",IF(OR(J116&lt;&gt;"VALID",K116&lt;&gt;"VALID",L116&lt;&gt;"VALID",M116&lt;&gt;"VALID",P116&lt;&gt;"VALID"),"INVALID",IF(OR(EXACT(E116,"REPAIR / NARROW"),EXACT(E116,"HOLD / EXCLUDE")),"BLOCKING","VALID")))</x:f>
      </x:c>
      <x:c r="O116" s="30" t="str">
        <x:f>IF(A116="","",B116&amp;"|~|"&amp;C116&amp;"|~|"&amp;D116)</x:f>
      </x:c>
      <x:c r="P116" s="51" t="str">
        <x:f>IF(A116="","",IF(AND(COUNTIF(UPSTREAM_EVIDENCE!$A$6:$A$205,D116)=1,EXACT(D116,INDEX(UPSTREAM_EVIDENCE!$A$6:$A$205,MATCH(D116,UPSTREAM_EVIDENCE!$A$6:$A$205,0))),EXACT(C116,INDEX(UPSTREAM_EVIDENCE!$B$6:$B$205,MATCH(D116,UPSTREAM_EVIDENCE!$A$6:$A$205,0))),EXACT(E116,INDEX(UPSTREAM_EVIDENCE!$C$6:$C$205,MATCH(D116,UPSTREAM_EVIDENCE!$A$6:$A$205,0))),EXACT(F116,INDEX(UPSTREAM_EVIDENCE!$D$6:$D$205,MATCH(D116,UPSTREAM_EVIDENCE!$A$6:$A$205,0))),EXACT(H116,INDEX(UPSTREAM_EVIDENCE!$E$6:$E$205,MATCH(D116,UPSTREAM_EVIDENCE!$A$6:$A$205,0))),EXACT(I116,INDEX(UPSTREAM_EVIDENCE!$F$6:$F$205,MATCH(D116,UPSTREAM_EVIDENCE!$A$6:$A$205,0))),INDEX(UPSTREAM_EVIDENCE!$K$6:$K$205,MATCH(D116,UPSTREAM_EVIDENCE!$A$6:$A$205,0))="VALID"),"VALID","INVALID - EVIDENCE AUDIT PARITY"))</x:f>
      </x:c>
      <x:c r="Q116" s="51" t="str">
        <x:f>IF(A116="","",COUNTIF($B$6:B116,B116))</x:f>
      </x:c>
      <x:c r="R116" s="51" t="str">
        <x:f>IF(A116="","",B116&amp;"|~|"&amp;Q116)</x:f>
      </x:c>
      <x:c r="S116" s="51" t="str">
        <x:f>IF(A116="","",ROW()-5)</x:f>
      </x:c>
    </x:row>
    <x:row r="117">
      <x:c r="A117" s="24"/>
      <x:c r="B117" s="24"/>
      <x:c r="C117" s="24"/>
      <x:c r="D117" s="24"/>
      <x:c r="E117" s="24"/>
      <x:c r="F117" s="24"/>
      <x:c r="G117" s="24"/>
      <x:c r="H117" s="24"/>
      <x:c r="I117" s="24"/>
      <x:c r="J117" s="30" t="str">
        <x:f>IF(A117="","",IF(COUNTIF($A$6:$A$205,A117)=1,"VALID","INVALID - DUPLICATE / CASE-COLLIDING LINK ID"))</x:f>
      </x:c>
      <x:c r="K117" s="30" t="str">
        <x:f>IF(A117="","",IF(AND(COUNTIF(MEMO_REGISTER!$A$6:$A$205,B117)=1,EXACT(B117,INDEX(MEMO_REGISTER!$A$6:$A$205,MATCH(B117,MEMO_REGISTER!$A$6:$A$205,0))),EXACT(C117,INDEX(MEMO_REGISTER!$B$6:$B$205,MATCH(B117,MEMO_REGISTER!$A$6:$A$205,0)))),"VALID","INVALID - MEMO / DECISION OWNERSHIP"))</x:f>
      </x:c>
      <x:c r="L117" s="30" t="str">
        <x:f>IF(A117="","",IF(AND(OR(EXACT(E117,"DECISION-USABLE"),EXACT(E117,"BOUNDED INFERENCE"),EXACT(E117,"REPAIR / NARROW"),EXACT(E117,"HOLD / EXCLUDE")),OR(EXACT(G117,"SUPPORT"),EXACT(G117,"CHALLENGE"))),"VALID","INVALID - CONTROLLED TOKEN"))</x:f>
      </x:c>
      <x:c r="M117" s="30" t="str">
        <x:f>IF(A117="","",IF(AND(B117&lt;&gt;"",C117&lt;&gt;"",D117&lt;&gt;"",F117&lt;&gt;"",H117&lt;&gt;"",I117&lt;&gt;""),"VALID","INVALID - REQUIRED FIELD"))</x:f>
      </x:c>
      <x:c r="N117" s="30" t="str">
        <x:f>IF(A117="","",IF(OR(J117&lt;&gt;"VALID",K117&lt;&gt;"VALID",L117&lt;&gt;"VALID",M117&lt;&gt;"VALID",P117&lt;&gt;"VALID"),"INVALID",IF(OR(EXACT(E117,"REPAIR / NARROW"),EXACT(E117,"HOLD / EXCLUDE")),"BLOCKING","VALID")))</x:f>
      </x:c>
      <x:c r="O117" s="30" t="str">
        <x:f>IF(A117="","",B117&amp;"|~|"&amp;C117&amp;"|~|"&amp;D117)</x:f>
      </x:c>
      <x:c r="P117" s="51" t="str">
        <x:f>IF(A117="","",IF(AND(COUNTIF(UPSTREAM_EVIDENCE!$A$6:$A$205,D117)=1,EXACT(D117,INDEX(UPSTREAM_EVIDENCE!$A$6:$A$205,MATCH(D117,UPSTREAM_EVIDENCE!$A$6:$A$205,0))),EXACT(C117,INDEX(UPSTREAM_EVIDENCE!$B$6:$B$205,MATCH(D117,UPSTREAM_EVIDENCE!$A$6:$A$205,0))),EXACT(E117,INDEX(UPSTREAM_EVIDENCE!$C$6:$C$205,MATCH(D117,UPSTREAM_EVIDENCE!$A$6:$A$205,0))),EXACT(F117,INDEX(UPSTREAM_EVIDENCE!$D$6:$D$205,MATCH(D117,UPSTREAM_EVIDENCE!$A$6:$A$205,0))),EXACT(H117,INDEX(UPSTREAM_EVIDENCE!$E$6:$E$205,MATCH(D117,UPSTREAM_EVIDENCE!$A$6:$A$205,0))),EXACT(I117,INDEX(UPSTREAM_EVIDENCE!$F$6:$F$205,MATCH(D117,UPSTREAM_EVIDENCE!$A$6:$A$205,0))),INDEX(UPSTREAM_EVIDENCE!$K$6:$K$205,MATCH(D117,UPSTREAM_EVIDENCE!$A$6:$A$205,0))="VALID"),"VALID","INVALID - EVIDENCE AUDIT PARITY"))</x:f>
      </x:c>
      <x:c r="Q117" s="51" t="str">
        <x:f>IF(A117="","",COUNTIF($B$6:B117,B117))</x:f>
      </x:c>
      <x:c r="R117" s="51" t="str">
        <x:f>IF(A117="","",B117&amp;"|~|"&amp;Q117)</x:f>
      </x:c>
      <x:c r="S117" s="51" t="str">
        <x:f>IF(A117="","",ROW()-5)</x:f>
      </x:c>
    </x:row>
    <x:row r="118">
      <x:c r="A118" s="24"/>
      <x:c r="B118" s="24"/>
      <x:c r="C118" s="24"/>
      <x:c r="D118" s="24"/>
      <x:c r="E118" s="24"/>
      <x:c r="F118" s="24"/>
      <x:c r="G118" s="24"/>
      <x:c r="H118" s="24"/>
      <x:c r="I118" s="24"/>
      <x:c r="J118" s="30" t="str">
        <x:f>IF(A118="","",IF(COUNTIF($A$6:$A$205,A118)=1,"VALID","INVALID - DUPLICATE / CASE-COLLIDING LINK ID"))</x:f>
      </x:c>
      <x:c r="K118" s="30" t="str">
        <x:f>IF(A118="","",IF(AND(COUNTIF(MEMO_REGISTER!$A$6:$A$205,B118)=1,EXACT(B118,INDEX(MEMO_REGISTER!$A$6:$A$205,MATCH(B118,MEMO_REGISTER!$A$6:$A$205,0))),EXACT(C118,INDEX(MEMO_REGISTER!$B$6:$B$205,MATCH(B118,MEMO_REGISTER!$A$6:$A$205,0)))),"VALID","INVALID - MEMO / DECISION OWNERSHIP"))</x:f>
      </x:c>
      <x:c r="L118" s="30" t="str">
        <x:f>IF(A118="","",IF(AND(OR(EXACT(E118,"DECISION-USABLE"),EXACT(E118,"BOUNDED INFERENCE"),EXACT(E118,"REPAIR / NARROW"),EXACT(E118,"HOLD / EXCLUDE")),OR(EXACT(G118,"SUPPORT"),EXACT(G118,"CHALLENGE"))),"VALID","INVALID - CONTROLLED TOKEN"))</x:f>
      </x:c>
      <x:c r="M118" s="30" t="str">
        <x:f>IF(A118="","",IF(AND(B118&lt;&gt;"",C118&lt;&gt;"",D118&lt;&gt;"",F118&lt;&gt;"",H118&lt;&gt;"",I118&lt;&gt;""),"VALID","INVALID - REQUIRED FIELD"))</x:f>
      </x:c>
      <x:c r="N118" s="30" t="str">
        <x:f>IF(A118="","",IF(OR(J118&lt;&gt;"VALID",K118&lt;&gt;"VALID",L118&lt;&gt;"VALID",M118&lt;&gt;"VALID",P118&lt;&gt;"VALID"),"INVALID",IF(OR(EXACT(E118,"REPAIR / NARROW"),EXACT(E118,"HOLD / EXCLUDE")),"BLOCKING","VALID")))</x:f>
      </x:c>
      <x:c r="O118" s="30" t="str">
        <x:f>IF(A118="","",B118&amp;"|~|"&amp;C118&amp;"|~|"&amp;D118)</x:f>
      </x:c>
      <x:c r="P118" s="51" t="str">
        <x:f>IF(A118="","",IF(AND(COUNTIF(UPSTREAM_EVIDENCE!$A$6:$A$205,D118)=1,EXACT(D118,INDEX(UPSTREAM_EVIDENCE!$A$6:$A$205,MATCH(D118,UPSTREAM_EVIDENCE!$A$6:$A$205,0))),EXACT(C118,INDEX(UPSTREAM_EVIDENCE!$B$6:$B$205,MATCH(D118,UPSTREAM_EVIDENCE!$A$6:$A$205,0))),EXACT(E118,INDEX(UPSTREAM_EVIDENCE!$C$6:$C$205,MATCH(D118,UPSTREAM_EVIDENCE!$A$6:$A$205,0))),EXACT(F118,INDEX(UPSTREAM_EVIDENCE!$D$6:$D$205,MATCH(D118,UPSTREAM_EVIDENCE!$A$6:$A$205,0))),EXACT(H118,INDEX(UPSTREAM_EVIDENCE!$E$6:$E$205,MATCH(D118,UPSTREAM_EVIDENCE!$A$6:$A$205,0))),EXACT(I118,INDEX(UPSTREAM_EVIDENCE!$F$6:$F$205,MATCH(D118,UPSTREAM_EVIDENCE!$A$6:$A$205,0))),INDEX(UPSTREAM_EVIDENCE!$K$6:$K$205,MATCH(D118,UPSTREAM_EVIDENCE!$A$6:$A$205,0))="VALID"),"VALID","INVALID - EVIDENCE AUDIT PARITY"))</x:f>
      </x:c>
      <x:c r="Q118" s="51" t="str">
        <x:f>IF(A118="","",COUNTIF($B$6:B118,B118))</x:f>
      </x:c>
      <x:c r="R118" s="51" t="str">
        <x:f>IF(A118="","",B118&amp;"|~|"&amp;Q118)</x:f>
      </x:c>
      <x:c r="S118" s="51" t="str">
        <x:f>IF(A118="","",ROW()-5)</x:f>
      </x:c>
    </x:row>
    <x:row r="119">
      <x:c r="A119" s="24"/>
      <x:c r="B119" s="24"/>
      <x:c r="C119" s="24"/>
      <x:c r="D119" s="24"/>
      <x:c r="E119" s="24"/>
      <x:c r="F119" s="24"/>
      <x:c r="G119" s="24"/>
      <x:c r="H119" s="24"/>
      <x:c r="I119" s="24"/>
      <x:c r="J119" s="30" t="str">
        <x:f>IF(A119="","",IF(COUNTIF($A$6:$A$205,A119)=1,"VALID","INVALID - DUPLICATE / CASE-COLLIDING LINK ID"))</x:f>
      </x:c>
      <x:c r="K119" s="30" t="str">
        <x:f>IF(A119="","",IF(AND(COUNTIF(MEMO_REGISTER!$A$6:$A$205,B119)=1,EXACT(B119,INDEX(MEMO_REGISTER!$A$6:$A$205,MATCH(B119,MEMO_REGISTER!$A$6:$A$205,0))),EXACT(C119,INDEX(MEMO_REGISTER!$B$6:$B$205,MATCH(B119,MEMO_REGISTER!$A$6:$A$205,0)))),"VALID","INVALID - MEMO / DECISION OWNERSHIP"))</x:f>
      </x:c>
      <x:c r="L119" s="30" t="str">
        <x:f>IF(A119="","",IF(AND(OR(EXACT(E119,"DECISION-USABLE"),EXACT(E119,"BOUNDED INFERENCE"),EXACT(E119,"REPAIR / NARROW"),EXACT(E119,"HOLD / EXCLUDE")),OR(EXACT(G119,"SUPPORT"),EXACT(G119,"CHALLENGE"))),"VALID","INVALID - CONTROLLED TOKEN"))</x:f>
      </x:c>
      <x:c r="M119" s="30" t="str">
        <x:f>IF(A119="","",IF(AND(B119&lt;&gt;"",C119&lt;&gt;"",D119&lt;&gt;"",F119&lt;&gt;"",H119&lt;&gt;"",I119&lt;&gt;""),"VALID","INVALID - REQUIRED FIELD"))</x:f>
      </x:c>
      <x:c r="N119" s="30" t="str">
        <x:f>IF(A119="","",IF(OR(J119&lt;&gt;"VALID",K119&lt;&gt;"VALID",L119&lt;&gt;"VALID",M119&lt;&gt;"VALID",P119&lt;&gt;"VALID"),"INVALID",IF(OR(EXACT(E119,"REPAIR / NARROW"),EXACT(E119,"HOLD / EXCLUDE")),"BLOCKING","VALID")))</x:f>
      </x:c>
      <x:c r="O119" s="30" t="str">
        <x:f>IF(A119="","",B119&amp;"|~|"&amp;C119&amp;"|~|"&amp;D119)</x:f>
      </x:c>
      <x:c r="P119" s="51" t="str">
        <x:f>IF(A119="","",IF(AND(COUNTIF(UPSTREAM_EVIDENCE!$A$6:$A$205,D119)=1,EXACT(D119,INDEX(UPSTREAM_EVIDENCE!$A$6:$A$205,MATCH(D119,UPSTREAM_EVIDENCE!$A$6:$A$205,0))),EXACT(C119,INDEX(UPSTREAM_EVIDENCE!$B$6:$B$205,MATCH(D119,UPSTREAM_EVIDENCE!$A$6:$A$205,0))),EXACT(E119,INDEX(UPSTREAM_EVIDENCE!$C$6:$C$205,MATCH(D119,UPSTREAM_EVIDENCE!$A$6:$A$205,0))),EXACT(F119,INDEX(UPSTREAM_EVIDENCE!$D$6:$D$205,MATCH(D119,UPSTREAM_EVIDENCE!$A$6:$A$205,0))),EXACT(H119,INDEX(UPSTREAM_EVIDENCE!$E$6:$E$205,MATCH(D119,UPSTREAM_EVIDENCE!$A$6:$A$205,0))),EXACT(I119,INDEX(UPSTREAM_EVIDENCE!$F$6:$F$205,MATCH(D119,UPSTREAM_EVIDENCE!$A$6:$A$205,0))),INDEX(UPSTREAM_EVIDENCE!$K$6:$K$205,MATCH(D119,UPSTREAM_EVIDENCE!$A$6:$A$205,0))="VALID"),"VALID","INVALID - EVIDENCE AUDIT PARITY"))</x:f>
      </x:c>
      <x:c r="Q119" s="51" t="str">
        <x:f>IF(A119="","",COUNTIF($B$6:B119,B119))</x:f>
      </x:c>
      <x:c r="R119" s="51" t="str">
        <x:f>IF(A119="","",B119&amp;"|~|"&amp;Q119)</x:f>
      </x:c>
      <x:c r="S119" s="51" t="str">
        <x:f>IF(A119="","",ROW()-5)</x:f>
      </x:c>
    </x:row>
    <x:row r="120">
      <x:c r="A120" s="24"/>
      <x:c r="B120" s="24"/>
      <x:c r="C120" s="24"/>
      <x:c r="D120" s="24"/>
      <x:c r="E120" s="24"/>
      <x:c r="F120" s="24"/>
      <x:c r="G120" s="24"/>
      <x:c r="H120" s="24"/>
      <x:c r="I120" s="24"/>
      <x:c r="J120" s="30" t="str">
        <x:f>IF(A120="","",IF(COUNTIF($A$6:$A$205,A120)=1,"VALID","INVALID - DUPLICATE / CASE-COLLIDING LINK ID"))</x:f>
      </x:c>
      <x:c r="K120" s="30" t="str">
        <x:f>IF(A120="","",IF(AND(COUNTIF(MEMO_REGISTER!$A$6:$A$205,B120)=1,EXACT(B120,INDEX(MEMO_REGISTER!$A$6:$A$205,MATCH(B120,MEMO_REGISTER!$A$6:$A$205,0))),EXACT(C120,INDEX(MEMO_REGISTER!$B$6:$B$205,MATCH(B120,MEMO_REGISTER!$A$6:$A$205,0)))),"VALID","INVALID - MEMO / DECISION OWNERSHIP"))</x:f>
      </x:c>
      <x:c r="L120" s="30" t="str">
        <x:f>IF(A120="","",IF(AND(OR(EXACT(E120,"DECISION-USABLE"),EXACT(E120,"BOUNDED INFERENCE"),EXACT(E120,"REPAIR / NARROW"),EXACT(E120,"HOLD / EXCLUDE")),OR(EXACT(G120,"SUPPORT"),EXACT(G120,"CHALLENGE"))),"VALID","INVALID - CONTROLLED TOKEN"))</x:f>
      </x:c>
      <x:c r="M120" s="30" t="str">
        <x:f>IF(A120="","",IF(AND(B120&lt;&gt;"",C120&lt;&gt;"",D120&lt;&gt;"",F120&lt;&gt;"",H120&lt;&gt;"",I120&lt;&gt;""),"VALID","INVALID - REQUIRED FIELD"))</x:f>
      </x:c>
      <x:c r="N120" s="30" t="str">
        <x:f>IF(A120="","",IF(OR(J120&lt;&gt;"VALID",K120&lt;&gt;"VALID",L120&lt;&gt;"VALID",M120&lt;&gt;"VALID",P120&lt;&gt;"VALID"),"INVALID",IF(OR(EXACT(E120,"REPAIR / NARROW"),EXACT(E120,"HOLD / EXCLUDE")),"BLOCKING","VALID")))</x:f>
      </x:c>
      <x:c r="O120" s="30" t="str">
        <x:f>IF(A120="","",B120&amp;"|~|"&amp;C120&amp;"|~|"&amp;D120)</x:f>
      </x:c>
      <x:c r="P120" s="51" t="str">
        <x:f>IF(A120="","",IF(AND(COUNTIF(UPSTREAM_EVIDENCE!$A$6:$A$205,D120)=1,EXACT(D120,INDEX(UPSTREAM_EVIDENCE!$A$6:$A$205,MATCH(D120,UPSTREAM_EVIDENCE!$A$6:$A$205,0))),EXACT(C120,INDEX(UPSTREAM_EVIDENCE!$B$6:$B$205,MATCH(D120,UPSTREAM_EVIDENCE!$A$6:$A$205,0))),EXACT(E120,INDEX(UPSTREAM_EVIDENCE!$C$6:$C$205,MATCH(D120,UPSTREAM_EVIDENCE!$A$6:$A$205,0))),EXACT(F120,INDEX(UPSTREAM_EVIDENCE!$D$6:$D$205,MATCH(D120,UPSTREAM_EVIDENCE!$A$6:$A$205,0))),EXACT(H120,INDEX(UPSTREAM_EVIDENCE!$E$6:$E$205,MATCH(D120,UPSTREAM_EVIDENCE!$A$6:$A$205,0))),EXACT(I120,INDEX(UPSTREAM_EVIDENCE!$F$6:$F$205,MATCH(D120,UPSTREAM_EVIDENCE!$A$6:$A$205,0))),INDEX(UPSTREAM_EVIDENCE!$K$6:$K$205,MATCH(D120,UPSTREAM_EVIDENCE!$A$6:$A$205,0))="VALID"),"VALID","INVALID - EVIDENCE AUDIT PARITY"))</x:f>
      </x:c>
      <x:c r="Q120" s="51" t="str">
        <x:f>IF(A120="","",COUNTIF($B$6:B120,B120))</x:f>
      </x:c>
      <x:c r="R120" s="51" t="str">
        <x:f>IF(A120="","",B120&amp;"|~|"&amp;Q120)</x:f>
      </x:c>
      <x:c r="S120" s="51" t="str">
        <x:f>IF(A120="","",ROW()-5)</x:f>
      </x:c>
    </x:row>
    <x:row r="121">
      <x:c r="A121" s="24"/>
      <x:c r="B121" s="24"/>
      <x:c r="C121" s="24"/>
      <x:c r="D121" s="24"/>
      <x:c r="E121" s="24"/>
      <x:c r="F121" s="24"/>
      <x:c r="G121" s="24"/>
      <x:c r="H121" s="24"/>
      <x:c r="I121" s="24"/>
      <x:c r="J121" s="30" t="str">
        <x:f>IF(A121="","",IF(COUNTIF($A$6:$A$205,A121)=1,"VALID","INVALID - DUPLICATE / CASE-COLLIDING LINK ID"))</x:f>
      </x:c>
      <x:c r="K121" s="30" t="str">
        <x:f>IF(A121="","",IF(AND(COUNTIF(MEMO_REGISTER!$A$6:$A$205,B121)=1,EXACT(B121,INDEX(MEMO_REGISTER!$A$6:$A$205,MATCH(B121,MEMO_REGISTER!$A$6:$A$205,0))),EXACT(C121,INDEX(MEMO_REGISTER!$B$6:$B$205,MATCH(B121,MEMO_REGISTER!$A$6:$A$205,0)))),"VALID","INVALID - MEMO / DECISION OWNERSHIP"))</x:f>
      </x:c>
      <x:c r="L121" s="30" t="str">
        <x:f>IF(A121="","",IF(AND(OR(EXACT(E121,"DECISION-USABLE"),EXACT(E121,"BOUNDED INFERENCE"),EXACT(E121,"REPAIR / NARROW"),EXACT(E121,"HOLD / EXCLUDE")),OR(EXACT(G121,"SUPPORT"),EXACT(G121,"CHALLENGE"))),"VALID","INVALID - CONTROLLED TOKEN"))</x:f>
      </x:c>
      <x:c r="M121" s="30" t="str">
        <x:f>IF(A121="","",IF(AND(B121&lt;&gt;"",C121&lt;&gt;"",D121&lt;&gt;"",F121&lt;&gt;"",H121&lt;&gt;"",I121&lt;&gt;""),"VALID","INVALID - REQUIRED FIELD"))</x:f>
      </x:c>
      <x:c r="N121" s="30" t="str">
        <x:f>IF(A121="","",IF(OR(J121&lt;&gt;"VALID",K121&lt;&gt;"VALID",L121&lt;&gt;"VALID",M121&lt;&gt;"VALID",P121&lt;&gt;"VALID"),"INVALID",IF(OR(EXACT(E121,"REPAIR / NARROW"),EXACT(E121,"HOLD / EXCLUDE")),"BLOCKING","VALID")))</x:f>
      </x:c>
      <x:c r="O121" s="30" t="str">
        <x:f>IF(A121="","",B121&amp;"|~|"&amp;C121&amp;"|~|"&amp;D121)</x:f>
      </x:c>
      <x:c r="P121" s="51" t="str">
        <x:f>IF(A121="","",IF(AND(COUNTIF(UPSTREAM_EVIDENCE!$A$6:$A$205,D121)=1,EXACT(D121,INDEX(UPSTREAM_EVIDENCE!$A$6:$A$205,MATCH(D121,UPSTREAM_EVIDENCE!$A$6:$A$205,0))),EXACT(C121,INDEX(UPSTREAM_EVIDENCE!$B$6:$B$205,MATCH(D121,UPSTREAM_EVIDENCE!$A$6:$A$205,0))),EXACT(E121,INDEX(UPSTREAM_EVIDENCE!$C$6:$C$205,MATCH(D121,UPSTREAM_EVIDENCE!$A$6:$A$205,0))),EXACT(F121,INDEX(UPSTREAM_EVIDENCE!$D$6:$D$205,MATCH(D121,UPSTREAM_EVIDENCE!$A$6:$A$205,0))),EXACT(H121,INDEX(UPSTREAM_EVIDENCE!$E$6:$E$205,MATCH(D121,UPSTREAM_EVIDENCE!$A$6:$A$205,0))),EXACT(I121,INDEX(UPSTREAM_EVIDENCE!$F$6:$F$205,MATCH(D121,UPSTREAM_EVIDENCE!$A$6:$A$205,0))),INDEX(UPSTREAM_EVIDENCE!$K$6:$K$205,MATCH(D121,UPSTREAM_EVIDENCE!$A$6:$A$205,0))="VALID"),"VALID","INVALID - EVIDENCE AUDIT PARITY"))</x:f>
      </x:c>
      <x:c r="Q121" s="51" t="str">
        <x:f>IF(A121="","",COUNTIF($B$6:B121,B121))</x:f>
      </x:c>
      <x:c r="R121" s="51" t="str">
        <x:f>IF(A121="","",B121&amp;"|~|"&amp;Q121)</x:f>
      </x:c>
      <x:c r="S121" s="51" t="str">
        <x:f>IF(A121="","",ROW()-5)</x:f>
      </x:c>
    </x:row>
    <x:row r="122">
      <x:c r="A122" s="24"/>
      <x:c r="B122" s="24"/>
      <x:c r="C122" s="24"/>
      <x:c r="D122" s="24"/>
      <x:c r="E122" s="24"/>
      <x:c r="F122" s="24"/>
      <x:c r="G122" s="24"/>
      <x:c r="H122" s="24"/>
      <x:c r="I122" s="24"/>
      <x:c r="J122" s="30" t="str">
        <x:f>IF(A122="","",IF(COUNTIF($A$6:$A$205,A122)=1,"VALID","INVALID - DUPLICATE / CASE-COLLIDING LINK ID"))</x:f>
      </x:c>
      <x:c r="K122" s="30" t="str">
        <x:f>IF(A122="","",IF(AND(COUNTIF(MEMO_REGISTER!$A$6:$A$205,B122)=1,EXACT(B122,INDEX(MEMO_REGISTER!$A$6:$A$205,MATCH(B122,MEMO_REGISTER!$A$6:$A$205,0))),EXACT(C122,INDEX(MEMO_REGISTER!$B$6:$B$205,MATCH(B122,MEMO_REGISTER!$A$6:$A$205,0)))),"VALID","INVALID - MEMO / DECISION OWNERSHIP"))</x:f>
      </x:c>
      <x:c r="L122" s="30" t="str">
        <x:f>IF(A122="","",IF(AND(OR(EXACT(E122,"DECISION-USABLE"),EXACT(E122,"BOUNDED INFERENCE"),EXACT(E122,"REPAIR / NARROW"),EXACT(E122,"HOLD / EXCLUDE")),OR(EXACT(G122,"SUPPORT"),EXACT(G122,"CHALLENGE"))),"VALID","INVALID - CONTROLLED TOKEN"))</x:f>
      </x:c>
      <x:c r="M122" s="30" t="str">
        <x:f>IF(A122="","",IF(AND(B122&lt;&gt;"",C122&lt;&gt;"",D122&lt;&gt;"",F122&lt;&gt;"",H122&lt;&gt;"",I122&lt;&gt;""),"VALID","INVALID - REQUIRED FIELD"))</x:f>
      </x:c>
      <x:c r="N122" s="30" t="str">
        <x:f>IF(A122="","",IF(OR(J122&lt;&gt;"VALID",K122&lt;&gt;"VALID",L122&lt;&gt;"VALID",M122&lt;&gt;"VALID",P122&lt;&gt;"VALID"),"INVALID",IF(OR(EXACT(E122,"REPAIR / NARROW"),EXACT(E122,"HOLD / EXCLUDE")),"BLOCKING","VALID")))</x:f>
      </x:c>
      <x:c r="O122" s="30" t="str">
        <x:f>IF(A122="","",B122&amp;"|~|"&amp;C122&amp;"|~|"&amp;D122)</x:f>
      </x:c>
      <x:c r="P122" s="51" t="str">
        <x:f>IF(A122="","",IF(AND(COUNTIF(UPSTREAM_EVIDENCE!$A$6:$A$205,D122)=1,EXACT(D122,INDEX(UPSTREAM_EVIDENCE!$A$6:$A$205,MATCH(D122,UPSTREAM_EVIDENCE!$A$6:$A$205,0))),EXACT(C122,INDEX(UPSTREAM_EVIDENCE!$B$6:$B$205,MATCH(D122,UPSTREAM_EVIDENCE!$A$6:$A$205,0))),EXACT(E122,INDEX(UPSTREAM_EVIDENCE!$C$6:$C$205,MATCH(D122,UPSTREAM_EVIDENCE!$A$6:$A$205,0))),EXACT(F122,INDEX(UPSTREAM_EVIDENCE!$D$6:$D$205,MATCH(D122,UPSTREAM_EVIDENCE!$A$6:$A$205,0))),EXACT(H122,INDEX(UPSTREAM_EVIDENCE!$E$6:$E$205,MATCH(D122,UPSTREAM_EVIDENCE!$A$6:$A$205,0))),EXACT(I122,INDEX(UPSTREAM_EVIDENCE!$F$6:$F$205,MATCH(D122,UPSTREAM_EVIDENCE!$A$6:$A$205,0))),INDEX(UPSTREAM_EVIDENCE!$K$6:$K$205,MATCH(D122,UPSTREAM_EVIDENCE!$A$6:$A$205,0))="VALID"),"VALID","INVALID - EVIDENCE AUDIT PARITY"))</x:f>
      </x:c>
      <x:c r="Q122" s="51" t="str">
        <x:f>IF(A122="","",COUNTIF($B$6:B122,B122))</x:f>
      </x:c>
      <x:c r="R122" s="51" t="str">
        <x:f>IF(A122="","",B122&amp;"|~|"&amp;Q122)</x:f>
      </x:c>
      <x:c r="S122" s="51" t="str">
        <x:f>IF(A122="","",ROW()-5)</x:f>
      </x:c>
    </x:row>
    <x:row r="123">
      <x:c r="A123" s="24"/>
      <x:c r="B123" s="24"/>
      <x:c r="C123" s="24"/>
      <x:c r="D123" s="24"/>
      <x:c r="E123" s="24"/>
      <x:c r="F123" s="24"/>
      <x:c r="G123" s="24"/>
      <x:c r="H123" s="24"/>
      <x:c r="I123" s="24"/>
      <x:c r="J123" s="30" t="str">
        <x:f>IF(A123="","",IF(COUNTIF($A$6:$A$205,A123)=1,"VALID","INVALID - DUPLICATE / CASE-COLLIDING LINK ID"))</x:f>
      </x:c>
      <x:c r="K123" s="30" t="str">
        <x:f>IF(A123="","",IF(AND(COUNTIF(MEMO_REGISTER!$A$6:$A$205,B123)=1,EXACT(B123,INDEX(MEMO_REGISTER!$A$6:$A$205,MATCH(B123,MEMO_REGISTER!$A$6:$A$205,0))),EXACT(C123,INDEX(MEMO_REGISTER!$B$6:$B$205,MATCH(B123,MEMO_REGISTER!$A$6:$A$205,0)))),"VALID","INVALID - MEMO / DECISION OWNERSHIP"))</x:f>
      </x:c>
      <x:c r="L123" s="30" t="str">
        <x:f>IF(A123="","",IF(AND(OR(EXACT(E123,"DECISION-USABLE"),EXACT(E123,"BOUNDED INFERENCE"),EXACT(E123,"REPAIR / NARROW"),EXACT(E123,"HOLD / EXCLUDE")),OR(EXACT(G123,"SUPPORT"),EXACT(G123,"CHALLENGE"))),"VALID","INVALID - CONTROLLED TOKEN"))</x:f>
      </x:c>
      <x:c r="M123" s="30" t="str">
        <x:f>IF(A123="","",IF(AND(B123&lt;&gt;"",C123&lt;&gt;"",D123&lt;&gt;"",F123&lt;&gt;"",H123&lt;&gt;"",I123&lt;&gt;""),"VALID","INVALID - REQUIRED FIELD"))</x:f>
      </x:c>
      <x:c r="N123" s="30" t="str">
        <x:f>IF(A123="","",IF(OR(J123&lt;&gt;"VALID",K123&lt;&gt;"VALID",L123&lt;&gt;"VALID",M123&lt;&gt;"VALID",P123&lt;&gt;"VALID"),"INVALID",IF(OR(EXACT(E123,"REPAIR / NARROW"),EXACT(E123,"HOLD / EXCLUDE")),"BLOCKING","VALID")))</x:f>
      </x:c>
      <x:c r="O123" s="30" t="str">
        <x:f>IF(A123="","",B123&amp;"|~|"&amp;C123&amp;"|~|"&amp;D123)</x:f>
      </x:c>
      <x:c r="P123" s="51" t="str">
        <x:f>IF(A123="","",IF(AND(COUNTIF(UPSTREAM_EVIDENCE!$A$6:$A$205,D123)=1,EXACT(D123,INDEX(UPSTREAM_EVIDENCE!$A$6:$A$205,MATCH(D123,UPSTREAM_EVIDENCE!$A$6:$A$205,0))),EXACT(C123,INDEX(UPSTREAM_EVIDENCE!$B$6:$B$205,MATCH(D123,UPSTREAM_EVIDENCE!$A$6:$A$205,0))),EXACT(E123,INDEX(UPSTREAM_EVIDENCE!$C$6:$C$205,MATCH(D123,UPSTREAM_EVIDENCE!$A$6:$A$205,0))),EXACT(F123,INDEX(UPSTREAM_EVIDENCE!$D$6:$D$205,MATCH(D123,UPSTREAM_EVIDENCE!$A$6:$A$205,0))),EXACT(H123,INDEX(UPSTREAM_EVIDENCE!$E$6:$E$205,MATCH(D123,UPSTREAM_EVIDENCE!$A$6:$A$205,0))),EXACT(I123,INDEX(UPSTREAM_EVIDENCE!$F$6:$F$205,MATCH(D123,UPSTREAM_EVIDENCE!$A$6:$A$205,0))),INDEX(UPSTREAM_EVIDENCE!$K$6:$K$205,MATCH(D123,UPSTREAM_EVIDENCE!$A$6:$A$205,0))="VALID"),"VALID","INVALID - EVIDENCE AUDIT PARITY"))</x:f>
      </x:c>
      <x:c r="Q123" s="51" t="str">
        <x:f>IF(A123="","",COUNTIF($B$6:B123,B123))</x:f>
      </x:c>
      <x:c r="R123" s="51" t="str">
        <x:f>IF(A123="","",B123&amp;"|~|"&amp;Q123)</x:f>
      </x:c>
      <x:c r="S123" s="51" t="str">
        <x:f>IF(A123="","",ROW()-5)</x:f>
      </x:c>
    </x:row>
    <x:row r="124">
      <x:c r="A124" s="24"/>
      <x:c r="B124" s="24"/>
      <x:c r="C124" s="24"/>
      <x:c r="D124" s="24"/>
      <x:c r="E124" s="24"/>
      <x:c r="F124" s="24"/>
      <x:c r="G124" s="24"/>
      <x:c r="H124" s="24"/>
      <x:c r="I124" s="24"/>
      <x:c r="J124" s="30" t="str">
        <x:f>IF(A124="","",IF(COUNTIF($A$6:$A$205,A124)=1,"VALID","INVALID - DUPLICATE / CASE-COLLIDING LINK ID"))</x:f>
      </x:c>
      <x:c r="K124" s="30" t="str">
        <x:f>IF(A124="","",IF(AND(COUNTIF(MEMO_REGISTER!$A$6:$A$205,B124)=1,EXACT(B124,INDEX(MEMO_REGISTER!$A$6:$A$205,MATCH(B124,MEMO_REGISTER!$A$6:$A$205,0))),EXACT(C124,INDEX(MEMO_REGISTER!$B$6:$B$205,MATCH(B124,MEMO_REGISTER!$A$6:$A$205,0)))),"VALID","INVALID - MEMO / DECISION OWNERSHIP"))</x:f>
      </x:c>
      <x:c r="L124" s="30" t="str">
        <x:f>IF(A124="","",IF(AND(OR(EXACT(E124,"DECISION-USABLE"),EXACT(E124,"BOUNDED INFERENCE"),EXACT(E124,"REPAIR / NARROW"),EXACT(E124,"HOLD / EXCLUDE")),OR(EXACT(G124,"SUPPORT"),EXACT(G124,"CHALLENGE"))),"VALID","INVALID - CONTROLLED TOKEN"))</x:f>
      </x:c>
      <x:c r="M124" s="30" t="str">
        <x:f>IF(A124="","",IF(AND(B124&lt;&gt;"",C124&lt;&gt;"",D124&lt;&gt;"",F124&lt;&gt;"",H124&lt;&gt;"",I124&lt;&gt;""),"VALID","INVALID - REQUIRED FIELD"))</x:f>
      </x:c>
      <x:c r="N124" s="30" t="str">
        <x:f>IF(A124="","",IF(OR(J124&lt;&gt;"VALID",K124&lt;&gt;"VALID",L124&lt;&gt;"VALID",M124&lt;&gt;"VALID",P124&lt;&gt;"VALID"),"INVALID",IF(OR(EXACT(E124,"REPAIR / NARROW"),EXACT(E124,"HOLD / EXCLUDE")),"BLOCKING","VALID")))</x:f>
      </x:c>
      <x:c r="O124" s="30" t="str">
        <x:f>IF(A124="","",B124&amp;"|~|"&amp;C124&amp;"|~|"&amp;D124)</x:f>
      </x:c>
      <x:c r="P124" s="51" t="str">
        <x:f>IF(A124="","",IF(AND(COUNTIF(UPSTREAM_EVIDENCE!$A$6:$A$205,D124)=1,EXACT(D124,INDEX(UPSTREAM_EVIDENCE!$A$6:$A$205,MATCH(D124,UPSTREAM_EVIDENCE!$A$6:$A$205,0))),EXACT(C124,INDEX(UPSTREAM_EVIDENCE!$B$6:$B$205,MATCH(D124,UPSTREAM_EVIDENCE!$A$6:$A$205,0))),EXACT(E124,INDEX(UPSTREAM_EVIDENCE!$C$6:$C$205,MATCH(D124,UPSTREAM_EVIDENCE!$A$6:$A$205,0))),EXACT(F124,INDEX(UPSTREAM_EVIDENCE!$D$6:$D$205,MATCH(D124,UPSTREAM_EVIDENCE!$A$6:$A$205,0))),EXACT(H124,INDEX(UPSTREAM_EVIDENCE!$E$6:$E$205,MATCH(D124,UPSTREAM_EVIDENCE!$A$6:$A$205,0))),EXACT(I124,INDEX(UPSTREAM_EVIDENCE!$F$6:$F$205,MATCH(D124,UPSTREAM_EVIDENCE!$A$6:$A$205,0))),INDEX(UPSTREAM_EVIDENCE!$K$6:$K$205,MATCH(D124,UPSTREAM_EVIDENCE!$A$6:$A$205,0))="VALID"),"VALID","INVALID - EVIDENCE AUDIT PARITY"))</x:f>
      </x:c>
      <x:c r="Q124" s="51" t="str">
        <x:f>IF(A124="","",COUNTIF($B$6:B124,B124))</x:f>
      </x:c>
      <x:c r="R124" s="51" t="str">
        <x:f>IF(A124="","",B124&amp;"|~|"&amp;Q124)</x:f>
      </x:c>
      <x:c r="S124" s="51" t="str">
        <x:f>IF(A124="","",ROW()-5)</x:f>
      </x:c>
    </x:row>
    <x:row r="125">
      <x:c r="A125" s="24"/>
      <x:c r="B125" s="24"/>
      <x:c r="C125" s="24"/>
      <x:c r="D125" s="24"/>
      <x:c r="E125" s="24"/>
      <x:c r="F125" s="24"/>
      <x:c r="G125" s="24"/>
      <x:c r="H125" s="24"/>
      <x:c r="I125" s="24"/>
      <x:c r="J125" s="30" t="str">
        <x:f>IF(A125="","",IF(COUNTIF($A$6:$A$205,A125)=1,"VALID","INVALID - DUPLICATE / CASE-COLLIDING LINK ID"))</x:f>
      </x:c>
      <x:c r="K125" s="30" t="str">
        <x:f>IF(A125="","",IF(AND(COUNTIF(MEMO_REGISTER!$A$6:$A$205,B125)=1,EXACT(B125,INDEX(MEMO_REGISTER!$A$6:$A$205,MATCH(B125,MEMO_REGISTER!$A$6:$A$205,0))),EXACT(C125,INDEX(MEMO_REGISTER!$B$6:$B$205,MATCH(B125,MEMO_REGISTER!$A$6:$A$205,0)))),"VALID","INVALID - MEMO / DECISION OWNERSHIP"))</x:f>
      </x:c>
      <x:c r="L125" s="30" t="str">
        <x:f>IF(A125="","",IF(AND(OR(EXACT(E125,"DECISION-USABLE"),EXACT(E125,"BOUNDED INFERENCE"),EXACT(E125,"REPAIR / NARROW"),EXACT(E125,"HOLD / EXCLUDE")),OR(EXACT(G125,"SUPPORT"),EXACT(G125,"CHALLENGE"))),"VALID","INVALID - CONTROLLED TOKEN"))</x:f>
      </x:c>
      <x:c r="M125" s="30" t="str">
        <x:f>IF(A125="","",IF(AND(B125&lt;&gt;"",C125&lt;&gt;"",D125&lt;&gt;"",F125&lt;&gt;"",H125&lt;&gt;"",I125&lt;&gt;""),"VALID","INVALID - REQUIRED FIELD"))</x:f>
      </x:c>
      <x:c r="N125" s="30" t="str">
        <x:f>IF(A125="","",IF(OR(J125&lt;&gt;"VALID",K125&lt;&gt;"VALID",L125&lt;&gt;"VALID",M125&lt;&gt;"VALID",P125&lt;&gt;"VALID"),"INVALID",IF(OR(EXACT(E125,"REPAIR / NARROW"),EXACT(E125,"HOLD / EXCLUDE")),"BLOCKING","VALID")))</x:f>
      </x:c>
      <x:c r="O125" s="30" t="str">
        <x:f>IF(A125="","",B125&amp;"|~|"&amp;C125&amp;"|~|"&amp;D125)</x:f>
      </x:c>
      <x:c r="P125" s="51" t="str">
        <x:f>IF(A125="","",IF(AND(COUNTIF(UPSTREAM_EVIDENCE!$A$6:$A$205,D125)=1,EXACT(D125,INDEX(UPSTREAM_EVIDENCE!$A$6:$A$205,MATCH(D125,UPSTREAM_EVIDENCE!$A$6:$A$205,0))),EXACT(C125,INDEX(UPSTREAM_EVIDENCE!$B$6:$B$205,MATCH(D125,UPSTREAM_EVIDENCE!$A$6:$A$205,0))),EXACT(E125,INDEX(UPSTREAM_EVIDENCE!$C$6:$C$205,MATCH(D125,UPSTREAM_EVIDENCE!$A$6:$A$205,0))),EXACT(F125,INDEX(UPSTREAM_EVIDENCE!$D$6:$D$205,MATCH(D125,UPSTREAM_EVIDENCE!$A$6:$A$205,0))),EXACT(H125,INDEX(UPSTREAM_EVIDENCE!$E$6:$E$205,MATCH(D125,UPSTREAM_EVIDENCE!$A$6:$A$205,0))),EXACT(I125,INDEX(UPSTREAM_EVIDENCE!$F$6:$F$205,MATCH(D125,UPSTREAM_EVIDENCE!$A$6:$A$205,0))),INDEX(UPSTREAM_EVIDENCE!$K$6:$K$205,MATCH(D125,UPSTREAM_EVIDENCE!$A$6:$A$205,0))="VALID"),"VALID","INVALID - EVIDENCE AUDIT PARITY"))</x:f>
      </x:c>
      <x:c r="Q125" s="51" t="str">
        <x:f>IF(A125="","",COUNTIF($B$6:B125,B125))</x:f>
      </x:c>
      <x:c r="R125" s="51" t="str">
        <x:f>IF(A125="","",B125&amp;"|~|"&amp;Q125)</x:f>
      </x:c>
      <x:c r="S125" s="51" t="str">
        <x:f>IF(A125="","",ROW()-5)</x:f>
      </x:c>
    </x:row>
    <x:row r="126">
      <x:c r="A126" s="24"/>
      <x:c r="B126" s="24"/>
      <x:c r="C126" s="24"/>
      <x:c r="D126" s="24"/>
      <x:c r="E126" s="24"/>
      <x:c r="F126" s="24"/>
      <x:c r="G126" s="24"/>
      <x:c r="H126" s="24"/>
      <x:c r="I126" s="24"/>
      <x:c r="J126" s="30" t="str">
        <x:f>IF(A126="","",IF(COUNTIF($A$6:$A$205,A126)=1,"VALID","INVALID - DUPLICATE / CASE-COLLIDING LINK ID"))</x:f>
      </x:c>
      <x:c r="K126" s="30" t="str">
        <x:f>IF(A126="","",IF(AND(COUNTIF(MEMO_REGISTER!$A$6:$A$205,B126)=1,EXACT(B126,INDEX(MEMO_REGISTER!$A$6:$A$205,MATCH(B126,MEMO_REGISTER!$A$6:$A$205,0))),EXACT(C126,INDEX(MEMO_REGISTER!$B$6:$B$205,MATCH(B126,MEMO_REGISTER!$A$6:$A$205,0)))),"VALID","INVALID - MEMO / DECISION OWNERSHIP"))</x:f>
      </x:c>
      <x:c r="L126" s="30" t="str">
        <x:f>IF(A126="","",IF(AND(OR(EXACT(E126,"DECISION-USABLE"),EXACT(E126,"BOUNDED INFERENCE"),EXACT(E126,"REPAIR / NARROW"),EXACT(E126,"HOLD / EXCLUDE")),OR(EXACT(G126,"SUPPORT"),EXACT(G126,"CHALLENGE"))),"VALID","INVALID - CONTROLLED TOKEN"))</x:f>
      </x:c>
      <x:c r="M126" s="30" t="str">
        <x:f>IF(A126="","",IF(AND(B126&lt;&gt;"",C126&lt;&gt;"",D126&lt;&gt;"",F126&lt;&gt;"",H126&lt;&gt;"",I126&lt;&gt;""),"VALID","INVALID - REQUIRED FIELD"))</x:f>
      </x:c>
      <x:c r="N126" s="30" t="str">
        <x:f>IF(A126="","",IF(OR(J126&lt;&gt;"VALID",K126&lt;&gt;"VALID",L126&lt;&gt;"VALID",M126&lt;&gt;"VALID",P126&lt;&gt;"VALID"),"INVALID",IF(OR(EXACT(E126,"REPAIR / NARROW"),EXACT(E126,"HOLD / EXCLUDE")),"BLOCKING","VALID")))</x:f>
      </x:c>
      <x:c r="O126" s="30" t="str">
        <x:f>IF(A126="","",B126&amp;"|~|"&amp;C126&amp;"|~|"&amp;D126)</x:f>
      </x:c>
      <x:c r="P126" s="51" t="str">
        <x:f>IF(A126="","",IF(AND(COUNTIF(UPSTREAM_EVIDENCE!$A$6:$A$205,D126)=1,EXACT(D126,INDEX(UPSTREAM_EVIDENCE!$A$6:$A$205,MATCH(D126,UPSTREAM_EVIDENCE!$A$6:$A$205,0))),EXACT(C126,INDEX(UPSTREAM_EVIDENCE!$B$6:$B$205,MATCH(D126,UPSTREAM_EVIDENCE!$A$6:$A$205,0))),EXACT(E126,INDEX(UPSTREAM_EVIDENCE!$C$6:$C$205,MATCH(D126,UPSTREAM_EVIDENCE!$A$6:$A$205,0))),EXACT(F126,INDEX(UPSTREAM_EVIDENCE!$D$6:$D$205,MATCH(D126,UPSTREAM_EVIDENCE!$A$6:$A$205,0))),EXACT(H126,INDEX(UPSTREAM_EVIDENCE!$E$6:$E$205,MATCH(D126,UPSTREAM_EVIDENCE!$A$6:$A$205,0))),EXACT(I126,INDEX(UPSTREAM_EVIDENCE!$F$6:$F$205,MATCH(D126,UPSTREAM_EVIDENCE!$A$6:$A$205,0))),INDEX(UPSTREAM_EVIDENCE!$K$6:$K$205,MATCH(D126,UPSTREAM_EVIDENCE!$A$6:$A$205,0))="VALID"),"VALID","INVALID - EVIDENCE AUDIT PARITY"))</x:f>
      </x:c>
      <x:c r="Q126" s="51" t="str">
        <x:f>IF(A126="","",COUNTIF($B$6:B126,B126))</x:f>
      </x:c>
      <x:c r="R126" s="51" t="str">
        <x:f>IF(A126="","",B126&amp;"|~|"&amp;Q126)</x:f>
      </x:c>
      <x:c r="S126" s="51" t="str">
        <x:f>IF(A126="","",ROW()-5)</x:f>
      </x:c>
    </x:row>
    <x:row r="127">
      <x:c r="A127" s="24"/>
      <x:c r="B127" s="24"/>
      <x:c r="C127" s="24"/>
      <x:c r="D127" s="24"/>
      <x:c r="E127" s="24"/>
      <x:c r="F127" s="24"/>
      <x:c r="G127" s="24"/>
      <x:c r="H127" s="24"/>
      <x:c r="I127" s="24"/>
      <x:c r="J127" s="30" t="str">
        <x:f>IF(A127="","",IF(COUNTIF($A$6:$A$205,A127)=1,"VALID","INVALID - DUPLICATE / CASE-COLLIDING LINK ID"))</x:f>
      </x:c>
      <x:c r="K127" s="30" t="str">
        <x:f>IF(A127="","",IF(AND(COUNTIF(MEMO_REGISTER!$A$6:$A$205,B127)=1,EXACT(B127,INDEX(MEMO_REGISTER!$A$6:$A$205,MATCH(B127,MEMO_REGISTER!$A$6:$A$205,0))),EXACT(C127,INDEX(MEMO_REGISTER!$B$6:$B$205,MATCH(B127,MEMO_REGISTER!$A$6:$A$205,0)))),"VALID","INVALID - MEMO / DECISION OWNERSHIP"))</x:f>
      </x:c>
      <x:c r="L127" s="30" t="str">
        <x:f>IF(A127="","",IF(AND(OR(EXACT(E127,"DECISION-USABLE"),EXACT(E127,"BOUNDED INFERENCE"),EXACT(E127,"REPAIR / NARROW"),EXACT(E127,"HOLD / EXCLUDE")),OR(EXACT(G127,"SUPPORT"),EXACT(G127,"CHALLENGE"))),"VALID","INVALID - CONTROLLED TOKEN"))</x:f>
      </x:c>
      <x:c r="M127" s="30" t="str">
        <x:f>IF(A127="","",IF(AND(B127&lt;&gt;"",C127&lt;&gt;"",D127&lt;&gt;"",F127&lt;&gt;"",H127&lt;&gt;"",I127&lt;&gt;""),"VALID","INVALID - REQUIRED FIELD"))</x:f>
      </x:c>
      <x:c r="N127" s="30" t="str">
        <x:f>IF(A127="","",IF(OR(J127&lt;&gt;"VALID",K127&lt;&gt;"VALID",L127&lt;&gt;"VALID",M127&lt;&gt;"VALID",P127&lt;&gt;"VALID"),"INVALID",IF(OR(EXACT(E127,"REPAIR / NARROW"),EXACT(E127,"HOLD / EXCLUDE")),"BLOCKING","VALID")))</x:f>
      </x:c>
      <x:c r="O127" s="30" t="str">
        <x:f>IF(A127="","",B127&amp;"|~|"&amp;C127&amp;"|~|"&amp;D127)</x:f>
      </x:c>
      <x:c r="P127" s="51" t="str">
        <x:f>IF(A127="","",IF(AND(COUNTIF(UPSTREAM_EVIDENCE!$A$6:$A$205,D127)=1,EXACT(D127,INDEX(UPSTREAM_EVIDENCE!$A$6:$A$205,MATCH(D127,UPSTREAM_EVIDENCE!$A$6:$A$205,0))),EXACT(C127,INDEX(UPSTREAM_EVIDENCE!$B$6:$B$205,MATCH(D127,UPSTREAM_EVIDENCE!$A$6:$A$205,0))),EXACT(E127,INDEX(UPSTREAM_EVIDENCE!$C$6:$C$205,MATCH(D127,UPSTREAM_EVIDENCE!$A$6:$A$205,0))),EXACT(F127,INDEX(UPSTREAM_EVIDENCE!$D$6:$D$205,MATCH(D127,UPSTREAM_EVIDENCE!$A$6:$A$205,0))),EXACT(H127,INDEX(UPSTREAM_EVIDENCE!$E$6:$E$205,MATCH(D127,UPSTREAM_EVIDENCE!$A$6:$A$205,0))),EXACT(I127,INDEX(UPSTREAM_EVIDENCE!$F$6:$F$205,MATCH(D127,UPSTREAM_EVIDENCE!$A$6:$A$205,0))),INDEX(UPSTREAM_EVIDENCE!$K$6:$K$205,MATCH(D127,UPSTREAM_EVIDENCE!$A$6:$A$205,0))="VALID"),"VALID","INVALID - EVIDENCE AUDIT PARITY"))</x:f>
      </x:c>
      <x:c r="Q127" s="51" t="str">
        <x:f>IF(A127="","",COUNTIF($B$6:B127,B127))</x:f>
      </x:c>
      <x:c r="R127" s="51" t="str">
        <x:f>IF(A127="","",B127&amp;"|~|"&amp;Q127)</x:f>
      </x:c>
      <x:c r="S127" s="51" t="str">
        <x:f>IF(A127="","",ROW()-5)</x:f>
      </x:c>
    </x:row>
    <x:row r="128">
      <x:c r="A128" s="24"/>
      <x:c r="B128" s="24"/>
      <x:c r="C128" s="24"/>
      <x:c r="D128" s="24"/>
      <x:c r="E128" s="24"/>
      <x:c r="F128" s="24"/>
      <x:c r="G128" s="24"/>
      <x:c r="H128" s="24"/>
      <x:c r="I128" s="24"/>
      <x:c r="J128" s="30" t="str">
        <x:f>IF(A128="","",IF(COUNTIF($A$6:$A$205,A128)=1,"VALID","INVALID - DUPLICATE / CASE-COLLIDING LINK ID"))</x:f>
      </x:c>
      <x:c r="K128" s="30" t="str">
        <x:f>IF(A128="","",IF(AND(COUNTIF(MEMO_REGISTER!$A$6:$A$205,B128)=1,EXACT(B128,INDEX(MEMO_REGISTER!$A$6:$A$205,MATCH(B128,MEMO_REGISTER!$A$6:$A$205,0))),EXACT(C128,INDEX(MEMO_REGISTER!$B$6:$B$205,MATCH(B128,MEMO_REGISTER!$A$6:$A$205,0)))),"VALID","INVALID - MEMO / DECISION OWNERSHIP"))</x:f>
      </x:c>
      <x:c r="L128" s="30" t="str">
        <x:f>IF(A128="","",IF(AND(OR(EXACT(E128,"DECISION-USABLE"),EXACT(E128,"BOUNDED INFERENCE"),EXACT(E128,"REPAIR / NARROW"),EXACT(E128,"HOLD / EXCLUDE")),OR(EXACT(G128,"SUPPORT"),EXACT(G128,"CHALLENGE"))),"VALID","INVALID - CONTROLLED TOKEN"))</x:f>
      </x:c>
      <x:c r="M128" s="30" t="str">
        <x:f>IF(A128="","",IF(AND(B128&lt;&gt;"",C128&lt;&gt;"",D128&lt;&gt;"",F128&lt;&gt;"",H128&lt;&gt;"",I128&lt;&gt;""),"VALID","INVALID - REQUIRED FIELD"))</x:f>
      </x:c>
      <x:c r="N128" s="30" t="str">
        <x:f>IF(A128="","",IF(OR(J128&lt;&gt;"VALID",K128&lt;&gt;"VALID",L128&lt;&gt;"VALID",M128&lt;&gt;"VALID",P128&lt;&gt;"VALID"),"INVALID",IF(OR(EXACT(E128,"REPAIR / NARROW"),EXACT(E128,"HOLD / EXCLUDE")),"BLOCKING","VALID")))</x:f>
      </x:c>
      <x:c r="O128" s="30" t="str">
        <x:f>IF(A128="","",B128&amp;"|~|"&amp;C128&amp;"|~|"&amp;D128)</x:f>
      </x:c>
      <x:c r="P128" s="51" t="str">
        <x:f>IF(A128="","",IF(AND(COUNTIF(UPSTREAM_EVIDENCE!$A$6:$A$205,D128)=1,EXACT(D128,INDEX(UPSTREAM_EVIDENCE!$A$6:$A$205,MATCH(D128,UPSTREAM_EVIDENCE!$A$6:$A$205,0))),EXACT(C128,INDEX(UPSTREAM_EVIDENCE!$B$6:$B$205,MATCH(D128,UPSTREAM_EVIDENCE!$A$6:$A$205,0))),EXACT(E128,INDEX(UPSTREAM_EVIDENCE!$C$6:$C$205,MATCH(D128,UPSTREAM_EVIDENCE!$A$6:$A$205,0))),EXACT(F128,INDEX(UPSTREAM_EVIDENCE!$D$6:$D$205,MATCH(D128,UPSTREAM_EVIDENCE!$A$6:$A$205,0))),EXACT(H128,INDEX(UPSTREAM_EVIDENCE!$E$6:$E$205,MATCH(D128,UPSTREAM_EVIDENCE!$A$6:$A$205,0))),EXACT(I128,INDEX(UPSTREAM_EVIDENCE!$F$6:$F$205,MATCH(D128,UPSTREAM_EVIDENCE!$A$6:$A$205,0))),INDEX(UPSTREAM_EVIDENCE!$K$6:$K$205,MATCH(D128,UPSTREAM_EVIDENCE!$A$6:$A$205,0))="VALID"),"VALID","INVALID - EVIDENCE AUDIT PARITY"))</x:f>
      </x:c>
      <x:c r="Q128" s="51" t="str">
        <x:f>IF(A128="","",COUNTIF($B$6:B128,B128))</x:f>
      </x:c>
      <x:c r="R128" s="51" t="str">
        <x:f>IF(A128="","",B128&amp;"|~|"&amp;Q128)</x:f>
      </x:c>
      <x:c r="S128" s="51" t="str">
        <x:f>IF(A128="","",ROW()-5)</x:f>
      </x:c>
    </x:row>
    <x:row r="129">
      <x:c r="A129" s="24"/>
      <x:c r="B129" s="24"/>
      <x:c r="C129" s="24"/>
      <x:c r="D129" s="24"/>
      <x:c r="E129" s="24"/>
      <x:c r="F129" s="24"/>
      <x:c r="G129" s="24"/>
      <x:c r="H129" s="24"/>
      <x:c r="I129" s="24"/>
      <x:c r="J129" s="30" t="str">
        <x:f>IF(A129="","",IF(COUNTIF($A$6:$A$205,A129)=1,"VALID","INVALID - DUPLICATE / CASE-COLLIDING LINK ID"))</x:f>
      </x:c>
      <x:c r="K129" s="30" t="str">
        <x:f>IF(A129="","",IF(AND(COUNTIF(MEMO_REGISTER!$A$6:$A$205,B129)=1,EXACT(B129,INDEX(MEMO_REGISTER!$A$6:$A$205,MATCH(B129,MEMO_REGISTER!$A$6:$A$205,0))),EXACT(C129,INDEX(MEMO_REGISTER!$B$6:$B$205,MATCH(B129,MEMO_REGISTER!$A$6:$A$205,0)))),"VALID","INVALID - MEMO / DECISION OWNERSHIP"))</x:f>
      </x:c>
      <x:c r="L129" s="30" t="str">
        <x:f>IF(A129="","",IF(AND(OR(EXACT(E129,"DECISION-USABLE"),EXACT(E129,"BOUNDED INFERENCE"),EXACT(E129,"REPAIR / NARROW"),EXACT(E129,"HOLD / EXCLUDE")),OR(EXACT(G129,"SUPPORT"),EXACT(G129,"CHALLENGE"))),"VALID","INVALID - CONTROLLED TOKEN"))</x:f>
      </x:c>
      <x:c r="M129" s="30" t="str">
        <x:f>IF(A129="","",IF(AND(B129&lt;&gt;"",C129&lt;&gt;"",D129&lt;&gt;"",F129&lt;&gt;"",H129&lt;&gt;"",I129&lt;&gt;""),"VALID","INVALID - REQUIRED FIELD"))</x:f>
      </x:c>
      <x:c r="N129" s="30" t="str">
        <x:f>IF(A129="","",IF(OR(J129&lt;&gt;"VALID",K129&lt;&gt;"VALID",L129&lt;&gt;"VALID",M129&lt;&gt;"VALID",P129&lt;&gt;"VALID"),"INVALID",IF(OR(EXACT(E129,"REPAIR / NARROW"),EXACT(E129,"HOLD / EXCLUDE")),"BLOCKING","VALID")))</x:f>
      </x:c>
      <x:c r="O129" s="30" t="str">
        <x:f>IF(A129="","",B129&amp;"|~|"&amp;C129&amp;"|~|"&amp;D129)</x:f>
      </x:c>
      <x:c r="P129" s="51" t="str">
        <x:f>IF(A129="","",IF(AND(COUNTIF(UPSTREAM_EVIDENCE!$A$6:$A$205,D129)=1,EXACT(D129,INDEX(UPSTREAM_EVIDENCE!$A$6:$A$205,MATCH(D129,UPSTREAM_EVIDENCE!$A$6:$A$205,0))),EXACT(C129,INDEX(UPSTREAM_EVIDENCE!$B$6:$B$205,MATCH(D129,UPSTREAM_EVIDENCE!$A$6:$A$205,0))),EXACT(E129,INDEX(UPSTREAM_EVIDENCE!$C$6:$C$205,MATCH(D129,UPSTREAM_EVIDENCE!$A$6:$A$205,0))),EXACT(F129,INDEX(UPSTREAM_EVIDENCE!$D$6:$D$205,MATCH(D129,UPSTREAM_EVIDENCE!$A$6:$A$205,0))),EXACT(H129,INDEX(UPSTREAM_EVIDENCE!$E$6:$E$205,MATCH(D129,UPSTREAM_EVIDENCE!$A$6:$A$205,0))),EXACT(I129,INDEX(UPSTREAM_EVIDENCE!$F$6:$F$205,MATCH(D129,UPSTREAM_EVIDENCE!$A$6:$A$205,0))),INDEX(UPSTREAM_EVIDENCE!$K$6:$K$205,MATCH(D129,UPSTREAM_EVIDENCE!$A$6:$A$205,0))="VALID"),"VALID","INVALID - EVIDENCE AUDIT PARITY"))</x:f>
      </x:c>
      <x:c r="Q129" s="51" t="str">
        <x:f>IF(A129="","",COUNTIF($B$6:B129,B129))</x:f>
      </x:c>
      <x:c r="R129" s="51" t="str">
        <x:f>IF(A129="","",B129&amp;"|~|"&amp;Q129)</x:f>
      </x:c>
      <x:c r="S129" s="51" t="str">
        <x:f>IF(A129="","",ROW()-5)</x:f>
      </x:c>
    </x:row>
    <x:row r="130">
      <x:c r="A130" s="24"/>
      <x:c r="B130" s="24"/>
      <x:c r="C130" s="24"/>
      <x:c r="D130" s="24"/>
      <x:c r="E130" s="24"/>
      <x:c r="F130" s="24"/>
      <x:c r="G130" s="24"/>
      <x:c r="H130" s="24"/>
      <x:c r="I130" s="24"/>
      <x:c r="J130" s="30" t="str">
        <x:f>IF(A130="","",IF(COUNTIF($A$6:$A$205,A130)=1,"VALID","INVALID - DUPLICATE / CASE-COLLIDING LINK ID"))</x:f>
      </x:c>
      <x:c r="K130" s="30" t="str">
        <x:f>IF(A130="","",IF(AND(COUNTIF(MEMO_REGISTER!$A$6:$A$205,B130)=1,EXACT(B130,INDEX(MEMO_REGISTER!$A$6:$A$205,MATCH(B130,MEMO_REGISTER!$A$6:$A$205,0))),EXACT(C130,INDEX(MEMO_REGISTER!$B$6:$B$205,MATCH(B130,MEMO_REGISTER!$A$6:$A$205,0)))),"VALID","INVALID - MEMO / DECISION OWNERSHIP"))</x:f>
      </x:c>
      <x:c r="L130" s="30" t="str">
        <x:f>IF(A130="","",IF(AND(OR(EXACT(E130,"DECISION-USABLE"),EXACT(E130,"BOUNDED INFERENCE"),EXACT(E130,"REPAIR / NARROW"),EXACT(E130,"HOLD / EXCLUDE")),OR(EXACT(G130,"SUPPORT"),EXACT(G130,"CHALLENGE"))),"VALID","INVALID - CONTROLLED TOKEN"))</x:f>
      </x:c>
      <x:c r="M130" s="30" t="str">
        <x:f>IF(A130="","",IF(AND(B130&lt;&gt;"",C130&lt;&gt;"",D130&lt;&gt;"",F130&lt;&gt;"",H130&lt;&gt;"",I130&lt;&gt;""),"VALID","INVALID - REQUIRED FIELD"))</x:f>
      </x:c>
      <x:c r="N130" s="30" t="str">
        <x:f>IF(A130="","",IF(OR(J130&lt;&gt;"VALID",K130&lt;&gt;"VALID",L130&lt;&gt;"VALID",M130&lt;&gt;"VALID",P130&lt;&gt;"VALID"),"INVALID",IF(OR(EXACT(E130,"REPAIR / NARROW"),EXACT(E130,"HOLD / EXCLUDE")),"BLOCKING","VALID")))</x:f>
      </x:c>
      <x:c r="O130" s="30" t="str">
        <x:f>IF(A130="","",B130&amp;"|~|"&amp;C130&amp;"|~|"&amp;D130)</x:f>
      </x:c>
      <x:c r="P130" s="51" t="str">
        <x:f>IF(A130="","",IF(AND(COUNTIF(UPSTREAM_EVIDENCE!$A$6:$A$205,D130)=1,EXACT(D130,INDEX(UPSTREAM_EVIDENCE!$A$6:$A$205,MATCH(D130,UPSTREAM_EVIDENCE!$A$6:$A$205,0))),EXACT(C130,INDEX(UPSTREAM_EVIDENCE!$B$6:$B$205,MATCH(D130,UPSTREAM_EVIDENCE!$A$6:$A$205,0))),EXACT(E130,INDEX(UPSTREAM_EVIDENCE!$C$6:$C$205,MATCH(D130,UPSTREAM_EVIDENCE!$A$6:$A$205,0))),EXACT(F130,INDEX(UPSTREAM_EVIDENCE!$D$6:$D$205,MATCH(D130,UPSTREAM_EVIDENCE!$A$6:$A$205,0))),EXACT(H130,INDEX(UPSTREAM_EVIDENCE!$E$6:$E$205,MATCH(D130,UPSTREAM_EVIDENCE!$A$6:$A$205,0))),EXACT(I130,INDEX(UPSTREAM_EVIDENCE!$F$6:$F$205,MATCH(D130,UPSTREAM_EVIDENCE!$A$6:$A$205,0))),INDEX(UPSTREAM_EVIDENCE!$K$6:$K$205,MATCH(D130,UPSTREAM_EVIDENCE!$A$6:$A$205,0))="VALID"),"VALID","INVALID - EVIDENCE AUDIT PARITY"))</x:f>
      </x:c>
      <x:c r="Q130" s="51" t="str">
        <x:f>IF(A130="","",COUNTIF($B$6:B130,B130))</x:f>
      </x:c>
      <x:c r="R130" s="51" t="str">
        <x:f>IF(A130="","",B130&amp;"|~|"&amp;Q130)</x:f>
      </x:c>
      <x:c r="S130" s="51" t="str">
        <x:f>IF(A130="","",ROW()-5)</x:f>
      </x:c>
    </x:row>
    <x:row r="131">
      <x:c r="A131" s="24"/>
      <x:c r="B131" s="24"/>
      <x:c r="C131" s="24"/>
      <x:c r="D131" s="24"/>
      <x:c r="E131" s="24"/>
      <x:c r="F131" s="24"/>
      <x:c r="G131" s="24"/>
      <x:c r="H131" s="24"/>
      <x:c r="I131" s="24"/>
      <x:c r="J131" s="30" t="str">
        <x:f>IF(A131="","",IF(COUNTIF($A$6:$A$205,A131)=1,"VALID","INVALID - DUPLICATE / CASE-COLLIDING LINK ID"))</x:f>
      </x:c>
      <x:c r="K131" s="30" t="str">
        <x:f>IF(A131="","",IF(AND(COUNTIF(MEMO_REGISTER!$A$6:$A$205,B131)=1,EXACT(B131,INDEX(MEMO_REGISTER!$A$6:$A$205,MATCH(B131,MEMO_REGISTER!$A$6:$A$205,0))),EXACT(C131,INDEX(MEMO_REGISTER!$B$6:$B$205,MATCH(B131,MEMO_REGISTER!$A$6:$A$205,0)))),"VALID","INVALID - MEMO / DECISION OWNERSHIP"))</x:f>
      </x:c>
      <x:c r="L131" s="30" t="str">
        <x:f>IF(A131="","",IF(AND(OR(EXACT(E131,"DECISION-USABLE"),EXACT(E131,"BOUNDED INFERENCE"),EXACT(E131,"REPAIR / NARROW"),EXACT(E131,"HOLD / EXCLUDE")),OR(EXACT(G131,"SUPPORT"),EXACT(G131,"CHALLENGE"))),"VALID","INVALID - CONTROLLED TOKEN"))</x:f>
      </x:c>
      <x:c r="M131" s="30" t="str">
        <x:f>IF(A131="","",IF(AND(B131&lt;&gt;"",C131&lt;&gt;"",D131&lt;&gt;"",F131&lt;&gt;"",H131&lt;&gt;"",I131&lt;&gt;""),"VALID","INVALID - REQUIRED FIELD"))</x:f>
      </x:c>
      <x:c r="N131" s="30" t="str">
        <x:f>IF(A131="","",IF(OR(J131&lt;&gt;"VALID",K131&lt;&gt;"VALID",L131&lt;&gt;"VALID",M131&lt;&gt;"VALID",P131&lt;&gt;"VALID"),"INVALID",IF(OR(EXACT(E131,"REPAIR / NARROW"),EXACT(E131,"HOLD / EXCLUDE")),"BLOCKING","VALID")))</x:f>
      </x:c>
      <x:c r="O131" s="30" t="str">
        <x:f>IF(A131="","",B131&amp;"|~|"&amp;C131&amp;"|~|"&amp;D131)</x:f>
      </x:c>
      <x:c r="P131" s="51" t="str">
        <x:f>IF(A131="","",IF(AND(COUNTIF(UPSTREAM_EVIDENCE!$A$6:$A$205,D131)=1,EXACT(D131,INDEX(UPSTREAM_EVIDENCE!$A$6:$A$205,MATCH(D131,UPSTREAM_EVIDENCE!$A$6:$A$205,0))),EXACT(C131,INDEX(UPSTREAM_EVIDENCE!$B$6:$B$205,MATCH(D131,UPSTREAM_EVIDENCE!$A$6:$A$205,0))),EXACT(E131,INDEX(UPSTREAM_EVIDENCE!$C$6:$C$205,MATCH(D131,UPSTREAM_EVIDENCE!$A$6:$A$205,0))),EXACT(F131,INDEX(UPSTREAM_EVIDENCE!$D$6:$D$205,MATCH(D131,UPSTREAM_EVIDENCE!$A$6:$A$205,0))),EXACT(H131,INDEX(UPSTREAM_EVIDENCE!$E$6:$E$205,MATCH(D131,UPSTREAM_EVIDENCE!$A$6:$A$205,0))),EXACT(I131,INDEX(UPSTREAM_EVIDENCE!$F$6:$F$205,MATCH(D131,UPSTREAM_EVIDENCE!$A$6:$A$205,0))),INDEX(UPSTREAM_EVIDENCE!$K$6:$K$205,MATCH(D131,UPSTREAM_EVIDENCE!$A$6:$A$205,0))="VALID"),"VALID","INVALID - EVIDENCE AUDIT PARITY"))</x:f>
      </x:c>
      <x:c r="Q131" s="51" t="str">
        <x:f>IF(A131="","",COUNTIF($B$6:B131,B131))</x:f>
      </x:c>
      <x:c r="R131" s="51" t="str">
        <x:f>IF(A131="","",B131&amp;"|~|"&amp;Q131)</x:f>
      </x:c>
      <x:c r="S131" s="51" t="str">
        <x:f>IF(A131="","",ROW()-5)</x:f>
      </x:c>
    </x:row>
    <x:row r="132">
      <x:c r="A132" s="24"/>
      <x:c r="B132" s="24"/>
      <x:c r="C132" s="24"/>
      <x:c r="D132" s="24"/>
      <x:c r="E132" s="24"/>
      <x:c r="F132" s="24"/>
      <x:c r="G132" s="24"/>
      <x:c r="H132" s="24"/>
      <x:c r="I132" s="24"/>
      <x:c r="J132" s="30" t="str">
        <x:f>IF(A132="","",IF(COUNTIF($A$6:$A$205,A132)=1,"VALID","INVALID - DUPLICATE / CASE-COLLIDING LINK ID"))</x:f>
      </x:c>
      <x:c r="K132" s="30" t="str">
        <x:f>IF(A132="","",IF(AND(COUNTIF(MEMO_REGISTER!$A$6:$A$205,B132)=1,EXACT(B132,INDEX(MEMO_REGISTER!$A$6:$A$205,MATCH(B132,MEMO_REGISTER!$A$6:$A$205,0))),EXACT(C132,INDEX(MEMO_REGISTER!$B$6:$B$205,MATCH(B132,MEMO_REGISTER!$A$6:$A$205,0)))),"VALID","INVALID - MEMO / DECISION OWNERSHIP"))</x:f>
      </x:c>
      <x:c r="L132" s="30" t="str">
        <x:f>IF(A132="","",IF(AND(OR(EXACT(E132,"DECISION-USABLE"),EXACT(E132,"BOUNDED INFERENCE"),EXACT(E132,"REPAIR / NARROW"),EXACT(E132,"HOLD / EXCLUDE")),OR(EXACT(G132,"SUPPORT"),EXACT(G132,"CHALLENGE"))),"VALID","INVALID - CONTROLLED TOKEN"))</x:f>
      </x:c>
      <x:c r="M132" s="30" t="str">
        <x:f>IF(A132="","",IF(AND(B132&lt;&gt;"",C132&lt;&gt;"",D132&lt;&gt;"",F132&lt;&gt;"",H132&lt;&gt;"",I132&lt;&gt;""),"VALID","INVALID - REQUIRED FIELD"))</x:f>
      </x:c>
      <x:c r="N132" s="30" t="str">
        <x:f>IF(A132="","",IF(OR(J132&lt;&gt;"VALID",K132&lt;&gt;"VALID",L132&lt;&gt;"VALID",M132&lt;&gt;"VALID",P132&lt;&gt;"VALID"),"INVALID",IF(OR(EXACT(E132,"REPAIR / NARROW"),EXACT(E132,"HOLD / EXCLUDE")),"BLOCKING","VALID")))</x:f>
      </x:c>
      <x:c r="O132" s="30" t="str">
        <x:f>IF(A132="","",B132&amp;"|~|"&amp;C132&amp;"|~|"&amp;D132)</x:f>
      </x:c>
      <x:c r="P132" s="51" t="str">
        <x:f>IF(A132="","",IF(AND(COUNTIF(UPSTREAM_EVIDENCE!$A$6:$A$205,D132)=1,EXACT(D132,INDEX(UPSTREAM_EVIDENCE!$A$6:$A$205,MATCH(D132,UPSTREAM_EVIDENCE!$A$6:$A$205,0))),EXACT(C132,INDEX(UPSTREAM_EVIDENCE!$B$6:$B$205,MATCH(D132,UPSTREAM_EVIDENCE!$A$6:$A$205,0))),EXACT(E132,INDEX(UPSTREAM_EVIDENCE!$C$6:$C$205,MATCH(D132,UPSTREAM_EVIDENCE!$A$6:$A$205,0))),EXACT(F132,INDEX(UPSTREAM_EVIDENCE!$D$6:$D$205,MATCH(D132,UPSTREAM_EVIDENCE!$A$6:$A$205,0))),EXACT(H132,INDEX(UPSTREAM_EVIDENCE!$E$6:$E$205,MATCH(D132,UPSTREAM_EVIDENCE!$A$6:$A$205,0))),EXACT(I132,INDEX(UPSTREAM_EVIDENCE!$F$6:$F$205,MATCH(D132,UPSTREAM_EVIDENCE!$A$6:$A$205,0))),INDEX(UPSTREAM_EVIDENCE!$K$6:$K$205,MATCH(D132,UPSTREAM_EVIDENCE!$A$6:$A$205,0))="VALID"),"VALID","INVALID - EVIDENCE AUDIT PARITY"))</x:f>
      </x:c>
      <x:c r="Q132" s="51" t="str">
        <x:f>IF(A132="","",COUNTIF($B$6:B132,B132))</x:f>
      </x:c>
      <x:c r="R132" s="51" t="str">
        <x:f>IF(A132="","",B132&amp;"|~|"&amp;Q132)</x:f>
      </x:c>
      <x:c r="S132" s="51" t="str">
        <x:f>IF(A132="","",ROW()-5)</x:f>
      </x:c>
    </x:row>
    <x:row r="133">
      <x:c r="A133" s="24"/>
      <x:c r="B133" s="24"/>
      <x:c r="C133" s="24"/>
      <x:c r="D133" s="24"/>
      <x:c r="E133" s="24"/>
      <x:c r="F133" s="24"/>
      <x:c r="G133" s="24"/>
      <x:c r="H133" s="24"/>
      <x:c r="I133" s="24"/>
      <x:c r="J133" s="30" t="str">
        <x:f>IF(A133="","",IF(COUNTIF($A$6:$A$205,A133)=1,"VALID","INVALID - DUPLICATE / CASE-COLLIDING LINK ID"))</x:f>
      </x:c>
      <x:c r="K133" s="30" t="str">
        <x:f>IF(A133="","",IF(AND(COUNTIF(MEMO_REGISTER!$A$6:$A$205,B133)=1,EXACT(B133,INDEX(MEMO_REGISTER!$A$6:$A$205,MATCH(B133,MEMO_REGISTER!$A$6:$A$205,0))),EXACT(C133,INDEX(MEMO_REGISTER!$B$6:$B$205,MATCH(B133,MEMO_REGISTER!$A$6:$A$205,0)))),"VALID","INVALID - MEMO / DECISION OWNERSHIP"))</x:f>
      </x:c>
      <x:c r="L133" s="30" t="str">
        <x:f>IF(A133="","",IF(AND(OR(EXACT(E133,"DECISION-USABLE"),EXACT(E133,"BOUNDED INFERENCE"),EXACT(E133,"REPAIR / NARROW"),EXACT(E133,"HOLD / EXCLUDE")),OR(EXACT(G133,"SUPPORT"),EXACT(G133,"CHALLENGE"))),"VALID","INVALID - CONTROLLED TOKEN"))</x:f>
      </x:c>
      <x:c r="M133" s="30" t="str">
        <x:f>IF(A133="","",IF(AND(B133&lt;&gt;"",C133&lt;&gt;"",D133&lt;&gt;"",F133&lt;&gt;"",H133&lt;&gt;"",I133&lt;&gt;""),"VALID","INVALID - REQUIRED FIELD"))</x:f>
      </x:c>
      <x:c r="N133" s="30" t="str">
        <x:f>IF(A133="","",IF(OR(J133&lt;&gt;"VALID",K133&lt;&gt;"VALID",L133&lt;&gt;"VALID",M133&lt;&gt;"VALID",P133&lt;&gt;"VALID"),"INVALID",IF(OR(EXACT(E133,"REPAIR / NARROW"),EXACT(E133,"HOLD / EXCLUDE")),"BLOCKING","VALID")))</x:f>
      </x:c>
      <x:c r="O133" s="30" t="str">
        <x:f>IF(A133="","",B133&amp;"|~|"&amp;C133&amp;"|~|"&amp;D133)</x:f>
      </x:c>
      <x:c r="P133" s="51" t="str">
        <x:f>IF(A133="","",IF(AND(COUNTIF(UPSTREAM_EVIDENCE!$A$6:$A$205,D133)=1,EXACT(D133,INDEX(UPSTREAM_EVIDENCE!$A$6:$A$205,MATCH(D133,UPSTREAM_EVIDENCE!$A$6:$A$205,0))),EXACT(C133,INDEX(UPSTREAM_EVIDENCE!$B$6:$B$205,MATCH(D133,UPSTREAM_EVIDENCE!$A$6:$A$205,0))),EXACT(E133,INDEX(UPSTREAM_EVIDENCE!$C$6:$C$205,MATCH(D133,UPSTREAM_EVIDENCE!$A$6:$A$205,0))),EXACT(F133,INDEX(UPSTREAM_EVIDENCE!$D$6:$D$205,MATCH(D133,UPSTREAM_EVIDENCE!$A$6:$A$205,0))),EXACT(H133,INDEX(UPSTREAM_EVIDENCE!$E$6:$E$205,MATCH(D133,UPSTREAM_EVIDENCE!$A$6:$A$205,0))),EXACT(I133,INDEX(UPSTREAM_EVIDENCE!$F$6:$F$205,MATCH(D133,UPSTREAM_EVIDENCE!$A$6:$A$205,0))),INDEX(UPSTREAM_EVIDENCE!$K$6:$K$205,MATCH(D133,UPSTREAM_EVIDENCE!$A$6:$A$205,0))="VALID"),"VALID","INVALID - EVIDENCE AUDIT PARITY"))</x:f>
      </x:c>
      <x:c r="Q133" s="51" t="str">
        <x:f>IF(A133="","",COUNTIF($B$6:B133,B133))</x:f>
      </x:c>
      <x:c r="R133" s="51" t="str">
        <x:f>IF(A133="","",B133&amp;"|~|"&amp;Q133)</x:f>
      </x:c>
      <x:c r="S133" s="51" t="str">
        <x:f>IF(A133="","",ROW()-5)</x:f>
      </x:c>
    </x:row>
    <x:row r="134">
      <x:c r="A134" s="24"/>
      <x:c r="B134" s="24"/>
      <x:c r="C134" s="24"/>
      <x:c r="D134" s="24"/>
      <x:c r="E134" s="24"/>
      <x:c r="F134" s="24"/>
      <x:c r="G134" s="24"/>
      <x:c r="H134" s="24"/>
      <x:c r="I134" s="24"/>
      <x:c r="J134" s="30" t="str">
        <x:f>IF(A134="","",IF(COUNTIF($A$6:$A$205,A134)=1,"VALID","INVALID - DUPLICATE / CASE-COLLIDING LINK ID"))</x:f>
      </x:c>
      <x:c r="K134" s="30" t="str">
        <x:f>IF(A134="","",IF(AND(COUNTIF(MEMO_REGISTER!$A$6:$A$205,B134)=1,EXACT(B134,INDEX(MEMO_REGISTER!$A$6:$A$205,MATCH(B134,MEMO_REGISTER!$A$6:$A$205,0))),EXACT(C134,INDEX(MEMO_REGISTER!$B$6:$B$205,MATCH(B134,MEMO_REGISTER!$A$6:$A$205,0)))),"VALID","INVALID - MEMO / DECISION OWNERSHIP"))</x:f>
      </x:c>
      <x:c r="L134" s="30" t="str">
        <x:f>IF(A134="","",IF(AND(OR(EXACT(E134,"DECISION-USABLE"),EXACT(E134,"BOUNDED INFERENCE"),EXACT(E134,"REPAIR / NARROW"),EXACT(E134,"HOLD / EXCLUDE")),OR(EXACT(G134,"SUPPORT"),EXACT(G134,"CHALLENGE"))),"VALID","INVALID - CONTROLLED TOKEN"))</x:f>
      </x:c>
      <x:c r="M134" s="30" t="str">
        <x:f>IF(A134="","",IF(AND(B134&lt;&gt;"",C134&lt;&gt;"",D134&lt;&gt;"",F134&lt;&gt;"",H134&lt;&gt;"",I134&lt;&gt;""),"VALID","INVALID - REQUIRED FIELD"))</x:f>
      </x:c>
      <x:c r="N134" s="30" t="str">
        <x:f>IF(A134="","",IF(OR(J134&lt;&gt;"VALID",K134&lt;&gt;"VALID",L134&lt;&gt;"VALID",M134&lt;&gt;"VALID",P134&lt;&gt;"VALID"),"INVALID",IF(OR(EXACT(E134,"REPAIR / NARROW"),EXACT(E134,"HOLD / EXCLUDE")),"BLOCKING","VALID")))</x:f>
      </x:c>
      <x:c r="O134" s="30" t="str">
        <x:f>IF(A134="","",B134&amp;"|~|"&amp;C134&amp;"|~|"&amp;D134)</x:f>
      </x:c>
      <x:c r="P134" s="51" t="str">
        <x:f>IF(A134="","",IF(AND(COUNTIF(UPSTREAM_EVIDENCE!$A$6:$A$205,D134)=1,EXACT(D134,INDEX(UPSTREAM_EVIDENCE!$A$6:$A$205,MATCH(D134,UPSTREAM_EVIDENCE!$A$6:$A$205,0))),EXACT(C134,INDEX(UPSTREAM_EVIDENCE!$B$6:$B$205,MATCH(D134,UPSTREAM_EVIDENCE!$A$6:$A$205,0))),EXACT(E134,INDEX(UPSTREAM_EVIDENCE!$C$6:$C$205,MATCH(D134,UPSTREAM_EVIDENCE!$A$6:$A$205,0))),EXACT(F134,INDEX(UPSTREAM_EVIDENCE!$D$6:$D$205,MATCH(D134,UPSTREAM_EVIDENCE!$A$6:$A$205,0))),EXACT(H134,INDEX(UPSTREAM_EVIDENCE!$E$6:$E$205,MATCH(D134,UPSTREAM_EVIDENCE!$A$6:$A$205,0))),EXACT(I134,INDEX(UPSTREAM_EVIDENCE!$F$6:$F$205,MATCH(D134,UPSTREAM_EVIDENCE!$A$6:$A$205,0))),INDEX(UPSTREAM_EVIDENCE!$K$6:$K$205,MATCH(D134,UPSTREAM_EVIDENCE!$A$6:$A$205,0))="VALID"),"VALID","INVALID - EVIDENCE AUDIT PARITY"))</x:f>
      </x:c>
      <x:c r="Q134" s="51" t="str">
        <x:f>IF(A134="","",COUNTIF($B$6:B134,B134))</x:f>
      </x:c>
      <x:c r="R134" s="51" t="str">
        <x:f>IF(A134="","",B134&amp;"|~|"&amp;Q134)</x:f>
      </x:c>
      <x:c r="S134" s="51" t="str">
        <x:f>IF(A134="","",ROW()-5)</x:f>
      </x:c>
    </x:row>
    <x:row r="135">
      <x:c r="A135" s="24"/>
      <x:c r="B135" s="24"/>
      <x:c r="C135" s="24"/>
      <x:c r="D135" s="24"/>
      <x:c r="E135" s="24"/>
      <x:c r="F135" s="24"/>
      <x:c r="G135" s="24"/>
      <x:c r="H135" s="24"/>
      <x:c r="I135" s="24"/>
      <x:c r="J135" s="30" t="str">
        <x:f>IF(A135="","",IF(COUNTIF($A$6:$A$205,A135)=1,"VALID","INVALID - DUPLICATE / CASE-COLLIDING LINK ID"))</x:f>
      </x:c>
      <x:c r="K135" s="30" t="str">
        <x:f>IF(A135="","",IF(AND(COUNTIF(MEMO_REGISTER!$A$6:$A$205,B135)=1,EXACT(B135,INDEX(MEMO_REGISTER!$A$6:$A$205,MATCH(B135,MEMO_REGISTER!$A$6:$A$205,0))),EXACT(C135,INDEX(MEMO_REGISTER!$B$6:$B$205,MATCH(B135,MEMO_REGISTER!$A$6:$A$205,0)))),"VALID","INVALID - MEMO / DECISION OWNERSHIP"))</x:f>
      </x:c>
      <x:c r="L135" s="30" t="str">
        <x:f>IF(A135="","",IF(AND(OR(EXACT(E135,"DECISION-USABLE"),EXACT(E135,"BOUNDED INFERENCE"),EXACT(E135,"REPAIR / NARROW"),EXACT(E135,"HOLD / EXCLUDE")),OR(EXACT(G135,"SUPPORT"),EXACT(G135,"CHALLENGE"))),"VALID","INVALID - CONTROLLED TOKEN"))</x:f>
      </x:c>
      <x:c r="M135" s="30" t="str">
        <x:f>IF(A135="","",IF(AND(B135&lt;&gt;"",C135&lt;&gt;"",D135&lt;&gt;"",F135&lt;&gt;"",H135&lt;&gt;"",I135&lt;&gt;""),"VALID","INVALID - REQUIRED FIELD"))</x:f>
      </x:c>
      <x:c r="N135" s="30" t="str">
        <x:f>IF(A135="","",IF(OR(J135&lt;&gt;"VALID",K135&lt;&gt;"VALID",L135&lt;&gt;"VALID",M135&lt;&gt;"VALID",P135&lt;&gt;"VALID"),"INVALID",IF(OR(EXACT(E135,"REPAIR / NARROW"),EXACT(E135,"HOLD / EXCLUDE")),"BLOCKING","VALID")))</x:f>
      </x:c>
      <x:c r="O135" s="30" t="str">
        <x:f>IF(A135="","",B135&amp;"|~|"&amp;C135&amp;"|~|"&amp;D135)</x:f>
      </x:c>
      <x:c r="P135" s="51" t="str">
        <x:f>IF(A135="","",IF(AND(COUNTIF(UPSTREAM_EVIDENCE!$A$6:$A$205,D135)=1,EXACT(D135,INDEX(UPSTREAM_EVIDENCE!$A$6:$A$205,MATCH(D135,UPSTREAM_EVIDENCE!$A$6:$A$205,0))),EXACT(C135,INDEX(UPSTREAM_EVIDENCE!$B$6:$B$205,MATCH(D135,UPSTREAM_EVIDENCE!$A$6:$A$205,0))),EXACT(E135,INDEX(UPSTREAM_EVIDENCE!$C$6:$C$205,MATCH(D135,UPSTREAM_EVIDENCE!$A$6:$A$205,0))),EXACT(F135,INDEX(UPSTREAM_EVIDENCE!$D$6:$D$205,MATCH(D135,UPSTREAM_EVIDENCE!$A$6:$A$205,0))),EXACT(H135,INDEX(UPSTREAM_EVIDENCE!$E$6:$E$205,MATCH(D135,UPSTREAM_EVIDENCE!$A$6:$A$205,0))),EXACT(I135,INDEX(UPSTREAM_EVIDENCE!$F$6:$F$205,MATCH(D135,UPSTREAM_EVIDENCE!$A$6:$A$205,0))),INDEX(UPSTREAM_EVIDENCE!$K$6:$K$205,MATCH(D135,UPSTREAM_EVIDENCE!$A$6:$A$205,0))="VALID"),"VALID","INVALID - EVIDENCE AUDIT PARITY"))</x:f>
      </x:c>
      <x:c r="Q135" s="51" t="str">
        <x:f>IF(A135="","",COUNTIF($B$6:B135,B135))</x:f>
      </x:c>
      <x:c r="R135" s="51" t="str">
        <x:f>IF(A135="","",B135&amp;"|~|"&amp;Q135)</x:f>
      </x:c>
      <x:c r="S135" s="51" t="str">
        <x:f>IF(A135="","",ROW()-5)</x:f>
      </x:c>
    </x:row>
    <x:row r="136">
      <x:c r="A136" s="24"/>
      <x:c r="B136" s="24"/>
      <x:c r="C136" s="24"/>
      <x:c r="D136" s="24"/>
      <x:c r="E136" s="24"/>
      <x:c r="F136" s="24"/>
      <x:c r="G136" s="24"/>
      <x:c r="H136" s="24"/>
      <x:c r="I136" s="24"/>
      <x:c r="J136" s="30" t="str">
        <x:f>IF(A136="","",IF(COUNTIF($A$6:$A$205,A136)=1,"VALID","INVALID - DUPLICATE / CASE-COLLIDING LINK ID"))</x:f>
      </x:c>
      <x:c r="K136" s="30" t="str">
        <x:f>IF(A136="","",IF(AND(COUNTIF(MEMO_REGISTER!$A$6:$A$205,B136)=1,EXACT(B136,INDEX(MEMO_REGISTER!$A$6:$A$205,MATCH(B136,MEMO_REGISTER!$A$6:$A$205,0))),EXACT(C136,INDEX(MEMO_REGISTER!$B$6:$B$205,MATCH(B136,MEMO_REGISTER!$A$6:$A$205,0)))),"VALID","INVALID - MEMO / DECISION OWNERSHIP"))</x:f>
      </x:c>
      <x:c r="L136" s="30" t="str">
        <x:f>IF(A136="","",IF(AND(OR(EXACT(E136,"DECISION-USABLE"),EXACT(E136,"BOUNDED INFERENCE"),EXACT(E136,"REPAIR / NARROW"),EXACT(E136,"HOLD / EXCLUDE")),OR(EXACT(G136,"SUPPORT"),EXACT(G136,"CHALLENGE"))),"VALID","INVALID - CONTROLLED TOKEN"))</x:f>
      </x:c>
      <x:c r="M136" s="30" t="str">
        <x:f>IF(A136="","",IF(AND(B136&lt;&gt;"",C136&lt;&gt;"",D136&lt;&gt;"",F136&lt;&gt;"",H136&lt;&gt;"",I136&lt;&gt;""),"VALID","INVALID - REQUIRED FIELD"))</x:f>
      </x:c>
      <x:c r="N136" s="30" t="str">
        <x:f>IF(A136="","",IF(OR(J136&lt;&gt;"VALID",K136&lt;&gt;"VALID",L136&lt;&gt;"VALID",M136&lt;&gt;"VALID",P136&lt;&gt;"VALID"),"INVALID",IF(OR(EXACT(E136,"REPAIR / NARROW"),EXACT(E136,"HOLD / EXCLUDE")),"BLOCKING","VALID")))</x:f>
      </x:c>
      <x:c r="O136" s="30" t="str">
        <x:f>IF(A136="","",B136&amp;"|~|"&amp;C136&amp;"|~|"&amp;D136)</x:f>
      </x:c>
      <x:c r="P136" s="51" t="str">
        <x:f>IF(A136="","",IF(AND(COUNTIF(UPSTREAM_EVIDENCE!$A$6:$A$205,D136)=1,EXACT(D136,INDEX(UPSTREAM_EVIDENCE!$A$6:$A$205,MATCH(D136,UPSTREAM_EVIDENCE!$A$6:$A$205,0))),EXACT(C136,INDEX(UPSTREAM_EVIDENCE!$B$6:$B$205,MATCH(D136,UPSTREAM_EVIDENCE!$A$6:$A$205,0))),EXACT(E136,INDEX(UPSTREAM_EVIDENCE!$C$6:$C$205,MATCH(D136,UPSTREAM_EVIDENCE!$A$6:$A$205,0))),EXACT(F136,INDEX(UPSTREAM_EVIDENCE!$D$6:$D$205,MATCH(D136,UPSTREAM_EVIDENCE!$A$6:$A$205,0))),EXACT(H136,INDEX(UPSTREAM_EVIDENCE!$E$6:$E$205,MATCH(D136,UPSTREAM_EVIDENCE!$A$6:$A$205,0))),EXACT(I136,INDEX(UPSTREAM_EVIDENCE!$F$6:$F$205,MATCH(D136,UPSTREAM_EVIDENCE!$A$6:$A$205,0))),INDEX(UPSTREAM_EVIDENCE!$K$6:$K$205,MATCH(D136,UPSTREAM_EVIDENCE!$A$6:$A$205,0))="VALID"),"VALID","INVALID - EVIDENCE AUDIT PARITY"))</x:f>
      </x:c>
      <x:c r="Q136" s="51" t="str">
        <x:f>IF(A136="","",COUNTIF($B$6:B136,B136))</x:f>
      </x:c>
      <x:c r="R136" s="51" t="str">
        <x:f>IF(A136="","",B136&amp;"|~|"&amp;Q136)</x:f>
      </x:c>
      <x:c r="S136" s="51" t="str">
        <x:f>IF(A136="","",ROW()-5)</x:f>
      </x:c>
    </x:row>
    <x:row r="137">
      <x:c r="A137" s="24"/>
      <x:c r="B137" s="24"/>
      <x:c r="C137" s="24"/>
      <x:c r="D137" s="24"/>
      <x:c r="E137" s="24"/>
      <x:c r="F137" s="24"/>
      <x:c r="G137" s="24"/>
      <x:c r="H137" s="24"/>
      <x:c r="I137" s="24"/>
      <x:c r="J137" s="30" t="str">
        <x:f>IF(A137="","",IF(COUNTIF($A$6:$A$205,A137)=1,"VALID","INVALID - DUPLICATE / CASE-COLLIDING LINK ID"))</x:f>
      </x:c>
      <x:c r="K137" s="30" t="str">
        <x:f>IF(A137="","",IF(AND(COUNTIF(MEMO_REGISTER!$A$6:$A$205,B137)=1,EXACT(B137,INDEX(MEMO_REGISTER!$A$6:$A$205,MATCH(B137,MEMO_REGISTER!$A$6:$A$205,0))),EXACT(C137,INDEX(MEMO_REGISTER!$B$6:$B$205,MATCH(B137,MEMO_REGISTER!$A$6:$A$205,0)))),"VALID","INVALID - MEMO / DECISION OWNERSHIP"))</x:f>
      </x:c>
      <x:c r="L137" s="30" t="str">
        <x:f>IF(A137="","",IF(AND(OR(EXACT(E137,"DECISION-USABLE"),EXACT(E137,"BOUNDED INFERENCE"),EXACT(E137,"REPAIR / NARROW"),EXACT(E137,"HOLD / EXCLUDE")),OR(EXACT(G137,"SUPPORT"),EXACT(G137,"CHALLENGE"))),"VALID","INVALID - CONTROLLED TOKEN"))</x:f>
      </x:c>
      <x:c r="M137" s="30" t="str">
        <x:f>IF(A137="","",IF(AND(B137&lt;&gt;"",C137&lt;&gt;"",D137&lt;&gt;"",F137&lt;&gt;"",H137&lt;&gt;"",I137&lt;&gt;""),"VALID","INVALID - REQUIRED FIELD"))</x:f>
      </x:c>
      <x:c r="N137" s="30" t="str">
        <x:f>IF(A137="","",IF(OR(J137&lt;&gt;"VALID",K137&lt;&gt;"VALID",L137&lt;&gt;"VALID",M137&lt;&gt;"VALID",P137&lt;&gt;"VALID"),"INVALID",IF(OR(EXACT(E137,"REPAIR / NARROW"),EXACT(E137,"HOLD / EXCLUDE")),"BLOCKING","VALID")))</x:f>
      </x:c>
      <x:c r="O137" s="30" t="str">
        <x:f>IF(A137="","",B137&amp;"|~|"&amp;C137&amp;"|~|"&amp;D137)</x:f>
      </x:c>
      <x:c r="P137" s="51" t="str">
        <x:f>IF(A137="","",IF(AND(COUNTIF(UPSTREAM_EVIDENCE!$A$6:$A$205,D137)=1,EXACT(D137,INDEX(UPSTREAM_EVIDENCE!$A$6:$A$205,MATCH(D137,UPSTREAM_EVIDENCE!$A$6:$A$205,0))),EXACT(C137,INDEX(UPSTREAM_EVIDENCE!$B$6:$B$205,MATCH(D137,UPSTREAM_EVIDENCE!$A$6:$A$205,0))),EXACT(E137,INDEX(UPSTREAM_EVIDENCE!$C$6:$C$205,MATCH(D137,UPSTREAM_EVIDENCE!$A$6:$A$205,0))),EXACT(F137,INDEX(UPSTREAM_EVIDENCE!$D$6:$D$205,MATCH(D137,UPSTREAM_EVIDENCE!$A$6:$A$205,0))),EXACT(H137,INDEX(UPSTREAM_EVIDENCE!$E$6:$E$205,MATCH(D137,UPSTREAM_EVIDENCE!$A$6:$A$205,0))),EXACT(I137,INDEX(UPSTREAM_EVIDENCE!$F$6:$F$205,MATCH(D137,UPSTREAM_EVIDENCE!$A$6:$A$205,0))),INDEX(UPSTREAM_EVIDENCE!$K$6:$K$205,MATCH(D137,UPSTREAM_EVIDENCE!$A$6:$A$205,0))="VALID"),"VALID","INVALID - EVIDENCE AUDIT PARITY"))</x:f>
      </x:c>
      <x:c r="Q137" s="51" t="str">
        <x:f>IF(A137="","",COUNTIF($B$6:B137,B137))</x:f>
      </x:c>
      <x:c r="R137" s="51" t="str">
        <x:f>IF(A137="","",B137&amp;"|~|"&amp;Q137)</x:f>
      </x:c>
      <x:c r="S137" s="51" t="str">
        <x:f>IF(A137="","",ROW()-5)</x:f>
      </x:c>
    </x:row>
    <x:row r="138">
      <x:c r="A138" s="24"/>
      <x:c r="B138" s="24"/>
      <x:c r="C138" s="24"/>
      <x:c r="D138" s="24"/>
      <x:c r="E138" s="24"/>
      <x:c r="F138" s="24"/>
      <x:c r="G138" s="24"/>
      <x:c r="H138" s="24"/>
      <x:c r="I138" s="24"/>
      <x:c r="J138" s="30" t="str">
        <x:f>IF(A138="","",IF(COUNTIF($A$6:$A$205,A138)=1,"VALID","INVALID - DUPLICATE / CASE-COLLIDING LINK ID"))</x:f>
      </x:c>
      <x:c r="K138" s="30" t="str">
        <x:f>IF(A138="","",IF(AND(COUNTIF(MEMO_REGISTER!$A$6:$A$205,B138)=1,EXACT(B138,INDEX(MEMO_REGISTER!$A$6:$A$205,MATCH(B138,MEMO_REGISTER!$A$6:$A$205,0))),EXACT(C138,INDEX(MEMO_REGISTER!$B$6:$B$205,MATCH(B138,MEMO_REGISTER!$A$6:$A$205,0)))),"VALID","INVALID - MEMO / DECISION OWNERSHIP"))</x:f>
      </x:c>
      <x:c r="L138" s="30" t="str">
        <x:f>IF(A138="","",IF(AND(OR(EXACT(E138,"DECISION-USABLE"),EXACT(E138,"BOUNDED INFERENCE"),EXACT(E138,"REPAIR / NARROW"),EXACT(E138,"HOLD / EXCLUDE")),OR(EXACT(G138,"SUPPORT"),EXACT(G138,"CHALLENGE"))),"VALID","INVALID - CONTROLLED TOKEN"))</x:f>
      </x:c>
      <x:c r="M138" s="30" t="str">
        <x:f>IF(A138="","",IF(AND(B138&lt;&gt;"",C138&lt;&gt;"",D138&lt;&gt;"",F138&lt;&gt;"",H138&lt;&gt;"",I138&lt;&gt;""),"VALID","INVALID - REQUIRED FIELD"))</x:f>
      </x:c>
      <x:c r="N138" s="30" t="str">
        <x:f>IF(A138="","",IF(OR(J138&lt;&gt;"VALID",K138&lt;&gt;"VALID",L138&lt;&gt;"VALID",M138&lt;&gt;"VALID",P138&lt;&gt;"VALID"),"INVALID",IF(OR(EXACT(E138,"REPAIR / NARROW"),EXACT(E138,"HOLD / EXCLUDE")),"BLOCKING","VALID")))</x:f>
      </x:c>
      <x:c r="O138" s="30" t="str">
        <x:f>IF(A138="","",B138&amp;"|~|"&amp;C138&amp;"|~|"&amp;D138)</x:f>
      </x:c>
      <x:c r="P138" s="51" t="str">
        <x:f>IF(A138="","",IF(AND(COUNTIF(UPSTREAM_EVIDENCE!$A$6:$A$205,D138)=1,EXACT(D138,INDEX(UPSTREAM_EVIDENCE!$A$6:$A$205,MATCH(D138,UPSTREAM_EVIDENCE!$A$6:$A$205,0))),EXACT(C138,INDEX(UPSTREAM_EVIDENCE!$B$6:$B$205,MATCH(D138,UPSTREAM_EVIDENCE!$A$6:$A$205,0))),EXACT(E138,INDEX(UPSTREAM_EVIDENCE!$C$6:$C$205,MATCH(D138,UPSTREAM_EVIDENCE!$A$6:$A$205,0))),EXACT(F138,INDEX(UPSTREAM_EVIDENCE!$D$6:$D$205,MATCH(D138,UPSTREAM_EVIDENCE!$A$6:$A$205,0))),EXACT(H138,INDEX(UPSTREAM_EVIDENCE!$E$6:$E$205,MATCH(D138,UPSTREAM_EVIDENCE!$A$6:$A$205,0))),EXACT(I138,INDEX(UPSTREAM_EVIDENCE!$F$6:$F$205,MATCH(D138,UPSTREAM_EVIDENCE!$A$6:$A$205,0))),INDEX(UPSTREAM_EVIDENCE!$K$6:$K$205,MATCH(D138,UPSTREAM_EVIDENCE!$A$6:$A$205,0))="VALID"),"VALID","INVALID - EVIDENCE AUDIT PARITY"))</x:f>
      </x:c>
      <x:c r="Q138" s="51" t="str">
        <x:f>IF(A138="","",COUNTIF($B$6:B138,B138))</x:f>
      </x:c>
      <x:c r="R138" s="51" t="str">
        <x:f>IF(A138="","",B138&amp;"|~|"&amp;Q138)</x:f>
      </x:c>
      <x:c r="S138" s="51" t="str">
        <x:f>IF(A138="","",ROW()-5)</x:f>
      </x:c>
    </x:row>
    <x:row r="139">
      <x:c r="A139" s="24"/>
      <x:c r="B139" s="24"/>
      <x:c r="C139" s="24"/>
      <x:c r="D139" s="24"/>
      <x:c r="E139" s="24"/>
      <x:c r="F139" s="24"/>
      <x:c r="G139" s="24"/>
      <x:c r="H139" s="24"/>
      <x:c r="I139" s="24"/>
      <x:c r="J139" s="30" t="str">
        <x:f>IF(A139="","",IF(COUNTIF($A$6:$A$205,A139)=1,"VALID","INVALID - DUPLICATE / CASE-COLLIDING LINK ID"))</x:f>
      </x:c>
      <x:c r="K139" s="30" t="str">
        <x:f>IF(A139="","",IF(AND(COUNTIF(MEMO_REGISTER!$A$6:$A$205,B139)=1,EXACT(B139,INDEX(MEMO_REGISTER!$A$6:$A$205,MATCH(B139,MEMO_REGISTER!$A$6:$A$205,0))),EXACT(C139,INDEX(MEMO_REGISTER!$B$6:$B$205,MATCH(B139,MEMO_REGISTER!$A$6:$A$205,0)))),"VALID","INVALID - MEMO / DECISION OWNERSHIP"))</x:f>
      </x:c>
      <x:c r="L139" s="30" t="str">
        <x:f>IF(A139="","",IF(AND(OR(EXACT(E139,"DECISION-USABLE"),EXACT(E139,"BOUNDED INFERENCE"),EXACT(E139,"REPAIR / NARROW"),EXACT(E139,"HOLD / EXCLUDE")),OR(EXACT(G139,"SUPPORT"),EXACT(G139,"CHALLENGE"))),"VALID","INVALID - CONTROLLED TOKEN"))</x:f>
      </x:c>
      <x:c r="M139" s="30" t="str">
        <x:f>IF(A139="","",IF(AND(B139&lt;&gt;"",C139&lt;&gt;"",D139&lt;&gt;"",F139&lt;&gt;"",H139&lt;&gt;"",I139&lt;&gt;""),"VALID","INVALID - REQUIRED FIELD"))</x:f>
      </x:c>
      <x:c r="N139" s="30" t="str">
        <x:f>IF(A139="","",IF(OR(J139&lt;&gt;"VALID",K139&lt;&gt;"VALID",L139&lt;&gt;"VALID",M139&lt;&gt;"VALID",P139&lt;&gt;"VALID"),"INVALID",IF(OR(EXACT(E139,"REPAIR / NARROW"),EXACT(E139,"HOLD / EXCLUDE")),"BLOCKING","VALID")))</x:f>
      </x:c>
      <x:c r="O139" s="30" t="str">
        <x:f>IF(A139="","",B139&amp;"|~|"&amp;C139&amp;"|~|"&amp;D139)</x:f>
      </x:c>
      <x:c r="P139" s="51" t="str">
        <x:f>IF(A139="","",IF(AND(COUNTIF(UPSTREAM_EVIDENCE!$A$6:$A$205,D139)=1,EXACT(D139,INDEX(UPSTREAM_EVIDENCE!$A$6:$A$205,MATCH(D139,UPSTREAM_EVIDENCE!$A$6:$A$205,0))),EXACT(C139,INDEX(UPSTREAM_EVIDENCE!$B$6:$B$205,MATCH(D139,UPSTREAM_EVIDENCE!$A$6:$A$205,0))),EXACT(E139,INDEX(UPSTREAM_EVIDENCE!$C$6:$C$205,MATCH(D139,UPSTREAM_EVIDENCE!$A$6:$A$205,0))),EXACT(F139,INDEX(UPSTREAM_EVIDENCE!$D$6:$D$205,MATCH(D139,UPSTREAM_EVIDENCE!$A$6:$A$205,0))),EXACT(H139,INDEX(UPSTREAM_EVIDENCE!$E$6:$E$205,MATCH(D139,UPSTREAM_EVIDENCE!$A$6:$A$205,0))),EXACT(I139,INDEX(UPSTREAM_EVIDENCE!$F$6:$F$205,MATCH(D139,UPSTREAM_EVIDENCE!$A$6:$A$205,0))),INDEX(UPSTREAM_EVIDENCE!$K$6:$K$205,MATCH(D139,UPSTREAM_EVIDENCE!$A$6:$A$205,0))="VALID"),"VALID","INVALID - EVIDENCE AUDIT PARITY"))</x:f>
      </x:c>
      <x:c r="Q139" s="51" t="str">
        <x:f>IF(A139="","",COUNTIF($B$6:B139,B139))</x:f>
      </x:c>
      <x:c r="R139" s="51" t="str">
        <x:f>IF(A139="","",B139&amp;"|~|"&amp;Q139)</x:f>
      </x:c>
      <x:c r="S139" s="51" t="str">
        <x:f>IF(A139="","",ROW()-5)</x:f>
      </x:c>
    </x:row>
    <x:row r="140">
      <x:c r="A140" s="24"/>
      <x:c r="B140" s="24"/>
      <x:c r="C140" s="24"/>
      <x:c r="D140" s="24"/>
      <x:c r="E140" s="24"/>
      <x:c r="F140" s="24"/>
      <x:c r="G140" s="24"/>
      <x:c r="H140" s="24"/>
      <x:c r="I140" s="24"/>
      <x:c r="J140" s="30" t="str">
        <x:f>IF(A140="","",IF(COUNTIF($A$6:$A$205,A140)=1,"VALID","INVALID - DUPLICATE / CASE-COLLIDING LINK ID"))</x:f>
      </x:c>
      <x:c r="K140" s="30" t="str">
        <x:f>IF(A140="","",IF(AND(COUNTIF(MEMO_REGISTER!$A$6:$A$205,B140)=1,EXACT(B140,INDEX(MEMO_REGISTER!$A$6:$A$205,MATCH(B140,MEMO_REGISTER!$A$6:$A$205,0))),EXACT(C140,INDEX(MEMO_REGISTER!$B$6:$B$205,MATCH(B140,MEMO_REGISTER!$A$6:$A$205,0)))),"VALID","INVALID - MEMO / DECISION OWNERSHIP"))</x:f>
      </x:c>
      <x:c r="L140" s="30" t="str">
        <x:f>IF(A140="","",IF(AND(OR(EXACT(E140,"DECISION-USABLE"),EXACT(E140,"BOUNDED INFERENCE"),EXACT(E140,"REPAIR / NARROW"),EXACT(E140,"HOLD / EXCLUDE")),OR(EXACT(G140,"SUPPORT"),EXACT(G140,"CHALLENGE"))),"VALID","INVALID - CONTROLLED TOKEN"))</x:f>
      </x:c>
      <x:c r="M140" s="30" t="str">
        <x:f>IF(A140="","",IF(AND(B140&lt;&gt;"",C140&lt;&gt;"",D140&lt;&gt;"",F140&lt;&gt;"",H140&lt;&gt;"",I140&lt;&gt;""),"VALID","INVALID - REQUIRED FIELD"))</x:f>
      </x:c>
      <x:c r="N140" s="30" t="str">
        <x:f>IF(A140="","",IF(OR(J140&lt;&gt;"VALID",K140&lt;&gt;"VALID",L140&lt;&gt;"VALID",M140&lt;&gt;"VALID",P140&lt;&gt;"VALID"),"INVALID",IF(OR(EXACT(E140,"REPAIR / NARROW"),EXACT(E140,"HOLD / EXCLUDE")),"BLOCKING","VALID")))</x:f>
      </x:c>
      <x:c r="O140" s="30" t="str">
        <x:f>IF(A140="","",B140&amp;"|~|"&amp;C140&amp;"|~|"&amp;D140)</x:f>
      </x:c>
      <x:c r="P140" s="51" t="str">
        <x:f>IF(A140="","",IF(AND(COUNTIF(UPSTREAM_EVIDENCE!$A$6:$A$205,D140)=1,EXACT(D140,INDEX(UPSTREAM_EVIDENCE!$A$6:$A$205,MATCH(D140,UPSTREAM_EVIDENCE!$A$6:$A$205,0))),EXACT(C140,INDEX(UPSTREAM_EVIDENCE!$B$6:$B$205,MATCH(D140,UPSTREAM_EVIDENCE!$A$6:$A$205,0))),EXACT(E140,INDEX(UPSTREAM_EVIDENCE!$C$6:$C$205,MATCH(D140,UPSTREAM_EVIDENCE!$A$6:$A$205,0))),EXACT(F140,INDEX(UPSTREAM_EVIDENCE!$D$6:$D$205,MATCH(D140,UPSTREAM_EVIDENCE!$A$6:$A$205,0))),EXACT(H140,INDEX(UPSTREAM_EVIDENCE!$E$6:$E$205,MATCH(D140,UPSTREAM_EVIDENCE!$A$6:$A$205,0))),EXACT(I140,INDEX(UPSTREAM_EVIDENCE!$F$6:$F$205,MATCH(D140,UPSTREAM_EVIDENCE!$A$6:$A$205,0))),INDEX(UPSTREAM_EVIDENCE!$K$6:$K$205,MATCH(D140,UPSTREAM_EVIDENCE!$A$6:$A$205,0))="VALID"),"VALID","INVALID - EVIDENCE AUDIT PARITY"))</x:f>
      </x:c>
      <x:c r="Q140" s="51" t="str">
        <x:f>IF(A140="","",COUNTIF($B$6:B140,B140))</x:f>
      </x:c>
      <x:c r="R140" s="51" t="str">
        <x:f>IF(A140="","",B140&amp;"|~|"&amp;Q140)</x:f>
      </x:c>
      <x:c r="S140" s="51" t="str">
        <x:f>IF(A140="","",ROW()-5)</x:f>
      </x:c>
    </x:row>
    <x:row r="141">
      <x:c r="A141" s="24"/>
      <x:c r="B141" s="24"/>
      <x:c r="C141" s="24"/>
      <x:c r="D141" s="24"/>
      <x:c r="E141" s="24"/>
      <x:c r="F141" s="24"/>
      <x:c r="G141" s="24"/>
      <x:c r="H141" s="24"/>
      <x:c r="I141" s="24"/>
      <x:c r="J141" s="30" t="str">
        <x:f>IF(A141="","",IF(COUNTIF($A$6:$A$205,A141)=1,"VALID","INVALID - DUPLICATE / CASE-COLLIDING LINK ID"))</x:f>
      </x:c>
      <x:c r="K141" s="30" t="str">
        <x:f>IF(A141="","",IF(AND(COUNTIF(MEMO_REGISTER!$A$6:$A$205,B141)=1,EXACT(B141,INDEX(MEMO_REGISTER!$A$6:$A$205,MATCH(B141,MEMO_REGISTER!$A$6:$A$205,0))),EXACT(C141,INDEX(MEMO_REGISTER!$B$6:$B$205,MATCH(B141,MEMO_REGISTER!$A$6:$A$205,0)))),"VALID","INVALID - MEMO / DECISION OWNERSHIP"))</x:f>
      </x:c>
      <x:c r="L141" s="30" t="str">
        <x:f>IF(A141="","",IF(AND(OR(EXACT(E141,"DECISION-USABLE"),EXACT(E141,"BOUNDED INFERENCE"),EXACT(E141,"REPAIR / NARROW"),EXACT(E141,"HOLD / EXCLUDE")),OR(EXACT(G141,"SUPPORT"),EXACT(G141,"CHALLENGE"))),"VALID","INVALID - CONTROLLED TOKEN"))</x:f>
      </x:c>
      <x:c r="M141" s="30" t="str">
        <x:f>IF(A141="","",IF(AND(B141&lt;&gt;"",C141&lt;&gt;"",D141&lt;&gt;"",F141&lt;&gt;"",H141&lt;&gt;"",I141&lt;&gt;""),"VALID","INVALID - REQUIRED FIELD"))</x:f>
      </x:c>
      <x:c r="N141" s="30" t="str">
        <x:f>IF(A141="","",IF(OR(J141&lt;&gt;"VALID",K141&lt;&gt;"VALID",L141&lt;&gt;"VALID",M141&lt;&gt;"VALID",P141&lt;&gt;"VALID"),"INVALID",IF(OR(EXACT(E141,"REPAIR / NARROW"),EXACT(E141,"HOLD / EXCLUDE")),"BLOCKING","VALID")))</x:f>
      </x:c>
      <x:c r="O141" s="30" t="str">
        <x:f>IF(A141="","",B141&amp;"|~|"&amp;C141&amp;"|~|"&amp;D141)</x:f>
      </x:c>
      <x:c r="P141" s="51" t="str">
        <x:f>IF(A141="","",IF(AND(COUNTIF(UPSTREAM_EVIDENCE!$A$6:$A$205,D141)=1,EXACT(D141,INDEX(UPSTREAM_EVIDENCE!$A$6:$A$205,MATCH(D141,UPSTREAM_EVIDENCE!$A$6:$A$205,0))),EXACT(C141,INDEX(UPSTREAM_EVIDENCE!$B$6:$B$205,MATCH(D141,UPSTREAM_EVIDENCE!$A$6:$A$205,0))),EXACT(E141,INDEX(UPSTREAM_EVIDENCE!$C$6:$C$205,MATCH(D141,UPSTREAM_EVIDENCE!$A$6:$A$205,0))),EXACT(F141,INDEX(UPSTREAM_EVIDENCE!$D$6:$D$205,MATCH(D141,UPSTREAM_EVIDENCE!$A$6:$A$205,0))),EXACT(H141,INDEX(UPSTREAM_EVIDENCE!$E$6:$E$205,MATCH(D141,UPSTREAM_EVIDENCE!$A$6:$A$205,0))),EXACT(I141,INDEX(UPSTREAM_EVIDENCE!$F$6:$F$205,MATCH(D141,UPSTREAM_EVIDENCE!$A$6:$A$205,0))),INDEX(UPSTREAM_EVIDENCE!$K$6:$K$205,MATCH(D141,UPSTREAM_EVIDENCE!$A$6:$A$205,0))="VALID"),"VALID","INVALID - EVIDENCE AUDIT PARITY"))</x:f>
      </x:c>
      <x:c r="Q141" s="51" t="str">
        <x:f>IF(A141="","",COUNTIF($B$6:B141,B141))</x:f>
      </x:c>
      <x:c r="R141" s="51" t="str">
        <x:f>IF(A141="","",B141&amp;"|~|"&amp;Q141)</x:f>
      </x:c>
      <x:c r="S141" s="51" t="str">
        <x:f>IF(A141="","",ROW()-5)</x:f>
      </x:c>
    </x:row>
    <x:row r="142">
      <x:c r="A142" s="24"/>
      <x:c r="B142" s="24"/>
      <x:c r="C142" s="24"/>
      <x:c r="D142" s="24"/>
      <x:c r="E142" s="24"/>
      <x:c r="F142" s="24"/>
      <x:c r="G142" s="24"/>
      <x:c r="H142" s="24"/>
      <x:c r="I142" s="24"/>
      <x:c r="J142" s="30" t="str">
        <x:f>IF(A142="","",IF(COUNTIF($A$6:$A$205,A142)=1,"VALID","INVALID - DUPLICATE / CASE-COLLIDING LINK ID"))</x:f>
      </x:c>
      <x:c r="K142" s="30" t="str">
        <x:f>IF(A142="","",IF(AND(COUNTIF(MEMO_REGISTER!$A$6:$A$205,B142)=1,EXACT(B142,INDEX(MEMO_REGISTER!$A$6:$A$205,MATCH(B142,MEMO_REGISTER!$A$6:$A$205,0))),EXACT(C142,INDEX(MEMO_REGISTER!$B$6:$B$205,MATCH(B142,MEMO_REGISTER!$A$6:$A$205,0)))),"VALID","INVALID - MEMO / DECISION OWNERSHIP"))</x:f>
      </x:c>
      <x:c r="L142" s="30" t="str">
        <x:f>IF(A142="","",IF(AND(OR(EXACT(E142,"DECISION-USABLE"),EXACT(E142,"BOUNDED INFERENCE"),EXACT(E142,"REPAIR / NARROW"),EXACT(E142,"HOLD / EXCLUDE")),OR(EXACT(G142,"SUPPORT"),EXACT(G142,"CHALLENGE"))),"VALID","INVALID - CONTROLLED TOKEN"))</x:f>
      </x:c>
      <x:c r="M142" s="30" t="str">
        <x:f>IF(A142="","",IF(AND(B142&lt;&gt;"",C142&lt;&gt;"",D142&lt;&gt;"",F142&lt;&gt;"",H142&lt;&gt;"",I142&lt;&gt;""),"VALID","INVALID - REQUIRED FIELD"))</x:f>
      </x:c>
      <x:c r="N142" s="30" t="str">
        <x:f>IF(A142="","",IF(OR(J142&lt;&gt;"VALID",K142&lt;&gt;"VALID",L142&lt;&gt;"VALID",M142&lt;&gt;"VALID",P142&lt;&gt;"VALID"),"INVALID",IF(OR(EXACT(E142,"REPAIR / NARROW"),EXACT(E142,"HOLD / EXCLUDE")),"BLOCKING","VALID")))</x:f>
      </x:c>
      <x:c r="O142" s="30" t="str">
        <x:f>IF(A142="","",B142&amp;"|~|"&amp;C142&amp;"|~|"&amp;D142)</x:f>
      </x:c>
      <x:c r="P142" s="51" t="str">
        <x:f>IF(A142="","",IF(AND(COUNTIF(UPSTREAM_EVIDENCE!$A$6:$A$205,D142)=1,EXACT(D142,INDEX(UPSTREAM_EVIDENCE!$A$6:$A$205,MATCH(D142,UPSTREAM_EVIDENCE!$A$6:$A$205,0))),EXACT(C142,INDEX(UPSTREAM_EVIDENCE!$B$6:$B$205,MATCH(D142,UPSTREAM_EVIDENCE!$A$6:$A$205,0))),EXACT(E142,INDEX(UPSTREAM_EVIDENCE!$C$6:$C$205,MATCH(D142,UPSTREAM_EVIDENCE!$A$6:$A$205,0))),EXACT(F142,INDEX(UPSTREAM_EVIDENCE!$D$6:$D$205,MATCH(D142,UPSTREAM_EVIDENCE!$A$6:$A$205,0))),EXACT(H142,INDEX(UPSTREAM_EVIDENCE!$E$6:$E$205,MATCH(D142,UPSTREAM_EVIDENCE!$A$6:$A$205,0))),EXACT(I142,INDEX(UPSTREAM_EVIDENCE!$F$6:$F$205,MATCH(D142,UPSTREAM_EVIDENCE!$A$6:$A$205,0))),INDEX(UPSTREAM_EVIDENCE!$K$6:$K$205,MATCH(D142,UPSTREAM_EVIDENCE!$A$6:$A$205,0))="VALID"),"VALID","INVALID - EVIDENCE AUDIT PARITY"))</x:f>
      </x:c>
      <x:c r="Q142" s="51" t="str">
        <x:f>IF(A142="","",COUNTIF($B$6:B142,B142))</x:f>
      </x:c>
      <x:c r="R142" s="51" t="str">
        <x:f>IF(A142="","",B142&amp;"|~|"&amp;Q142)</x:f>
      </x:c>
      <x:c r="S142" s="51" t="str">
        <x:f>IF(A142="","",ROW()-5)</x:f>
      </x:c>
    </x:row>
    <x:row r="143">
      <x:c r="A143" s="24"/>
      <x:c r="B143" s="24"/>
      <x:c r="C143" s="24"/>
      <x:c r="D143" s="24"/>
      <x:c r="E143" s="24"/>
      <x:c r="F143" s="24"/>
      <x:c r="G143" s="24"/>
      <x:c r="H143" s="24"/>
      <x:c r="I143" s="24"/>
      <x:c r="J143" s="30" t="str">
        <x:f>IF(A143="","",IF(COUNTIF($A$6:$A$205,A143)=1,"VALID","INVALID - DUPLICATE / CASE-COLLIDING LINK ID"))</x:f>
      </x:c>
      <x:c r="K143" s="30" t="str">
        <x:f>IF(A143="","",IF(AND(COUNTIF(MEMO_REGISTER!$A$6:$A$205,B143)=1,EXACT(B143,INDEX(MEMO_REGISTER!$A$6:$A$205,MATCH(B143,MEMO_REGISTER!$A$6:$A$205,0))),EXACT(C143,INDEX(MEMO_REGISTER!$B$6:$B$205,MATCH(B143,MEMO_REGISTER!$A$6:$A$205,0)))),"VALID","INVALID - MEMO / DECISION OWNERSHIP"))</x:f>
      </x:c>
      <x:c r="L143" s="30" t="str">
        <x:f>IF(A143="","",IF(AND(OR(EXACT(E143,"DECISION-USABLE"),EXACT(E143,"BOUNDED INFERENCE"),EXACT(E143,"REPAIR / NARROW"),EXACT(E143,"HOLD / EXCLUDE")),OR(EXACT(G143,"SUPPORT"),EXACT(G143,"CHALLENGE"))),"VALID","INVALID - CONTROLLED TOKEN"))</x:f>
      </x:c>
      <x:c r="M143" s="30" t="str">
        <x:f>IF(A143="","",IF(AND(B143&lt;&gt;"",C143&lt;&gt;"",D143&lt;&gt;"",F143&lt;&gt;"",H143&lt;&gt;"",I143&lt;&gt;""),"VALID","INVALID - REQUIRED FIELD"))</x:f>
      </x:c>
      <x:c r="N143" s="30" t="str">
        <x:f>IF(A143="","",IF(OR(J143&lt;&gt;"VALID",K143&lt;&gt;"VALID",L143&lt;&gt;"VALID",M143&lt;&gt;"VALID",P143&lt;&gt;"VALID"),"INVALID",IF(OR(EXACT(E143,"REPAIR / NARROW"),EXACT(E143,"HOLD / EXCLUDE")),"BLOCKING","VALID")))</x:f>
      </x:c>
      <x:c r="O143" s="30" t="str">
        <x:f>IF(A143="","",B143&amp;"|~|"&amp;C143&amp;"|~|"&amp;D143)</x:f>
      </x:c>
      <x:c r="P143" s="51" t="str">
        <x:f>IF(A143="","",IF(AND(COUNTIF(UPSTREAM_EVIDENCE!$A$6:$A$205,D143)=1,EXACT(D143,INDEX(UPSTREAM_EVIDENCE!$A$6:$A$205,MATCH(D143,UPSTREAM_EVIDENCE!$A$6:$A$205,0))),EXACT(C143,INDEX(UPSTREAM_EVIDENCE!$B$6:$B$205,MATCH(D143,UPSTREAM_EVIDENCE!$A$6:$A$205,0))),EXACT(E143,INDEX(UPSTREAM_EVIDENCE!$C$6:$C$205,MATCH(D143,UPSTREAM_EVIDENCE!$A$6:$A$205,0))),EXACT(F143,INDEX(UPSTREAM_EVIDENCE!$D$6:$D$205,MATCH(D143,UPSTREAM_EVIDENCE!$A$6:$A$205,0))),EXACT(H143,INDEX(UPSTREAM_EVIDENCE!$E$6:$E$205,MATCH(D143,UPSTREAM_EVIDENCE!$A$6:$A$205,0))),EXACT(I143,INDEX(UPSTREAM_EVIDENCE!$F$6:$F$205,MATCH(D143,UPSTREAM_EVIDENCE!$A$6:$A$205,0))),INDEX(UPSTREAM_EVIDENCE!$K$6:$K$205,MATCH(D143,UPSTREAM_EVIDENCE!$A$6:$A$205,0))="VALID"),"VALID","INVALID - EVIDENCE AUDIT PARITY"))</x:f>
      </x:c>
      <x:c r="Q143" s="51" t="str">
        <x:f>IF(A143="","",COUNTIF($B$6:B143,B143))</x:f>
      </x:c>
      <x:c r="R143" s="51" t="str">
        <x:f>IF(A143="","",B143&amp;"|~|"&amp;Q143)</x:f>
      </x:c>
      <x:c r="S143" s="51" t="str">
        <x:f>IF(A143="","",ROW()-5)</x:f>
      </x:c>
    </x:row>
    <x:row r="144">
      <x:c r="A144" s="24"/>
      <x:c r="B144" s="24"/>
      <x:c r="C144" s="24"/>
      <x:c r="D144" s="24"/>
      <x:c r="E144" s="24"/>
      <x:c r="F144" s="24"/>
      <x:c r="G144" s="24"/>
      <x:c r="H144" s="24"/>
      <x:c r="I144" s="24"/>
      <x:c r="J144" s="30" t="str">
        <x:f>IF(A144="","",IF(COUNTIF($A$6:$A$205,A144)=1,"VALID","INVALID - DUPLICATE / CASE-COLLIDING LINK ID"))</x:f>
      </x:c>
      <x:c r="K144" s="30" t="str">
        <x:f>IF(A144="","",IF(AND(COUNTIF(MEMO_REGISTER!$A$6:$A$205,B144)=1,EXACT(B144,INDEX(MEMO_REGISTER!$A$6:$A$205,MATCH(B144,MEMO_REGISTER!$A$6:$A$205,0))),EXACT(C144,INDEX(MEMO_REGISTER!$B$6:$B$205,MATCH(B144,MEMO_REGISTER!$A$6:$A$205,0)))),"VALID","INVALID - MEMO / DECISION OWNERSHIP"))</x:f>
      </x:c>
      <x:c r="L144" s="30" t="str">
        <x:f>IF(A144="","",IF(AND(OR(EXACT(E144,"DECISION-USABLE"),EXACT(E144,"BOUNDED INFERENCE"),EXACT(E144,"REPAIR / NARROW"),EXACT(E144,"HOLD / EXCLUDE")),OR(EXACT(G144,"SUPPORT"),EXACT(G144,"CHALLENGE"))),"VALID","INVALID - CONTROLLED TOKEN"))</x:f>
      </x:c>
      <x:c r="M144" s="30" t="str">
        <x:f>IF(A144="","",IF(AND(B144&lt;&gt;"",C144&lt;&gt;"",D144&lt;&gt;"",F144&lt;&gt;"",H144&lt;&gt;"",I144&lt;&gt;""),"VALID","INVALID - REQUIRED FIELD"))</x:f>
      </x:c>
      <x:c r="N144" s="30" t="str">
        <x:f>IF(A144="","",IF(OR(J144&lt;&gt;"VALID",K144&lt;&gt;"VALID",L144&lt;&gt;"VALID",M144&lt;&gt;"VALID",P144&lt;&gt;"VALID"),"INVALID",IF(OR(EXACT(E144,"REPAIR / NARROW"),EXACT(E144,"HOLD / EXCLUDE")),"BLOCKING","VALID")))</x:f>
      </x:c>
      <x:c r="O144" s="30" t="str">
        <x:f>IF(A144="","",B144&amp;"|~|"&amp;C144&amp;"|~|"&amp;D144)</x:f>
      </x:c>
      <x:c r="P144" s="51" t="str">
        <x:f>IF(A144="","",IF(AND(COUNTIF(UPSTREAM_EVIDENCE!$A$6:$A$205,D144)=1,EXACT(D144,INDEX(UPSTREAM_EVIDENCE!$A$6:$A$205,MATCH(D144,UPSTREAM_EVIDENCE!$A$6:$A$205,0))),EXACT(C144,INDEX(UPSTREAM_EVIDENCE!$B$6:$B$205,MATCH(D144,UPSTREAM_EVIDENCE!$A$6:$A$205,0))),EXACT(E144,INDEX(UPSTREAM_EVIDENCE!$C$6:$C$205,MATCH(D144,UPSTREAM_EVIDENCE!$A$6:$A$205,0))),EXACT(F144,INDEX(UPSTREAM_EVIDENCE!$D$6:$D$205,MATCH(D144,UPSTREAM_EVIDENCE!$A$6:$A$205,0))),EXACT(H144,INDEX(UPSTREAM_EVIDENCE!$E$6:$E$205,MATCH(D144,UPSTREAM_EVIDENCE!$A$6:$A$205,0))),EXACT(I144,INDEX(UPSTREAM_EVIDENCE!$F$6:$F$205,MATCH(D144,UPSTREAM_EVIDENCE!$A$6:$A$205,0))),INDEX(UPSTREAM_EVIDENCE!$K$6:$K$205,MATCH(D144,UPSTREAM_EVIDENCE!$A$6:$A$205,0))="VALID"),"VALID","INVALID - EVIDENCE AUDIT PARITY"))</x:f>
      </x:c>
      <x:c r="Q144" s="51" t="str">
        <x:f>IF(A144="","",COUNTIF($B$6:B144,B144))</x:f>
      </x:c>
      <x:c r="R144" s="51" t="str">
        <x:f>IF(A144="","",B144&amp;"|~|"&amp;Q144)</x:f>
      </x:c>
      <x:c r="S144" s="51" t="str">
        <x:f>IF(A144="","",ROW()-5)</x:f>
      </x:c>
    </x:row>
    <x:row r="145">
      <x:c r="A145" s="24"/>
      <x:c r="B145" s="24"/>
      <x:c r="C145" s="24"/>
      <x:c r="D145" s="24"/>
      <x:c r="E145" s="24"/>
      <x:c r="F145" s="24"/>
      <x:c r="G145" s="24"/>
      <x:c r="H145" s="24"/>
      <x:c r="I145" s="24"/>
      <x:c r="J145" s="30" t="str">
        <x:f>IF(A145="","",IF(COUNTIF($A$6:$A$205,A145)=1,"VALID","INVALID - DUPLICATE / CASE-COLLIDING LINK ID"))</x:f>
      </x:c>
      <x:c r="K145" s="30" t="str">
        <x:f>IF(A145="","",IF(AND(COUNTIF(MEMO_REGISTER!$A$6:$A$205,B145)=1,EXACT(B145,INDEX(MEMO_REGISTER!$A$6:$A$205,MATCH(B145,MEMO_REGISTER!$A$6:$A$205,0))),EXACT(C145,INDEX(MEMO_REGISTER!$B$6:$B$205,MATCH(B145,MEMO_REGISTER!$A$6:$A$205,0)))),"VALID","INVALID - MEMO / DECISION OWNERSHIP"))</x:f>
      </x:c>
      <x:c r="L145" s="30" t="str">
        <x:f>IF(A145="","",IF(AND(OR(EXACT(E145,"DECISION-USABLE"),EXACT(E145,"BOUNDED INFERENCE"),EXACT(E145,"REPAIR / NARROW"),EXACT(E145,"HOLD / EXCLUDE")),OR(EXACT(G145,"SUPPORT"),EXACT(G145,"CHALLENGE"))),"VALID","INVALID - CONTROLLED TOKEN"))</x:f>
      </x:c>
      <x:c r="M145" s="30" t="str">
        <x:f>IF(A145="","",IF(AND(B145&lt;&gt;"",C145&lt;&gt;"",D145&lt;&gt;"",F145&lt;&gt;"",H145&lt;&gt;"",I145&lt;&gt;""),"VALID","INVALID - REQUIRED FIELD"))</x:f>
      </x:c>
      <x:c r="N145" s="30" t="str">
        <x:f>IF(A145="","",IF(OR(J145&lt;&gt;"VALID",K145&lt;&gt;"VALID",L145&lt;&gt;"VALID",M145&lt;&gt;"VALID",P145&lt;&gt;"VALID"),"INVALID",IF(OR(EXACT(E145,"REPAIR / NARROW"),EXACT(E145,"HOLD / EXCLUDE")),"BLOCKING","VALID")))</x:f>
      </x:c>
      <x:c r="O145" s="30" t="str">
        <x:f>IF(A145="","",B145&amp;"|~|"&amp;C145&amp;"|~|"&amp;D145)</x:f>
      </x:c>
      <x:c r="P145" s="51" t="str">
        <x:f>IF(A145="","",IF(AND(COUNTIF(UPSTREAM_EVIDENCE!$A$6:$A$205,D145)=1,EXACT(D145,INDEX(UPSTREAM_EVIDENCE!$A$6:$A$205,MATCH(D145,UPSTREAM_EVIDENCE!$A$6:$A$205,0))),EXACT(C145,INDEX(UPSTREAM_EVIDENCE!$B$6:$B$205,MATCH(D145,UPSTREAM_EVIDENCE!$A$6:$A$205,0))),EXACT(E145,INDEX(UPSTREAM_EVIDENCE!$C$6:$C$205,MATCH(D145,UPSTREAM_EVIDENCE!$A$6:$A$205,0))),EXACT(F145,INDEX(UPSTREAM_EVIDENCE!$D$6:$D$205,MATCH(D145,UPSTREAM_EVIDENCE!$A$6:$A$205,0))),EXACT(H145,INDEX(UPSTREAM_EVIDENCE!$E$6:$E$205,MATCH(D145,UPSTREAM_EVIDENCE!$A$6:$A$205,0))),EXACT(I145,INDEX(UPSTREAM_EVIDENCE!$F$6:$F$205,MATCH(D145,UPSTREAM_EVIDENCE!$A$6:$A$205,0))),INDEX(UPSTREAM_EVIDENCE!$K$6:$K$205,MATCH(D145,UPSTREAM_EVIDENCE!$A$6:$A$205,0))="VALID"),"VALID","INVALID - EVIDENCE AUDIT PARITY"))</x:f>
      </x:c>
      <x:c r="Q145" s="51" t="str">
        <x:f>IF(A145="","",COUNTIF($B$6:B145,B145))</x:f>
      </x:c>
      <x:c r="R145" s="51" t="str">
        <x:f>IF(A145="","",B145&amp;"|~|"&amp;Q145)</x:f>
      </x:c>
      <x:c r="S145" s="51" t="str">
        <x:f>IF(A145="","",ROW()-5)</x:f>
      </x:c>
    </x:row>
    <x:row r="146">
      <x:c r="A146" s="24"/>
      <x:c r="B146" s="24"/>
      <x:c r="C146" s="24"/>
      <x:c r="D146" s="24"/>
      <x:c r="E146" s="24"/>
      <x:c r="F146" s="24"/>
      <x:c r="G146" s="24"/>
      <x:c r="H146" s="24"/>
      <x:c r="I146" s="24"/>
      <x:c r="J146" s="30" t="str">
        <x:f>IF(A146="","",IF(COUNTIF($A$6:$A$205,A146)=1,"VALID","INVALID - DUPLICATE / CASE-COLLIDING LINK ID"))</x:f>
      </x:c>
      <x:c r="K146" s="30" t="str">
        <x:f>IF(A146="","",IF(AND(COUNTIF(MEMO_REGISTER!$A$6:$A$205,B146)=1,EXACT(B146,INDEX(MEMO_REGISTER!$A$6:$A$205,MATCH(B146,MEMO_REGISTER!$A$6:$A$205,0))),EXACT(C146,INDEX(MEMO_REGISTER!$B$6:$B$205,MATCH(B146,MEMO_REGISTER!$A$6:$A$205,0)))),"VALID","INVALID - MEMO / DECISION OWNERSHIP"))</x:f>
      </x:c>
      <x:c r="L146" s="30" t="str">
        <x:f>IF(A146="","",IF(AND(OR(EXACT(E146,"DECISION-USABLE"),EXACT(E146,"BOUNDED INFERENCE"),EXACT(E146,"REPAIR / NARROW"),EXACT(E146,"HOLD / EXCLUDE")),OR(EXACT(G146,"SUPPORT"),EXACT(G146,"CHALLENGE"))),"VALID","INVALID - CONTROLLED TOKEN"))</x:f>
      </x:c>
      <x:c r="M146" s="30" t="str">
        <x:f>IF(A146="","",IF(AND(B146&lt;&gt;"",C146&lt;&gt;"",D146&lt;&gt;"",F146&lt;&gt;"",H146&lt;&gt;"",I146&lt;&gt;""),"VALID","INVALID - REQUIRED FIELD"))</x:f>
      </x:c>
      <x:c r="N146" s="30" t="str">
        <x:f>IF(A146="","",IF(OR(J146&lt;&gt;"VALID",K146&lt;&gt;"VALID",L146&lt;&gt;"VALID",M146&lt;&gt;"VALID",P146&lt;&gt;"VALID"),"INVALID",IF(OR(EXACT(E146,"REPAIR / NARROW"),EXACT(E146,"HOLD / EXCLUDE")),"BLOCKING","VALID")))</x:f>
      </x:c>
      <x:c r="O146" s="30" t="str">
        <x:f>IF(A146="","",B146&amp;"|~|"&amp;C146&amp;"|~|"&amp;D146)</x:f>
      </x:c>
      <x:c r="P146" s="51" t="str">
        <x:f>IF(A146="","",IF(AND(COUNTIF(UPSTREAM_EVIDENCE!$A$6:$A$205,D146)=1,EXACT(D146,INDEX(UPSTREAM_EVIDENCE!$A$6:$A$205,MATCH(D146,UPSTREAM_EVIDENCE!$A$6:$A$205,0))),EXACT(C146,INDEX(UPSTREAM_EVIDENCE!$B$6:$B$205,MATCH(D146,UPSTREAM_EVIDENCE!$A$6:$A$205,0))),EXACT(E146,INDEX(UPSTREAM_EVIDENCE!$C$6:$C$205,MATCH(D146,UPSTREAM_EVIDENCE!$A$6:$A$205,0))),EXACT(F146,INDEX(UPSTREAM_EVIDENCE!$D$6:$D$205,MATCH(D146,UPSTREAM_EVIDENCE!$A$6:$A$205,0))),EXACT(H146,INDEX(UPSTREAM_EVIDENCE!$E$6:$E$205,MATCH(D146,UPSTREAM_EVIDENCE!$A$6:$A$205,0))),EXACT(I146,INDEX(UPSTREAM_EVIDENCE!$F$6:$F$205,MATCH(D146,UPSTREAM_EVIDENCE!$A$6:$A$205,0))),INDEX(UPSTREAM_EVIDENCE!$K$6:$K$205,MATCH(D146,UPSTREAM_EVIDENCE!$A$6:$A$205,0))="VALID"),"VALID","INVALID - EVIDENCE AUDIT PARITY"))</x:f>
      </x:c>
      <x:c r="Q146" s="51" t="str">
        <x:f>IF(A146="","",COUNTIF($B$6:B146,B146))</x:f>
      </x:c>
      <x:c r="R146" s="51" t="str">
        <x:f>IF(A146="","",B146&amp;"|~|"&amp;Q146)</x:f>
      </x:c>
      <x:c r="S146" s="51" t="str">
        <x:f>IF(A146="","",ROW()-5)</x:f>
      </x:c>
    </x:row>
    <x:row r="147">
      <x:c r="A147" s="24"/>
      <x:c r="B147" s="24"/>
      <x:c r="C147" s="24"/>
      <x:c r="D147" s="24"/>
      <x:c r="E147" s="24"/>
      <x:c r="F147" s="24"/>
      <x:c r="G147" s="24"/>
      <x:c r="H147" s="24"/>
      <x:c r="I147" s="24"/>
      <x:c r="J147" s="30" t="str">
        <x:f>IF(A147="","",IF(COUNTIF($A$6:$A$205,A147)=1,"VALID","INVALID - DUPLICATE / CASE-COLLIDING LINK ID"))</x:f>
      </x:c>
      <x:c r="K147" s="30" t="str">
        <x:f>IF(A147="","",IF(AND(COUNTIF(MEMO_REGISTER!$A$6:$A$205,B147)=1,EXACT(B147,INDEX(MEMO_REGISTER!$A$6:$A$205,MATCH(B147,MEMO_REGISTER!$A$6:$A$205,0))),EXACT(C147,INDEX(MEMO_REGISTER!$B$6:$B$205,MATCH(B147,MEMO_REGISTER!$A$6:$A$205,0)))),"VALID","INVALID - MEMO / DECISION OWNERSHIP"))</x:f>
      </x:c>
      <x:c r="L147" s="30" t="str">
        <x:f>IF(A147="","",IF(AND(OR(EXACT(E147,"DECISION-USABLE"),EXACT(E147,"BOUNDED INFERENCE"),EXACT(E147,"REPAIR / NARROW"),EXACT(E147,"HOLD / EXCLUDE")),OR(EXACT(G147,"SUPPORT"),EXACT(G147,"CHALLENGE"))),"VALID","INVALID - CONTROLLED TOKEN"))</x:f>
      </x:c>
      <x:c r="M147" s="30" t="str">
        <x:f>IF(A147="","",IF(AND(B147&lt;&gt;"",C147&lt;&gt;"",D147&lt;&gt;"",F147&lt;&gt;"",H147&lt;&gt;"",I147&lt;&gt;""),"VALID","INVALID - REQUIRED FIELD"))</x:f>
      </x:c>
      <x:c r="N147" s="30" t="str">
        <x:f>IF(A147="","",IF(OR(J147&lt;&gt;"VALID",K147&lt;&gt;"VALID",L147&lt;&gt;"VALID",M147&lt;&gt;"VALID",P147&lt;&gt;"VALID"),"INVALID",IF(OR(EXACT(E147,"REPAIR / NARROW"),EXACT(E147,"HOLD / EXCLUDE")),"BLOCKING","VALID")))</x:f>
      </x:c>
      <x:c r="O147" s="30" t="str">
        <x:f>IF(A147="","",B147&amp;"|~|"&amp;C147&amp;"|~|"&amp;D147)</x:f>
      </x:c>
      <x:c r="P147" s="51" t="str">
        <x:f>IF(A147="","",IF(AND(COUNTIF(UPSTREAM_EVIDENCE!$A$6:$A$205,D147)=1,EXACT(D147,INDEX(UPSTREAM_EVIDENCE!$A$6:$A$205,MATCH(D147,UPSTREAM_EVIDENCE!$A$6:$A$205,0))),EXACT(C147,INDEX(UPSTREAM_EVIDENCE!$B$6:$B$205,MATCH(D147,UPSTREAM_EVIDENCE!$A$6:$A$205,0))),EXACT(E147,INDEX(UPSTREAM_EVIDENCE!$C$6:$C$205,MATCH(D147,UPSTREAM_EVIDENCE!$A$6:$A$205,0))),EXACT(F147,INDEX(UPSTREAM_EVIDENCE!$D$6:$D$205,MATCH(D147,UPSTREAM_EVIDENCE!$A$6:$A$205,0))),EXACT(H147,INDEX(UPSTREAM_EVIDENCE!$E$6:$E$205,MATCH(D147,UPSTREAM_EVIDENCE!$A$6:$A$205,0))),EXACT(I147,INDEX(UPSTREAM_EVIDENCE!$F$6:$F$205,MATCH(D147,UPSTREAM_EVIDENCE!$A$6:$A$205,0))),INDEX(UPSTREAM_EVIDENCE!$K$6:$K$205,MATCH(D147,UPSTREAM_EVIDENCE!$A$6:$A$205,0))="VALID"),"VALID","INVALID - EVIDENCE AUDIT PARITY"))</x:f>
      </x:c>
      <x:c r="Q147" s="51" t="str">
        <x:f>IF(A147="","",COUNTIF($B$6:B147,B147))</x:f>
      </x:c>
      <x:c r="R147" s="51" t="str">
        <x:f>IF(A147="","",B147&amp;"|~|"&amp;Q147)</x:f>
      </x:c>
      <x:c r="S147" s="51" t="str">
        <x:f>IF(A147="","",ROW()-5)</x:f>
      </x:c>
    </x:row>
    <x:row r="148">
      <x:c r="A148" s="24"/>
      <x:c r="B148" s="24"/>
      <x:c r="C148" s="24"/>
      <x:c r="D148" s="24"/>
      <x:c r="E148" s="24"/>
      <x:c r="F148" s="24"/>
      <x:c r="G148" s="24"/>
      <x:c r="H148" s="24"/>
      <x:c r="I148" s="24"/>
      <x:c r="J148" s="30" t="str">
        <x:f>IF(A148="","",IF(COUNTIF($A$6:$A$205,A148)=1,"VALID","INVALID - DUPLICATE / CASE-COLLIDING LINK ID"))</x:f>
      </x:c>
      <x:c r="K148" s="30" t="str">
        <x:f>IF(A148="","",IF(AND(COUNTIF(MEMO_REGISTER!$A$6:$A$205,B148)=1,EXACT(B148,INDEX(MEMO_REGISTER!$A$6:$A$205,MATCH(B148,MEMO_REGISTER!$A$6:$A$205,0))),EXACT(C148,INDEX(MEMO_REGISTER!$B$6:$B$205,MATCH(B148,MEMO_REGISTER!$A$6:$A$205,0)))),"VALID","INVALID - MEMO / DECISION OWNERSHIP"))</x:f>
      </x:c>
      <x:c r="L148" s="30" t="str">
        <x:f>IF(A148="","",IF(AND(OR(EXACT(E148,"DECISION-USABLE"),EXACT(E148,"BOUNDED INFERENCE"),EXACT(E148,"REPAIR / NARROW"),EXACT(E148,"HOLD / EXCLUDE")),OR(EXACT(G148,"SUPPORT"),EXACT(G148,"CHALLENGE"))),"VALID","INVALID - CONTROLLED TOKEN"))</x:f>
      </x:c>
      <x:c r="M148" s="30" t="str">
        <x:f>IF(A148="","",IF(AND(B148&lt;&gt;"",C148&lt;&gt;"",D148&lt;&gt;"",F148&lt;&gt;"",H148&lt;&gt;"",I148&lt;&gt;""),"VALID","INVALID - REQUIRED FIELD"))</x:f>
      </x:c>
      <x:c r="N148" s="30" t="str">
        <x:f>IF(A148="","",IF(OR(J148&lt;&gt;"VALID",K148&lt;&gt;"VALID",L148&lt;&gt;"VALID",M148&lt;&gt;"VALID",P148&lt;&gt;"VALID"),"INVALID",IF(OR(EXACT(E148,"REPAIR / NARROW"),EXACT(E148,"HOLD / EXCLUDE")),"BLOCKING","VALID")))</x:f>
      </x:c>
      <x:c r="O148" s="30" t="str">
        <x:f>IF(A148="","",B148&amp;"|~|"&amp;C148&amp;"|~|"&amp;D148)</x:f>
      </x:c>
      <x:c r="P148" s="51" t="str">
        <x:f>IF(A148="","",IF(AND(COUNTIF(UPSTREAM_EVIDENCE!$A$6:$A$205,D148)=1,EXACT(D148,INDEX(UPSTREAM_EVIDENCE!$A$6:$A$205,MATCH(D148,UPSTREAM_EVIDENCE!$A$6:$A$205,0))),EXACT(C148,INDEX(UPSTREAM_EVIDENCE!$B$6:$B$205,MATCH(D148,UPSTREAM_EVIDENCE!$A$6:$A$205,0))),EXACT(E148,INDEX(UPSTREAM_EVIDENCE!$C$6:$C$205,MATCH(D148,UPSTREAM_EVIDENCE!$A$6:$A$205,0))),EXACT(F148,INDEX(UPSTREAM_EVIDENCE!$D$6:$D$205,MATCH(D148,UPSTREAM_EVIDENCE!$A$6:$A$205,0))),EXACT(H148,INDEX(UPSTREAM_EVIDENCE!$E$6:$E$205,MATCH(D148,UPSTREAM_EVIDENCE!$A$6:$A$205,0))),EXACT(I148,INDEX(UPSTREAM_EVIDENCE!$F$6:$F$205,MATCH(D148,UPSTREAM_EVIDENCE!$A$6:$A$205,0))),INDEX(UPSTREAM_EVIDENCE!$K$6:$K$205,MATCH(D148,UPSTREAM_EVIDENCE!$A$6:$A$205,0))="VALID"),"VALID","INVALID - EVIDENCE AUDIT PARITY"))</x:f>
      </x:c>
      <x:c r="Q148" s="51" t="str">
        <x:f>IF(A148="","",COUNTIF($B$6:B148,B148))</x:f>
      </x:c>
      <x:c r="R148" s="51" t="str">
        <x:f>IF(A148="","",B148&amp;"|~|"&amp;Q148)</x:f>
      </x:c>
      <x:c r="S148" s="51" t="str">
        <x:f>IF(A148="","",ROW()-5)</x:f>
      </x:c>
    </x:row>
    <x:row r="149">
      <x:c r="A149" s="24"/>
      <x:c r="B149" s="24"/>
      <x:c r="C149" s="24"/>
      <x:c r="D149" s="24"/>
      <x:c r="E149" s="24"/>
      <x:c r="F149" s="24"/>
      <x:c r="G149" s="24"/>
      <x:c r="H149" s="24"/>
      <x:c r="I149" s="24"/>
      <x:c r="J149" s="30" t="str">
        <x:f>IF(A149="","",IF(COUNTIF($A$6:$A$205,A149)=1,"VALID","INVALID - DUPLICATE / CASE-COLLIDING LINK ID"))</x:f>
      </x:c>
      <x:c r="K149" s="30" t="str">
        <x:f>IF(A149="","",IF(AND(COUNTIF(MEMO_REGISTER!$A$6:$A$205,B149)=1,EXACT(B149,INDEX(MEMO_REGISTER!$A$6:$A$205,MATCH(B149,MEMO_REGISTER!$A$6:$A$205,0))),EXACT(C149,INDEX(MEMO_REGISTER!$B$6:$B$205,MATCH(B149,MEMO_REGISTER!$A$6:$A$205,0)))),"VALID","INVALID - MEMO / DECISION OWNERSHIP"))</x:f>
      </x:c>
      <x:c r="L149" s="30" t="str">
        <x:f>IF(A149="","",IF(AND(OR(EXACT(E149,"DECISION-USABLE"),EXACT(E149,"BOUNDED INFERENCE"),EXACT(E149,"REPAIR / NARROW"),EXACT(E149,"HOLD / EXCLUDE")),OR(EXACT(G149,"SUPPORT"),EXACT(G149,"CHALLENGE"))),"VALID","INVALID - CONTROLLED TOKEN"))</x:f>
      </x:c>
      <x:c r="M149" s="30" t="str">
        <x:f>IF(A149="","",IF(AND(B149&lt;&gt;"",C149&lt;&gt;"",D149&lt;&gt;"",F149&lt;&gt;"",H149&lt;&gt;"",I149&lt;&gt;""),"VALID","INVALID - REQUIRED FIELD"))</x:f>
      </x:c>
      <x:c r="N149" s="30" t="str">
        <x:f>IF(A149="","",IF(OR(J149&lt;&gt;"VALID",K149&lt;&gt;"VALID",L149&lt;&gt;"VALID",M149&lt;&gt;"VALID",P149&lt;&gt;"VALID"),"INVALID",IF(OR(EXACT(E149,"REPAIR / NARROW"),EXACT(E149,"HOLD / EXCLUDE")),"BLOCKING","VALID")))</x:f>
      </x:c>
      <x:c r="O149" s="30" t="str">
        <x:f>IF(A149="","",B149&amp;"|~|"&amp;C149&amp;"|~|"&amp;D149)</x:f>
      </x:c>
      <x:c r="P149" s="51" t="str">
        <x:f>IF(A149="","",IF(AND(COUNTIF(UPSTREAM_EVIDENCE!$A$6:$A$205,D149)=1,EXACT(D149,INDEX(UPSTREAM_EVIDENCE!$A$6:$A$205,MATCH(D149,UPSTREAM_EVIDENCE!$A$6:$A$205,0))),EXACT(C149,INDEX(UPSTREAM_EVIDENCE!$B$6:$B$205,MATCH(D149,UPSTREAM_EVIDENCE!$A$6:$A$205,0))),EXACT(E149,INDEX(UPSTREAM_EVIDENCE!$C$6:$C$205,MATCH(D149,UPSTREAM_EVIDENCE!$A$6:$A$205,0))),EXACT(F149,INDEX(UPSTREAM_EVIDENCE!$D$6:$D$205,MATCH(D149,UPSTREAM_EVIDENCE!$A$6:$A$205,0))),EXACT(H149,INDEX(UPSTREAM_EVIDENCE!$E$6:$E$205,MATCH(D149,UPSTREAM_EVIDENCE!$A$6:$A$205,0))),EXACT(I149,INDEX(UPSTREAM_EVIDENCE!$F$6:$F$205,MATCH(D149,UPSTREAM_EVIDENCE!$A$6:$A$205,0))),INDEX(UPSTREAM_EVIDENCE!$K$6:$K$205,MATCH(D149,UPSTREAM_EVIDENCE!$A$6:$A$205,0))="VALID"),"VALID","INVALID - EVIDENCE AUDIT PARITY"))</x:f>
      </x:c>
      <x:c r="Q149" s="51" t="str">
        <x:f>IF(A149="","",COUNTIF($B$6:B149,B149))</x:f>
      </x:c>
      <x:c r="R149" s="51" t="str">
        <x:f>IF(A149="","",B149&amp;"|~|"&amp;Q149)</x:f>
      </x:c>
      <x:c r="S149" s="51" t="str">
        <x:f>IF(A149="","",ROW()-5)</x:f>
      </x:c>
    </x:row>
    <x:row r="150">
      <x:c r="A150" s="24"/>
      <x:c r="B150" s="24"/>
      <x:c r="C150" s="24"/>
      <x:c r="D150" s="24"/>
      <x:c r="E150" s="24"/>
      <x:c r="F150" s="24"/>
      <x:c r="G150" s="24"/>
      <x:c r="H150" s="24"/>
      <x:c r="I150" s="24"/>
      <x:c r="J150" s="30" t="str">
        <x:f>IF(A150="","",IF(COUNTIF($A$6:$A$205,A150)=1,"VALID","INVALID - DUPLICATE / CASE-COLLIDING LINK ID"))</x:f>
      </x:c>
      <x:c r="K150" s="30" t="str">
        <x:f>IF(A150="","",IF(AND(COUNTIF(MEMO_REGISTER!$A$6:$A$205,B150)=1,EXACT(B150,INDEX(MEMO_REGISTER!$A$6:$A$205,MATCH(B150,MEMO_REGISTER!$A$6:$A$205,0))),EXACT(C150,INDEX(MEMO_REGISTER!$B$6:$B$205,MATCH(B150,MEMO_REGISTER!$A$6:$A$205,0)))),"VALID","INVALID - MEMO / DECISION OWNERSHIP"))</x:f>
      </x:c>
      <x:c r="L150" s="30" t="str">
        <x:f>IF(A150="","",IF(AND(OR(EXACT(E150,"DECISION-USABLE"),EXACT(E150,"BOUNDED INFERENCE"),EXACT(E150,"REPAIR / NARROW"),EXACT(E150,"HOLD / EXCLUDE")),OR(EXACT(G150,"SUPPORT"),EXACT(G150,"CHALLENGE"))),"VALID","INVALID - CONTROLLED TOKEN"))</x:f>
      </x:c>
      <x:c r="M150" s="30" t="str">
        <x:f>IF(A150="","",IF(AND(B150&lt;&gt;"",C150&lt;&gt;"",D150&lt;&gt;"",F150&lt;&gt;"",H150&lt;&gt;"",I150&lt;&gt;""),"VALID","INVALID - REQUIRED FIELD"))</x:f>
      </x:c>
      <x:c r="N150" s="30" t="str">
        <x:f>IF(A150="","",IF(OR(J150&lt;&gt;"VALID",K150&lt;&gt;"VALID",L150&lt;&gt;"VALID",M150&lt;&gt;"VALID",P150&lt;&gt;"VALID"),"INVALID",IF(OR(EXACT(E150,"REPAIR / NARROW"),EXACT(E150,"HOLD / EXCLUDE")),"BLOCKING","VALID")))</x:f>
      </x:c>
      <x:c r="O150" s="30" t="str">
        <x:f>IF(A150="","",B150&amp;"|~|"&amp;C150&amp;"|~|"&amp;D150)</x:f>
      </x:c>
      <x:c r="P150" s="51" t="str">
        <x:f>IF(A150="","",IF(AND(COUNTIF(UPSTREAM_EVIDENCE!$A$6:$A$205,D150)=1,EXACT(D150,INDEX(UPSTREAM_EVIDENCE!$A$6:$A$205,MATCH(D150,UPSTREAM_EVIDENCE!$A$6:$A$205,0))),EXACT(C150,INDEX(UPSTREAM_EVIDENCE!$B$6:$B$205,MATCH(D150,UPSTREAM_EVIDENCE!$A$6:$A$205,0))),EXACT(E150,INDEX(UPSTREAM_EVIDENCE!$C$6:$C$205,MATCH(D150,UPSTREAM_EVIDENCE!$A$6:$A$205,0))),EXACT(F150,INDEX(UPSTREAM_EVIDENCE!$D$6:$D$205,MATCH(D150,UPSTREAM_EVIDENCE!$A$6:$A$205,0))),EXACT(H150,INDEX(UPSTREAM_EVIDENCE!$E$6:$E$205,MATCH(D150,UPSTREAM_EVIDENCE!$A$6:$A$205,0))),EXACT(I150,INDEX(UPSTREAM_EVIDENCE!$F$6:$F$205,MATCH(D150,UPSTREAM_EVIDENCE!$A$6:$A$205,0))),INDEX(UPSTREAM_EVIDENCE!$K$6:$K$205,MATCH(D150,UPSTREAM_EVIDENCE!$A$6:$A$205,0))="VALID"),"VALID","INVALID - EVIDENCE AUDIT PARITY"))</x:f>
      </x:c>
      <x:c r="Q150" s="51" t="str">
        <x:f>IF(A150="","",COUNTIF($B$6:B150,B150))</x:f>
      </x:c>
      <x:c r="R150" s="51" t="str">
        <x:f>IF(A150="","",B150&amp;"|~|"&amp;Q150)</x:f>
      </x:c>
      <x:c r="S150" s="51" t="str">
        <x:f>IF(A150="","",ROW()-5)</x:f>
      </x:c>
    </x:row>
    <x:row r="151">
      <x:c r="A151" s="24"/>
      <x:c r="B151" s="24"/>
      <x:c r="C151" s="24"/>
      <x:c r="D151" s="24"/>
      <x:c r="E151" s="24"/>
      <x:c r="F151" s="24"/>
      <x:c r="G151" s="24"/>
      <x:c r="H151" s="24"/>
      <x:c r="I151" s="24"/>
      <x:c r="J151" s="30" t="str">
        <x:f>IF(A151="","",IF(COUNTIF($A$6:$A$205,A151)=1,"VALID","INVALID - DUPLICATE / CASE-COLLIDING LINK ID"))</x:f>
      </x:c>
      <x:c r="K151" s="30" t="str">
        <x:f>IF(A151="","",IF(AND(COUNTIF(MEMO_REGISTER!$A$6:$A$205,B151)=1,EXACT(B151,INDEX(MEMO_REGISTER!$A$6:$A$205,MATCH(B151,MEMO_REGISTER!$A$6:$A$205,0))),EXACT(C151,INDEX(MEMO_REGISTER!$B$6:$B$205,MATCH(B151,MEMO_REGISTER!$A$6:$A$205,0)))),"VALID","INVALID - MEMO / DECISION OWNERSHIP"))</x:f>
      </x:c>
      <x:c r="L151" s="30" t="str">
        <x:f>IF(A151="","",IF(AND(OR(EXACT(E151,"DECISION-USABLE"),EXACT(E151,"BOUNDED INFERENCE"),EXACT(E151,"REPAIR / NARROW"),EXACT(E151,"HOLD / EXCLUDE")),OR(EXACT(G151,"SUPPORT"),EXACT(G151,"CHALLENGE"))),"VALID","INVALID - CONTROLLED TOKEN"))</x:f>
      </x:c>
      <x:c r="M151" s="30" t="str">
        <x:f>IF(A151="","",IF(AND(B151&lt;&gt;"",C151&lt;&gt;"",D151&lt;&gt;"",F151&lt;&gt;"",H151&lt;&gt;"",I151&lt;&gt;""),"VALID","INVALID - REQUIRED FIELD"))</x:f>
      </x:c>
      <x:c r="N151" s="30" t="str">
        <x:f>IF(A151="","",IF(OR(J151&lt;&gt;"VALID",K151&lt;&gt;"VALID",L151&lt;&gt;"VALID",M151&lt;&gt;"VALID",P151&lt;&gt;"VALID"),"INVALID",IF(OR(EXACT(E151,"REPAIR / NARROW"),EXACT(E151,"HOLD / EXCLUDE")),"BLOCKING","VALID")))</x:f>
      </x:c>
      <x:c r="O151" s="30" t="str">
        <x:f>IF(A151="","",B151&amp;"|~|"&amp;C151&amp;"|~|"&amp;D151)</x:f>
      </x:c>
      <x:c r="P151" s="51" t="str">
        <x:f>IF(A151="","",IF(AND(COUNTIF(UPSTREAM_EVIDENCE!$A$6:$A$205,D151)=1,EXACT(D151,INDEX(UPSTREAM_EVIDENCE!$A$6:$A$205,MATCH(D151,UPSTREAM_EVIDENCE!$A$6:$A$205,0))),EXACT(C151,INDEX(UPSTREAM_EVIDENCE!$B$6:$B$205,MATCH(D151,UPSTREAM_EVIDENCE!$A$6:$A$205,0))),EXACT(E151,INDEX(UPSTREAM_EVIDENCE!$C$6:$C$205,MATCH(D151,UPSTREAM_EVIDENCE!$A$6:$A$205,0))),EXACT(F151,INDEX(UPSTREAM_EVIDENCE!$D$6:$D$205,MATCH(D151,UPSTREAM_EVIDENCE!$A$6:$A$205,0))),EXACT(H151,INDEX(UPSTREAM_EVIDENCE!$E$6:$E$205,MATCH(D151,UPSTREAM_EVIDENCE!$A$6:$A$205,0))),EXACT(I151,INDEX(UPSTREAM_EVIDENCE!$F$6:$F$205,MATCH(D151,UPSTREAM_EVIDENCE!$A$6:$A$205,0))),INDEX(UPSTREAM_EVIDENCE!$K$6:$K$205,MATCH(D151,UPSTREAM_EVIDENCE!$A$6:$A$205,0))="VALID"),"VALID","INVALID - EVIDENCE AUDIT PARITY"))</x:f>
      </x:c>
      <x:c r="Q151" s="51" t="str">
        <x:f>IF(A151="","",COUNTIF($B$6:B151,B151))</x:f>
      </x:c>
      <x:c r="R151" s="51" t="str">
        <x:f>IF(A151="","",B151&amp;"|~|"&amp;Q151)</x:f>
      </x:c>
      <x:c r="S151" s="51" t="str">
        <x:f>IF(A151="","",ROW()-5)</x:f>
      </x:c>
    </x:row>
    <x:row r="152">
      <x:c r="A152" s="24"/>
      <x:c r="B152" s="24"/>
      <x:c r="C152" s="24"/>
      <x:c r="D152" s="24"/>
      <x:c r="E152" s="24"/>
      <x:c r="F152" s="24"/>
      <x:c r="G152" s="24"/>
      <x:c r="H152" s="24"/>
      <x:c r="I152" s="24"/>
      <x:c r="J152" s="30" t="str">
        <x:f>IF(A152="","",IF(COUNTIF($A$6:$A$205,A152)=1,"VALID","INVALID - DUPLICATE / CASE-COLLIDING LINK ID"))</x:f>
      </x:c>
      <x:c r="K152" s="30" t="str">
        <x:f>IF(A152="","",IF(AND(COUNTIF(MEMO_REGISTER!$A$6:$A$205,B152)=1,EXACT(B152,INDEX(MEMO_REGISTER!$A$6:$A$205,MATCH(B152,MEMO_REGISTER!$A$6:$A$205,0))),EXACT(C152,INDEX(MEMO_REGISTER!$B$6:$B$205,MATCH(B152,MEMO_REGISTER!$A$6:$A$205,0)))),"VALID","INVALID - MEMO / DECISION OWNERSHIP"))</x:f>
      </x:c>
      <x:c r="L152" s="30" t="str">
        <x:f>IF(A152="","",IF(AND(OR(EXACT(E152,"DECISION-USABLE"),EXACT(E152,"BOUNDED INFERENCE"),EXACT(E152,"REPAIR / NARROW"),EXACT(E152,"HOLD / EXCLUDE")),OR(EXACT(G152,"SUPPORT"),EXACT(G152,"CHALLENGE"))),"VALID","INVALID - CONTROLLED TOKEN"))</x:f>
      </x:c>
      <x:c r="M152" s="30" t="str">
        <x:f>IF(A152="","",IF(AND(B152&lt;&gt;"",C152&lt;&gt;"",D152&lt;&gt;"",F152&lt;&gt;"",H152&lt;&gt;"",I152&lt;&gt;""),"VALID","INVALID - REQUIRED FIELD"))</x:f>
      </x:c>
      <x:c r="N152" s="30" t="str">
        <x:f>IF(A152="","",IF(OR(J152&lt;&gt;"VALID",K152&lt;&gt;"VALID",L152&lt;&gt;"VALID",M152&lt;&gt;"VALID",P152&lt;&gt;"VALID"),"INVALID",IF(OR(EXACT(E152,"REPAIR / NARROW"),EXACT(E152,"HOLD / EXCLUDE")),"BLOCKING","VALID")))</x:f>
      </x:c>
      <x:c r="O152" s="30" t="str">
        <x:f>IF(A152="","",B152&amp;"|~|"&amp;C152&amp;"|~|"&amp;D152)</x:f>
      </x:c>
      <x:c r="P152" s="51" t="str">
        <x:f>IF(A152="","",IF(AND(COUNTIF(UPSTREAM_EVIDENCE!$A$6:$A$205,D152)=1,EXACT(D152,INDEX(UPSTREAM_EVIDENCE!$A$6:$A$205,MATCH(D152,UPSTREAM_EVIDENCE!$A$6:$A$205,0))),EXACT(C152,INDEX(UPSTREAM_EVIDENCE!$B$6:$B$205,MATCH(D152,UPSTREAM_EVIDENCE!$A$6:$A$205,0))),EXACT(E152,INDEX(UPSTREAM_EVIDENCE!$C$6:$C$205,MATCH(D152,UPSTREAM_EVIDENCE!$A$6:$A$205,0))),EXACT(F152,INDEX(UPSTREAM_EVIDENCE!$D$6:$D$205,MATCH(D152,UPSTREAM_EVIDENCE!$A$6:$A$205,0))),EXACT(H152,INDEX(UPSTREAM_EVIDENCE!$E$6:$E$205,MATCH(D152,UPSTREAM_EVIDENCE!$A$6:$A$205,0))),EXACT(I152,INDEX(UPSTREAM_EVIDENCE!$F$6:$F$205,MATCH(D152,UPSTREAM_EVIDENCE!$A$6:$A$205,0))),INDEX(UPSTREAM_EVIDENCE!$K$6:$K$205,MATCH(D152,UPSTREAM_EVIDENCE!$A$6:$A$205,0))="VALID"),"VALID","INVALID - EVIDENCE AUDIT PARITY"))</x:f>
      </x:c>
      <x:c r="Q152" s="51" t="str">
        <x:f>IF(A152="","",COUNTIF($B$6:B152,B152))</x:f>
      </x:c>
      <x:c r="R152" s="51" t="str">
        <x:f>IF(A152="","",B152&amp;"|~|"&amp;Q152)</x:f>
      </x:c>
      <x:c r="S152" s="51" t="str">
        <x:f>IF(A152="","",ROW()-5)</x:f>
      </x:c>
    </x:row>
    <x:row r="153">
      <x:c r="A153" s="24"/>
      <x:c r="B153" s="24"/>
      <x:c r="C153" s="24"/>
      <x:c r="D153" s="24"/>
      <x:c r="E153" s="24"/>
      <x:c r="F153" s="24"/>
      <x:c r="G153" s="24"/>
      <x:c r="H153" s="24"/>
      <x:c r="I153" s="24"/>
      <x:c r="J153" s="30" t="str">
        <x:f>IF(A153="","",IF(COUNTIF($A$6:$A$205,A153)=1,"VALID","INVALID - DUPLICATE / CASE-COLLIDING LINK ID"))</x:f>
      </x:c>
      <x:c r="K153" s="30" t="str">
        <x:f>IF(A153="","",IF(AND(COUNTIF(MEMO_REGISTER!$A$6:$A$205,B153)=1,EXACT(B153,INDEX(MEMO_REGISTER!$A$6:$A$205,MATCH(B153,MEMO_REGISTER!$A$6:$A$205,0))),EXACT(C153,INDEX(MEMO_REGISTER!$B$6:$B$205,MATCH(B153,MEMO_REGISTER!$A$6:$A$205,0)))),"VALID","INVALID - MEMO / DECISION OWNERSHIP"))</x:f>
      </x:c>
      <x:c r="L153" s="30" t="str">
        <x:f>IF(A153="","",IF(AND(OR(EXACT(E153,"DECISION-USABLE"),EXACT(E153,"BOUNDED INFERENCE"),EXACT(E153,"REPAIR / NARROW"),EXACT(E153,"HOLD / EXCLUDE")),OR(EXACT(G153,"SUPPORT"),EXACT(G153,"CHALLENGE"))),"VALID","INVALID - CONTROLLED TOKEN"))</x:f>
      </x:c>
      <x:c r="M153" s="30" t="str">
        <x:f>IF(A153="","",IF(AND(B153&lt;&gt;"",C153&lt;&gt;"",D153&lt;&gt;"",F153&lt;&gt;"",H153&lt;&gt;"",I153&lt;&gt;""),"VALID","INVALID - REQUIRED FIELD"))</x:f>
      </x:c>
      <x:c r="N153" s="30" t="str">
        <x:f>IF(A153="","",IF(OR(J153&lt;&gt;"VALID",K153&lt;&gt;"VALID",L153&lt;&gt;"VALID",M153&lt;&gt;"VALID",P153&lt;&gt;"VALID"),"INVALID",IF(OR(EXACT(E153,"REPAIR / NARROW"),EXACT(E153,"HOLD / EXCLUDE")),"BLOCKING","VALID")))</x:f>
      </x:c>
      <x:c r="O153" s="30" t="str">
        <x:f>IF(A153="","",B153&amp;"|~|"&amp;C153&amp;"|~|"&amp;D153)</x:f>
      </x:c>
      <x:c r="P153" s="51" t="str">
        <x:f>IF(A153="","",IF(AND(COUNTIF(UPSTREAM_EVIDENCE!$A$6:$A$205,D153)=1,EXACT(D153,INDEX(UPSTREAM_EVIDENCE!$A$6:$A$205,MATCH(D153,UPSTREAM_EVIDENCE!$A$6:$A$205,0))),EXACT(C153,INDEX(UPSTREAM_EVIDENCE!$B$6:$B$205,MATCH(D153,UPSTREAM_EVIDENCE!$A$6:$A$205,0))),EXACT(E153,INDEX(UPSTREAM_EVIDENCE!$C$6:$C$205,MATCH(D153,UPSTREAM_EVIDENCE!$A$6:$A$205,0))),EXACT(F153,INDEX(UPSTREAM_EVIDENCE!$D$6:$D$205,MATCH(D153,UPSTREAM_EVIDENCE!$A$6:$A$205,0))),EXACT(H153,INDEX(UPSTREAM_EVIDENCE!$E$6:$E$205,MATCH(D153,UPSTREAM_EVIDENCE!$A$6:$A$205,0))),EXACT(I153,INDEX(UPSTREAM_EVIDENCE!$F$6:$F$205,MATCH(D153,UPSTREAM_EVIDENCE!$A$6:$A$205,0))),INDEX(UPSTREAM_EVIDENCE!$K$6:$K$205,MATCH(D153,UPSTREAM_EVIDENCE!$A$6:$A$205,0))="VALID"),"VALID","INVALID - EVIDENCE AUDIT PARITY"))</x:f>
      </x:c>
      <x:c r="Q153" s="51" t="str">
        <x:f>IF(A153="","",COUNTIF($B$6:B153,B153))</x:f>
      </x:c>
      <x:c r="R153" s="51" t="str">
        <x:f>IF(A153="","",B153&amp;"|~|"&amp;Q153)</x:f>
      </x:c>
      <x:c r="S153" s="51" t="str">
        <x:f>IF(A153="","",ROW()-5)</x:f>
      </x:c>
    </x:row>
    <x:row r="154">
      <x:c r="A154" s="24"/>
      <x:c r="B154" s="24"/>
      <x:c r="C154" s="24"/>
      <x:c r="D154" s="24"/>
      <x:c r="E154" s="24"/>
      <x:c r="F154" s="24"/>
      <x:c r="G154" s="24"/>
      <x:c r="H154" s="24"/>
      <x:c r="I154" s="24"/>
      <x:c r="J154" s="30" t="str">
        <x:f>IF(A154="","",IF(COUNTIF($A$6:$A$205,A154)=1,"VALID","INVALID - DUPLICATE / CASE-COLLIDING LINK ID"))</x:f>
      </x:c>
      <x:c r="K154" s="30" t="str">
        <x:f>IF(A154="","",IF(AND(COUNTIF(MEMO_REGISTER!$A$6:$A$205,B154)=1,EXACT(B154,INDEX(MEMO_REGISTER!$A$6:$A$205,MATCH(B154,MEMO_REGISTER!$A$6:$A$205,0))),EXACT(C154,INDEX(MEMO_REGISTER!$B$6:$B$205,MATCH(B154,MEMO_REGISTER!$A$6:$A$205,0)))),"VALID","INVALID - MEMO / DECISION OWNERSHIP"))</x:f>
      </x:c>
      <x:c r="L154" s="30" t="str">
        <x:f>IF(A154="","",IF(AND(OR(EXACT(E154,"DECISION-USABLE"),EXACT(E154,"BOUNDED INFERENCE"),EXACT(E154,"REPAIR / NARROW"),EXACT(E154,"HOLD / EXCLUDE")),OR(EXACT(G154,"SUPPORT"),EXACT(G154,"CHALLENGE"))),"VALID","INVALID - CONTROLLED TOKEN"))</x:f>
      </x:c>
      <x:c r="M154" s="30" t="str">
        <x:f>IF(A154="","",IF(AND(B154&lt;&gt;"",C154&lt;&gt;"",D154&lt;&gt;"",F154&lt;&gt;"",H154&lt;&gt;"",I154&lt;&gt;""),"VALID","INVALID - REQUIRED FIELD"))</x:f>
      </x:c>
      <x:c r="N154" s="30" t="str">
        <x:f>IF(A154="","",IF(OR(J154&lt;&gt;"VALID",K154&lt;&gt;"VALID",L154&lt;&gt;"VALID",M154&lt;&gt;"VALID",P154&lt;&gt;"VALID"),"INVALID",IF(OR(EXACT(E154,"REPAIR / NARROW"),EXACT(E154,"HOLD / EXCLUDE")),"BLOCKING","VALID")))</x:f>
      </x:c>
      <x:c r="O154" s="30" t="str">
        <x:f>IF(A154="","",B154&amp;"|~|"&amp;C154&amp;"|~|"&amp;D154)</x:f>
      </x:c>
      <x:c r="P154" s="51" t="str">
        <x:f>IF(A154="","",IF(AND(COUNTIF(UPSTREAM_EVIDENCE!$A$6:$A$205,D154)=1,EXACT(D154,INDEX(UPSTREAM_EVIDENCE!$A$6:$A$205,MATCH(D154,UPSTREAM_EVIDENCE!$A$6:$A$205,0))),EXACT(C154,INDEX(UPSTREAM_EVIDENCE!$B$6:$B$205,MATCH(D154,UPSTREAM_EVIDENCE!$A$6:$A$205,0))),EXACT(E154,INDEX(UPSTREAM_EVIDENCE!$C$6:$C$205,MATCH(D154,UPSTREAM_EVIDENCE!$A$6:$A$205,0))),EXACT(F154,INDEX(UPSTREAM_EVIDENCE!$D$6:$D$205,MATCH(D154,UPSTREAM_EVIDENCE!$A$6:$A$205,0))),EXACT(H154,INDEX(UPSTREAM_EVIDENCE!$E$6:$E$205,MATCH(D154,UPSTREAM_EVIDENCE!$A$6:$A$205,0))),EXACT(I154,INDEX(UPSTREAM_EVIDENCE!$F$6:$F$205,MATCH(D154,UPSTREAM_EVIDENCE!$A$6:$A$205,0))),INDEX(UPSTREAM_EVIDENCE!$K$6:$K$205,MATCH(D154,UPSTREAM_EVIDENCE!$A$6:$A$205,0))="VALID"),"VALID","INVALID - EVIDENCE AUDIT PARITY"))</x:f>
      </x:c>
      <x:c r="Q154" s="51" t="str">
        <x:f>IF(A154="","",COUNTIF($B$6:B154,B154))</x:f>
      </x:c>
      <x:c r="R154" s="51" t="str">
        <x:f>IF(A154="","",B154&amp;"|~|"&amp;Q154)</x:f>
      </x:c>
      <x:c r="S154" s="51" t="str">
        <x:f>IF(A154="","",ROW()-5)</x:f>
      </x:c>
    </x:row>
    <x:row r="155">
      <x:c r="A155" s="24"/>
      <x:c r="B155" s="24"/>
      <x:c r="C155" s="24"/>
      <x:c r="D155" s="24"/>
      <x:c r="E155" s="24"/>
      <x:c r="F155" s="24"/>
      <x:c r="G155" s="24"/>
      <x:c r="H155" s="24"/>
      <x:c r="I155" s="24"/>
      <x:c r="J155" s="30" t="str">
        <x:f>IF(A155="","",IF(COUNTIF($A$6:$A$205,A155)=1,"VALID","INVALID - DUPLICATE / CASE-COLLIDING LINK ID"))</x:f>
      </x:c>
      <x:c r="K155" s="30" t="str">
        <x:f>IF(A155="","",IF(AND(COUNTIF(MEMO_REGISTER!$A$6:$A$205,B155)=1,EXACT(B155,INDEX(MEMO_REGISTER!$A$6:$A$205,MATCH(B155,MEMO_REGISTER!$A$6:$A$205,0))),EXACT(C155,INDEX(MEMO_REGISTER!$B$6:$B$205,MATCH(B155,MEMO_REGISTER!$A$6:$A$205,0)))),"VALID","INVALID - MEMO / DECISION OWNERSHIP"))</x:f>
      </x:c>
      <x:c r="L155" s="30" t="str">
        <x:f>IF(A155="","",IF(AND(OR(EXACT(E155,"DECISION-USABLE"),EXACT(E155,"BOUNDED INFERENCE"),EXACT(E155,"REPAIR / NARROW"),EXACT(E155,"HOLD / EXCLUDE")),OR(EXACT(G155,"SUPPORT"),EXACT(G155,"CHALLENGE"))),"VALID","INVALID - CONTROLLED TOKEN"))</x:f>
      </x:c>
      <x:c r="M155" s="30" t="str">
        <x:f>IF(A155="","",IF(AND(B155&lt;&gt;"",C155&lt;&gt;"",D155&lt;&gt;"",F155&lt;&gt;"",H155&lt;&gt;"",I155&lt;&gt;""),"VALID","INVALID - REQUIRED FIELD"))</x:f>
      </x:c>
      <x:c r="N155" s="30" t="str">
        <x:f>IF(A155="","",IF(OR(J155&lt;&gt;"VALID",K155&lt;&gt;"VALID",L155&lt;&gt;"VALID",M155&lt;&gt;"VALID",P155&lt;&gt;"VALID"),"INVALID",IF(OR(EXACT(E155,"REPAIR / NARROW"),EXACT(E155,"HOLD / EXCLUDE")),"BLOCKING","VALID")))</x:f>
      </x:c>
      <x:c r="O155" s="30" t="str">
        <x:f>IF(A155="","",B155&amp;"|~|"&amp;C155&amp;"|~|"&amp;D155)</x:f>
      </x:c>
      <x:c r="P155" s="51" t="str">
        <x:f>IF(A155="","",IF(AND(COUNTIF(UPSTREAM_EVIDENCE!$A$6:$A$205,D155)=1,EXACT(D155,INDEX(UPSTREAM_EVIDENCE!$A$6:$A$205,MATCH(D155,UPSTREAM_EVIDENCE!$A$6:$A$205,0))),EXACT(C155,INDEX(UPSTREAM_EVIDENCE!$B$6:$B$205,MATCH(D155,UPSTREAM_EVIDENCE!$A$6:$A$205,0))),EXACT(E155,INDEX(UPSTREAM_EVIDENCE!$C$6:$C$205,MATCH(D155,UPSTREAM_EVIDENCE!$A$6:$A$205,0))),EXACT(F155,INDEX(UPSTREAM_EVIDENCE!$D$6:$D$205,MATCH(D155,UPSTREAM_EVIDENCE!$A$6:$A$205,0))),EXACT(H155,INDEX(UPSTREAM_EVIDENCE!$E$6:$E$205,MATCH(D155,UPSTREAM_EVIDENCE!$A$6:$A$205,0))),EXACT(I155,INDEX(UPSTREAM_EVIDENCE!$F$6:$F$205,MATCH(D155,UPSTREAM_EVIDENCE!$A$6:$A$205,0))),INDEX(UPSTREAM_EVIDENCE!$K$6:$K$205,MATCH(D155,UPSTREAM_EVIDENCE!$A$6:$A$205,0))="VALID"),"VALID","INVALID - EVIDENCE AUDIT PARITY"))</x:f>
      </x:c>
      <x:c r="Q155" s="51" t="str">
        <x:f>IF(A155="","",COUNTIF($B$6:B155,B155))</x:f>
      </x:c>
      <x:c r="R155" s="51" t="str">
        <x:f>IF(A155="","",B155&amp;"|~|"&amp;Q155)</x:f>
      </x:c>
      <x:c r="S155" s="51" t="str">
        <x:f>IF(A155="","",ROW()-5)</x:f>
      </x:c>
    </x:row>
    <x:row r="156">
      <x:c r="A156" s="24"/>
      <x:c r="B156" s="24"/>
      <x:c r="C156" s="24"/>
      <x:c r="D156" s="24"/>
      <x:c r="E156" s="24"/>
      <x:c r="F156" s="24"/>
      <x:c r="G156" s="24"/>
      <x:c r="H156" s="24"/>
      <x:c r="I156" s="24"/>
      <x:c r="J156" s="30" t="str">
        <x:f>IF(A156="","",IF(COUNTIF($A$6:$A$205,A156)=1,"VALID","INVALID - DUPLICATE / CASE-COLLIDING LINK ID"))</x:f>
      </x:c>
      <x:c r="K156" s="30" t="str">
        <x:f>IF(A156="","",IF(AND(COUNTIF(MEMO_REGISTER!$A$6:$A$205,B156)=1,EXACT(B156,INDEX(MEMO_REGISTER!$A$6:$A$205,MATCH(B156,MEMO_REGISTER!$A$6:$A$205,0))),EXACT(C156,INDEX(MEMO_REGISTER!$B$6:$B$205,MATCH(B156,MEMO_REGISTER!$A$6:$A$205,0)))),"VALID","INVALID - MEMO / DECISION OWNERSHIP"))</x:f>
      </x:c>
      <x:c r="L156" s="30" t="str">
        <x:f>IF(A156="","",IF(AND(OR(EXACT(E156,"DECISION-USABLE"),EXACT(E156,"BOUNDED INFERENCE"),EXACT(E156,"REPAIR / NARROW"),EXACT(E156,"HOLD / EXCLUDE")),OR(EXACT(G156,"SUPPORT"),EXACT(G156,"CHALLENGE"))),"VALID","INVALID - CONTROLLED TOKEN"))</x:f>
      </x:c>
      <x:c r="M156" s="30" t="str">
        <x:f>IF(A156="","",IF(AND(B156&lt;&gt;"",C156&lt;&gt;"",D156&lt;&gt;"",F156&lt;&gt;"",H156&lt;&gt;"",I156&lt;&gt;""),"VALID","INVALID - REQUIRED FIELD"))</x:f>
      </x:c>
      <x:c r="N156" s="30" t="str">
        <x:f>IF(A156="","",IF(OR(J156&lt;&gt;"VALID",K156&lt;&gt;"VALID",L156&lt;&gt;"VALID",M156&lt;&gt;"VALID",P156&lt;&gt;"VALID"),"INVALID",IF(OR(EXACT(E156,"REPAIR / NARROW"),EXACT(E156,"HOLD / EXCLUDE")),"BLOCKING","VALID")))</x:f>
      </x:c>
      <x:c r="O156" s="30" t="str">
        <x:f>IF(A156="","",B156&amp;"|~|"&amp;C156&amp;"|~|"&amp;D156)</x:f>
      </x:c>
      <x:c r="P156" s="51" t="str">
        <x:f>IF(A156="","",IF(AND(COUNTIF(UPSTREAM_EVIDENCE!$A$6:$A$205,D156)=1,EXACT(D156,INDEX(UPSTREAM_EVIDENCE!$A$6:$A$205,MATCH(D156,UPSTREAM_EVIDENCE!$A$6:$A$205,0))),EXACT(C156,INDEX(UPSTREAM_EVIDENCE!$B$6:$B$205,MATCH(D156,UPSTREAM_EVIDENCE!$A$6:$A$205,0))),EXACT(E156,INDEX(UPSTREAM_EVIDENCE!$C$6:$C$205,MATCH(D156,UPSTREAM_EVIDENCE!$A$6:$A$205,0))),EXACT(F156,INDEX(UPSTREAM_EVIDENCE!$D$6:$D$205,MATCH(D156,UPSTREAM_EVIDENCE!$A$6:$A$205,0))),EXACT(H156,INDEX(UPSTREAM_EVIDENCE!$E$6:$E$205,MATCH(D156,UPSTREAM_EVIDENCE!$A$6:$A$205,0))),EXACT(I156,INDEX(UPSTREAM_EVIDENCE!$F$6:$F$205,MATCH(D156,UPSTREAM_EVIDENCE!$A$6:$A$205,0))),INDEX(UPSTREAM_EVIDENCE!$K$6:$K$205,MATCH(D156,UPSTREAM_EVIDENCE!$A$6:$A$205,0))="VALID"),"VALID","INVALID - EVIDENCE AUDIT PARITY"))</x:f>
      </x:c>
      <x:c r="Q156" s="51" t="str">
        <x:f>IF(A156="","",COUNTIF($B$6:B156,B156))</x:f>
      </x:c>
      <x:c r="R156" s="51" t="str">
        <x:f>IF(A156="","",B156&amp;"|~|"&amp;Q156)</x:f>
      </x:c>
      <x:c r="S156" s="51" t="str">
        <x:f>IF(A156="","",ROW()-5)</x:f>
      </x:c>
    </x:row>
    <x:row r="157">
      <x:c r="A157" s="24"/>
      <x:c r="B157" s="24"/>
      <x:c r="C157" s="24"/>
      <x:c r="D157" s="24"/>
      <x:c r="E157" s="24"/>
      <x:c r="F157" s="24"/>
      <x:c r="G157" s="24"/>
      <x:c r="H157" s="24"/>
      <x:c r="I157" s="24"/>
      <x:c r="J157" s="30" t="str">
        <x:f>IF(A157="","",IF(COUNTIF($A$6:$A$205,A157)=1,"VALID","INVALID - DUPLICATE / CASE-COLLIDING LINK ID"))</x:f>
      </x:c>
      <x:c r="K157" s="30" t="str">
        <x:f>IF(A157="","",IF(AND(COUNTIF(MEMO_REGISTER!$A$6:$A$205,B157)=1,EXACT(B157,INDEX(MEMO_REGISTER!$A$6:$A$205,MATCH(B157,MEMO_REGISTER!$A$6:$A$205,0))),EXACT(C157,INDEX(MEMO_REGISTER!$B$6:$B$205,MATCH(B157,MEMO_REGISTER!$A$6:$A$205,0)))),"VALID","INVALID - MEMO / DECISION OWNERSHIP"))</x:f>
      </x:c>
      <x:c r="L157" s="30" t="str">
        <x:f>IF(A157="","",IF(AND(OR(EXACT(E157,"DECISION-USABLE"),EXACT(E157,"BOUNDED INFERENCE"),EXACT(E157,"REPAIR / NARROW"),EXACT(E157,"HOLD / EXCLUDE")),OR(EXACT(G157,"SUPPORT"),EXACT(G157,"CHALLENGE"))),"VALID","INVALID - CONTROLLED TOKEN"))</x:f>
      </x:c>
      <x:c r="M157" s="30" t="str">
        <x:f>IF(A157="","",IF(AND(B157&lt;&gt;"",C157&lt;&gt;"",D157&lt;&gt;"",F157&lt;&gt;"",H157&lt;&gt;"",I157&lt;&gt;""),"VALID","INVALID - REQUIRED FIELD"))</x:f>
      </x:c>
      <x:c r="N157" s="30" t="str">
        <x:f>IF(A157="","",IF(OR(J157&lt;&gt;"VALID",K157&lt;&gt;"VALID",L157&lt;&gt;"VALID",M157&lt;&gt;"VALID",P157&lt;&gt;"VALID"),"INVALID",IF(OR(EXACT(E157,"REPAIR / NARROW"),EXACT(E157,"HOLD / EXCLUDE")),"BLOCKING","VALID")))</x:f>
      </x:c>
      <x:c r="O157" s="30" t="str">
        <x:f>IF(A157="","",B157&amp;"|~|"&amp;C157&amp;"|~|"&amp;D157)</x:f>
      </x:c>
      <x:c r="P157" s="51" t="str">
        <x:f>IF(A157="","",IF(AND(COUNTIF(UPSTREAM_EVIDENCE!$A$6:$A$205,D157)=1,EXACT(D157,INDEX(UPSTREAM_EVIDENCE!$A$6:$A$205,MATCH(D157,UPSTREAM_EVIDENCE!$A$6:$A$205,0))),EXACT(C157,INDEX(UPSTREAM_EVIDENCE!$B$6:$B$205,MATCH(D157,UPSTREAM_EVIDENCE!$A$6:$A$205,0))),EXACT(E157,INDEX(UPSTREAM_EVIDENCE!$C$6:$C$205,MATCH(D157,UPSTREAM_EVIDENCE!$A$6:$A$205,0))),EXACT(F157,INDEX(UPSTREAM_EVIDENCE!$D$6:$D$205,MATCH(D157,UPSTREAM_EVIDENCE!$A$6:$A$205,0))),EXACT(H157,INDEX(UPSTREAM_EVIDENCE!$E$6:$E$205,MATCH(D157,UPSTREAM_EVIDENCE!$A$6:$A$205,0))),EXACT(I157,INDEX(UPSTREAM_EVIDENCE!$F$6:$F$205,MATCH(D157,UPSTREAM_EVIDENCE!$A$6:$A$205,0))),INDEX(UPSTREAM_EVIDENCE!$K$6:$K$205,MATCH(D157,UPSTREAM_EVIDENCE!$A$6:$A$205,0))="VALID"),"VALID","INVALID - EVIDENCE AUDIT PARITY"))</x:f>
      </x:c>
      <x:c r="Q157" s="51" t="str">
        <x:f>IF(A157="","",COUNTIF($B$6:B157,B157))</x:f>
      </x:c>
      <x:c r="R157" s="51" t="str">
        <x:f>IF(A157="","",B157&amp;"|~|"&amp;Q157)</x:f>
      </x:c>
      <x:c r="S157" s="51" t="str">
        <x:f>IF(A157="","",ROW()-5)</x:f>
      </x:c>
    </x:row>
    <x:row r="158">
      <x:c r="A158" s="24"/>
      <x:c r="B158" s="24"/>
      <x:c r="C158" s="24"/>
      <x:c r="D158" s="24"/>
      <x:c r="E158" s="24"/>
      <x:c r="F158" s="24"/>
      <x:c r="G158" s="24"/>
      <x:c r="H158" s="24"/>
      <x:c r="I158" s="24"/>
      <x:c r="J158" s="30" t="str">
        <x:f>IF(A158="","",IF(COUNTIF($A$6:$A$205,A158)=1,"VALID","INVALID - DUPLICATE / CASE-COLLIDING LINK ID"))</x:f>
      </x:c>
      <x:c r="K158" s="30" t="str">
        <x:f>IF(A158="","",IF(AND(COUNTIF(MEMO_REGISTER!$A$6:$A$205,B158)=1,EXACT(B158,INDEX(MEMO_REGISTER!$A$6:$A$205,MATCH(B158,MEMO_REGISTER!$A$6:$A$205,0))),EXACT(C158,INDEX(MEMO_REGISTER!$B$6:$B$205,MATCH(B158,MEMO_REGISTER!$A$6:$A$205,0)))),"VALID","INVALID - MEMO / DECISION OWNERSHIP"))</x:f>
      </x:c>
      <x:c r="L158" s="30" t="str">
        <x:f>IF(A158="","",IF(AND(OR(EXACT(E158,"DECISION-USABLE"),EXACT(E158,"BOUNDED INFERENCE"),EXACT(E158,"REPAIR / NARROW"),EXACT(E158,"HOLD / EXCLUDE")),OR(EXACT(G158,"SUPPORT"),EXACT(G158,"CHALLENGE"))),"VALID","INVALID - CONTROLLED TOKEN"))</x:f>
      </x:c>
      <x:c r="M158" s="30" t="str">
        <x:f>IF(A158="","",IF(AND(B158&lt;&gt;"",C158&lt;&gt;"",D158&lt;&gt;"",F158&lt;&gt;"",H158&lt;&gt;"",I158&lt;&gt;""),"VALID","INVALID - REQUIRED FIELD"))</x:f>
      </x:c>
      <x:c r="N158" s="30" t="str">
        <x:f>IF(A158="","",IF(OR(J158&lt;&gt;"VALID",K158&lt;&gt;"VALID",L158&lt;&gt;"VALID",M158&lt;&gt;"VALID",P158&lt;&gt;"VALID"),"INVALID",IF(OR(EXACT(E158,"REPAIR / NARROW"),EXACT(E158,"HOLD / EXCLUDE")),"BLOCKING","VALID")))</x:f>
      </x:c>
      <x:c r="O158" s="30" t="str">
        <x:f>IF(A158="","",B158&amp;"|~|"&amp;C158&amp;"|~|"&amp;D158)</x:f>
      </x:c>
      <x:c r="P158" s="51" t="str">
        <x:f>IF(A158="","",IF(AND(COUNTIF(UPSTREAM_EVIDENCE!$A$6:$A$205,D158)=1,EXACT(D158,INDEX(UPSTREAM_EVIDENCE!$A$6:$A$205,MATCH(D158,UPSTREAM_EVIDENCE!$A$6:$A$205,0))),EXACT(C158,INDEX(UPSTREAM_EVIDENCE!$B$6:$B$205,MATCH(D158,UPSTREAM_EVIDENCE!$A$6:$A$205,0))),EXACT(E158,INDEX(UPSTREAM_EVIDENCE!$C$6:$C$205,MATCH(D158,UPSTREAM_EVIDENCE!$A$6:$A$205,0))),EXACT(F158,INDEX(UPSTREAM_EVIDENCE!$D$6:$D$205,MATCH(D158,UPSTREAM_EVIDENCE!$A$6:$A$205,0))),EXACT(H158,INDEX(UPSTREAM_EVIDENCE!$E$6:$E$205,MATCH(D158,UPSTREAM_EVIDENCE!$A$6:$A$205,0))),EXACT(I158,INDEX(UPSTREAM_EVIDENCE!$F$6:$F$205,MATCH(D158,UPSTREAM_EVIDENCE!$A$6:$A$205,0))),INDEX(UPSTREAM_EVIDENCE!$K$6:$K$205,MATCH(D158,UPSTREAM_EVIDENCE!$A$6:$A$205,0))="VALID"),"VALID","INVALID - EVIDENCE AUDIT PARITY"))</x:f>
      </x:c>
      <x:c r="Q158" s="51" t="str">
        <x:f>IF(A158="","",COUNTIF($B$6:B158,B158))</x:f>
      </x:c>
      <x:c r="R158" s="51" t="str">
        <x:f>IF(A158="","",B158&amp;"|~|"&amp;Q158)</x:f>
      </x:c>
      <x:c r="S158" s="51" t="str">
        <x:f>IF(A158="","",ROW()-5)</x:f>
      </x:c>
    </x:row>
    <x:row r="159">
      <x:c r="A159" s="24"/>
      <x:c r="B159" s="24"/>
      <x:c r="C159" s="24"/>
      <x:c r="D159" s="24"/>
      <x:c r="E159" s="24"/>
      <x:c r="F159" s="24"/>
      <x:c r="G159" s="24"/>
      <x:c r="H159" s="24"/>
      <x:c r="I159" s="24"/>
      <x:c r="J159" s="30" t="str">
        <x:f>IF(A159="","",IF(COUNTIF($A$6:$A$205,A159)=1,"VALID","INVALID - DUPLICATE / CASE-COLLIDING LINK ID"))</x:f>
      </x:c>
      <x:c r="K159" s="30" t="str">
        <x:f>IF(A159="","",IF(AND(COUNTIF(MEMO_REGISTER!$A$6:$A$205,B159)=1,EXACT(B159,INDEX(MEMO_REGISTER!$A$6:$A$205,MATCH(B159,MEMO_REGISTER!$A$6:$A$205,0))),EXACT(C159,INDEX(MEMO_REGISTER!$B$6:$B$205,MATCH(B159,MEMO_REGISTER!$A$6:$A$205,0)))),"VALID","INVALID - MEMO / DECISION OWNERSHIP"))</x:f>
      </x:c>
      <x:c r="L159" s="30" t="str">
        <x:f>IF(A159="","",IF(AND(OR(EXACT(E159,"DECISION-USABLE"),EXACT(E159,"BOUNDED INFERENCE"),EXACT(E159,"REPAIR / NARROW"),EXACT(E159,"HOLD / EXCLUDE")),OR(EXACT(G159,"SUPPORT"),EXACT(G159,"CHALLENGE"))),"VALID","INVALID - CONTROLLED TOKEN"))</x:f>
      </x:c>
      <x:c r="M159" s="30" t="str">
        <x:f>IF(A159="","",IF(AND(B159&lt;&gt;"",C159&lt;&gt;"",D159&lt;&gt;"",F159&lt;&gt;"",H159&lt;&gt;"",I159&lt;&gt;""),"VALID","INVALID - REQUIRED FIELD"))</x:f>
      </x:c>
      <x:c r="N159" s="30" t="str">
        <x:f>IF(A159="","",IF(OR(J159&lt;&gt;"VALID",K159&lt;&gt;"VALID",L159&lt;&gt;"VALID",M159&lt;&gt;"VALID",P159&lt;&gt;"VALID"),"INVALID",IF(OR(EXACT(E159,"REPAIR / NARROW"),EXACT(E159,"HOLD / EXCLUDE")),"BLOCKING","VALID")))</x:f>
      </x:c>
      <x:c r="O159" s="30" t="str">
        <x:f>IF(A159="","",B159&amp;"|~|"&amp;C159&amp;"|~|"&amp;D159)</x:f>
      </x:c>
      <x:c r="P159" s="51" t="str">
        <x:f>IF(A159="","",IF(AND(COUNTIF(UPSTREAM_EVIDENCE!$A$6:$A$205,D159)=1,EXACT(D159,INDEX(UPSTREAM_EVIDENCE!$A$6:$A$205,MATCH(D159,UPSTREAM_EVIDENCE!$A$6:$A$205,0))),EXACT(C159,INDEX(UPSTREAM_EVIDENCE!$B$6:$B$205,MATCH(D159,UPSTREAM_EVIDENCE!$A$6:$A$205,0))),EXACT(E159,INDEX(UPSTREAM_EVIDENCE!$C$6:$C$205,MATCH(D159,UPSTREAM_EVIDENCE!$A$6:$A$205,0))),EXACT(F159,INDEX(UPSTREAM_EVIDENCE!$D$6:$D$205,MATCH(D159,UPSTREAM_EVIDENCE!$A$6:$A$205,0))),EXACT(H159,INDEX(UPSTREAM_EVIDENCE!$E$6:$E$205,MATCH(D159,UPSTREAM_EVIDENCE!$A$6:$A$205,0))),EXACT(I159,INDEX(UPSTREAM_EVIDENCE!$F$6:$F$205,MATCH(D159,UPSTREAM_EVIDENCE!$A$6:$A$205,0))),INDEX(UPSTREAM_EVIDENCE!$K$6:$K$205,MATCH(D159,UPSTREAM_EVIDENCE!$A$6:$A$205,0))="VALID"),"VALID","INVALID - EVIDENCE AUDIT PARITY"))</x:f>
      </x:c>
      <x:c r="Q159" s="51" t="str">
        <x:f>IF(A159="","",COUNTIF($B$6:B159,B159))</x:f>
      </x:c>
      <x:c r="R159" s="51" t="str">
        <x:f>IF(A159="","",B159&amp;"|~|"&amp;Q159)</x:f>
      </x:c>
      <x:c r="S159" s="51" t="str">
        <x:f>IF(A159="","",ROW()-5)</x:f>
      </x:c>
    </x:row>
    <x:row r="160">
      <x:c r="A160" s="24"/>
      <x:c r="B160" s="24"/>
      <x:c r="C160" s="24"/>
      <x:c r="D160" s="24"/>
      <x:c r="E160" s="24"/>
      <x:c r="F160" s="24"/>
      <x:c r="G160" s="24"/>
      <x:c r="H160" s="24"/>
      <x:c r="I160" s="24"/>
      <x:c r="J160" s="30" t="str">
        <x:f>IF(A160="","",IF(COUNTIF($A$6:$A$205,A160)=1,"VALID","INVALID - DUPLICATE / CASE-COLLIDING LINK ID"))</x:f>
      </x:c>
      <x:c r="K160" s="30" t="str">
        <x:f>IF(A160="","",IF(AND(COUNTIF(MEMO_REGISTER!$A$6:$A$205,B160)=1,EXACT(B160,INDEX(MEMO_REGISTER!$A$6:$A$205,MATCH(B160,MEMO_REGISTER!$A$6:$A$205,0))),EXACT(C160,INDEX(MEMO_REGISTER!$B$6:$B$205,MATCH(B160,MEMO_REGISTER!$A$6:$A$205,0)))),"VALID","INVALID - MEMO / DECISION OWNERSHIP"))</x:f>
      </x:c>
      <x:c r="L160" s="30" t="str">
        <x:f>IF(A160="","",IF(AND(OR(EXACT(E160,"DECISION-USABLE"),EXACT(E160,"BOUNDED INFERENCE"),EXACT(E160,"REPAIR / NARROW"),EXACT(E160,"HOLD / EXCLUDE")),OR(EXACT(G160,"SUPPORT"),EXACT(G160,"CHALLENGE"))),"VALID","INVALID - CONTROLLED TOKEN"))</x:f>
      </x:c>
      <x:c r="M160" s="30" t="str">
        <x:f>IF(A160="","",IF(AND(B160&lt;&gt;"",C160&lt;&gt;"",D160&lt;&gt;"",F160&lt;&gt;"",H160&lt;&gt;"",I160&lt;&gt;""),"VALID","INVALID - REQUIRED FIELD"))</x:f>
      </x:c>
      <x:c r="N160" s="30" t="str">
        <x:f>IF(A160="","",IF(OR(J160&lt;&gt;"VALID",K160&lt;&gt;"VALID",L160&lt;&gt;"VALID",M160&lt;&gt;"VALID",P160&lt;&gt;"VALID"),"INVALID",IF(OR(EXACT(E160,"REPAIR / NARROW"),EXACT(E160,"HOLD / EXCLUDE")),"BLOCKING","VALID")))</x:f>
      </x:c>
      <x:c r="O160" s="30" t="str">
        <x:f>IF(A160="","",B160&amp;"|~|"&amp;C160&amp;"|~|"&amp;D160)</x:f>
      </x:c>
      <x:c r="P160" s="51" t="str">
        <x:f>IF(A160="","",IF(AND(COUNTIF(UPSTREAM_EVIDENCE!$A$6:$A$205,D160)=1,EXACT(D160,INDEX(UPSTREAM_EVIDENCE!$A$6:$A$205,MATCH(D160,UPSTREAM_EVIDENCE!$A$6:$A$205,0))),EXACT(C160,INDEX(UPSTREAM_EVIDENCE!$B$6:$B$205,MATCH(D160,UPSTREAM_EVIDENCE!$A$6:$A$205,0))),EXACT(E160,INDEX(UPSTREAM_EVIDENCE!$C$6:$C$205,MATCH(D160,UPSTREAM_EVIDENCE!$A$6:$A$205,0))),EXACT(F160,INDEX(UPSTREAM_EVIDENCE!$D$6:$D$205,MATCH(D160,UPSTREAM_EVIDENCE!$A$6:$A$205,0))),EXACT(H160,INDEX(UPSTREAM_EVIDENCE!$E$6:$E$205,MATCH(D160,UPSTREAM_EVIDENCE!$A$6:$A$205,0))),EXACT(I160,INDEX(UPSTREAM_EVIDENCE!$F$6:$F$205,MATCH(D160,UPSTREAM_EVIDENCE!$A$6:$A$205,0))),INDEX(UPSTREAM_EVIDENCE!$K$6:$K$205,MATCH(D160,UPSTREAM_EVIDENCE!$A$6:$A$205,0))="VALID"),"VALID","INVALID - EVIDENCE AUDIT PARITY"))</x:f>
      </x:c>
      <x:c r="Q160" s="51" t="str">
        <x:f>IF(A160="","",COUNTIF($B$6:B160,B160))</x:f>
      </x:c>
      <x:c r="R160" s="51" t="str">
        <x:f>IF(A160="","",B160&amp;"|~|"&amp;Q160)</x:f>
      </x:c>
      <x:c r="S160" s="51" t="str">
        <x:f>IF(A160="","",ROW()-5)</x:f>
      </x:c>
    </x:row>
    <x:row r="161">
      <x:c r="A161" s="24"/>
      <x:c r="B161" s="24"/>
      <x:c r="C161" s="24"/>
      <x:c r="D161" s="24"/>
      <x:c r="E161" s="24"/>
      <x:c r="F161" s="24"/>
      <x:c r="G161" s="24"/>
      <x:c r="H161" s="24"/>
      <x:c r="I161" s="24"/>
      <x:c r="J161" s="30" t="str">
        <x:f>IF(A161="","",IF(COUNTIF($A$6:$A$205,A161)=1,"VALID","INVALID - DUPLICATE / CASE-COLLIDING LINK ID"))</x:f>
      </x:c>
      <x:c r="K161" s="30" t="str">
        <x:f>IF(A161="","",IF(AND(COUNTIF(MEMO_REGISTER!$A$6:$A$205,B161)=1,EXACT(B161,INDEX(MEMO_REGISTER!$A$6:$A$205,MATCH(B161,MEMO_REGISTER!$A$6:$A$205,0))),EXACT(C161,INDEX(MEMO_REGISTER!$B$6:$B$205,MATCH(B161,MEMO_REGISTER!$A$6:$A$205,0)))),"VALID","INVALID - MEMO / DECISION OWNERSHIP"))</x:f>
      </x:c>
      <x:c r="L161" s="30" t="str">
        <x:f>IF(A161="","",IF(AND(OR(EXACT(E161,"DECISION-USABLE"),EXACT(E161,"BOUNDED INFERENCE"),EXACT(E161,"REPAIR / NARROW"),EXACT(E161,"HOLD / EXCLUDE")),OR(EXACT(G161,"SUPPORT"),EXACT(G161,"CHALLENGE"))),"VALID","INVALID - CONTROLLED TOKEN"))</x:f>
      </x:c>
      <x:c r="M161" s="30" t="str">
        <x:f>IF(A161="","",IF(AND(B161&lt;&gt;"",C161&lt;&gt;"",D161&lt;&gt;"",F161&lt;&gt;"",H161&lt;&gt;"",I161&lt;&gt;""),"VALID","INVALID - REQUIRED FIELD"))</x:f>
      </x:c>
      <x:c r="N161" s="30" t="str">
        <x:f>IF(A161="","",IF(OR(J161&lt;&gt;"VALID",K161&lt;&gt;"VALID",L161&lt;&gt;"VALID",M161&lt;&gt;"VALID",P161&lt;&gt;"VALID"),"INVALID",IF(OR(EXACT(E161,"REPAIR / NARROW"),EXACT(E161,"HOLD / EXCLUDE")),"BLOCKING","VALID")))</x:f>
      </x:c>
      <x:c r="O161" s="30" t="str">
        <x:f>IF(A161="","",B161&amp;"|~|"&amp;C161&amp;"|~|"&amp;D161)</x:f>
      </x:c>
      <x:c r="P161" s="51" t="str">
        <x:f>IF(A161="","",IF(AND(COUNTIF(UPSTREAM_EVIDENCE!$A$6:$A$205,D161)=1,EXACT(D161,INDEX(UPSTREAM_EVIDENCE!$A$6:$A$205,MATCH(D161,UPSTREAM_EVIDENCE!$A$6:$A$205,0))),EXACT(C161,INDEX(UPSTREAM_EVIDENCE!$B$6:$B$205,MATCH(D161,UPSTREAM_EVIDENCE!$A$6:$A$205,0))),EXACT(E161,INDEX(UPSTREAM_EVIDENCE!$C$6:$C$205,MATCH(D161,UPSTREAM_EVIDENCE!$A$6:$A$205,0))),EXACT(F161,INDEX(UPSTREAM_EVIDENCE!$D$6:$D$205,MATCH(D161,UPSTREAM_EVIDENCE!$A$6:$A$205,0))),EXACT(H161,INDEX(UPSTREAM_EVIDENCE!$E$6:$E$205,MATCH(D161,UPSTREAM_EVIDENCE!$A$6:$A$205,0))),EXACT(I161,INDEX(UPSTREAM_EVIDENCE!$F$6:$F$205,MATCH(D161,UPSTREAM_EVIDENCE!$A$6:$A$205,0))),INDEX(UPSTREAM_EVIDENCE!$K$6:$K$205,MATCH(D161,UPSTREAM_EVIDENCE!$A$6:$A$205,0))="VALID"),"VALID","INVALID - EVIDENCE AUDIT PARITY"))</x:f>
      </x:c>
      <x:c r="Q161" s="51" t="str">
        <x:f>IF(A161="","",COUNTIF($B$6:B161,B161))</x:f>
      </x:c>
      <x:c r="R161" s="51" t="str">
        <x:f>IF(A161="","",B161&amp;"|~|"&amp;Q161)</x:f>
      </x:c>
      <x:c r="S161" s="51" t="str">
        <x:f>IF(A161="","",ROW()-5)</x:f>
      </x:c>
    </x:row>
    <x:row r="162">
      <x:c r="A162" s="24"/>
      <x:c r="B162" s="24"/>
      <x:c r="C162" s="24"/>
      <x:c r="D162" s="24"/>
      <x:c r="E162" s="24"/>
      <x:c r="F162" s="24"/>
      <x:c r="G162" s="24"/>
      <x:c r="H162" s="24"/>
      <x:c r="I162" s="24"/>
      <x:c r="J162" s="30" t="str">
        <x:f>IF(A162="","",IF(COUNTIF($A$6:$A$205,A162)=1,"VALID","INVALID - DUPLICATE / CASE-COLLIDING LINK ID"))</x:f>
      </x:c>
      <x:c r="K162" s="30" t="str">
        <x:f>IF(A162="","",IF(AND(COUNTIF(MEMO_REGISTER!$A$6:$A$205,B162)=1,EXACT(B162,INDEX(MEMO_REGISTER!$A$6:$A$205,MATCH(B162,MEMO_REGISTER!$A$6:$A$205,0))),EXACT(C162,INDEX(MEMO_REGISTER!$B$6:$B$205,MATCH(B162,MEMO_REGISTER!$A$6:$A$205,0)))),"VALID","INVALID - MEMO / DECISION OWNERSHIP"))</x:f>
      </x:c>
      <x:c r="L162" s="30" t="str">
        <x:f>IF(A162="","",IF(AND(OR(EXACT(E162,"DECISION-USABLE"),EXACT(E162,"BOUNDED INFERENCE"),EXACT(E162,"REPAIR / NARROW"),EXACT(E162,"HOLD / EXCLUDE")),OR(EXACT(G162,"SUPPORT"),EXACT(G162,"CHALLENGE"))),"VALID","INVALID - CONTROLLED TOKEN"))</x:f>
      </x:c>
      <x:c r="M162" s="30" t="str">
        <x:f>IF(A162="","",IF(AND(B162&lt;&gt;"",C162&lt;&gt;"",D162&lt;&gt;"",F162&lt;&gt;"",H162&lt;&gt;"",I162&lt;&gt;""),"VALID","INVALID - REQUIRED FIELD"))</x:f>
      </x:c>
      <x:c r="N162" s="30" t="str">
        <x:f>IF(A162="","",IF(OR(J162&lt;&gt;"VALID",K162&lt;&gt;"VALID",L162&lt;&gt;"VALID",M162&lt;&gt;"VALID",P162&lt;&gt;"VALID"),"INVALID",IF(OR(EXACT(E162,"REPAIR / NARROW"),EXACT(E162,"HOLD / EXCLUDE")),"BLOCKING","VALID")))</x:f>
      </x:c>
      <x:c r="O162" s="30" t="str">
        <x:f>IF(A162="","",B162&amp;"|~|"&amp;C162&amp;"|~|"&amp;D162)</x:f>
      </x:c>
      <x:c r="P162" s="51" t="str">
        <x:f>IF(A162="","",IF(AND(COUNTIF(UPSTREAM_EVIDENCE!$A$6:$A$205,D162)=1,EXACT(D162,INDEX(UPSTREAM_EVIDENCE!$A$6:$A$205,MATCH(D162,UPSTREAM_EVIDENCE!$A$6:$A$205,0))),EXACT(C162,INDEX(UPSTREAM_EVIDENCE!$B$6:$B$205,MATCH(D162,UPSTREAM_EVIDENCE!$A$6:$A$205,0))),EXACT(E162,INDEX(UPSTREAM_EVIDENCE!$C$6:$C$205,MATCH(D162,UPSTREAM_EVIDENCE!$A$6:$A$205,0))),EXACT(F162,INDEX(UPSTREAM_EVIDENCE!$D$6:$D$205,MATCH(D162,UPSTREAM_EVIDENCE!$A$6:$A$205,0))),EXACT(H162,INDEX(UPSTREAM_EVIDENCE!$E$6:$E$205,MATCH(D162,UPSTREAM_EVIDENCE!$A$6:$A$205,0))),EXACT(I162,INDEX(UPSTREAM_EVIDENCE!$F$6:$F$205,MATCH(D162,UPSTREAM_EVIDENCE!$A$6:$A$205,0))),INDEX(UPSTREAM_EVIDENCE!$K$6:$K$205,MATCH(D162,UPSTREAM_EVIDENCE!$A$6:$A$205,0))="VALID"),"VALID","INVALID - EVIDENCE AUDIT PARITY"))</x:f>
      </x:c>
      <x:c r="Q162" s="51" t="str">
        <x:f>IF(A162="","",COUNTIF($B$6:B162,B162))</x:f>
      </x:c>
      <x:c r="R162" s="51" t="str">
        <x:f>IF(A162="","",B162&amp;"|~|"&amp;Q162)</x:f>
      </x:c>
      <x:c r="S162" s="51" t="str">
        <x:f>IF(A162="","",ROW()-5)</x:f>
      </x:c>
    </x:row>
    <x:row r="163">
      <x:c r="A163" s="24"/>
      <x:c r="B163" s="24"/>
      <x:c r="C163" s="24"/>
      <x:c r="D163" s="24"/>
      <x:c r="E163" s="24"/>
      <x:c r="F163" s="24"/>
      <x:c r="G163" s="24"/>
      <x:c r="H163" s="24"/>
      <x:c r="I163" s="24"/>
      <x:c r="J163" s="30" t="str">
        <x:f>IF(A163="","",IF(COUNTIF($A$6:$A$205,A163)=1,"VALID","INVALID - DUPLICATE / CASE-COLLIDING LINK ID"))</x:f>
      </x:c>
      <x:c r="K163" s="30" t="str">
        <x:f>IF(A163="","",IF(AND(COUNTIF(MEMO_REGISTER!$A$6:$A$205,B163)=1,EXACT(B163,INDEX(MEMO_REGISTER!$A$6:$A$205,MATCH(B163,MEMO_REGISTER!$A$6:$A$205,0))),EXACT(C163,INDEX(MEMO_REGISTER!$B$6:$B$205,MATCH(B163,MEMO_REGISTER!$A$6:$A$205,0)))),"VALID","INVALID - MEMO / DECISION OWNERSHIP"))</x:f>
      </x:c>
      <x:c r="L163" s="30" t="str">
        <x:f>IF(A163="","",IF(AND(OR(EXACT(E163,"DECISION-USABLE"),EXACT(E163,"BOUNDED INFERENCE"),EXACT(E163,"REPAIR / NARROW"),EXACT(E163,"HOLD / EXCLUDE")),OR(EXACT(G163,"SUPPORT"),EXACT(G163,"CHALLENGE"))),"VALID","INVALID - CONTROLLED TOKEN"))</x:f>
      </x:c>
      <x:c r="M163" s="30" t="str">
        <x:f>IF(A163="","",IF(AND(B163&lt;&gt;"",C163&lt;&gt;"",D163&lt;&gt;"",F163&lt;&gt;"",H163&lt;&gt;"",I163&lt;&gt;""),"VALID","INVALID - REQUIRED FIELD"))</x:f>
      </x:c>
      <x:c r="N163" s="30" t="str">
        <x:f>IF(A163="","",IF(OR(J163&lt;&gt;"VALID",K163&lt;&gt;"VALID",L163&lt;&gt;"VALID",M163&lt;&gt;"VALID",P163&lt;&gt;"VALID"),"INVALID",IF(OR(EXACT(E163,"REPAIR / NARROW"),EXACT(E163,"HOLD / EXCLUDE")),"BLOCKING","VALID")))</x:f>
      </x:c>
      <x:c r="O163" s="30" t="str">
        <x:f>IF(A163="","",B163&amp;"|~|"&amp;C163&amp;"|~|"&amp;D163)</x:f>
      </x:c>
      <x:c r="P163" s="51" t="str">
        <x:f>IF(A163="","",IF(AND(COUNTIF(UPSTREAM_EVIDENCE!$A$6:$A$205,D163)=1,EXACT(D163,INDEX(UPSTREAM_EVIDENCE!$A$6:$A$205,MATCH(D163,UPSTREAM_EVIDENCE!$A$6:$A$205,0))),EXACT(C163,INDEX(UPSTREAM_EVIDENCE!$B$6:$B$205,MATCH(D163,UPSTREAM_EVIDENCE!$A$6:$A$205,0))),EXACT(E163,INDEX(UPSTREAM_EVIDENCE!$C$6:$C$205,MATCH(D163,UPSTREAM_EVIDENCE!$A$6:$A$205,0))),EXACT(F163,INDEX(UPSTREAM_EVIDENCE!$D$6:$D$205,MATCH(D163,UPSTREAM_EVIDENCE!$A$6:$A$205,0))),EXACT(H163,INDEX(UPSTREAM_EVIDENCE!$E$6:$E$205,MATCH(D163,UPSTREAM_EVIDENCE!$A$6:$A$205,0))),EXACT(I163,INDEX(UPSTREAM_EVIDENCE!$F$6:$F$205,MATCH(D163,UPSTREAM_EVIDENCE!$A$6:$A$205,0))),INDEX(UPSTREAM_EVIDENCE!$K$6:$K$205,MATCH(D163,UPSTREAM_EVIDENCE!$A$6:$A$205,0))="VALID"),"VALID","INVALID - EVIDENCE AUDIT PARITY"))</x:f>
      </x:c>
      <x:c r="Q163" s="51" t="str">
        <x:f>IF(A163="","",COUNTIF($B$6:B163,B163))</x:f>
      </x:c>
      <x:c r="R163" s="51" t="str">
        <x:f>IF(A163="","",B163&amp;"|~|"&amp;Q163)</x:f>
      </x:c>
      <x:c r="S163" s="51" t="str">
        <x:f>IF(A163="","",ROW()-5)</x:f>
      </x:c>
    </x:row>
    <x:row r="164">
      <x:c r="A164" s="24"/>
      <x:c r="B164" s="24"/>
      <x:c r="C164" s="24"/>
      <x:c r="D164" s="24"/>
      <x:c r="E164" s="24"/>
      <x:c r="F164" s="24"/>
      <x:c r="G164" s="24"/>
      <x:c r="H164" s="24"/>
      <x:c r="I164" s="24"/>
      <x:c r="J164" s="30" t="str">
        <x:f>IF(A164="","",IF(COUNTIF($A$6:$A$205,A164)=1,"VALID","INVALID - DUPLICATE / CASE-COLLIDING LINK ID"))</x:f>
      </x:c>
      <x:c r="K164" s="30" t="str">
        <x:f>IF(A164="","",IF(AND(COUNTIF(MEMO_REGISTER!$A$6:$A$205,B164)=1,EXACT(B164,INDEX(MEMO_REGISTER!$A$6:$A$205,MATCH(B164,MEMO_REGISTER!$A$6:$A$205,0))),EXACT(C164,INDEX(MEMO_REGISTER!$B$6:$B$205,MATCH(B164,MEMO_REGISTER!$A$6:$A$205,0)))),"VALID","INVALID - MEMO / DECISION OWNERSHIP"))</x:f>
      </x:c>
      <x:c r="L164" s="30" t="str">
        <x:f>IF(A164="","",IF(AND(OR(EXACT(E164,"DECISION-USABLE"),EXACT(E164,"BOUNDED INFERENCE"),EXACT(E164,"REPAIR / NARROW"),EXACT(E164,"HOLD / EXCLUDE")),OR(EXACT(G164,"SUPPORT"),EXACT(G164,"CHALLENGE"))),"VALID","INVALID - CONTROLLED TOKEN"))</x:f>
      </x:c>
      <x:c r="M164" s="30" t="str">
        <x:f>IF(A164="","",IF(AND(B164&lt;&gt;"",C164&lt;&gt;"",D164&lt;&gt;"",F164&lt;&gt;"",H164&lt;&gt;"",I164&lt;&gt;""),"VALID","INVALID - REQUIRED FIELD"))</x:f>
      </x:c>
      <x:c r="N164" s="30" t="str">
        <x:f>IF(A164="","",IF(OR(J164&lt;&gt;"VALID",K164&lt;&gt;"VALID",L164&lt;&gt;"VALID",M164&lt;&gt;"VALID",P164&lt;&gt;"VALID"),"INVALID",IF(OR(EXACT(E164,"REPAIR / NARROW"),EXACT(E164,"HOLD / EXCLUDE")),"BLOCKING","VALID")))</x:f>
      </x:c>
      <x:c r="O164" s="30" t="str">
        <x:f>IF(A164="","",B164&amp;"|~|"&amp;C164&amp;"|~|"&amp;D164)</x:f>
      </x:c>
      <x:c r="P164" s="51" t="str">
        <x:f>IF(A164="","",IF(AND(COUNTIF(UPSTREAM_EVIDENCE!$A$6:$A$205,D164)=1,EXACT(D164,INDEX(UPSTREAM_EVIDENCE!$A$6:$A$205,MATCH(D164,UPSTREAM_EVIDENCE!$A$6:$A$205,0))),EXACT(C164,INDEX(UPSTREAM_EVIDENCE!$B$6:$B$205,MATCH(D164,UPSTREAM_EVIDENCE!$A$6:$A$205,0))),EXACT(E164,INDEX(UPSTREAM_EVIDENCE!$C$6:$C$205,MATCH(D164,UPSTREAM_EVIDENCE!$A$6:$A$205,0))),EXACT(F164,INDEX(UPSTREAM_EVIDENCE!$D$6:$D$205,MATCH(D164,UPSTREAM_EVIDENCE!$A$6:$A$205,0))),EXACT(H164,INDEX(UPSTREAM_EVIDENCE!$E$6:$E$205,MATCH(D164,UPSTREAM_EVIDENCE!$A$6:$A$205,0))),EXACT(I164,INDEX(UPSTREAM_EVIDENCE!$F$6:$F$205,MATCH(D164,UPSTREAM_EVIDENCE!$A$6:$A$205,0))),INDEX(UPSTREAM_EVIDENCE!$K$6:$K$205,MATCH(D164,UPSTREAM_EVIDENCE!$A$6:$A$205,0))="VALID"),"VALID","INVALID - EVIDENCE AUDIT PARITY"))</x:f>
      </x:c>
      <x:c r="Q164" s="51" t="str">
        <x:f>IF(A164="","",COUNTIF($B$6:B164,B164))</x:f>
      </x:c>
      <x:c r="R164" s="51" t="str">
        <x:f>IF(A164="","",B164&amp;"|~|"&amp;Q164)</x:f>
      </x:c>
      <x:c r="S164" s="51" t="str">
        <x:f>IF(A164="","",ROW()-5)</x:f>
      </x:c>
    </x:row>
    <x:row r="165">
      <x:c r="A165" s="24"/>
      <x:c r="B165" s="24"/>
      <x:c r="C165" s="24"/>
      <x:c r="D165" s="24"/>
      <x:c r="E165" s="24"/>
      <x:c r="F165" s="24"/>
      <x:c r="G165" s="24"/>
      <x:c r="H165" s="24"/>
      <x:c r="I165" s="24"/>
      <x:c r="J165" s="30" t="str">
        <x:f>IF(A165="","",IF(COUNTIF($A$6:$A$205,A165)=1,"VALID","INVALID - DUPLICATE / CASE-COLLIDING LINK ID"))</x:f>
      </x:c>
      <x:c r="K165" s="30" t="str">
        <x:f>IF(A165="","",IF(AND(COUNTIF(MEMO_REGISTER!$A$6:$A$205,B165)=1,EXACT(B165,INDEX(MEMO_REGISTER!$A$6:$A$205,MATCH(B165,MEMO_REGISTER!$A$6:$A$205,0))),EXACT(C165,INDEX(MEMO_REGISTER!$B$6:$B$205,MATCH(B165,MEMO_REGISTER!$A$6:$A$205,0)))),"VALID","INVALID - MEMO / DECISION OWNERSHIP"))</x:f>
      </x:c>
      <x:c r="L165" s="30" t="str">
        <x:f>IF(A165="","",IF(AND(OR(EXACT(E165,"DECISION-USABLE"),EXACT(E165,"BOUNDED INFERENCE"),EXACT(E165,"REPAIR / NARROW"),EXACT(E165,"HOLD / EXCLUDE")),OR(EXACT(G165,"SUPPORT"),EXACT(G165,"CHALLENGE"))),"VALID","INVALID - CONTROLLED TOKEN"))</x:f>
      </x:c>
      <x:c r="M165" s="30" t="str">
        <x:f>IF(A165="","",IF(AND(B165&lt;&gt;"",C165&lt;&gt;"",D165&lt;&gt;"",F165&lt;&gt;"",H165&lt;&gt;"",I165&lt;&gt;""),"VALID","INVALID - REQUIRED FIELD"))</x:f>
      </x:c>
      <x:c r="N165" s="30" t="str">
        <x:f>IF(A165="","",IF(OR(J165&lt;&gt;"VALID",K165&lt;&gt;"VALID",L165&lt;&gt;"VALID",M165&lt;&gt;"VALID",P165&lt;&gt;"VALID"),"INVALID",IF(OR(EXACT(E165,"REPAIR / NARROW"),EXACT(E165,"HOLD / EXCLUDE")),"BLOCKING","VALID")))</x:f>
      </x:c>
      <x:c r="O165" s="30" t="str">
        <x:f>IF(A165="","",B165&amp;"|~|"&amp;C165&amp;"|~|"&amp;D165)</x:f>
      </x:c>
      <x:c r="P165" s="51" t="str">
        <x:f>IF(A165="","",IF(AND(COUNTIF(UPSTREAM_EVIDENCE!$A$6:$A$205,D165)=1,EXACT(D165,INDEX(UPSTREAM_EVIDENCE!$A$6:$A$205,MATCH(D165,UPSTREAM_EVIDENCE!$A$6:$A$205,0))),EXACT(C165,INDEX(UPSTREAM_EVIDENCE!$B$6:$B$205,MATCH(D165,UPSTREAM_EVIDENCE!$A$6:$A$205,0))),EXACT(E165,INDEX(UPSTREAM_EVIDENCE!$C$6:$C$205,MATCH(D165,UPSTREAM_EVIDENCE!$A$6:$A$205,0))),EXACT(F165,INDEX(UPSTREAM_EVIDENCE!$D$6:$D$205,MATCH(D165,UPSTREAM_EVIDENCE!$A$6:$A$205,0))),EXACT(H165,INDEX(UPSTREAM_EVIDENCE!$E$6:$E$205,MATCH(D165,UPSTREAM_EVIDENCE!$A$6:$A$205,0))),EXACT(I165,INDEX(UPSTREAM_EVIDENCE!$F$6:$F$205,MATCH(D165,UPSTREAM_EVIDENCE!$A$6:$A$205,0))),INDEX(UPSTREAM_EVIDENCE!$K$6:$K$205,MATCH(D165,UPSTREAM_EVIDENCE!$A$6:$A$205,0))="VALID"),"VALID","INVALID - EVIDENCE AUDIT PARITY"))</x:f>
      </x:c>
      <x:c r="Q165" s="51" t="str">
        <x:f>IF(A165="","",COUNTIF($B$6:B165,B165))</x:f>
      </x:c>
      <x:c r="R165" s="51" t="str">
        <x:f>IF(A165="","",B165&amp;"|~|"&amp;Q165)</x:f>
      </x:c>
      <x:c r="S165" s="51" t="str">
        <x:f>IF(A165="","",ROW()-5)</x:f>
      </x:c>
    </x:row>
    <x:row r="166">
      <x:c r="A166" s="24"/>
      <x:c r="B166" s="24"/>
      <x:c r="C166" s="24"/>
      <x:c r="D166" s="24"/>
      <x:c r="E166" s="24"/>
      <x:c r="F166" s="24"/>
      <x:c r="G166" s="24"/>
      <x:c r="H166" s="24"/>
      <x:c r="I166" s="24"/>
      <x:c r="J166" s="30" t="str">
        <x:f>IF(A166="","",IF(COUNTIF($A$6:$A$205,A166)=1,"VALID","INVALID - DUPLICATE / CASE-COLLIDING LINK ID"))</x:f>
      </x:c>
      <x:c r="K166" s="30" t="str">
        <x:f>IF(A166="","",IF(AND(COUNTIF(MEMO_REGISTER!$A$6:$A$205,B166)=1,EXACT(B166,INDEX(MEMO_REGISTER!$A$6:$A$205,MATCH(B166,MEMO_REGISTER!$A$6:$A$205,0))),EXACT(C166,INDEX(MEMO_REGISTER!$B$6:$B$205,MATCH(B166,MEMO_REGISTER!$A$6:$A$205,0)))),"VALID","INVALID - MEMO / DECISION OWNERSHIP"))</x:f>
      </x:c>
      <x:c r="L166" s="30" t="str">
        <x:f>IF(A166="","",IF(AND(OR(EXACT(E166,"DECISION-USABLE"),EXACT(E166,"BOUNDED INFERENCE"),EXACT(E166,"REPAIR / NARROW"),EXACT(E166,"HOLD / EXCLUDE")),OR(EXACT(G166,"SUPPORT"),EXACT(G166,"CHALLENGE"))),"VALID","INVALID - CONTROLLED TOKEN"))</x:f>
      </x:c>
      <x:c r="M166" s="30" t="str">
        <x:f>IF(A166="","",IF(AND(B166&lt;&gt;"",C166&lt;&gt;"",D166&lt;&gt;"",F166&lt;&gt;"",H166&lt;&gt;"",I166&lt;&gt;""),"VALID","INVALID - REQUIRED FIELD"))</x:f>
      </x:c>
      <x:c r="N166" s="30" t="str">
        <x:f>IF(A166="","",IF(OR(J166&lt;&gt;"VALID",K166&lt;&gt;"VALID",L166&lt;&gt;"VALID",M166&lt;&gt;"VALID",P166&lt;&gt;"VALID"),"INVALID",IF(OR(EXACT(E166,"REPAIR / NARROW"),EXACT(E166,"HOLD / EXCLUDE")),"BLOCKING","VALID")))</x:f>
      </x:c>
      <x:c r="O166" s="30" t="str">
        <x:f>IF(A166="","",B166&amp;"|~|"&amp;C166&amp;"|~|"&amp;D166)</x:f>
      </x:c>
      <x:c r="P166" s="51" t="str">
        <x:f>IF(A166="","",IF(AND(COUNTIF(UPSTREAM_EVIDENCE!$A$6:$A$205,D166)=1,EXACT(D166,INDEX(UPSTREAM_EVIDENCE!$A$6:$A$205,MATCH(D166,UPSTREAM_EVIDENCE!$A$6:$A$205,0))),EXACT(C166,INDEX(UPSTREAM_EVIDENCE!$B$6:$B$205,MATCH(D166,UPSTREAM_EVIDENCE!$A$6:$A$205,0))),EXACT(E166,INDEX(UPSTREAM_EVIDENCE!$C$6:$C$205,MATCH(D166,UPSTREAM_EVIDENCE!$A$6:$A$205,0))),EXACT(F166,INDEX(UPSTREAM_EVIDENCE!$D$6:$D$205,MATCH(D166,UPSTREAM_EVIDENCE!$A$6:$A$205,0))),EXACT(H166,INDEX(UPSTREAM_EVIDENCE!$E$6:$E$205,MATCH(D166,UPSTREAM_EVIDENCE!$A$6:$A$205,0))),EXACT(I166,INDEX(UPSTREAM_EVIDENCE!$F$6:$F$205,MATCH(D166,UPSTREAM_EVIDENCE!$A$6:$A$205,0))),INDEX(UPSTREAM_EVIDENCE!$K$6:$K$205,MATCH(D166,UPSTREAM_EVIDENCE!$A$6:$A$205,0))="VALID"),"VALID","INVALID - EVIDENCE AUDIT PARITY"))</x:f>
      </x:c>
      <x:c r="Q166" s="51" t="str">
        <x:f>IF(A166="","",COUNTIF($B$6:B166,B166))</x:f>
      </x:c>
      <x:c r="R166" s="51" t="str">
        <x:f>IF(A166="","",B166&amp;"|~|"&amp;Q166)</x:f>
      </x:c>
      <x:c r="S166" s="51" t="str">
        <x:f>IF(A166="","",ROW()-5)</x:f>
      </x:c>
    </x:row>
    <x:row r="167">
      <x:c r="A167" s="24"/>
      <x:c r="B167" s="24"/>
      <x:c r="C167" s="24"/>
      <x:c r="D167" s="24"/>
      <x:c r="E167" s="24"/>
      <x:c r="F167" s="24"/>
      <x:c r="G167" s="24"/>
      <x:c r="H167" s="24"/>
      <x:c r="I167" s="24"/>
      <x:c r="J167" s="30" t="str">
        <x:f>IF(A167="","",IF(COUNTIF($A$6:$A$205,A167)=1,"VALID","INVALID - DUPLICATE / CASE-COLLIDING LINK ID"))</x:f>
      </x:c>
      <x:c r="K167" s="30" t="str">
        <x:f>IF(A167="","",IF(AND(COUNTIF(MEMO_REGISTER!$A$6:$A$205,B167)=1,EXACT(B167,INDEX(MEMO_REGISTER!$A$6:$A$205,MATCH(B167,MEMO_REGISTER!$A$6:$A$205,0))),EXACT(C167,INDEX(MEMO_REGISTER!$B$6:$B$205,MATCH(B167,MEMO_REGISTER!$A$6:$A$205,0)))),"VALID","INVALID - MEMO / DECISION OWNERSHIP"))</x:f>
      </x:c>
      <x:c r="L167" s="30" t="str">
        <x:f>IF(A167="","",IF(AND(OR(EXACT(E167,"DECISION-USABLE"),EXACT(E167,"BOUNDED INFERENCE"),EXACT(E167,"REPAIR / NARROW"),EXACT(E167,"HOLD / EXCLUDE")),OR(EXACT(G167,"SUPPORT"),EXACT(G167,"CHALLENGE"))),"VALID","INVALID - CONTROLLED TOKEN"))</x:f>
      </x:c>
      <x:c r="M167" s="30" t="str">
        <x:f>IF(A167="","",IF(AND(B167&lt;&gt;"",C167&lt;&gt;"",D167&lt;&gt;"",F167&lt;&gt;"",H167&lt;&gt;"",I167&lt;&gt;""),"VALID","INVALID - REQUIRED FIELD"))</x:f>
      </x:c>
      <x:c r="N167" s="30" t="str">
        <x:f>IF(A167="","",IF(OR(J167&lt;&gt;"VALID",K167&lt;&gt;"VALID",L167&lt;&gt;"VALID",M167&lt;&gt;"VALID",P167&lt;&gt;"VALID"),"INVALID",IF(OR(EXACT(E167,"REPAIR / NARROW"),EXACT(E167,"HOLD / EXCLUDE")),"BLOCKING","VALID")))</x:f>
      </x:c>
      <x:c r="O167" s="30" t="str">
        <x:f>IF(A167="","",B167&amp;"|~|"&amp;C167&amp;"|~|"&amp;D167)</x:f>
      </x:c>
      <x:c r="P167" s="51" t="str">
        <x:f>IF(A167="","",IF(AND(COUNTIF(UPSTREAM_EVIDENCE!$A$6:$A$205,D167)=1,EXACT(D167,INDEX(UPSTREAM_EVIDENCE!$A$6:$A$205,MATCH(D167,UPSTREAM_EVIDENCE!$A$6:$A$205,0))),EXACT(C167,INDEX(UPSTREAM_EVIDENCE!$B$6:$B$205,MATCH(D167,UPSTREAM_EVIDENCE!$A$6:$A$205,0))),EXACT(E167,INDEX(UPSTREAM_EVIDENCE!$C$6:$C$205,MATCH(D167,UPSTREAM_EVIDENCE!$A$6:$A$205,0))),EXACT(F167,INDEX(UPSTREAM_EVIDENCE!$D$6:$D$205,MATCH(D167,UPSTREAM_EVIDENCE!$A$6:$A$205,0))),EXACT(H167,INDEX(UPSTREAM_EVIDENCE!$E$6:$E$205,MATCH(D167,UPSTREAM_EVIDENCE!$A$6:$A$205,0))),EXACT(I167,INDEX(UPSTREAM_EVIDENCE!$F$6:$F$205,MATCH(D167,UPSTREAM_EVIDENCE!$A$6:$A$205,0))),INDEX(UPSTREAM_EVIDENCE!$K$6:$K$205,MATCH(D167,UPSTREAM_EVIDENCE!$A$6:$A$205,0))="VALID"),"VALID","INVALID - EVIDENCE AUDIT PARITY"))</x:f>
      </x:c>
      <x:c r="Q167" s="51" t="str">
        <x:f>IF(A167="","",COUNTIF($B$6:B167,B167))</x:f>
      </x:c>
      <x:c r="R167" s="51" t="str">
        <x:f>IF(A167="","",B167&amp;"|~|"&amp;Q167)</x:f>
      </x:c>
      <x:c r="S167" s="51" t="str">
        <x:f>IF(A167="","",ROW()-5)</x:f>
      </x:c>
    </x:row>
    <x:row r="168">
      <x:c r="A168" s="24"/>
      <x:c r="B168" s="24"/>
      <x:c r="C168" s="24"/>
      <x:c r="D168" s="24"/>
      <x:c r="E168" s="24"/>
      <x:c r="F168" s="24"/>
      <x:c r="G168" s="24"/>
      <x:c r="H168" s="24"/>
      <x:c r="I168" s="24"/>
      <x:c r="J168" s="30" t="str">
        <x:f>IF(A168="","",IF(COUNTIF($A$6:$A$205,A168)=1,"VALID","INVALID - DUPLICATE / CASE-COLLIDING LINK ID"))</x:f>
      </x:c>
      <x:c r="K168" s="30" t="str">
        <x:f>IF(A168="","",IF(AND(COUNTIF(MEMO_REGISTER!$A$6:$A$205,B168)=1,EXACT(B168,INDEX(MEMO_REGISTER!$A$6:$A$205,MATCH(B168,MEMO_REGISTER!$A$6:$A$205,0))),EXACT(C168,INDEX(MEMO_REGISTER!$B$6:$B$205,MATCH(B168,MEMO_REGISTER!$A$6:$A$205,0)))),"VALID","INVALID - MEMO / DECISION OWNERSHIP"))</x:f>
      </x:c>
      <x:c r="L168" s="30" t="str">
        <x:f>IF(A168="","",IF(AND(OR(EXACT(E168,"DECISION-USABLE"),EXACT(E168,"BOUNDED INFERENCE"),EXACT(E168,"REPAIR / NARROW"),EXACT(E168,"HOLD / EXCLUDE")),OR(EXACT(G168,"SUPPORT"),EXACT(G168,"CHALLENGE"))),"VALID","INVALID - CONTROLLED TOKEN"))</x:f>
      </x:c>
      <x:c r="M168" s="30" t="str">
        <x:f>IF(A168="","",IF(AND(B168&lt;&gt;"",C168&lt;&gt;"",D168&lt;&gt;"",F168&lt;&gt;"",H168&lt;&gt;"",I168&lt;&gt;""),"VALID","INVALID - REQUIRED FIELD"))</x:f>
      </x:c>
      <x:c r="N168" s="30" t="str">
        <x:f>IF(A168="","",IF(OR(J168&lt;&gt;"VALID",K168&lt;&gt;"VALID",L168&lt;&gt;"VALID",M168&lt;&gt;"VALID",P168&lt;&gt;"VALID"),"INVALID",IF(OR(EXACT(E168,"REPAIR / NARROW"),EXACT(E168,"HOLD / EXCLUDE")),"BLOCKING","VALID")))</x:f>
      </x:c>
      <x:c r="O168" s="30" t="str">
        <x:f>IF(A168="","",B168&amp;"|~|"&amp;C168&amp;"|~|"&amp;D168)</x:f>
      </x:c>
      <x:c r="P168" s="51" t="str">
        <x:f>IF(A168="","",IF(AND(COUNTIF(UPSTREAM_EVIDENCE!$A$6:$A$205,D168)=1,EXACT(D168,INDEX(UPSTREAM_EVIDENCE!$A$6:$A$205,MATCH(D168,UPSTREAM_EVIDENCE!$A$6:$A$205,0))),EXACT(C168,INDEX(UPSTREAM_EVIDENCE!$B$6:$B$205,MATCH(D168,UPSTREAM_EVIDENCE!$A$6:$A$205,0))),EXACT(E168,INDEX(UPSTREAM_EVIDENCE!$C$6:$C$205,MATCH(D168,UPSTREAM_EVIDENCE!$A$6:$A$205,0))),EXACT(F168,INDEX(UPSTREAM_EVIDENCE!$D$6:$D$205,MATCH(D168,UPSTREAM_EVIDENCE!$A$6:$A$205,0))),EXACT(H168,INDEX(UPSTREAM_EVIDENCE!$E$6:$E$205,MATCH(D168,UPSTREAM_EVIDENCE!$A$6:$A$205,0))),EXACT(I168,INDEX(UPSTREAM_EVIDENCE!$F$6:$F$205,MATCH(D168,UPSTREAM_EVIDENCE!$A$6:$A$205,0))),INDEX(UPSTREAM_EVIDENCE!$K$6:$K$205,MATCH(D168,UPSTREAM_EVIDENCE!$A$6:$A$205,0))="VALID"),"VALID","INVALID - EVIDENCE AUDIT PARITY"))</x:f>
      </x:c>
      <x:c r="Q168" s="51" t="str">
        <x:f>IF(A168="","",COUNTIF($B$6:B168,B168))</x:f>
      </x:c>
      <x:c r="R168" s="51" t="str">
        <x:f>IF(A168="","",B168&amp;"|~|"&amp;Q168)</x:f>
      </x:c>
      <x:c r="S168" s="51" t="str">
        <x:f>IF(A168="","",ROW()-5)</x:f>
      </x:c>
    </x:row>
    <x:row r="169">
      <x:c r="A169" s="24"/>
      <x:c r="B169" s="24"/>
      <x:c r="C169" s="24"/>
      <x:c r="D169" s="24"/>
      <x:c r="E169" s="24"/>
      <x:c r="F169" s="24"/>
      <x:c r="G169" s="24"/>
      <x:c r="H169" s="24"/>
      <x:c r="I169" s="24"/>
      <x:c r="J169" s="30" t="str">
        <x:f>IF(A169="","",IF(COUNTIF($A$6:$A$205,A169)=1,"VALID","INVALID - DUPLICATE / CASE-COLLIDING LINK ID"))</x:f>
      </x:c>
      <x:c r="K169" s="30" t="str">
        <x:f>IF(A169="","",IF(AND(COUNTIF(MEMO_REGISTER!$A$6:$A$205,B169)=1,EXACT(B169,INDEX(MEMO_REGISTER!$A$6:$A$205,MATCH(B169,MEMO_REGISTER!$A$6:$A$205,0))),EXACT(C169,INDEX(MEMO_REGISTER!$B$6:$B$205,MATCH(B169,MEMO_REGISTER!$A$6:$A$205,0)))),"VALID","INVALID - MEMO / DECISION OWNERSHIP"))</x:f>
      </x:c>
      <x:c r="L169" s="30" t="str">
        <x:f>IF(A169="","",IF(AND(OR(EXACT(E169,"DECISION-USABLE"),EXACT(E169,"BOUNDED INFERENCE"),EXACT(E169,"REPAIR / NARROW"),EXACT(E169,"HOLD / EXCLUDE")),OR(EXACT(G169,"SUPPORT"),EXACT(G169,"CHALLENGE"))),"VALID","INVALID - CONTROLLED TOKEN"))</x:f>
      </x:c>
      <x:c r="M169" s="30" t="str">
        <x:f>IF(A169="","",IF(AND(B169&lt;&gt;"",C169&lt;&gt;"",D169&lt;&gt;"",F169&lt;&gt;"",H169&lt;&gt;"",I169&lt;&gt;""),"VALID","INVALID - REQUIRED FIELD"))</x:f>
      </x:c>
      <x:c r="N169" s="30" t="str">
        <x:f>IF(A169="","",IF(OR(J169&lt;&gt;"VALID",K169&lt;&gt;"VALID",L169&lt;&gt;"VALID",M169&lt;&gt;"VALID",P169&lt;&gt;"VALID"),"INVALID",IF(OR(EXACT(E169,"REPAIR / NARROW"),EXACT(E169,"HOLD / EXCLUDE")),"BLOCKING","VALID")))</x:f>
      </x:c>
      <x:c r="O169" s="30" t="str">
        <x:f>IF(A169="","",B169&amp;"|~|"&amp;C169&amp;"|~|"&amp;D169)</x:f>
      </x:c>
      <x:c r="P169" s="51" t="str">
        <x:f>IF(A169="","",IF(AND(COUNTIF(UPSTREAM_EVIDENCE!$A$6:$A$205,D169)=1,EXACT(D169,INDEX(UPSTREAM_EVIDENCE!$A$6:$A$205,MATCH(D169,UPSTREAM_EVIDENCE!$A$6:$A$205,0))),EXACT(C169,INDEX(UPSTREAM_EVIDENCE!$B$6:$B$205,MATCH(D169,UPSTREAM_EVIDENCE!$A$6:$A$205,0))),EXACT(E169,INDEX(UPSTREAM_EVIDENCE!$C$6:$C$205,MATCH(D169,UPSTREAM_EVIDENCE!$A$6:$A$205,0))),EXACT(F169,INDEX(UPSTREAM_EVIDENCE!$D$6:$D$205,MATCH(D169,UPSTREAM_EVIDENCE!$A$6:$A$205,0))),EXACT(H169,INDEX(UPSTREAM_EVIDENCE!$E$6:$E$205,MATCH(D169,UPSTREAM_EVIDENCE!$A$6:$A$205,0))),EXACT(I169,INDEX(UPSTREAM_EVIDENCE!$F$6:$F$205,MATCH(D169,UPSTREAM_EVIDENCE!$A$6:$A$205,0))),INDEX(UPSTREAM_EVIDENCE!$K$6:$K$205,MATCH(D169,UPSTREAM_EVIDENCE!$A$6:$A$205,0))="VALID"),"VALID","INVALID - EVIDENCE AUDIT PARITY"))</x:f>
      </x:c>
      <x:c r="Q169" s="51" t="str">
        <x:f>IF(A169="","",COUNTIF($B$6:B169,B169))</x:f>
      </x:c>
      <x:c r="R169" s="51" t="str">
        <x:f>IF(A169="","",B169&amp;"|~|"&amp;Q169)</x:f>
      </x:c>
      <x:c r="S169" s="51" t="str">
        <x:f>IF(A169="","",ROW()-5)</x:f>
      </x:c>
    </x:row>
    <x:row r="170">
      <x:c r="A170" s="24"/>
      <x:c r="B170" s="24"/>
      <x:c r="C170" s="24"/>
      <x:c r="D170" s="24"/>
      <x:c r="E170" s="24"/>
      <x:c r="F170" s="24"/>
      <x:c r="G170" s="24"/>
      <x:c r="H170" s="24"/>
      <x:c r="I170" s="24"/>
      <x:c r="J170" s="30" t="str">
        <x:f>IF(A170="","",IF(COUNTIF($A$6:$A$205,A170)=1,"VALID","INVALID - DUPLICATE / CASE-COLLIDING LINK ID"))</x:f>
      </x:c>
      <x:c r="K170" s="30" t="str">
        <x:f>IF(A170="","",IF(AND(COUNTIF(MEMO_REGISTER!$A$6:$A$205,B170)=1,EXACT(B170,INDEX(MEMO_REGISTER!$A$6:$A$205,MATCH(B170,MEMO_REGISTER!$A$6:$A$205,0))),EXACT(C170,INDEX(MEMO_REGISTER!$B$6:$B$205,MATCH(B170,MEMO_REGISTER!$A$6:$A$205,0)))),"VALID","INVALID - MEMO / DECISION OWNERSHIP"))</x:f>
      </x:c>
      <x:c r="L170" s="30" t="str">
        <x:f>IF(A170="","",IF(AND(OR(EXACT(E170,"DECISION-USABLE"),EXACT(E170,"BOUNDED INFERENCE"),EXACT(E170,"REPAIR / NARROW"),EXACT(E170,"HOLD / EXCLUDE")),OR(EXACT(G170,"SUPPORT"),EXACT(G170,"CHALLENGE"))),"VALID","INVALID - CONTROLLED TOKEN"))</x:f>
      </x:c>
      <x:c r="M170" s="30" t="str">
        <x:f>IF(A170="","",IF(AND(B170&lt;&gt;"",C170&lt;&gt;"",D170&lt;&gt;"",F170&lt;&gt;"",H170&lt;&gt;"",I170&lt;&gt;""),"VALID","INVALID - REQUIRED FIELD"))</x:f>
      </x:c>
      <x:c r="N170" s="30" t="str">
        <x:f>IF(A170="","",IF(OR(J170&lt;&gt;"VALID",K170&lt;&gt;"VALID",L170&lt;&gt;"VALID",M170&lt;&gt;"VALID",P170&lt;&gt;"VALID"),"INVALID",IF(OR(EXACT(E170,"REPAIR / NARROW"),EXACT(E170,"HOLD / EXCLUDE")),"BLOCKING","VALID")))</x:f>
      </x:c>
      <x:c r="O170" s="30" t="str">
        <x:f>IF(A170="","",B170&amp;"|~|"&amp;C170&amp;"|~|"&amp;D170)</x:f>
      </x:c>
      <x:c r="P170" s="51" t="str">
        <x:f>IF(A170="","",IF(AND(COUNTIF(UPSTREAM_EVIDENCE!$A$6:$A$205,D170)=1,EXACT(D170,INDEX(UPSTREAM_EVIDENCE!$A$6:$A$205,MATCH(D170,UPSTREAM_EVIDENCE!$A$6:$A$205,0))),EXACT(C170,INDEX(UPSTREAM_EVIDENCE!$B$6:$B$205,MATCH(D170,UPSTREAM_EVIDENCE!$A$6:$A$205,0))),EXACT(E170,INDEX(UPSTREAM_EVIDENCE!$C$6:$C$205,MATCH(D170,UPSTREAM_EVIDENCE!$A$6:$A$205,0))),EXACT(F170,INDEX(UPSTREAM_EVIDENCE!$D$6:$D$205,MATCH(D170,UPSTREAM_EVIDENCE!$A$6:$A$205,0))),EXACT(H170,INDEX(UPSTREAM_EVIDENCE!$E$6:$E$205,MATCH(D170,UPSTREAM_EVIDENCE!$A$6:$A$205,0))),EXACT(I170,INDEX(UPSTREAM_EVIDENCE!$F$6:$F$205,MATCH(D170,UPSTREAM_EVIDENCE!$A$6:$A$205,0))),INDEX(UPSTREAM_EVIDENCE!$K$6:$K$205,MATCH(D170,UPSTREAM_EVIDENCE!$A$6:$A$205,0))="VALID"),"VALID","INVALID - EVIDENCE AUDIT PARITY"))</x:f>
      </x:c>
      <x:c r="Q170" s="51" t="str">
        <x:f>IF(A170="","",COUNTIF($B$6:B170,B170))</x:f>
      </x:c>
      <x:c r="R170" s="51" t="str">
        <x:f>IF(A170="","",B170&amp;"|~|"&amp;Q170)</x:f>
      </x:c>
      <x:c r="S170" s="51" t="str">
        <x:f>IF(A170="","",ROW()-5)</x:f>
      </x:c>
    </x:row>
    <x:row r="171">
      <x:c r="A171" s="24"/>
      <x:c r="B171" s="24"/>
      <x:c r="C171" s="24"/>
      <x:c r="D171" s="24"/>
      <x:c r="E171" s="24"/>
      <x:c r="F171" s="24"/>
      <x:c r="G171" s="24"/>
      <x:c r="H171" s="24"/>
      <x:c r="I171" s="24"/>
      <x:c r="J171" s="30" t="str">
        <x:f>IF(A171="","",IF(COUNTIF($A$6:$A$205,A171)=1,"VALID","INVALID - DUPLICATE / CASE-COLLIDING LINK ID"))</x:f>
      </x:c>
      <x:c r="K171" s="30" t="str">
        <x:f>IF(A171="","",IF(AND(COUNTIF(MEMO_REGISTER!$A$6:$A$205,B171)=1,EXACT(B171,INDEX(MEMO_REGISTER!$A$6:$A$205,MATCH(B171,MEMO_REGISTER!$A$6:$A$205,0))),EXACT(C171,INDEX(MEMO_REGISTER!$B$6:$B$205,MATCH(B171,MEMO_REGISTER!$A$6:$A$205,0)))),"VALID","INVALID - MEMO / DECISION OWNERSHIP"))</x:f>
      </x:c>
      <x:c r="L171" s="30" t="str">
        <x:f>IF(A171="","",IF(AND(OR(EXACT(E171,"DECISION-USABLE"),EXACT(E171,"BOUNDED INFERENCE"),EXACT(E171,"REPAIR / NARROW"),EXACT(E171,"HOLD / EXCLUDE")),OR(EXACT(G171,"SUPPORT"),EXACT(G171,"CHALLENGE"))),"VALID","INVALID - CONTROLLED TOKEN"))</x:f>
      </x:c>
      <x:c r="M171" s="30" t="str">
        <x:f>IF(A171="","",IF(AND(B171&lt;&gt;"",C171&lt;&gt;"",D171&lt;&gt;"",F171&lt;&gt;"",H171&lt;&gt;"",I171&lt;&gt;""),"VALID","INVALID - REQUIRED FIELD"))</x:f>
      </x:c>
      <x:c r="N171" s="30" t="str">
        <x:f>IF(A171="","",IF(OR(J171&lt;&gt;"VALID",K171&lt;&gt;"VALID",L171&lt;&gt;"VALID",M171&lt;&gt;"VALID",P171&lt;&gt;"VALID"),"INVALID",IF(OR(EXACT(E171,"REPAIR / NARROW"),EXACT(E171,"HOLD / EXCLUDE")),"BLOCKING","VALID")))</x:f>
      </x:c>
      <x:c r="O171" s="30" t="str">
        <x:f>IF(A171="","",B171&amp;"|~|"&amp;C171&amp;"|~|"&amp;D171)</x:f>
      </x:c>
      <x:c r="P171" s="51" t="str">
        <x:f>IF(A171="","",IF(AND(COUNTIF(UPSTREAM_EVIDENCE!$A$6:$A$205,D171)=1,EXACT(D171,INDEX(UPSTREAM_EVIDENCE!$A$6:$A$205,MATCH(D171,UPSTREAM_EVIDENCE!$A$6:$A$205,0))),EXACT(C171,INDEX(UPSTREAM_EVIDENCE!$B$6:$B$205,MATCH(D171,UPSTREAM_EVIDENCE!$A$6:$A$205,0))),EXACT(E171,INDEX(UPSTREAM_EVIDENCE!$C$6:$C$205,MATCH(D171,UPSTREAM_EVIDENCE!$A$6:$A$205,0))),EXACT(F171,INDEX(UPSTREAM_EVIDENCE!$D$6:$D$205,MATCH(D171,UPSTREAM_EVIDENCE!$A$6:$A$205,0))),EXACT(H171,INDEX(UPSTREAM_EVIDENCE!$E$6:$E$205,MATCH(D171,UPSTREAM_EVIDENCE!$A$6:$A$205,0))),EXACT(I171,INDEX(UPSTREAM_EVIDENCE!$F$6:$F$205,MATCH(D171,UPSTREAM_EVIDENCE!$A$6:$A$205,0))),INDEX(UPSTREAM_EVIDENCE!$K$6:$K$205,MATCH(D171,UPSTREAM_EVIDENCE!$A$6:$A$205,0))="VALID"),"VALID","INVALID - EVIDENCE AUDIT PARITY"))</x:f>
      </x:c>
      <x:c r="Q171" s="51" t="str">
        <x:f>IF(A171="","",COUNTIF($B$6:B171,B171))</x:f>
      </x:c>
      <x:c r="R171" s="51" t="str">
        <x:f>IF(A171="","",B171&amp;"|~|"&amp;Q171)</x:f>
      </x:c>
      <x:c r="S171" s="51" t="str">
        <x:f>IF(A171="","",ROW()-5)</x:f>
      </x:c>
    </x:row>
    <x:row r="172">
      <x:c r="A172" s="24"/>
      <x:c r="B172" s="24"/>
      <x:c r="C172" s="24"/>
      <x:c r="D172" s="24"/>
      <x:c r="E172" s="24"/>
      <x:c r="F172" s="24"/>
      <x:c r="G172" s="24"/>
      <x:c r="H172" s="24"/>
      <x:c r="I172" s="24"/>
      <x:c r="J172" s="30" t="str">
        <x:f>IF(A172="","",IF(COUNTIF($A$6:$A$205,A172)=1,"VALID","INVALID - DUPLICATE / CASE-COLLIDING LINK ID"))</x:f>
      </x:c>
      <x:c r="K172" s="30" t="str">
        <x:f>IF(A172="","",IF(AND(COUNTIF(MEMO_REGISTER!$A$6:$A$205,B172)=1,EXACT(B172,INDEX(MEMO_REGISTER!$A$6:$A$205,MATCH(B172,MEMO_REGISTER!$A$6:$A$205,0))),EXACT(C172,INDEX(MEMO_REGISTER!$B$6:$B$205,MATCH(B172,MEMO_REGISTER!$A$6:$A$205,0)))),"VALID","INVALID - MEMO / DECISION OWNERSHIP"))</x:f>
      </x:c>
      <x:c r="L172" s="30" t="str">
        <x:f>IF(A172="","",IF(AND(OR(EXACT(E172,"DECISION-USABLE"),EXACT(E172,"BOUNDED INFERENCE"),EXACT(E172,"REPAIR / NARROW"),EXACT(E172,"HOLD / EXCLUDE")),OR(EXACT(G172,"SUPPORT"),EXACT(G172,"CHALLENGE"))),"VALID","INVALID - CONTROLLED TOKEN"))</x:f>
      </x:c>
      <x:c r="M172" s="30" t="str">
        <x:f>IF(A172="","",IF(AND(B172&lt;&gt;"",C172&lt;&gt;"",D172&lt;&gt;"",F172&lt;&gt;"",H172&lt;&gt;"",I172&lt;&gt;""),"VALID","INVALID - REQUIRED FIELD"))</x:f>
      </x:c>
      <x:c r="N172" s="30" t="str">
        <x:f>IF(A172="","",IF(OR(J172&lt;&gt;"VALID",K172&lt;&gt;"VALID",L172&lt;&gt;"VALID",M172&lt;&gt;"VALID",P172&lt;&gt;"VALID"),"INVALID",IF(OR(EXACT(E172,"REPAIR / NARROW"),EXACT(E172,"HOLD / EXCLUDE")),"BLOCKING","VALID")))</x:f>
      </x:c>
      <x:c r="O172" s="30" t="str">
        <x:f>IF(A172="","",B172&amp;"|~|"&amp;C172&amp;"|~|"&amp;D172)</x:f>
      </x:c>
      <x:c r="P172" s="51" t="str">
        <x:f>IF(A172="","",IF(AND(COUNTIF(UPSTREAM_EVIDENCE!$A$6:$A$205,D172)=1,EXACT(D172,INDEX(UPSTREAM_EVIDENCE!$A$6:$A$205,MATCH(D172,UPSTREAM_EVIDENCE!$A$6:$A$205,0))),EXACT(C172,INDEX(UPSTREAM_EVIDENCE!$B$6:$B$205,MATCH(D172,UPSTREAM_EVIDENCE!$A$6:$A$205,0))),EXACT(E172,INDEX(UPSTREAM_EVIDENCE!$C$6:$C$205,MATCH(D172,UPSTREAM_EVIDENCE!$A$6:$A$205,0))),EXACT(F172,INDEX(UPSTREAM_EVIDENCE!$D$6:$D$205,MATCH(D172,UPSTREAM_EVIDENCE!$A$6:$A$205,0))),EXACT(H172,INDEX(UPSTREAM_EVIDENCE!$E$6:$E$205,MATCH(D172,UPSTREAM_EVIDENCE!$A$6:$A$205,0))),EXACT(I172,INDEX(UPSTREAM_EVIDENCE!$F$6:$F$205,MATCH(D172,UPSTREAM_EVIDENCE!$A$6:$A$205,0))),INDEX(UPSTREAM_EVIDENCE!$K$6:$K$205,MATCH(D172,UPSTREAM_EVIDENCE!$A$6:$A$205,0))="VALID"),"VALID","INVALID - EVIDENCE AUDIT PARITY"))</x:f>
      </x:c>
      <x:c r="Q172" s="51" t="str">
        <x:f>IF(A172="","",COUNTIF($B$6:B172,B172))</x:f>
      </x:c>
      <x:c r="R172" s="51" t="str">
        <x:f>IF(A172="","",B172&amp;"|~|"&amp;Q172)</x:f>
      </x:c>
      <x:c r="S172" s="51" t="str">
        <x:f>IF(A172="","",ROW()-5)</x:f>
      </x:c>
    </x:row>
    <x:row r="173">
      <x:c r="A173" s="24"/>
      <x:c r="B173" s="24"/>
      <x:c r="C173" s="24"/>
      <x:c r="D173" s="24"/>
      <x:c r="E173" s="24"/>
      <x:c r="F173" s="24"/>
      <x:c r="G173" s="24"/>
      <x:c r="H173" s="24"/>
      <x:c r="I173" s="24"/>
      <x:c r="J173" s="30" t="str">
        <x:f>IF(A173="","",IF(COUNTIF($A$6:$A$205,A173)=1,"VALID","INVALID - DUPLICATE / CASE-COLLIDING LINK ID"))</x:f>
      </x:c>
      <x:c r="K173" s="30" t="str">
        <x:f>IF(A173="","",IF(AND(COUNTIF(MEMO_REGISTER!$A$6:$A$205,B173)=1,EXACT(B173,INDEX(MEMO_REGISTER!$A$6:$A$205,MATCH(B173,MEMO_REGISTER!$A$6:$A$205,0))),EXACT(C173,INDEX(MEMO_REGISTER!$B$6:$B$205,MATCH(B173,MEMO_REGISTER!$A$6:$A$205,0)))),"VALID","INVALID - MEMO / DECISION OWNERSHIP"))</x:f>
      </x:c>
      <x:c r="L173" s="30" t="str">
        <x:f>IF(A173="","",IF(AND(OR(EXACT(E173,"DECISION-USABLE"),EXACT(E173,"BOUNDED INFERENCE"),EXACT(E173,"REPAIR / NARROW"),EXACT(E173,"HOLD / EXCLUDE")),OR(EXACT(G173,"SUPPORT"),EXACT(G173,"CHALLENGE"))),"VALID","INVALID - CONTROLLED TOKEN"))</x:f>
      </x:c>
      <x:c r="M173" s="30" t="str">
        <x:f>IF(A173="","",IF(AND(B173&lt;&gt;"",C173&lt;&gt;"",D173&lt;&gt;"",F173&lt;&gt;"",H173&lt;&gt;"",I173&lt;&gt;""),"VALID","INVALID - REQUIRED FIELD"))</x:f>
      </x:c>
      <x:c r="N173" s="30" t="str">
        <x:f>IF(A173="","",IF(OR(J173&lt;&gt;"VALID",K173&lt;&gt;"VALID",L173&lt;&gt;"VALID",M173&lt;&gt;"VALID",P173&lt;&gt;"VALID"),"INVALID",IF(OR(EXACT(E173,"REPAIR / NARROW"),EXACT(E173,"HOLD / EXCLUDE")),"BLOCKING","VALID")))</x:f>
      </x:c>
      <x:c r="O173" s="30" t="str">
        <x:f>IF(A173="","",B173&amp;"|~|"&amp;C173&amp;"|~|"&amp;D173)</x:f>
      </x:c>
      <x:c r="P173" s="51" t="str">
        <x:f>IF(A173="","",IF(AND(COUNTIF(UPSTREAM_EVIDENCE!$A$6:$A$205,D173)=1,EXACT(D173,INDEX(UPSTREAM_EVIDENCE!$A$6:$A$205,MATCH(D173,UPSTREAM_EVIDENCE!$A$6:$A$205,0))),EXACT(C173,INDEX(UPSTREAM_EVIDENCE!$B$6:$B$205,MATCH(D173,UPSTREAM_EVIDENCE!$A$6:$A$205,0))),EXACT(E173,INDEX(UPSTREAM_EVIDENCE!$C$6:$C$205,MATCH(D173,UPSTREAM_EVIDENCE!$A$6:$A$205,0))),EXACT(F173,INDEX(UPSTREAM_EVIDENCE!$D$6:$D$205,MATCH(D173,UPSTREAM_EVIDENCE!$A$6:$A$205,0))),EXACT(H173,INDEX(UPSTREAM_EVIDENCE!$E$6:$E$205,MATCH(D173,UPSTREAM_EVIDENCE!$A$6:$A$205,0))),EXACT(I173,INDEX(UPSTREAM_EVIDENCE!$F$6:$F$205,MATCH(D173,UPSTREAM_EVIDENCE!$A$6:$A$205,0))),INDEX(UPSTREAM_EVIDENCE!$K$6:$K$205,MATCH(D173,UPSTREAM_EVIDENCE!$A$6:$A$205,0))="VALID"),"VALID","INVALID - EVIDENCE AUDIT PARITY"))</x:f>
      </x:c>
      <x:c r="Q173" s="51" t="str">
        <x:f>IF(A173="","",COUNTIF($B$6:B173,B173))</x:f>
      </x:c>
      <x:c r="R173" s="51" t="str">
        <x:f>IF(A173="","",B173&amp;"|~|"&amp;Q173)</x:f>
      </x:c>
      <x:c r="S173" s="51" t="str">
        <x:f>IF(A173="","",ROW()-5)</x:f>
      </x:c>
    </x:row>
    <x:row r="174">
      <x:c r="A174" s="24"/>
      <x:c r="B174" s="24"/>
      <x:c r="C174" s="24"/>
      <x:c r="D174" s="24"/>
      <x:c r="E174" s="24"/>
      <x:c r="F174" s="24"/>
      <x:c r="G174" s="24"/>
      <x:c r="H174" s="24"/>
      <x:c r="I174" s="24"/>
      <x:c r="J174" s="30" t="str">
        <x:f>IF(A174="","",IF(COUNTIF($A$6:$A$205,A174)=1,"VALID","INVALID - DUPLICATE / CASE-COLLIDING LINK ID"))</x:f>
      </x:c>
      <x:c r="K174" s="30" t="str">
        <x:f>IF(A174="","",IF(AND(COUNTIF(MEMO_REGISTER!$A$6:$A$205,B174)=1,EXACT(B174,INDEX(MEMO_REGISTER!$A$6:$A$205,MATCH(B174,MEMO_REGISTER!$A$6:$A$205,0))),EXACT(C174,INDEX(MEMO_REGISTER!$B$6:$B$205,MATCH(B174,MEMO_REGISTER!$A$6:$A$205,0)))),"VALID","INVALID - MEMO / DECISION OWNERSHIP"))</x:f>
      </x:c>
      <x:c r="L174" s="30" t="str">
        <x:f>IF(A174="","",IF(AND(OR(EXACT(E174,"DECISION-USABLE"),EXACT(E174,"BOUNDED INFERENCE"),EXACT(E174,"REPAIR / NARROW"),EXACT(E174,"HOLD / EXCLUDE")),OR(EXACT(G174,"SUPPORT"),EXACT(G174,"CHALLENGE"))),"VALID","INVALID - CONTROLLED TOKEN"))</x:f>
      </x:c>
      <x:c r="M174" s="30" t="str">
        <x:f>IF(A174="","",IF(AND(B174&lt;&gt;"",C174&lt;&gt;"",D174&lt;&gt;"",F174&lt;&gt;"",H174&lt;&gt;"",I174&lt;&gt;""),"VALID","INVALID - REQUIRED FIELD"))</x:f>
      </x:c>
      <x:c r="N174" s="30" t="str">
        <x:f>IF(A174="","",IF(OR(J174&lt;&gt;"VALID",K174&lt;&gt;"VALID",L174&lt;&gt;"VALID",M174&lt;&gt;"VALID",P174&lt;&gt;"VALID"),"INVALID",IF(OR(EXACT(E174,"REPAIR / NARROW"),EXACT(E174,"HOLD / EXCLUDE")),"BLOCKING","VALID")))</x:f>
      </x:c>
      <x:c r="O174" s="30" t="str">
        <x:f>IF(A174="","",B174&amp;"|~|"&amp;C174&amp;"|~|"&amp;D174)</x:f>
      </x:c>
      <x:c r="P174" s="51" t="str">
        <x:f>IF(A174="","",IF(AND(COUNTIF(UPSTREAM_EVIDENCE!$A$6:$A$205,D174)=1,EXACT(D174,INDEX(UPSTREAM_EVIDENCE!$A$6:$A$205,MATCH(D174,UPSTREAM_EVIDENCE!$A$6:$A$205,0))),EXACT(C174,INDEX(UPSTREAM_EVIDENCE!$B$6:$B$205,MATCH(D174,UPSTREAM_EVIDENCE!$A$6:$A$205,0))),EXACT(E174,INDEX(UPSTREAM_EVIDENCE!$C$6:$C$205,MATCH(D174,UPSTREAM_EVIDENCE!$A$6:$A$205,0))),EXACT(F174,INDEX(UPSTREAM_EVIDENCE!$D$6:$D$205,MATCH(D174,UPSTREAM_EVIDENCE!$A$6:$A$205,0))),EXACT(H174,INDEX(UPSTREAM_EVIDENCE!$E$6:$E$205,MATCH(D174,UPSTREAM_EVIDENCE!$A$6:$A$205,0))),EXACT(I174,INDEX(UPSTREAM_EVIDENCE!$F$6:$F$205,MATCH(D174,UPSTREAM_EVIDENCE!$A$6:$A$205,0))),INDEX(UPSTREAM_EVIDENCE!$K$6:$K$205,MATCH(D174,UPSTREAM_EVIDENCE!$A$6:$A$205,0))="VALID"),"VALID","INVALID - EVIDENCE AUDIT PARITY"))</x:f>
      </x:c>
      <x:c r="Q174" s="51" t="str">
        <x:f>IF(A174="","",COUNTIF($B$6:B174,B174))</x:f>
      </x:c>
      <x:c r="R174" s="51" t="str">
        <x:f>IF(A174="","",B174&amp;"|~|"&amp;Q174)</x:f>
      </x:c>
      <x:c r="S174" s="51" t="str">
        <x:f>IF(A174="","",ROW()-5)</x:f>
      </x:c>
    </x:row>
    <x:row r="175">
      <x:c r="A175" s="24"/>
      <x:c r="B175" s="24"/>
      <x:c r="C175" s="24"/>
      <x:c r="D175" s="24"/>
      <x:c r="E175" s="24"/>
      <x:c r="F175" s="24"/>
      <x:c r="G175" s="24"/>
      <x:c r="H175" s="24"/>
      <x:c r="I175" s="24"/>
      <x:c r="J175" s="30" t="str">
        <x:f>IF(A175="","",IF(COUNTIF($A$6:$A$205,A175)=1,"VALID","INVALID - DUPLICATE / CASE-COLLIDING LINK ID"))</x:f>
      </x:c>
      <x:c r="K175" s="30" t="str">
        <x:f>IF(A175="","",IF(AND(COUNTIF(MEMO_REGISTER!$A$6:$A$205,B175)=1,EXACT(B175,INDEX(MEMO_REGISTER!$A$6:$A$205,MATCH(B175,MEMO_REGISTER!$A$6:$A$205,0))),EXACT(C175,INDEX(MEMO_REGISTER!$B$6:$B$205,MATCH(B175,MEMO_REGISTER!$A$6:$A$205,0)))),"VALID","INVALID - MEMO / DECISION OWNERSHIP"))</x:f>
      </x:c>
      <x:c r="L175" s="30" t="str">
        <x:f>IF(A175="","",IF(AND(OR(EXACT(E175,"DECISION-USABLE"),EXACT(E175,"BOUNDED INFERENCE"),EXACT(E175,"REPAIR / NARROW"),EXACT(E175,"HOLD / EXCLUDE")),OR(EXACT(G175,"SUPPORT"),EXACT(G175,"CHALLENGE"))),"VALID","INVALID - CONTROLLED TOKEN"))</x:f>
      </x:c>
      <x:c r="M175" s="30" t="str">
        <x:f>IF(A175="","",IF(AND(B175&lt;&gt;"",C175&lt;&gt;"",D175&lt;&gt;"",F175&lt;&gt;"",H175&lt;&gt;"",I175&lt;&gt;""),"VALID","INVALID - REQUIRED FIELD"))</x:f>
      </x:c>
      <x:c r="N175" s="30" t="str">
        <x:f>IF(A175="","",IF(OR(J175&lt;&gt;"VALID",K175&lt;&gt;"VALID",L175&lt;&gt;"VALID",M175&lt;&gt;"VALID",P175&lt;&gt;"VALID"),"INVALID",IF(OR(EXACT(E175,"REPAIR / NARROW"),EXACT(E175,"HOLD / EXCLUDE")),"BLOCKING","VALID")))</x:f>
      </x:c>
      <x:c r="O175" s="30" t="str">
        <x:f>IF(A175="","",B175&amp;"|~|"&amp;C175&amp;"|~|"&amp;D175)</x:f>
      </x:c>
      <x:c r="P175" s="51" t="str">
        <x:f>IF(A175="","",IF(AND(COUNTIF(UPSTREAM_EVIDENCE!$A$6:$A$205,D175)=1,EXACT(D175,INDEX(UPSTREAM_EVIDENCE!$A$6:$A$205,MATCH(D175,UPSTREAM_EVIDENCE!$A$6:$A$205,0))),EXACT(C175,INDEX(UPSTREAM_EVIDENCE!$B$6:$B$205,MATCH(D175,UPSTREAM_EVIDENCE!$A$6:$A$205,0))),EXACT(E175,INDEX(UPSTREAM_EVIDENCE!$C$6:$C$205,MATCH(D175,UPSTREAM_EVIDENCE!$A$6:$A$205,0))),EXACT(F175,INDEX(UPSTREAM_EVIDENCE!$D$6:$D$205,MATCH(D175,UPSTREAM_EVIDENCE!$A$6:$A$205,0))),EXACT(H175,INDEX(UPSTREAM_EVIDENCE!$E$6:$E$205,MATCH(D175,UPSTREAM_EVIDENCE!$A$6:$A$205,0))),EXACT(I175,INDEX(UPSTREAM_EVIDENCE!$F$6:$F$205,MATCH(D175,UPSTREAM_EVIDENCE!$A$6:$A$205,0))),INDEX(UPSTREAM_EVIDENCE!$K$6:$K$205,MATCH(D175,UPSTREAM_EVIDENCE!$A$6:$A$205,0))="VALID"),"VALID","INVALID - EVIDENCE AUDIT PARITY"))</x:f>
      </x:c>
      <x:c r="Q175" s="51" t="str">
        <x:f>IF(A175="","",COUNTIF($B$6:B175,B175))</x:f>
      </x:c>
      <x:c r="R175" s="51" t="str">
        <x:f>IF(A175="","",B175&amp;"|~|"&amp;Q175)</x:f>
      </x:c>
      <x:c r="S175" s="51" t="str">
        <x:f>IF(A175="","",ROW()-5)</x:f>
      </x:c>
    </x:row>
    <x:row r="176">
      <x:c r="A176" s="24"/>
      <x:c r="B176" s="24"/>
      <x:c r="C176" s="24"/>
      <x:c r="D176" s="24"/>
      <x:c r="E176" s="24"/>
      <x:c r="F176" s="24"/>
      <x:c r="G176" s="24"/>
      <x:c r="H176" s="24"/>
      <x:c r="I176" s="24"/>
      <x:c r="J176" s="30" t="str">
        <x:f>IF(A176="","",IF(COUNTIF($A$6:$A$205,A176)=1,"VALID","INVALID - DUPLICATE / CASE-COLLIDING LINK ID"))</x:f>
      </x:c>
      <x:c r="K176" s="30" t="str">
        <x:f>IF(A176="","",IF(AND(COUNTIF(MEMO_REGISTER!$A$6:$A$205,B176)=1,EXACT(B176,INDEX(MEMO_REGISTER!$A$6:$A$205,MATCH(B176,MEMO_REGISTER!$A$6:$A$205,0))),EXACT(C176,INDEX(MEMO_REGISTER!$B$6:$B$205,MATCH(B176,MEMO_REGISTER!$A$6:$A$205,0)))),"VALID","INVALID - MEMO / DECISION OWNERSHIP"))</x:f>
      </x:c>
      <x:c r="L176" s="30" t="str">
        <x:f>IF(A176="","",IF(AND(OR(EXACT(E176,"DECISION-USABLE"),EXACT(E176,"BOUNDED INFERENCE"),EXACT(E176,"REPAIR / NARROW"),EXACT(E176,"HOLD / EXCLUDE")),OR(EXACT(G176,"SUPPORT"),EXACT(G176,"CHALLENGE"))),"VALID","INVALID - CONTROLLED TOKEN"))</x:f>
      </x:c>
      <x:c r="M176" s="30" t="str">
        <x:f>IF(A176="","",IF(AND(B176&lt;&gt;"",C176&lt;&gt;"",D176&lt;&gt;"",F176&lt;&gt;"",H176&lt;&gt;"",I176&lt;&gt;""),"VALID","INVALID - REQUIRED FIELD"))</x:f>
      </x:c>
      <x:c r="N176" s="30" t="str">
        <x:f>IF(A176="","",IF(OR(J176&lt;&gt;"VALID",K176&lt;&gt;"VALID",L176&lt;&gt;"VALID",M176&lt;&gt;"VALID",P176&lt;&gt;"VALID"),"INVALID",IF(OR(EXACT(E176,"REPAIR / NARROW"),EXACT(E176,"HOLD / EXCLUDE")),"BLOCKING","VALID")))</x:f>
      </x:c>
      <x:c r="O176" s="30" t="str">
        <x:f>IF(A176="","",B176&amp;"|~|"&amp;C176&amp;"|~|"&amp;D176)</x:f>
      </x:c>
      <x:c r="P176" s="51" t="str">
        <x:f>IF(A176="","",IF(AND(COUNTIF(UPSTREAM_EVIDENCE!$A$6:$A$205,D176)=1,EXACT(D176,INDEX(UPSTREAM_EVIDENCE!$A$6:$A$205,MATCH(D176,UPSTREAM_EVIDENCE!$A$6:$A$205,0))),EXACT(C176,INDEX(UPSTREAM_EVIDENCE!$B$6:$B$205,MATCH(D176,UPSTREAM_EVIDENCE!$A$6:$A$205,0))),EXACT(E176,INDEX(UPSTREAM_EVIDENCE!$C$6:$C$205,MATCH(D176,UPSTREAM_EVIDENCE!$A$6:$A$205,0))),EXACT(F176,INDEX(UPSTREAM_EVIDENCE!$D$6:$D$205,MATCH(D176,UPSTREAM_EVIDENCE!$A$6:$A$205,0))),EXACT(H176,INDEX(UPSTREAM_EVIDENCE!$E$6:$E$205,MATCH(D176,UPSTREAM_EVIDENCE!$A$6:$A$205,0))),EXACT(I176,INDEX(UPSTREAM_EVIDENCE!$F$6:$F$205,MATCH(D176,UPSTREAM_EVIDENCE!$A$6:$A$205,0))),INDEX(UPSTREAM_EVIDENCE!$K$6:$K$205,MATCH(D176,UPSTREAM_EVIDENCE!$A$6:$A$205,0))="VALID"),"VALID","INVALID - EVIDENCE AUDIT PARITY"))</x:f>
      </x:c>
      <x:c r="Q176" s="51" t="str">
        <x:f>IF(A176="","",COUNTIF($B$6:B176,B176))</x:f>
      </x:c>
      <x:c r="R176" s="51" t="str">
        <x:f>IF(A176="","",B176&amp;"|~|"&amp;Q176)</x:f>
      </x:c>
      <x:c r="S176" s="51" t="str">
        <x:f>IF(A176="","",ROW()-5)</x:f>
      </x:c>
    </x:row>
    <x:row r="177">
      <x:c r="A177" s="24"/>
      <x:c r="B177" s="24"/>
      <x:c r="C177" s="24"/>
      <x:c r="D177" s="24"/>
      <x:c r="E177" s="24"/>
      <x:c r="F177" s="24"/>
      <x:c r="G177" s="24"/>
      <x:c r="H177" s="24"/>
      <x:c r="I177" s="24"/>
      <x:c r="J177" s="30" t="str">
        <x:f>IF(A177="","",IF(COUNTIF($A$6:$A$205,A177)=1,"VALID","INVALID - DUPLICATE / CASE-COLLIDING LINK ID"))</x:f>
      </x:c>
      <x:c r="K177" s="30" t="str">
        <x:f>IF(A177="","",IF(AND(COUNTIF(MEMO_REGISTER!$A$6:$A$205,B177)=1,EXACT(B177,INDEX(MEMO_REGISTER!$A$6:$A$205,MATCH(B177,MEMO_REGISTER!$A$6:$A$205,0))),EXACT(C177,INDEX(MEMO_REGISTER!$B$6:$B$205,MATCH(B177,MEMO_REGISTER!$A$6:$A$205,0)))),"VALID","INVALID - MEMO / DECISION OWNERSHIP"))</x:f>
      </x:c>
      <x:c r="L177" s="30" t="str">
        <x:f>IF(A177="","",IF(AND(OR(EXACT(E177,"DECISION-USABLE"),EXACT(E177,"BOUNDED INFERENCE"),EXACT(E177,"REPAIR / NARROW"),EXACT(E177,"HOLD / EXCLUDE")),OR(EXACT(G177,"SUPPORT"),EXACT(G177,"CHALLENGE"))),"VALID","INVALID - CONTROLLED TOKEN"))</x:f>
      </x:c>
      <x:c r="M177" s="30" t="str">
        <x:f>IF(A177="","",IF(AND(B177&lt;&gt;"",C177&lt;&gt;"",D177&lt;&gt;"",F177&lt;&gt;"",H177&lt;&gt;"",I177&lt;&gt;""),"VALID","INVALID - REQUIRED FIELD"))</x:f>
      </x:c>
      <x:c r="N177" s="30" t="str">
        <x:f>IF(A177="","",IF(OR(J177&lt;&gt;"VALID",K177&lt;&gt;"VALID",L177&lt;&gt;"VALID",M177&lt;&gt;"VALID",P177&lt;&gt;"VALID"),"INVALID",IF(OR(EXACT(E177,"REPAIR / NARROW"),EXACT(E177,"HOLD / EXCLUDE")),"BLOCKING","VALID")))</x:f>
      </x:c>
      <x:c r="O177" s="30" t="str">
        <x:f>IF(A177="","",B177&amp;"|~|"&amp;C177&amp;"|~|"&amp;D177)</x:f>
      </x:c>
      <x:c r="P177" s="51" t="str">
        <x:f>IF(A177="","",IF(AND(COUNTIF(UPSTREAM_EVIDENCE!$A$6:$A$205,D177)=1,EXACT(D177,INDEX(UPSTREAM_EVIDENCE!$A$6:$A$205,MATCH(D177,UPSTREAM_EVIDENCE!$A$6:$A$205,0))),EXACT(C177,INDEX(UPSTREAM_EVIDENCE!$B$6:$B$205,MATCH(D177,UPSTREAM_EVIDENCE!$A$6:$A$205,0))),EXACT(E177,INDEX(UPSTREAM_EVIDENCE!$C$6:$C$205,MATCH(D177,UPSTREAM_EVIDENCE!$A$6:$A$205,0))),EXACT(F177,INDEX(UPSTREAM_EVIDENCE!$D$6:$D$205,MATCH(D177,UPSTREAM_EVIDENCE!$A$6:$A$205,0))),EXACT(H177,INDEX(UPSTREAM_EVIDENCE!$E$6:$E$205,MATCH(D177,UPSTREAM_EVIDENCE!$A$6:$A$205,0))),EXACT(I177,INDEX(UPSTREAM_EVIDENCE!$F$6:$F$205,MATCH(D177,UPSTREAM_EVIDENCE!$A$6:$A$205,0))),INDEX(UPSTREAM_EVIDENCE!$K$6:$K$205,MATCH(D177,UPSTREAM_EVIDENCE!$A$6:$A$205,0))="VALID"),"VALID","INVALID - EVIDENCE AUDIT PARITY"))</x:f>
      </x:c>
      <x:c r="Q177" s="51" t="str">
        <x:f>IF(A177="","",COUNTIF($B$6:B177,B177))</x:f>
      </x:c>
      <x:c r="R177" s="51" t="str">
        <x:f>IF(A177="","",B177&amp;"|~|"&amp;Q177)</x:f>
      </x:c>
      <x:c r="S177" s="51" t="str">
        <x:f>IF(A177="","",ROW()-5)</x:f>
      </x:c>
    </x:row>
    <x:row r="178">
      <x:c r="A178" s="24"/>
      <x:c r="B178" s="24"/>
      <x:c r="C178" s="24"/>
      <x:c r="D178" s="24"/>
      <x:c r="E178" s="24"/>
      <x:c r="F178" s="24"/>
      <x:c r="G178" s="24"/>
      <x:c r="H178" s="24"/>
      <x:c r="I178" s="24"/>
      <x:c r="J178" s="30" t="str">
        <x:f>IF(A178="","",IF(COUNTIF($A$6:$A$205,A178)=1,"VALID","INVALID - DUPLICATE / CASE-COLLIDING LINK ID"))</x:f>
      </x:c>
      <x:c r="K178" s="30" t="str">
        <x:f>IF(A178="","",IF(AND(COUNTIF(MEMO_REGISTER!$A$6:$A$205,B178)=1,EXACT(B178,INDEX(MEMO_REGISTER!$A$6:$A$205,MATCH(B178,MEMO_REGISTER!$A$6:$A$205,0))),EXACT(C178,INDEX(MEMO_REGISTER!$B$6:$B$205,MATCH(B178,MEMO_REGISTER!$A$6:$A$205,0)))),"VALID","INVALID - MEMO / DECISION OWNERSHIP"))</x:f>
      </x:c>
      <x:c r="L178" s="30" t="str">
        <x:f>IF(A178="","",IF(AND(OR(EXACT(E178,"DECISION-USABLE"),EXACT(E178,"BOUNDED INFERENCE"),EXACT(E178,"REPAIR / NARROW"),EXACT(E178,"HOLD / EXCLUDE")),OR(EXACT(G178,"SUPPORT"),EXACT(G178,"CHALLENGE"))),"VALID","INVALID - CONTROLLED TOKEN"))</x:f>
      </x:c>
      <x:c r="M178" s="30" t="str">
        <x:f>IF(A178="","",IF(AND(B178&lt;&gt;"",C178&lt;&gt;"",D178&lt;&gt;"",F178&lt;&gt;"",H178&lt;&gt;"",I178&lt;&gt;""),"VALID","INVALID - REQUIRED FIELD"))</x:f>
      </x:c>
      <x:c r="N178" s="30" t="str">
        <x:f>IF(A178="","",IF(OR(J178&lt;&gt;"VALID",K178&lt;&gt;"VALID",L178&lt;&gt;"VALID",M178&lt;&gt;"VALID",P178&lt;&gt;"VALID"),"INVALID",IF(OR(EXACT(E178,"REPAIR / NARROW"),EXACT(E178,"HOLD / EXCLUDE")),"BLOCKING","VALID")))</x:f>
      </x:c>
      <x:c r="O178" s="30" t="str">
        <x:f>IF(A178="","",B178&amp;"|~|"&amp;C178&amp;"|~|"&amp;D178)</x:f>
      </x:c>
      <x:c r="P178" s="51" t="str">
        <x:f>IF(A178="","",IF(AND(COUNTIF(UPSTREAM_EVIDENCE!$A$6:$A$205,D178)=1,EXACT(D178,INDEX(UPSTREAM_EVIDENCE!$A$6:$A$205,MATCH(D178,UPSTREAM_EVIDENCE!$A$6:$A$205,0))),EXACT(C178,INDEX(UPSTREAM_EVIDENCE!$B$6:$B$205,MATCH(D178,UPSTREAM_EVIDENCE!$A$6:$A$205,0))),EXACT(E178,INDEX(UPSTREAM_EVIDENCE!$C$6:$C$205,MATCH(D178,UPSTREAM_EVIDENCE!$A$6:$A$205,0))),EXACT(F178,INDEX(UPSTREAM_EVIDENCE!$D$6:$D$205,MATCH(D178,UPSTREAM_EVIDENCE!$A$6:$A$205,0))),EXACT(H178,INDEX(UPSTREAM_EVIDENCE!$E$6:$E$205,MATCH(D178,UPSTREAM_EVIDENCE!$A$6:$A$205,0))),EXACT(I178,INDEX(UPSTREAM_EVIDENCE!$F$6:$F$205,MATCH(D178,UPSTREAM_EVIDENCE!$A$6:$A$205,0))),INDEX(UPSTREAM_EVIDENCE!$K$6:$K$205,MATCH(D178,UPSTREAM_EVIDENCE!$A$6:$A$205,0))="VALID"),"VALID","INVALID - EVIDENCE AUDIT PARITY"))</x:f>
      </x:c>
      <x:c r="Q178" s="51" t="str">
        <x:f>IF(A178="","",COUNTIF($B$6:B178,B178))</x:f>
      </x:c>
      <x:c r="R178" s="51" t="str">
        <x:f>IF(A178="","",B178&amp;"|~|"&amp;Q178)</x:f>
      </x:c>
      <x:c r="S178" s="51" t="str">
        <x:f>IF(A178="","",ROW()-5)</x:f>
      </x:c>
    </x:row>
    <x:row r="179">
      <x:c r="A179" s="24"/>
      <x:c r="B179" s="24"/>
      <x:c r="C179" s="24"/>
      <x:c r="D179" s="24"/>
      <x:c r="E179" s="24"/>
      <x:c r="F179" s="24"/>
      <x:c r="G179" s="24"/>
      <x:c r="H179" s="24"/>
      <x:c r="I179" s="24"/>
      <x:c r="J179" s="30" t="str">
        <x:f>IF(A179="","",IF(COUNTIF($A$6:$A$205,A179)=1,"VALID","INVALID - DUPLICATE / CASE-COLLIDING LINK ID"))</x:f>
      </x:c>
      <x:c r="K179" s="30" t="str">
        <x:f>IF(A179="","",IF(AND(COUNTIF(MEMO_REGISTER!$A$6:$A$205,B179)=1,EXACT(B179,INDEX(MEMO_REGISTER!$A$6:$A$205,MATCH(B179,MEMO_REGISTER!$A$6:$A$205,0))),EXACT(C179,INDEX(MEMO_REGISTER!$B$6:$B$205,MATCH(B179,MEMO_REGISTER!$A$6:$A$205,0)))),"VALID","INVALID - MEMO / DECISION OWNERSHIP"))</x:f>
      </x:c>
      <x:c r="L179" s="30" t="str">
        <x:f>IF(A179="","",IF(AND(OR(EXACT(E179,"DECISION-USABLE"),EXACT(E179,"BOUNDED INFERENCE"),EXACT(E179,"REPAIR / NARROW"),EXACT(E179,"HOLD / EXCLUDE")),OR(EXACT(G179,"SUPPORT"),EXACT(G179,"CHALLENGE"))),"VALID","INVALID - CONTROLLED TOKEN"))</x:f>
      </x:c>
      <x:c r="M179" s="30" t="str">
        <x:f>IF(A179="","",IF(AND(B179&lt;&gt;"",C179&lt;&gt;"",D179&lt;&gt;"",F179&lt;&gt;"",H179&lt;&gt;"",I179&lt;&gt;""),"VALID","INVALID - REQUIRED FIELD"))</x:f>
      </x:c>
      <x:c r="N179" s="30" t="str">
        <x:f>IF(A179="","",IF(OR(J179&lt;&gt;"VALID",K179&lt;&gt;"VALID",L179&lt;&gt;"VALID",M179&lt;&gt;"VALID",P179&lt;&gt;"VALID"),"INVALID",IF(OR(EXACT(E179,"REPAIR / NARROW"),EXACT(E179,"HOLD / EXCLUDE")),"BLOCKING","VALID")))</x:f>
      </x:c>
      <x:c r="O179" s="30" t="str">
        <x:f>IF(A179="","",B179&amp;"|~|"&amp;C179&amp;"|~|"&amp;D179)</x:f>
      </x:c>
      <x:c r="P179" s="51" t="str">
        <x:f>IF(A179="","",IF(AND(COUNTIF(UPSTREAM_EVIDENCE!$A$6:$A$205,D179)=1,EXACT(D179,INDEX(UPSTREAM_EVIDENCE!$A$6:$A$205,MATCH(D179,UPSTREAM_EVIDENCE!$A$6:$A$205,0))),EXACT(C179,INDEX(UPSTREAM_EVIDENCE!$B$6:$B$205,MATCH(D179,UPSTREAM_EVIDENCE!$A$6:$A$205,0))),EXACT(E179,INDEX(UPSTREAM_EVIDENCE!$C$6:$C$205,MATCH(D179,UPSTREAM_EVIDENCE!$A$6:$A$205,0))),EXACT(F179,INDEX(UPSTREAM_EVIDENCE!$D$6:$D$205,MATCH(D179,UPSTREAM_EVIDENCE!$A$6:$A$205,0))),EXACT(H179,INDEX(UPSTREAM_EVIDENCE!$E$6:$E$205,MATCH(D179,UPSTREAM_EVIDENCE!$A$6:$A$205,0))),EXACT(I179,INDEX(UPSTREAM_EVIDENCE!$F$6:$F$205,MATCH(D179,UPSTREAM_EVIDENCE!$A$6:$A$205,0))),INDEX(UPSTREAM_EVIDENCE!$K$6:$K$205,MATCH(D179,UPSTREAM_EVIDENCE!$A$6:$A$205,0))="VALID"),"VALID","INVALID - EVIDENCE AUDIT PARITY"))</x:f>
      </x:c>
      <x:c r="Q179" s="51" t="str">
        <x:f>IF(A179="","",COUNTIF($B$6:B179,B179))</x:f>
      </x:c>
      <x:c r="R179" s="51" t="str">
        <x:f>IF(A179="","",B179&amp;"|~|"&amp;Q179)</x:f>
      </x:c>
      <x:c r="S179" s="51" t="str">
        <x:f>IF(A179="","",ROW()-5)</x:f>
      </x:c>
    </x:row>
    <x:row r="180">
      <x:c r="A180" s="24"/>
      <x:c r="B180" s="24"/>
      <x:c r="C180" s="24"/>
      <x:c r="D180" s="24"/>
      <x:c r="E180" s="24"/>
      <x:c r="F180" s="24"/>
      <x:c r="G180" s="24"/>
      <x:c r="H180" s="24"/>
      <x:c r="I180" s="24"/>
      <x:c r="J180" s="30" t="str">
        <x:f>IF(A180="","",IF(COUNTIF($A$6:$A$205,A180)=1,"VALID","INVALID - DUPLICATE / CASE-COLLIDING LINK ID"))</x:f>
      </x:c>
      <x:c r="K180" s="30" t="str">
        <x:f>IF(A180="","",IF(AND(COUNTIF(MEMO_REGISTER!$A$6:$A$205,B180)=1,EXACT(B180,INDEX(MEMO_REGISTER!$A$6:$A$205,MATCH(B180,MEMO_REGISTER!$A$6:$A$205,0))),EXACT(C180,INDEX(MEMO_REGISTER!$B$6:$B$205,MATCH(B180,MEMO_REGISTER!$A$6:$A$205,0)))),"VALID","INVALID - MEMO / DECISION OWNERSHIP"))</x:f>
      </x:c>
      <x:c r="L180" s="30" t="str">
        <x:f>IF(A180="","",IF(AND(OR(EXACT(E180,"DECISION-USABLE"),EXACT(E180,"BOUNDED INFERENCE"),EXACT(E180,"REPAIR / NARROW"),EXACT(E180,"HOLD / EXCLUDE")),OR(EXACT(G180,"SUPPORT"),EXACT(G180,"CHALLENGE"))),"VALID","INVALID - CONTROLLED TOKEN"))</x:f>
      </x:c>
      <x:c r="M180" s="30" t="str">
        <x:f>IF(A180="","",IF(AND(B180&lt;&gt;"",C180&lt;&gt;"",D180&lt;&gt;"",F180&lt;&gt;"",H180&lt;&gt;"",I180&lt;&gt;""),"VALID","INVALID - REQUIRED FIELD"))</x:f>
      </x:c>
      <x:c r="N180" s="30" t="str">
        <x:f>IF(A180="","",IF(OR(J180&lt;&gt;"VALID",K180&lt;&gt;"VALID",L180&lt;&gt;"VALID",M180&lt;&gt;"VALID",P180&lt;&gt;"VALID"),"INVALID",IF(OR(EXACT(E180,"REPAIR / NARROW"),EXACT(E180,"HOLD / EXCLUDE")),"BLOCKING","VALID")))</x:f>
      </x:c>
      <x:c r="O180" s="30" t="str">
        <x:f>IF(A180="","",B180&amp;"|~|"&amp;C180&amp;"|~|"&amp;D180)</x:f>
      </x:c>
      <x:c r="P180" s="51" t="str">
        <x:f>IF(A180="","",IF(AND(COUNTIF(UPSTREAM_EVIDENCE!$A$6:$A$205,D180)=1,EXACT(D180,INDEX(UPSTREAM_EVIDENCE!$A$6:$A$205,MATCH(D180,UPSTREAM_EVIDENCE!$A$6:$A$205,0))),EXACT(C180,INDEX(UPSTREAM_EVIDENCE!$B$6:$B$205,MATCH(D180,UPSTREAM_EVIDENCE!$A$6:$A$205,0))),EXACT(E180,INDEX(UPSTREAM_EVIDENCE!$C$6:$C$205,MATCH(D180,UPSTREAM_EVIDENCE!$A$6:$A$205,0))),EXACT(F180,INDEX(UPSTREAM_EVIDENCE!$D$6:$D$205,MATCH(D180,UPSTREAM_EVIDENCE!$A$6:$A$205,0))),EXACT(H180,INDEX(UPSTREAM_EVIDENCE!$E$6:$E$205,MATCH(D180,UPSTREAM_EVIDENCE!$A$6:$A$205,0))),EXACT(I180,INDEX(UPSTREAM_EVIDENCE!$F$6:$F$205,MATCH(D180,UPSTREAM_EVIDENCE!$A$6:$A$205,0))),INDEX(UPSTREAM_EVIDENCE!$K$6:$K$205,MATCH(D180,UPSTREAM_EVIDENCE!$A$6:$A$205,0))="VALID"),"VALID","INVALID - EVIDENCE AUDIT PARITY"))</x:f>
      </x:c>
      <x:c r="Q180" s="51" t="str">
        <x:f>IF(A180="","",COUNTIF($B$6:B180,B180))</x:f>
      </x:c>
      <x:c r="R180" s="51" t="str">
        <x:f>IF(A180="","",B180&amp;"|~|"&amp;Q180)</x:f>
      </x:c>
      <x:c r="S180" s="51" t="str">
        <x:f>IF(A180="","",ROW()-5)</x:f>
      </x:c>
    </x:row>
    <x:row r="181">
      <x:c r="A181" s="24"/>
      <x:c r="B181" s="24"/>
      <x:c r="C181" s="24"/>
      <x:c r="D181" s="24"/>
      <x:c r="E181" s="24"/>
      <x:c r="F181" s="24"/>
      <x:c r="G181" s="24"/>
      <x:c r="H181" s="24"/>
      <x:c r="I181" s="24"/>
      <x:c r="J181" s="30" t="str">
        <x:f>IF(A181="","",IF(COUNTIF($A$6:$A$205,A181)=1,"VALID","INVALID - DUPLICATE / CASE-COLLIDING LINK ID"))</x:f>
      </x:c>
      <x:c r="K181" s="30" t="str">
        <x:f>IF(A181="","",IF(AND(COUNTIF(MEMO_REGISTER!$A$6:$A$205,B181)=1,EXACT(B181,INDEX(MEMO_REGISTER!$A$6:$A$205,MATCH(B181,MEMO_REGISTER!$A$6:$A$205,0))),EXACT(C181,INDEX(MEMO_REGISTER!$B$6:$B$205,MATCH(B181,MEMO_REGISTER!$A$6:$A$205,0)))),"VALID","INVALID - MEMO / DECISION OWNERSHIP"))</x:f>
      </x:c>
      <x:c r="L181" s="30" t="str">
        <x:f>IF(A181="","",IF(AND(OR(EXACT(E181,"DECISION-USABLE"),EXACT(E181,"BOUNDED INFERENCE"),EXACT(E181,"REPAIR / NARROW"),EXACT(E181,"HOLD / EXCLUDE")),OR(EXACT(G181,"SUPPORT"),EXACT(G181,"CHALLENGE"))),"VALID","INVALID - CONTROLLED TOKEN"))</x:f>
      </x:c>
      <x:c r="M181" s="30" t="str">
        <x:f>IF(A181="","",IF(AND(B181&lt;&gt;"",C181&lt;&gt;"",D181&lt;&gt;"",F181&lt;&gt;"",H181&lt;&gt;"",I181&lt;&gt;""),"VALID","INVALID - REQUIRED FIELD"))</x:f>
      </x:c>
      <x:c r="N181" s="30" t="str">
        <x:f>IF(A181="","",IF(OR(J181&lt;&gt;"VALID",K181&lt;&gt;"VALID",L181&lt;&gt;"VALID",M181&lt;&gt;"VALID",P181&lt;&gt;"VALID"),"INVALID",IF(OR(EXACT(E181,"REPAIR / NARROW"),EXACT(E181,"HOLD / EXCLUDE")),"BLOCKING","VALID")))</x:f>
      </x:c>
      <x:c r="O181" s="30" t="str">
        <x:f>IF(A181="","",B181&amp;"|~|"&amp;C181&amp;"|~|"&amp;D181)</x:f>
      </x:c>
      <x:c r="P181" s="51" t="str">
        <x:f>IF(A181="","",IF(AND(COUNTIF(UPSTREAM_EVIDENCE!$A$6:$A$205,D181)=1,EXACT(D181,INDEX(UPSTREAM_EVIDENCE!$A$6:$A$205,MATCH(D181,UPSTREAM_EVIDENCE!$A$6:$A$205,0))),EXACT(C181,INDEX(UPSTREAM_EVIDENCE!$B$6:$B$205,MATCH(D181,UPSTREAM_EVIDENCE!$A$6:$A$205,0))),EXACT(E181,INDEX(UPSTREAM_EVIDENCE!$C$6:$C$205,MATCH(D181,UPSTREAM_EVIDENCE!$A$6:$A$205,0))),EXACT(F181,INDEX(UPSTREAM_EVIDENCE!$D$6:$D$205,MATCH(D181,UPSTREAM_EVIDENCE!$A$6:$A$205,0))),EXACT(H181,INDEX(UPSTREAM_EVIDENCE!$E$6:$E$205,MATCH(D181,UPSTREAM_EVIDENCE!$A$6:$A$205,0))),EXACT(I181,INDEX(UPSTREAM_EVIDENCE!$F$6:$F$205,MATCH(D181,UPSTREAM_EVIDENCE!$A$6:$A$205,0))),INDEX(UPSTREAM_EVIDENCE!$K$6:$K$205,MATCH(D181,UPSTREAM_EVIDENCE!$A$6:$A$205,0))="VALID"),"VALID","INVALID - EVIDENCE AUDIT PARITY"))</x:f>
      </x:c>
      <x:c r="Q181" s="51" t="str">
        <x:f>IF(A181="","",COUNTIF($B$6:B181,B181))</x:f>
      </x:c>
      <x:c r="R181" s="51" t="str">
        <x:f>IF(A181="","",B181&amp;"|~|"&amp;Q181)</x:f>
      </x:c>
      <x:c r="S181" s="51" t="str">
        <x:f>IF(A181="","",ROW()-5)</x:f>
      </x:c>
    </x:row>
    <x:row r="182">
      <x:c r="A182" s="24"/>
      <x:c r="B182" s="24"/>
      <x:c r="C182" s="24"/>
      <x:c r="D182" s="24"/>
      <x:c r="E182" s="24"/>
      <x:c r="F182" s="24"/>
      <x:c r="G182" s="24"/>
      <x:c r="H182" s="24"/>
      <x:c r="I182" s="24"/>
      <x:c r="J182" s="30" t="str">
        <x:f>IF(A182="","",IF(COUNTIF($A$6:$A$205,A182)=1,"VALID","INVALID - DUPLICATE / CASE-COLLIDING LINK ID"))</x:f>
      </x:c>
      <x:c r="K182" s="30" t="str">
        <x:f>IF(A182="","",IF(AND(COUNTIF(MEMO_REGISTER!$A$6:$A$205,B182)=1,EXACT(B182,INDEX(MEMO_REGISTER!$A$6:$A$205,MATCH(B182,MEMO_REGISTER!$A$6:$A$205,0))),EXACT(C182,INDEX(MEMO_REGISTER!$B$6:$B$205,MATCH(B182,MEMO_REGISTER!$A$6:$A$205,0)))),"VALID","INVALID - MEMO / DECISION OWNERSHIP"))</x:f>
      </x:c>
      <x:c r="L182" s="30" t="str">
        <x:f>IF(A182="","",IF(AND(OR(EXACT(E182,"DECISION-USABLE"),EXACT(E182,"BOUNDED INFERENCE"),EXACT(E182,"REPAIR / NARROW"),EXACT(E182,"HOLD / EXCLUDE")),OR(EXACT(G182,"SUPPORT"),EXACT(G182,"CHALLENGE"))),"VALID","INVALID - CONTROLLED TOKEN"))</x:f>
      </x:c>
      <x:c r="M182" s="30" t="str">
        <x:f>IF(A182="","",IF(AND(B182&lt;&gt;"",C182&lt;&gt;"",D182&lt;&gt;"",F182&lt;&gt;"",H182&lt;&gt;"",I182&lt;&gt;""),"VALID","INVALID - REQUIRED FIELD"))</x:f>
      </x:c>
      <x:c r="N182" s="30" t="str">
        <x:f>IF(A182="","",IF(OR(J182&lt;&gt;"VALID",K182&lt;&gt;"VALID",L182&lt;&gt;"VALID",M182&lt;&gt;"VALID",P182&lt;&gt;"VALID"),"INVALID",IF(OR(EXACT(E182,"REPAIR / NARROW"),EXACT(E182,"HOLD / EXCLUDE")),"BLOCKING","VALID")))</x:f>
      </x:c>
      <x:c r="O182" s="30" t="str">
        <x:f>IF(A182="","",B182&amp;"|~|"&amp;C182&amp;"|~|"&amp;D182)</x:f>
      </x:c>
      <x:c r="P182" s="51" t="str">
        <x:f>IF(A182="","",IF(AND(COUNTIF(UPSTREAM_EVIDENCE!$A$6:$A$205,D182)=1,EXACT(D182,INDEX(UPSTREAM_EVIDENCE!$A$6:$A$205,MATCH(D182,UPSTREAM_EVIDENCE!$A$6:$A$205,0))),EXACT(C182,INDEX(UPSTREAM_EVIDENCE!$B$6:$B$205,MATCH(D182,UPSTREAM_EVIDENCE!$A$6:$A$205,0))),EXACT(E182,INDEX(UPSTREAM_EVIDENCE!$C$6:$C$205,MATCH(D182,UPSTREAM_EVIDENCE!$A$6:$A$205,0))),EXACT(F182,INDEX(UPSTREAM_EVIDENCE!$D$6:$D$205,MATCH(D182,UPSTREAM_EVIDENCE!$A$6:$A$205,0))),EXACT(H182,INDEX(UPSTREAM_EVIDENCE!$E$6:$E$205,MATCH(D182,UPSTREAM_EVIDENCE!$A$6:$A$205,0))),EXACT(I182,INDEX(UPSTREAM_EVIDENCE!$F$6:$F$205,MATCH(D182,UPSTREAM_EVIDENCE!$A$6:$A$205,0))),INDEX(UPSTREAM_EVIDENCE!$K$6:$K$205,MATCH(D182,UPSTREAM_EVIDENCE!$A$6:$A$205,0))="VALID"),"VALID","INVALID - EVIDENCE AUDIT PARITY"))</x:f>
      </x:c>
      <x:c r="Q182" s="51" t="str">
        <x:f>IF(A182="","",COUNTIF($B$6:B182,B182))</x:f>
      </x:c>
      <x:c r="R182" s="51" t="str">
        <x:f>IF(A182="","",B182&amp;"|~|"&amp;Q182)</x:f>
      </x:c>
      <x:c r="S182" s="51" t="str">
        <x:f>IF(A182="","",ROW()-5)</x:f>
      </x:c>
    </x:row>
    <x:row r="183">
      <x:c r="A183" s="24"/>
      <x:c r="B183" s="24"/>
      <x:c r="C183" s="24"/>
      <x:c r="D183" s="24"/>
      <x:c r="E183" s="24"/>
      <x:c r="F183" s="24"/>
      <x:c r="G183" s="24"/>
      <x:c r="H183" s="24"/>
      <x:c r="I183" s="24"/>
      <x:c r="J183" s="30" t="str">
        <x:f>IF(A183="","",IF(COUNTIF($A$6:$A$205,A183)=1,"VALID","INVALID - DUPLICATE / CASE-COLLIDING LINK ID"))</x:f>
      </x:c>
      <x:c r="K183" s="30" t="str">
        <x:f>IF(A183="","",IF(AND(COUNTIF(MEMO_REGISTER!$A$6:$A$205,B183)=1,EXACT(B183,INDEX(MEMO_REGISTER!$A$6:$A$205,MATCH(B183,MEMO_REGISTER!$A$6:$A$205,0))),EXACT(C183,INDEX(MEMO_REGISTER!$B$6:$B$205,MATCH(B183,MEMO_REGISTER!$A$6:$A$205,0)))),"VALID","INVALID - MEMO / DECISION OWNERSHIP"))</x:f>
      </x:c>
      <x:c r="L183" s="30" t="str">
        <x:f>IF(A183="","",IF(AND(OR(EXACT(E183,"DECISION-USABLE"),EXACT(E183,"BOUNDED INFERENCE"),EXACT(E183,"REPAIR / NARROW"),EXACT(E183,"HOLD / EXCLUDE")),OR(EXACT(G183,"SUPPORT"),EXACT(G183,"CHALLENGE"))),"VALID","INVALID - CONTROLLED TOKEN"))</x:f>
      </x:c>
      <x:c r="M183" s="30" t="str">
        <x:f>IF(A183="","",IF(AND(B183&lt;&gt;"",C183&lt;&gt;"",D183&lt;&gt;"",F183&lt;&gt;"",H183&lt;&gt;"",I183&lt;&gt;""),"VALID","INVALID - REQUIRED FIELD"))</x:f>
      </x:c>
      <x:c r="N183" s="30" t="str">
        <x:f>IF(A183="","",IF(OR(J183&lt;&gt;"VALID",K183&lt;&gt;"VALID",L183&lt;&gt;"VALID",M183&lt;&gt;"VALID",P183&lt;&gt;"VALID"),"INVALID",IF(OR(EXACT(E183,"REPAIR / NARROW"),EXACT(E183,"HOLD / EXCLUDE")),"BLOCKING","VALID")))</x:f>
      </x:c>
      <x:c r="O183" s="30" t="str">
        <x:f>IF(A183="","",B183&amp;"|~|"&amp;C183&amp;"|~|"&amp;D183)</x:f>
      </x:c>
      <x:c r="P183" s="51" t="str">
        <x:f>IF(A183="","",IF(AND(COUNTIF(UPSTREAM_EVIDENCE!$A$6:$A$205,D183)=1,EXACT(D183,INDEX(UPSTREAM_EVIDENCE!$A$6:$A$205,MATCH(D183,UPSTREAM_EVIDENCE!$A$6:$A$205,0))),EXACT(C183,INDEX(UPSTREAM_EVIDENCE!$B$6:$B$205,MATCH(D183,UPSTREAM_EVIDENCE!$A$6:$A$205,0))),EXACT(E183,INDEX(UPSTREAM_EVIDENCE!$C$6:$C$205,MATCH(D183,UPSTREAM_EVIDENCE!$A$6:$A$205,0))),EXACT(F183,INDEX(UPSTREAM_EVIDENCE!$D$6:$D$205,MATCH(D183,UPSTREAM_EVIDENCE!$A$6:$A$205,0))),EXACT(H183,INDEX(UPSTREAM_EVIDENCE!$E$6:$E$205,MATCH(D183,UPSTREAM_EVIDENCE!$A$6:$A$205,0))),EXACT(I183,INDEX(UPSTREAM_EVIDENCE!$F$6:$F$205,MATCH(D183,UPSTREAM_EVIDENCE!$A$6:$A$205,0))),INDEX(UPSTREAM_EVIDENCE!$K$6:$K$205,MATCH(D183,UPSTREAM_EVIDENCE!$A$6:$A$205,0))="VALID"),"VALID","INVALID - EVIDENCE AUDIT PARITY"))</x:f>
      </x:c>
      <x:c r="Q183" s="51" t="str">
        <x:f>IF(A183="","",COUNTIF($B$6:B183,B183))</x:f>
      </x:c>
      <x:c r="R183" s="51" t="str">
        <x:f>IF(A183="","",B183&amp;"|~|"&amp;Q183)</x:f>
      </x:c>
      <x:c r="S183" s="51" t="str">
        <x:f>IF(A183="","",ROW()-5)</x:f>
      </x:c>
    </x:row>
    <x:row r="184">
      <x:c r="A184" s="24"/>
      <x:c r="B184" s="24"/>
      <x:c r="C184" s="24"/>
      <x:c r="D184" s="24"/>
      <x:c r="E184" s="24"/>
      <x:c r="F184" s="24"/>
      <x:c r="G184" s="24"/>
      <x:c r="H184" s="24"/>
      <x:c r="I184" s="24"/>
      <x:c r="J184" s="30" t="str">
        <x:f>IF(A184="","",IF(COUNTIF($A$6:$A$205,A184)=1,"VALID","INVALID - DUPLICATE / CASE-COLLIDING LINK ID"))</x:f>
      </x:c>
      <x:c r="K184" s="30" t="str">
        <x:f>IF(A184="","",IF(AND(COUNTIF(MEMO_REGISTER!$A$6:$A$205,B184)=1,EXACT(B184,INDEX(MEMO_REGISTER!$A$6:$A$205,MATCH(B184,MEMO_REGISTER!$A$6:$A$205,0))),EXACT(C184,INDEX(MEMO_REGISTER!$B$6:$B$205,MATCH(B184,MEMO_REGISTER!$A$6:$A$205,0)))),"VALID","INVALID - MEMO / DECISION OWNERSHIP"))</x:f>
      </x:c>
      <x:c r="L184" s="30" t="str">
        <x:f>IF(A184="","",IF(AND(OR(EXACT(E184,"DECISION-USABLE"),EXACT(E184,"BOUNDED INFERENCE"),EXACT(E184,"REPAIR / NARROW"),EXACT(E184,"HOLD / EXCLUDE")),OR(EXACT(G184,"SUPPORT"),EXACT(G184,"CHALLENGE"))),"VALID","INVALID - CONTROLLED TOKEN"))</x:f>
      </x:c>
      <x:c r="M184" s="30" t="str">
        <x:f>IF(A184="","",IF(AND(B184&lt;&gt;"",C184&lt;&gt;"",D184&lt;&gt;"",F184&lt;&gt;"",H184&lt;&gt;"",I184&lt;&gt;""),"VALID","INVALID - REQUIRED FIELD"))</x:f>
      </x:c>
      <x:c r="N184" s="30" t="str">
        <x:f>IF(A184="","",IF(OR(J184&lt;&gt;"VALID",K184&lt;&gt;"VALID",L184&lt;&gt;"VALID",M184&lt;&gt;"VALID",P184&lt;&gt;"VALID"),"INVALID",IF(OR(EXACT(E184,"REPAIR / NARROW"),EXACT(E184,"HOLD / EXCLUDE")),"BLOCKING","VALID")))</x:f>
      </x:c>
      <x:c r="O184" s="30" t="str">
        <x:f>IF(A184="","",B184&amp;"|~|"&amp;C184&amp;"|~|"&amp;D184)</x:f>
      </x:c>
      <x:c r="P184" s="51" t="str">
        <x:f>IF(A184="","",IF(AND(COUNTIF(UPSTREAM_EVIDENCE!$A$6:$A$205,D184)=1,EXACT(D184,INDEX(UPSTREAM_EVIDENCE!$A$6:$A$205,MATCH(D184,UPSTREAM_EVIDENCE!$A$6:$A$205,0))),EXACT(C184,INDEX(UPSTREAM_EVIDENCE!$B$6:$B$205,MATCH(D184,UPSTREAM_EVIDENCE!$A$6:$A$205,0))),EXACT(E184,INDEX(UPSTREAM_EVIDENCE!$C$6:$C$205,MATCH(D184,UPSTREAM_EVIDENCE!$A$6:$A$205,0))),EXACT(F184,INDEX(UPSTREAM_EVIDENCE!$D$6:$D$205,MATCH(D184,UPSTREAM_EVIDENCE!$A$6:$A$205,0))),EXACT(H184,INDEX(UPSTREAM_EVIDENCE!$E$6:$E$205,MATCH(D184,UPSTREAM_EVIDENCE!$A$6:$A$205,0))),EXACT(I184,INDEX(UPSTREAM_EVIDENCE!$F$6:$F$205,MATCH(D184,UPSTREAM_EVIDENCE!$A$6:$A$205,0))),INDEX(UPSTREAM_EVIDENCE!$K$6:$K$205,MATCH(D184,UPSTREAM_EVIDENCE!$A$6:$A$205,0))="VALID"),"VALID","INVALID - EVIDENCE AUDIT PARITY"))</x:f>
      </x:c>
      <x:c r="Q184" s="51" t="str">
        <x:f>IF(A184="","",COUNTIF($B$6:B184,B184))</x:f>
      </x:c>
      <x:c r="R184" s="51" t="str">
        <x:f>IF(A184="","",B184&amp;"|~|"&amp;Q184)</x:f>
      </x:c>
      <x:c r="S184" s="51" t="str">
        <x:f>IF(A184="","",ROW()-5)</x:f>
      </x:c>
    </x:row>
    <x:row r="185">
      <x:c r="A185" s="24"/>
      <x:c r="B185" s="24"/>
      <x:c r="C185" s="24"/>
      <x:c r="D185" s="24"/>
      <x:c r="E185" s="24"/>
      <x:c r="F185" s="24"/>
      <x:c r="G185" s="24"/>
      <x:c r="H185" s="24"/>
      <x:c r="I185" s="24"/>
      <x:c r="J185" s="30" t="str">
        <x:f>IF(A185="","",IF(COUNTIF($A$6:$A$205,A185)=1,"VALID","INVALID - DUPLICATE / CASE-COLLIDING LINK ID"))</x:f>
      </x:c>
      <x:c r="K185" s="30" t="str">
        <x:f>IF(A185="","",IF(AND(COUNTIF(MEMO_REGISTER!$A$6:$A$205,B185)=1,EXACT(B185,INDEX(MEMO_REGISTER!$A$6:$A$205,MATCH(B185,MEMO_REGISTER!$A$6:$A$205,0))),EXACT(C185,INDEX(MEMO_REGISTER!$B$6:$B$205,MATCH(B185,MEMO_REGISTER!$A$6:$A$205,0)))),"VALID","INVALID - MEMO / DECISION OWNERSHIP"))</x:f>
      </x:c>
      <x:c r="L185" s="30" t="str">
        <x:f>IF(A185="","",IF(AND(OR(EXACT(E185,"DECISION-USABLE"),EXACT(E185,"BOUNDED INFERENCE"),EXACT(E185,"REPAIR / NARROW"),EXACT(E185,"HOLD / EXCLUDE")),OR(EXACT(G185,"SUPPORT"),EXACT(G185,"CHALLENGE"))),"VALID","INVALID - CONTROLLED TOKEN"))</x:f>
      </x:c>
      <x:c r="M185" s="30" t="str">
        <x:f>IF(A185="","",IF(AND(B185&lt;&gt;"",C185&lt;&gt;"",D185&lt;&gt;"",F185&lt;&gt;"",H185&lt;&gt;"",I185&lt;&gt;""),"VALID","INVALID - REQUIRED FIELD"))</x:f>
      </x:c>
      <x:c r="N185" s="30" t="str">
        <x:f>IF(A185="","",IF(OR(J185&lt;&gt;"VALID",K185&lt;&gt;"VALID",L185&lt;&gt;"VALID",M185&lt;&gt;"VALID",P185&lt;&gt;"VALID"),"INVALID",IF(OR(EXACT(E185,"REPAIR / NARROW"),EXACT(E185,"HOLD / EXCLUDE")),"BLOCKING","VALID")))</x:f>
      </x:c>
      <x:c r="O185" s="30" t="str">
        <x:f>IF(A185="","",B185&amp;"|~|"&amp;C185&amp;"|~|"&amp;D185)</x:f>
      </x:c>
      <x:c r="P185" s="51" t="str">
        <x:f>IF(A185="","",IF(AND(COUNTIF(UPSTREAM_EVIDENCE!$A$6:$A$205,D185)=1,EXACT(D185,INDEX(UPSTREAM_EVIDENCE!$A$6:$A$205,MATCH(D185,UPSTREAM_EVIDENCE!$A$6:$A$205,0))),EXACT(C185,INDEX(UPSTREAM_EVIDENCE!$B$6:$B$205,MATCH(D185,UPSTREAM_EVIDENCE!$A$6:$A$205,0))),EXACT(E185,INDEX(UPSTREAM_EVIDENCE!$C$6:$C$205,MATCH(D185,UPSTREAM_EVIDENCE!$A$6:$A$205,0))),EXACT(F185,INDEX(UPSTREAM_EVIDENCE!$D$6:$D$205,MATCH(D185,UPSTREAM_EVIDENCE!$A$6:$A$205,0))),EXACT(H185,INDEX(UPSTREAM_EVIDENCE!$E$6:$E$205,MATCH(D185,UPSTREAM_EVIDENCE!$A$6:$A$205,0))),EXACT(I185,INDEX(UPSTREAM_EVIDENCE!$F$6:$F$205,MATCH(D185,UPSTREAM_EVIDENCE!$A$6:$A$205,0))),INDEX(UPSTREAM_EVIDENCE!$K$6:$K$205,MATCH(D185,UPSTREAM_EVIDENCE!$A$6:$A$205,0))="VALID"),"VALID","INVALID - EVIDENCE AUDIT PARITY"))</x:f>
      </x:c>
      <x:c r="Q185" s="51" t="str">
        <x:f>IF(A185="","",COUNTIF($B$6:B185,B185))</x:f>
      </x:c>
      <x:c r="R185" s="51" t="str">
        <x:f>IF(A185="","",B185&amp;"|~|"&amp;Q185)</x:f>
      </x:c>
      <x:c r="S185" s="51" t="str">
        <x:f>IF(A185="","",ROW()-5)</x:f>
      </x:c>
    </x:row>
    <x:row r="186">
      <x:c r="A186" s="24"/>
      <x:c r="B186" s="24"/>
      <x:c r="C186" s="24"/>
      <x:c r="D186" s="24"/>
      <x:c r="E186" s="24"/>
      <x:c r="F186" s="24"/>
      <x:c r="G186" s="24"/>
      <x:c r="H186" s="24"/>
      <x:c r="I186" s="24"/>
      <x:c r="J186" s="30" t="str">
        <x:f>IF(A186="","",IF(COUNTIF($A$6:$A$205,A186)=1,"VALID","INVALID - DUPLICATE / CASE-COLLIDING LINK ID"))</x:f>
      </x:c>
      <x:c r="K186" s="30" t="str">
        <x:f>IF(A186="","",IF(AND(COUNTIF(MEMO_REGISTER!$A$6:$A$205,B186)=1,EXACT(B186,INDEX(MEMO_REGISTER!$A$6:$A$205,MATCH(B186,MEMO_REGISTER!$A$6:$A$205,0))),EXACT(C186,INDEX(MEMO_REGISTER!$B$6:$B$205,MATCH(B186,MEMO_REGISTER!$A$6:$A$205,0)))),"VALID","INVALID - MEMO / DECISION OWNERSHIP"))</x:f>
      </x:c>
      <x:c r="L186" s="30" t="str">
        <x:f>IF(A186="","",IF(AND(OR(EXACT(E186,"DECISION-USABLE"),EXACT(E186,"BOUNDED INFERENCE"),EXACT(E186,"REPAIR / NARROW"),EXACT(E186,"HOLD / EXCLUDE")),OR(EXACT(G186,"SUPPORT"),EXACT(G186,"CHALLENGE"))),"VALID","INVALID - CONTROLLED TOKEN"))</x:f>
      </x:c>
      <x:c r="M186" s="30" t="str">
        <x:f>IF(A186="","",IF(AND(B186&lt;&gt;"",C186&lt;&gt;"",D186&lt;&gt;"",F186&lt;&gt;"",H186&lt;&gt;"",I186&lt;&gt;""),"VALID","INVALID - REQUIRED FIELD"))</x:f>
      </x:c>
      <x:c r="N186" s="30" t="str">
        <x:f>IF(A186="","",IF(OR(J186&lt;&gt;"VALID",K186&lt;&gt;"VALID",L186&lt;&gt;"VALID",M186&lt;&gt;"VALID",P186&lt;&gt;"VALID"),"INVALID",IF(OR(EXACT(E186,"REPAIR / NARROW"),EXACT(E186,"HOLD / EXCLUDE")),"BLOCKING","VALID")))</x:f>
      </x:c>
      <x:c r="O186" s="30" t="str">
        <x:f>IF(A186="","",B186&amp;"|~|"&amp;C186&amp;"|~|"&amp;D186)</x:f>
      </x:c>
      <x:c r="P186" s="51" t="str">
        <x:f>IF(A186="","",IF(AND(COUNTIF(UPSTREAM_EVIDENCE!$A$6:$A$205,D186)=1,EXACT(D186,INDEX(UPSTREAM_EVIDENCE!$A$6:$A$205,MATCH(D186,UPSTREAM_EVIDENCE!$A$6:$A$205,0))),EXACT(C186,INDEX(UPSTREAM_EVIDENCE!$B$6:$B$205,MATCH(D186,UPSTREAM_EVIDENCE!$A$6:$A$205,0))),EXACT(E186,INDEX(UPSTREAM_EVIDENCE!$C$6:$C$205,MATCH(D186,UPSTREAM_EVIDENCE!$A$6:$A$205,0))),EXACT(F186,INDEX(UPSTREAM_EVIDENCE!$D$6:$D$205,MATCH(D186,UPSTREAM_EVIDENCE!$A$6:$A$205,0))),EXACT(H186,INDEX(UPSTREAM_EVIDENCE!$E$6:$E$205,MATCH(D186,UPSTREAM_EVIDENCE!$A$6:$A$205,0))),EXACT(I186,INDEX(UPSTREAM_EVIDENCE!$F$6:$F$205,MATCH(D186,UPSTREAM_EVIDENCE!$A$6:$A$205,0))),INDEX(UPSTREAM_EVIDENCE!$K$6:$K$205,MATCH(D186,UPSTREAM_EVIDENCE!$A$6:$A$205,0))="VALID"),"VALID","INVALID - EVIDENCE AUDIT PARITY"))</x:f>
      </x:c>
      <x:c r="Q186" s="51" t="str">
        <x:f>IF(A186="","",COUNTIF($B$6:B186,B186))</x:f>
      </x:c>
      <x:c r="R186" s="51" t="str">
        <x:f>IF(A186="","",B186&amp;"|~|"&amp;Q186)</x:f>
      </x:c>
      <x:c r="S186" s="51" t="str">
        <x:f>IF(A186="","",ROW()-5)</x:f>
      </x:c>
    </x:row>
    <x:row r="187">
      <x:c r="A187" s="24"/>
      <x:c r="B187" s="24"/>
      <x:c r="C187" s="24"/>
      <x:c r="D187" s="24"/>
      <x:c r="E187" s="24"/>
      <x:c r="F187" s="24"/>
      <x:c r="G187" s="24"/>
      <x:c r="H187" s="24"/>
      <x:c r="I187" s="24"/>
      <x:c r="J187" s="30" t="str">
        <x:f>IF(A187="","",IF(COUNTIF($A$6:$A$205,A187)=1,"VALID","INVALID - DUPLICATE / CASE-COLLIDING LINK ID"))</x:f>
      </x:c>
      <x:c r="K187" s="30" t="str">
        <x:f>IF(A187="","",IF(AND(COUNTIF(MEMO_REGISTER!$A$6:$A$205,B187)=1,EXACT(B187,INDEX(MEMO_REGISTER!$A$6:$A$205,MATCH(B187,MEMO_REGISTER!$A$6:$A$205,0))),EXACT(C187,INDEX(MEMO_REGISTER!$B$6:$B$205,MATCH(B187,MEMO_REGISTER!$A$6:$A$205,0)))),"VALID","INVALID - MEMO / DECISION OWNERSHIP"))</x:f>
      </x:c>
      <x:c r="L187" s="30" t="str">
        <x:f>IF(A187="","",IF(AND(OR(EXACT(E187,"DECISION-USABLE"),EXACT(E187,"BOUNDED INFERENCE"),EXACT(E187,"REPAIR / NARROW"),EXACT(E187,"HOLD / EXCLUDE")),OR(EXACT(G187,"SUPPORT"),EXACT(G187,"CHALLENGE"))),"VALID","INVALID - CONTROLLED TOKEN"))</x:f>
      </x:c>
      <x:c r="M187" s="30" t="str">
        <x:f>IF(A187="","",IF(AND(B187&lt;&gt;"",C187&lt;&gt;"",D187&lt;&gt;"",F187&lt;&gt;"",H187&lt;&gt;"",I187&lt;&gt;""),"VALID","INVALID - REQUIRED FIELD"))</x:f>
      </x:c>
      <x:c r="N187" s="30" t="str">
        <x:f>IF(A187="","",IF(OR(J187&lt;&gt;"VALID",K187&lt;&gt;"VALID",L187&lt;&gt;"VALID",M187&lt;&gt;"VALID",P187&lt;&gt;"VALID"),"INVALID",IF(OR(EXACT(E187,"REPAIR / NARROW"),EXACT(E187,"HOLD / EXCLUDE")),"BLOCKING","VALID")))</x:f>
      </x:c>
      <x:c r="O187" s="30" t="str">
        <x:f>IF(A187="","",B187&amp;"|~|"&amp;C187&amp;"|~|"&amp;D187)</x:f>
      </x:c>
      <x:c r="P187" s="51" t="str">
        <x:f>IF(A187="","",IF(AND(COUNTIF(UPSTREAM_EVIDENCE!$A$6:$A$205,D187)=1,EXACT(D187,INDEX(UPSTREAM_EVIDENCE!$A$6:$A$205,MATCH(D187,UPSTREAM_EVIDENCE!$A$6:$A$205,0))),EXACT(C187,INDEX(UPSTREAM_EVIDENCE!$B$6:$B$205,MATCH(D187,UPSTREAM_EVIDENCE!$A$6:$A$205,0))),EXACT(E187,INDEX(UPSTREAM_EVIDENCE!$C$6:$C$205,MATCH(D187,UPSTREAM_EVIDENCE!$A$6:$A$205,0))),EXACT(F187,INDEX(UPSTREAM_EVIDENCE!$D$6:$D$205,MATCH(D187,UPSTREAM_EVIDENCE!$A$6:$A$205,0))),EXACT(H187,INDEX(UPSTREAM_EVIDENCE!$E$6:$E$205,MATCH(D187,UPSTREAM_EVIDENCE!$A$6:$A$205,0))),EXACT(I187,INDEX(UPSTREAM_EVIDENCE!$F$6:$F$205,MATCH(D187,UPSTREAM_EVIDENCE!$A$6:$A$205,0))),INDEX(UPSTREAM_EVIDENCE!$K$6:$K$205,MATCH(D187,UPSTREAM_EVIDENCE!$A$6:$A$205,0))="VALID"),"VALID","INVALID - EVIDENCE AUDIT PARITY"))</x:f>
      </x:c>
      <x:c r="Q187" s="51" t="str">
        <x:f>IF(A187="","",COUNTIF($B$6:B187,B187))</x:f>
      </x:c>
      <x:c r="R187" s="51" t="str">
        <x:f>IF(A187="","",B187&amp;"|~|"&amp;Q187)</x:f>
      </x:c>
      <x:c r="S187" s="51" t="str">
        <x:f>IF(A187="","",ROW()-5)</x:f>
      </x:c>
    </x:row>
    <x:row r="188">
      <x:c r="A188" s="24"/>
      <x:c r="B188" s="24"/>
      <x:c r="C188" s="24"/>
      <x:c r="D188" s="24"/>
      <x:c r="E188" s="24"/>
      <x:c r="F188" s="24"/>
      <x:c r="G188" s="24"/>
      <x:c r="H188" s="24"/>
      <x:c r="I188" s="24"/>
      <x:c r="J188" s="30" t="str">
        <x:f>IF(A188="","",IF(COUNTIF($A$6:$A$205,A188)=1,"VALID","INVALID - DUPLICATE / CASE-COLLIDING LINK ID"))</x:f>
      </x:c>
      <x:c r="K188" s="30" t="str">
        <x:f>IF(A188="","",IF(AND(COUNTIF(MEMO_REGISTER!$A$6:$A$205,B188)=1,EXACT(B188,INDEX(MEMO_REGISTER!$A$6:$A$205,MATCH(B188,MEMO_REGISTER!$A$6:$A$205,0))),EXACT(C188,INDEX(MEMO_REGISTER!$B$6:$B$205,MATCH(B188,MEMO_REGISTER!$A$6:$A$205,0)))),"VALID","INVALID - MEMO / DECISION OWNERSHIP"))</x:f>
      </x:c>
      <x:c r="L188" s="30" t="str">
        <x:f>IF(A188="","",IF(AND(OR(EXACT(E188,"DECISION-USABLE"),EXACT(E188,"BOUNDED INFERENCE"),EXACT(E188,"REPAIR / NARROW"),EXACT(E188,"HOLD / EXCLUDE")),OR(EXACT(G188,"SUPPORT"),EXACT(G188,"CHALLENGE"))),"VALID","INVALID - CONTROLLED TOKEN"))</x:f>
      </x:c>
      <x:c r="M188" s="30" t="str">
        <x:f>IF(A188="","",IF(AND(B188&lt;&gt;"",C188&lt;&gt;"",D188&lt;&gt;"",F188&lt;&gt;"",H188&lt;&gt;"",I188&lt;&gt;""),"VALID","INVALID - REQUIRED FIELD"))</x:f>
      </x:c>
      <x:c r="N188" s="30" t="str">
        <x:f>IF(A188="","",IF(OR(J188&lt;&gt;"VALID",K188&lt;&gt;"VALID",L188&lt;&gt;"VALID",M188&lt;&gt;"VALID",P188&lt;&gt;"VALID"),"INVALID",IF(OR(EXACT(E188,"REPAIR / NARROW"),EXACT(E188,"HOLD / EXCLUDE")),"BLOCKING","VALID")))</x:f>
      </x:c>
      <x:c r="O188" s="30" t="str">
        <x:f>IF(A188="","",B188&amp;"|~|"&amp;C188&amp;"|~|"&amp;D188)</x:f>
      </x:c>
      <x:c r="P188" s="51" t="str">
        <x:f>IF(A188="","",IF(AND(COUNTIF(UPSTREAM_EVIDENCE!$A$6:$A$205,D188)=1,EXACT(D188,INDEX(UPSTREAM_EVIDENCE!$A$6:$A$205,MATCH(D188,UPSTREAM_EVIDENCE!$A$6:$A$205,0))),EXACT(C188,INDEX(UPSTREAM_EVIDENCE!$B$6:$B$205,MATCH(D188,UPSTREAM_EVIDENCE!$A$6:$A$205,0))),EXACT(E188,INDEX(UPSTREAM_EVIDENCE!$C$6:$C$205,MATCH(D188,UPSTREAM_EVIDENCE!$A$6:$A$205,0))),EXACT(F188,INDEX(UPSTREAM_EVIDENCE!$D$6:$D$205,MATCH(D188,UPSTREAM_EVIDENCE!$A$6:$A$205,0))),EXACT(H188,INDEX(UPSTREAM_EVIDENCE!$E$6:$E$205,MATCH(D188,UPSTREAM_EVIDENCE!$A$6:$A$205,0))),EXACT(I188,INDEX(UPSTREAM_EVIDENCE!$F$6:$F$205,MATCH(D188,UPSTREAM_EVIDENCE!$A$6:$A$205,0))),INDEX(UPSTREAM_EVIDENCE!$K$6:$K$205,MATCH(D188,UPSTREAM_EVIDENCE!$A$6:$A$205,0))="VALID"),"VALID","INVALID - EVIDENCE AUDIT PARITY"))</x:f>
      </x:c>
      <x:c r="Q188" s="51" t="str">
        <x:f>IF(A188="","",COUNTIF($B$6:B188,B188))</x:f>
      </x:c>
      <x:c r="R188" s="51" t="str">
        <x:f>IF(A188="","",B188&amp;"|~|"&amp;Q188)</x:f>
      </x:c>
      <x:c r="S188" s="51" t="str">
        <x:f>IF(A188="","",ROW()-5)</x:f>
      </x:c>
    </x:row>
    <x:row r="189">
      <x:c r="A189" s="24"/>
      <x:c r="B189" s="24"/>
      <x:c r="C189" s="24"/>
      <x:c r="D189" s="24"/>
      <x:c r="E189" s="24"/>
      <x:c r="F189" s="24"/>
      <x:c r="G189" s="24"/>
      <x:c r="H189" s="24"/>
      <x:c r="I189" s="24"/>
      <x:c r="J189" s="30" t="str">
        <x:f>IF(A189="","",IF(COUNTIF($A$6:$A$205,A189)=1,"VALID","INVALID - DUPLICATE / CASE-COLLIDING LINK ID"))</x:f>
      </x:c>
      <x:c r="K189" s="30" t="str">
        <x:f>IF(A189="","",IF(AND(COUNTIF(MEMO_REGISTER!$A$6:$A$205,B189)=1,EXACT(B189,INDEX(MEMO_REGISTER!$A$6:$A$205,MATCH(B189,MEMO_REGISTER!$A$6:$A$205,0))),EXACT(C189,INDEX(MEMO_REGISTER!$B$6:$B$205,MATCH(B189,MEMO_REGISTER!$A$6:$A$205,0)))),"VALID","INVALID - MEMO / DECISION OWNERSHIP"))</x:f>
      </x:c>
      <x:c r="L189" s="30" t="str">
        <x:f>IF(A189="","",IF(AND(OR(EXACT(E189,"DECISION-USABLE"),EXACT(E189,"BOUNDED INFERENCE"),EXACT(E189,"REPAIR / NARROW"),EXACT(E189,"HOLD / EXCLUDE")),OR(EXACT(G189,"SUPPORT"),EXACT(G189,"CHALLENGE"))),"VALID","INVALID - CONTROLLED TOKEN"))</x:f>
      </x:c>
      <x:c r="M189" s="30" t="str">
        <x:f>IF(A189="","",IF(AND(B189&lt;&gt;"",C189&lt;&gt;"",D189&lt;&gt;"",F189&lt;&gt;"",H189&lt;&gt;"",I189&lt;&gt;""),"VALID","INVALID - REQUIRED FIELD"))</x:f>
      </x:c>
      <x:c r="N189" s="30" t="str">
        <x:f>IF(A189="","",IF(OR(J189&lt;&gt;"VALID",K189&lt;&gt;"VALID",L189&lt;&gt;"VALID",M189&lt;&gt;"VALID",P189&lt;&gt;"VALID"),"INVALID",IF(OR(EXACT(E189,"REPAIR / NARROW"),EXACT(E189,"HOLD / EXCLUDE")),"BLOCKING","VALID")))</x:f>
      </x:c>
      <x:c r="O189" s="30" t="str">
        <x:f>IF(A189="","",B189&amp;"|~|"&amp;C189&amp;"|~|"&amp;D189)</x:f>
      </x:c>
      <x:c r="P189" s="51" t="str">
        <x:f>IF(A189="","",IF(AND(COUNTIF(UPSTREAM_EVIDENCE!$A$6:$A$205,D189)=1,EXACT(D189,INDEX(UPSTREAM_EVIDENCE!$A$6:$A$205,MATCH(D189,UPSTREAM_EVIDENCE!$A$6:$A$205,0))),EXACT(C189,INDEX(UPSTREAM_EVIDENCE!$B$6:$B$205,MATCH(D189,UPSTREAM_EVIDENCE!$A$6:$A$205,0))),EXACT(E189,INDEX(UPSTREAM_EVIDENCE!$C$6:$C$205,MATCH(D189,UPSTREAM_EVIDENCE!$A$6:$A$205,0))),EXACT(F189,INDEX(UPSTREAM_EVIDENCE!$D$6:$D$205,MATCH(D189,UPSTREAM_EVIDENCE!$A$6:$A$205,0))),EXACT(H189,INDEX(UPSTREAM_EVIDENCE!$E$6:$E$205,MATCH(D189,UPSTREAM_EVIDENCE!$A$6:$A$205,0))),EXACT(I189,INDEX(UPSTREAM_EVIDENCE!$F$6:$F$205,MATCH(D189,UPSTREAM_EVIDENCE!$A$6:$A$205,0))),INDEX(UPSTREAM_EVIDENCE!$K$6:$K$205,MATCH(D189,UPSTREAM_EVIDENCE!$A$6:$A$205,0))="VALID"),"VALID","INVALID - EVIDENCE AUDIT PARITY"))</x:f>
      </x:c>
      <x:c r="Q189" s="51" t="str">
        <x:f>IF(A189="","",COUNTIF($B$6:B189,B189))</x:f>
      </x:c>
      <x:c r="R189" s="51" t="str">
        <x:f>IF(A189="","",B189&amp;"|~|"&amp;Q189)</x:f>
      </x:c>
      <x:c r="S189" s="51" t="str">
        <x:f>IF(A189="","",ROW()-5)</x:f>
      </x:c>
    </x:row>
    <x:row r="190">
      <x:c r="A190" s="24"/>
      <x:c r="B190" s="24"/>
      <x:c r="C190" s="24"/>
      <x:c r="D190" s="24"/>
      <x:c r="E190" s="24"/>
      <x:c r="F190" s="24"/>
      <x:c r="G190" s="24"/>
      <x:c r="H190" s="24"/>
      <x:c r="I190" s="24"/>
      <x:c r="J190" s="30" t="str">
        <x:f>IF(A190="","",IF(COUNTIF($A$6:$A$205,A190)=1,"VALID","INVALID - DUPLICATE / CASE-COLLIDING LINK ID"))</x:f>
      </x:c>
      <x:c r="K190" s="30" t="str">
        <x:f>IF(A190="","",IF(AND(COUNTIF(MEMO_REGISTER!$A$6:$A$205,B190)=1,EXACT(B190,INDEX(MEMO_REGISTER!$A$6:$A$205,MATCH(B190,MEMO_REGISTER!$A$6:$A$205,0))),EXACT(C190,INDEX(MEMO_REGISTER!$B$6:$B$205,MATCH(B190,MEMO_REGISTER!$A$6:$A$205,0)))),"VALID","INVALID - MEMO / DECISION OWNERSHIP"))</x:f>
      </x:c>
      <x:c r="L190" s="30" t="str">
        <x:f>IF(A190="","",IF(AND(OR(EXACT(E190,"DECISION-USABLE"),EXACT(E190,"BOUNDED INFERENCE"),EXACT(E190,"REPAIR / NARROW"),EXACT(E190,"HOLD / EXCLUDE")),OR(EXACT(G190,"SUPPORT"),EXACT(G190,"CHALLENGE"))),"VALID","INVALID - CONTROLLED TOKEN"))</x:f>
      </x:c>
      <x:c r="M190" s="30" t="str">
        <x:f>IF(A190="","",IF(AND(B190&lt;&gt;"",C190&lt;&gt;"",D190&lt;&gt;"",F190&lt;&gt;"",H190&lt;&gt;"",I190&lt;&gt;""),"VALID","INVALID - REQUIRED FIELD"))</x:f>
      </x:c>
      <x:c r="N190" s="30" t="str">
        <x:f>IF(A190="","",IF(OR(J190&lt;&gt;"VALID",K190&lt;&gt;"VALID",L190&lt;&gt;"VALID",M190&lt;&gt;"VALID",P190&lt;&gt;"VALID"),"INVALID",IF(OR(EXACT(E190,"REPAIR / NARROW"),EXACT(E190,"HOLD / EXCLUDE")),"BLOCKING","VALID")))</x:f>
      </x:c>
      <x:c r="O190" s="30" t="str">
        <x:f>IF(A190="","",B190&amp;"|~|"&amp;C190&amp;"|~|"&amp;D190)</x:f>
      </x:c>
      <x:c r="P190" s="51" t="str">
        <x:f>IF(A190="","",IF(AND(COUNTIF(UPSTREAM_EVIDENCE!$A$6:$A$205,D190)=1,EXACT(D190,INDEX(UPSTREAM_EVIDENCE!$A$6:$A$205,MATCH(D190,UPSTREAM_EVIDENCE!$A$6:$A$205,0))),EXACT(C190,INDEX(UPSTREAM_EVIDENCE!$B$6:$B$205,MATCH(D190,UPSTREAM_EVIDENCE!$A$6:$A$205,0))),EXACT(E190,INDEX(UPSTREAM_EVIDENCE!$C$6:$C$205,MATCH(D190,UPSTREAM_EVIDENCE!$A$6:$A$205,0))),EXACT(F190,INDEX(UPSTREAM_EVIDENCE!$D$6:$D$205,MATCH(D190,UPSTREAM_EVIDENCE!$A$6:$A$205,0))),EXACT(H190,INDEX(UPSTREAM_EVIDENCE!$E$6:$E$205,MATCH(D190,UPSTREAM_EVIDENCE!$A$6:$A$205,0))),EXACT(I190,INDEX(UPSTREAM_EVIDENCE!$F$6:$F$205,MATCH(D190,UPSTREAM_EVIDENCE!$A$6:$A$205,0))),INDEX(UPSTREAM_EVIDENCE!$K$6:$K$205,MATCH(D190,UPSTREAM_EVIDENCE!$A$6:$A$205,0))="VALID"),"VALID","INVALID - EVIDENCE AUDIT PARITY"))</x:f>
      </x:c>
      <x:c r="Q190" s="51" t="str">
        <x:f>IF(A190="","",COUNTIF($B$6:B190,B190))</x:f>
      </x:c>
      <x:c r="R190" s="51" t="str">
        <x:f>IF(A190="","",B190&amp;"|~|"&amp;Q190)</x:f>
      </x:c>
      <x:c r="S190" s="51" t="str">
        <x:f>IF(A190="","",ROW()-5)</x:f>
      </x:c>
    </x:row>
    <x:row r="191">
      <x:c r="A191" s="24"/>
      <x:c r="B191" s="24"/>
      <x:c r="C191" s="24"/>
      <x:c r="D191" s="24"/>
      <x:c r="E191" s="24"/>
      <x:c r="F191" s="24"/>
      <x:c r="G191" s="24"/>
      <x:c r="H191" s="24"/>
      <x:c r="I191" s="24"/>
      <x:c r="J191" s="30" t="str">
        <x:f>IF(A191="","",IF(COUNTIF($A$6:$A$205,A191)=1,"VALID","INVALID - DUPLICATE / CASE-COLLIDING LINK ID"))</x:f>
      </x:c>
      <x:c r="K191" s="30" t="str">
        <x:f>IF(A191="","",IF(AND(COUNTIF(MEMO_REGISTER!$A$6:$A$205,B191)=1,EXACT(B191,INDEX(MEMO_REGISTER!$A$6:$A$205,MATCH(B191,MEMO_REGISTER!$A$6:$A$205,0))),EXACT(C191,INDEX(MEMO_REGISTER!$B$6:$B$205,MATCH(B191,MEMO_REGISTER!$A$6:$A$205,0)))),"VALID","INVALID - MEMO / DECISION OWNERSHIP"))</x:f>
      </x:c>
      <x:c r="L191" s="30" t="str">
        <x:f>IF(A191="","",IF(AND(OR(EXACT(E191,"DECISION-USABLE"),EXACT(E191,"BOUNDED INFERENCE"),EXACT(E191,"REPAIR / NARROW"),EXACT(E191,"HOLD / EXCLUDE")),OR(EXACT(G191,"SUPPORT"),EXACT(G191,"CHALLENGE"))),"VALID","INVALID - CONTROLLED TOKEN"))</x:f>
      </x:c>
      <x:c r="M191" s="30" t="str">
        <x:f>IF(A191="","",IF(AND(B191&lt;&gt;"",C191&lt;&gt;"",D191&lt;&gt;"",F191&lt;&gt;"",H191&lt;&gt;"",I191&lt;&gt;""),"VALID","INVALID - REQUIRED FIELD"))</x:f>
      </x:c>
      <x:c r="N191" s="30" t="str">
        <x:f>IF(A191="","",IF(OR(J191&lt;&gt;"VALID",K191&lt;&gt;"VALID",L191&lt;&gt;"VALID",M191&lt;&gt;"VALID",P191&lt;&gt;"VALID"),"INVALID",IF(OR(EXACT(E191,"REPAIR / NARROW"),EXACT(E191,"HOLD / EXCLUDE")),"BLOCKING","VALID")))</x:f>
      </x:c>
      <x:c r="O191" s="30" t="str">
        <x:f>IF(A191="","",B191&amp;"|~|"&amp;C191&amp;"|~|"&amp;D191)</x:f>
      </x:c>
      <x:c r="P191" s="51" t="str">
        <x:f>IF(A191="","",IF(AND(COUNTIF(UPSTREAM_EVIDENCE!$A$6:$A$205,D191)=1,EXACT(D191,INDEX(UPSTREAM_EVIDENCE!$A$6:$A$205,MATCH(D191,UPSTREAM_EVIDENCE!$A$6:$A$205,0))),EXACT(C191,INDEX(UPSTREAM_EVIDENCE!$B$6:$B$205,MATCH(D191,UPSTREAM_EVIDENCE!$A$6:$A$205,0))),EXACT(E191,INDEX(UPSTREAM_EVIDENCE!$C$6:$C$205,MATCH(D191,UPSTREAM_EVIDENCE!$A$6:$A$205,0))),EXACT(F191,INDEX(UPSTREAM_EVIDENCE!$D$6:$D$205,MATCH(D191,UPSTREAM_EVIDENCE!$A$6:$A$205,0))),EXACT(H191,INDEX(UPSTREAM_EVIDENCE!$E$6:$E$205,MATCH(D191,UPSTREAM_EVIDENCE!$A$6:$A$205,0))),EXACT(I191,INDEX(UPSTREAM_EVIDENCE!$F$6:$F$205,MATCH(D191,UPSTREAM_EVIDENCE!$A$6:$A$205,0))),INDEX(UPSTREAM_EVIDENCE!$K$6:$K$205,MATCH(D191,UPSTREAM_EVIDENCE!$A$6:$A$205,0))="VALID"),"VALID","INVALID - EVIDENCE AUDIT PARITY"))</x:f>
      </x:c>
      <x:c r="Q191" s="51" t="str">
        <x:f>IF(A191="","",COUNTIF($B$6:B191,B191))</x:f>
      </x:c>
      <x:c r="R191" s="51" t="str">
        <x:f>IF(A191="","",B191&amp;"|~|"&amp;Q191)</x:f>
      </x:c>
      <x:c r="S191" s="51" t="str">
        <x:f>IF(A191="","",ROW()-5)</x:f>
      </x:c>
    </x:row>
    <x:row r="192">
      <x:c r="A192" s="24"/>
      <x:c r="B192" s="24"/>
      <x:c r="C192" s="24"/>
      <x:c r="D192" s="24"/>
      <x:c r="E192" s="24"/>
      <x:c r="F192" s="24"/>
      <x:c r="G192" s="24"/>
      <x:c r="H192" s="24"/>
      <x:c r="I192" s="24"/>
      <x:c r="J192" s="30" t="str">
        <x:f>IF(A192="","",IF(COUNTIF($A$6:$A$205,A192)=1,"VALID","INVALID - DUPLICATE / CASE-COLLIDING LINK ID"))</x:f>
      </x:c>
      <x:c r="K192" s="30" t="str">
        <x:f>IF(A192="","",IF(AND(COUNTIF(MEMO_REGISTER!$A$6:$A$205,B192)=1,EXACT(B192,INDEX(MEMO_REGISTER!$A$6:$A$205,MATCH(B192,MEMO_REGISTER!$A$6:$A$205,0))),EXACT(C192,INDEX(MEMO_REGISTER!$B$6:$B$205,MATCH(B192,MEMO_REGISTER!$A$6:$A$205,0)))),"VALID","INVALID - MEMO / DECISION OWNERSHIP"))</x:f>
      </x:c>
      <x:c r="L192" s="30" t="str">
        <x:f>IF(A192="","",IF(AND(OR(EXACT(E192,"DECISION-USABLE"),EXACT(E192,"BOUNDED INFERENCE"),EXACT(E192,"REPAIR / NARROW"),EXACT(E192,"HOLD / EXCLUDE")),OR(EXACT(G192,"SUPPORT"),EXACT(G192,"CHALLENGE"))),"VALID","INVALID - CONTROLLED TOKEN"))</x:f>
      </x:c>
      <x:c r="M192" s="30" t="str">
        <x:f>IF(A192="","",IF(AND(B192&lt;&gt;"",C192&lt;&gt;"",D192&lt;&gt;"",F192&lt;&gt;"",H192&lt;&gt;"",I192&lt;&gt;""),"VALID","INVALID - REQUIRED FIELD"))</x:f>
      </x:c>
      <x:c r="N192" s="30" t="str">
        <x:f>IF(A192="","",IF(OR(J192&lt;&gt;"VALID",K192&lt;&gt;"VALID",L192&lt;&gt;"VALID",M192&lt;&gt;"VALID",P192&lt;&gt;"VALID"),"INVALID",IF(OR(EXACT(E192,"REPAIR / NARROW"),EXACT(E192,"HOLD / EXCLUDE")),"BLOCKING","VALID")))</x:f>
      </x:c>
      <x:c r="O192" s="30" t="str">
        <x:f>IF(A192="","",B192&amp;"|~|"&amp;C192&amp;"|~|"&amp;D192)</x:f>
      </x:c>
      <x:c r="P192" s="51" t="str">
        <x:f>IF(A192="","",IF(AND(COUNTIF(UPSTREAM_EVIDENCE!$A$6:$A$205,D192)=1,EXACT(D192,INDEX(UPSTREAM_EVIDENCE!$A$6:$A$205,MATCH(D192,UPSTREAM_EVIDENCE!$A$6:$A$205,0))),EXACT(C192,INDEX(UPSTREAM_EVIDENCE!$B$6:$B$205,MATCH(D192,UPSTREAM_EVIDENCE!$A$6:$A$205,0))),EXACT(E192,INDEX(UPSTREAM_EVIDENCE!$C$6:$C$205,MATCH(D192,UPSTREAM_EVIDENCE!$A$6:$A$205,0))),EXACT(F192,INDEX(UPSTREAM_EVIDENCE!$D$6:$D$205,MATCH(D192,UPSTREAM_EVIDENCE!$A$6:$A$205,0))),EXACT(H192,INDEX(UPSTREAM_EVIDENCE!$E$6:$E$205,MATCH(D192,UPSTREAM_EVIDENCE!$A$6:$A$205,0))),EXACT(I192,INDEX(UPSTREAM_EVIDENCE!$F$6:$F$205,MATCH(D192,UPSTREAM_EVIDENCE!$A$6:$A$205,0))),INDEX(UPSTREAM_EVIDENCE!$K$6:$K$205,MATCH(D192,UPSTREAM_EVIDENCE!$A$6:$A$205,0))="VALID"),"VALID","INVALID - EVIDENCE AUDIT PARITY"))</x:f>
      </x:c>
      <x:c r="Q192" s="51" t="str">
        <x:f>IF(A192="","",COUNTIF($B$6:B192,B192))</x:f>
      </x:c>
      <x:c r="R192" s="51" t="str">
        <x:f>IF(A192="","",B192&amp;"|~|"&amp;Q192)</x:f>
      </x:c>
      <x:c r="S192" s="51" t="str">
        <x:f>IF(A192="","",ROW()-5)</x:f>
      </x:c>
    </x:row>
    <x:row r="193">
      <x:c r="A193" s="24"/>
      <x:c r="B193" s="24"/>
      <x:c r="C193" s="24"/>
      <x:c r="D193" s="24"/>
      <x:c r="E193" s="24"/>
      <x:c r="F193" s="24"/>
      <x:c r="G193" s="24"/>
      <x:c r="H193" s="24"/>
      <x:c r="I193" s="24"/>
      <x:c r="J193" s="30" t="str">
        <x:f>IF(A193="","",IF(COUNTIF($A$6:$A$205,A193)=1,"VALID","INVALID - DUPLICATE / CASE-COLLIDING LINK ID"))</x:f>
      </x:c>
      <x:c r="K193" s="30" t="str">
        <x:f>IF(A193="","",IF(AND(COUNTIF(MEMO_REGISTER!$A$6:$A$205,B193)=1,EXACT(B193,INDEX(MEMO_REGISTER!$A$6:$A$205,MATCH(B193,MEMO_REGISTER!$A$6:$A$205,0))),EXACT(C193,INDEX(MEMO_REGISTER!$B$6:$B$205,MATCH(B193,MEMO_REGISTER!$A$6:$A$205,0)))),"VALID","INVALID - MEMO / DECISION OWNERSHIP"))</x:f>
      </x:c>
      <x:c r="L193" s="30" t="str">
        <x:f>IF(A193="","",IF(AND(OR(EXACT(E193,"DECISION-USABLE"),EXACT(E193,"BOUNDED INFERENCE"),EXACT(E193,"REPAIR / NARROW"),EXACT(E193,"HOLD / EXCLUDE")),OR(EXACT(G193,"SUPPORT"),EXACT(G193,"CHALLENGE"))),"VALID","INVALID - CONTROLLED TOKEN"))</x:f>
      </x:c>
      <x:c r="M193" s="30" t="str">
        <x:f>IF(A193="","",IF(AND(B193&lt;&gt;"",C193&lt;&gt;"",D193&lt;&gt;"",F193&lt;&gt;"",H193&lt;&gt;"",I193&lt;&gt;""),"VALID","INVALID - REQUIRED FIELD"))</x:f>
      </x:c>
      <x:c r="N193" s="30" t="str">
        <x:f>IF(A193="","",IF(OR(J193&lt;&gt;"VALID",K193&lt;&gt;"VALID",L193&lt;&gt;"VALID",M193&lt;&gt;"VALID",P193&lt;&gt;"VALID"),"INVALID",IF(OR(EXACT(E193,"REPAIR / NARROW"),EXACT(E193,"HOLD / EXCLUDE")),"BLOCKING","VALID")))</x:f>
      </x:c>
      <x:c r="O193" s="30" t="str">
        <x:f>IF(A193="","",B193&amp;"|~|"&amp;C193&amp;"|~|"&amp;D193)</x:f>
      </x:c>
      <x:c r="P193" s="51" t="str">
        <x:f>IF(A193="","",IF(AND(COUNTIF(UPSTREAM_EVIDENCE!$A$6:$A$205,D193)=1,EXACT(D193,INDEX(UPSTREAM_EVIDENCE!$A$6:$A$205,MATCH(D193,UPSTREAM_EVIDENCE!$A$6:$A$205,0))),EXACT(C193,INDEX(UPSTREAM_EVIDENCE!$B$6:$B$205,MATCH(D193,UPSTREAM_EVIDENCE!$A$6:$A$205,0))),EXACT(E193,INDEX(UPSTREAM_EVIDENCE!$C$6:$C$205,MATCH(D193,UPSTREAM_EVIDENCE!$A$6:$A$205,0))),EXACT(F193,INDEX(UPSTREAM_EVIDENCE!$D$6:$D$205,MATCH(D193,UPSTREAM_EVIDENCE!$A$6:$A$205,0))),EXACT(H193,INDEX(UPSTREAM_EVIDENCE!$E$6:$E$205,MATCH(D193,UPSTREAM_EVIDENCE!$A$6:$A$205,0))),EXACT(I193,INDEX(UPSTREAM_EVIDENCE!$F$6:$F$205,MATCH(D193,UPSTREAM_EVIDENCE!$A$6:$A$205,0))),INDEX(UPSTREAM_EVIDENCE!$K$6:$K$205,MATCH(D193,UPSTREAM_EVIDENCE!$A$6:$A$205,0))="VALID"),"VALID","INVALID - EVIDENCE AUDIT PARITY"))</x:f>
      </x:c>
      <x:c r="Q193" s="51" t="str">
        <x:f>IF(A193="","",COUNTIF($B$6:B193,B193))</x:f>
      </x:c>
      <x:c r="R193" s="51" t="str">
        <x:f>IF(A193="","",B193&amp;"|~|"&amp;Q193)</x:f>
      </x:c>
      <x:c r="S193" s="51" t="str">
        <x:f>IF(A193="","",ROW()-5)</x:f>
      </x:c>
    </x:row>
    <x:row r="194">
      <x:c r="A194" s="24"/>
      <x:c r="B194" s="24"/>
      <x:c r="C194" s="24"/>
      <x:c r="D194" s="24"/>
      <x:c r="E194" s="24"/>
      <x:c r="F194" s="24"/>
      <x:c r="G194" s="24"/>
      <x:c r="H194" s="24"/>
      <x:c r="I194" s="24"/>
      <x:c r="J194" s="30" t="str">
        <x:f>IF(A194="","",IF(COUNTIF($A$6:$A$205,A194)=1,"VALID","INVALID - DUPLICATE / CASE-COLLIDING LINK ID"))</x:f>
      </x:c>
      <x:c r="K194" s="30" t="str">
        <x:f>IF(A194="","",IF(AND(COUNTIF(MEMO_REGISTER!$A$6:$A$205,B194)=1,EXACT(B194,INDEX(MEMO_REGISTER!$A$6:$A$205,MATCH(B194,MEMO_REGISTER!$A$6:$A$205,0))),EXACT(C194,INDEX(MEMO_REGISTER!$B$6:$B$205,MATCH(B194,MEMO_REGISTER!$A$6:$A$205,0)))),"VALID","INVALID - MEMO / DECISION OWNERSHIP"))</x:f>
      </x:c>
      <x:c r="L194" s="30" t="str">
        <x:f>IF(A194="","",IF(AND(OR(EXACT(E194,"DECISION-USABLE"),EXACT(E194,"BOUNDED INFERENCE"),EXACT(E194,"REPAIR / NARROW"),EXACT(E194,"HOLD / EXCLUDE")),OR(EXACT(G194,"SUPPORT"),EXACT(G194,"CHALLENGE"))),"VALID","INVALID - CONTROLLED TOKEN"))</x:f>
      </x:c>
      <x:c r="M194" s="30" t="str">
        <x:f>IF(A194="","",IF(AND(B194&lt;&gt;"",C194&lt;&gt;"",D194&lt;&gt;"",F194&lt;&gt;"",H194&lt;&gt;"",I194&lt;&gt;""),"VALID","INVALID - REQUIRED FIELD"))</x:f>
      </x:c>
      <x:c r="N194" s="30" t="str">
        <x:f>IF(A194="","",IF(OR(J194&lt;&gt;"VALID",K194&lt;&gt;"VALID",L194&lt;&gt;"VALID",M194&lt;&gt;"VALID",P194&lt;&gt;"VALID"),"INVALID",IF(OR(EXACT(E194,"REPAIR / NARROW"),EXACT(E194,"HOLD / EXCLUDE")),"BLOCKING","VALID")))</x:f>
      </x:c>
      <x:c r="O194" s="30" t="str">
        <x:f>IF(A194="","",B194&amp;"|~|"&amp;C194&amp;"|~|"&amp;D194)</x:f>
      </x:c>
      <x:c r="P194" s="51" t="str">
        <x:f>IF(A194="","",IF(AND(COUNTIF(UPSTREAM_EVIDENCE!$A$6:$A$205,D194)=1,EXACT(D194,INDEX(UPSTREAM_EVIDENCE!$A$6:$A$205,MATCH(D194,UPSTREAM_EVIDENCE!$A$6:$A$205,0))),EXACT(C194,INDEX(UPSTREAM_EVIDENCE!$B$6:$B$205,MATCH(D194,UPSTREAM_EVIDENCE!$A$6:$A$205,0))),EXACT(E194,INDEX(UPSTREAM_EVIDENCE!$C$6:$C$205,MATCH(D194,UPSTREAM_EVIDENCE!$A$6:$A$205,0))),EXACT(F194,INDEX(UPSTREAM_EVIDENCE!$D$6:$D$205,MATCH(D194,UPSTREAM_EVIDENCE!$A$6:$A$205,0))),EXACT(H194,INDEX(UPSTREAM_EVIDENCE!$E$6:$E$205,MATCH(D194,UPSTREAM_EVIDENCE!$A$6:$A$205,0))),EXACT(I194,INDEX(UPSTREAM_EVIDENCE!$F$6:$F$205,MATCH(D194,UPSTREAM_EVIDENCE!$A$6:$A$205,0))),INDEX(UPSTREAM_EVIDENCE!$K$6:$K$205,MATCH(D194,UPSTREAM_EVIDENCE!$A$6:$A$205,0))="VALID"),"VALID","INVALID - EVIDENCE AUDIT PARITY"))</x:f>
      </x:c>
      <x:c r="Q194" s="51" t="str">
        <x:f>IF(A194="","",COUNTIF($B$6:B194,B194))</x:f>
      </x:c>
      <x:c r="R194" s="51" t="str">
        <x:f>IF(A194="","",B194&amp;"|~|"&amp;Q194)</x:f>
      </x:c>
      <x:c r="S194" s="51" t="str">
        <x:f>IF(A194="","",ROW()-5)</x:f>
      </x:c>
    </x:row>
    <x:row r="195">
      <x:c r="A195" s="24"/>
      <x:c r="B195" s="24"/>
      <x:c r="C195" s="24"/>
      <x:c r="D195" s="24"/>
      <x:c r="E195" s="24"/>
      <x:c r="F195" s="24"/>
      <x:c r="G195" s="24"/>
      <x:c r="H195" s="24"/>
      <x:c r="I195" s="24"/>
      <x:c r="J195" s="30" t="str">
        <x:f>IF(A195="","",IF(COUNTIF($A$6:$A$205,A195)=1,"VALID","INVALID - DUPLICATE / CASE-COLLIDING LINK ID"))</x:f>
      </x:c>
      <x:c r="K195" s="30" t="str">
        <x:f>IF(A195="","",IF(AND(COUNTIF(MEMO_REGISTER!$A$6:$A$205,B195)=1,EXACT(B195,INDEX(MEMO_REGISTER!$A$6:$A$205,MATCH(B195,MEMO_REGISTER!$A$6:$A$205,0))),EXACT(C195,INDEX(MEMO_REGISTER!$B$6:$B$205,MATCH(B195,MEMO_REGISTER!$A$6:$A$205,0)))),"VALID","INVALID - MEMO / DECISION OWNERSHIP"))</x:f>
      </x:c>
      <x:c r="L195" s="30" t="str">
        <x:f>IF(A195="","",IF(AND(OR(EXACT(E195,"DECISION-USABLE"),EXACT(E195,"BOUNDED INFERENCE"),EXACT(E195,"REPAIR / NARROW"),EXACT(E195,"HOLD / EXCLUDE")),OR(EXACT(G195,"SUPPORT"),EXACT(G195,"CHALLENGE"))),"VALID","INVALID - CONTROLLED TOKEN"))</x:f>
      </x:c>
      <x:c r="M195" s="30" t="str">
        <x:f>IF(A195="","",IF(AND(B195&lt;&gt;"",C195&lt;&gt;"",D195&lt;&gt;"",F195&lt;&gt;"",H195&lt;&gt;"",I195&lt;&gt;""),"VALID","INVALID - REQUIRED FIELD"))</x:f>
      </x:c>
      <x:c r="N195" s="30" t="str">
        <x:f>IF(A195="","",IF(OR(J195&lt;&gt;"VALID",K195&lt;&gt;"VALID",L195&lt;&gt;"VALID",M195&lt;&gt;"VALID",P195&lt;&gt;"VALID"),"INVALID",IF(OR(EXACT(E195,"REPAIR / NARROW"),EXACT(E195,"HOLD / EXCLUDE")),"BLOCKING","VALID")))</x:f>
      </x:c>
      <x:c r="O195" s="30" t="str">
        <x:f>IF(A195="","",B195&amp;"|~|"&amp;C195&amp;"|~|"&amp;D195)</x:f>
      </x:c>
      <x:c r="P195" s="51" t="str">
        <x:f>IF(A195="","",IF(AND(COUNTIF(UPSTREAM_EVIDENCE!$A$6:$A$205,D195)=1,EXACT(D195,INDEX(UPSTREAM_EVIDENCE!$A$6:$A$205,MATCH(D195,UPSTREAM_EVIDENCE!$A$6:$A$205,0))),EXACT(C195,INDEX(UPSTREAM_EVIDENCE!$B$6:$B$205,MATCH(D195,UPSTREAM_EVIDENCE!$A$6:$A$205,0))),EXACT(E195,INDEX(UPSTREAM_EVIDENCE!$C$6:$C$205,MATCH(D195,UPSTREAM_EVIDENCE!$A$6:$A$205,0))),EXACT(F195,INDEX(UPSTREAM_EVIDENCE!$D$6:$D$205,MATCH(D195,UPSTREAM_EVIDENCE!$A$6:$A$205,0))),EXACT(H195,INDEX(UPSTREAM_EVIDENCE!$E$6:$E$205,MATCH(D195,UPSTREAM_EVIDENCE!$A$6:$A$205,0))),EXACT(I195,INDEX(UPSTREAM_EVIDENCE!$F$6:$F$205,MATCH(D195,UPSTREAM_EVIDENCE!$A$6:$A$205,0))),INDEX(UPSTREAM_EVIDENCE!$K$6:$K$205,MATCH(D195,UPSTREAM_EVIDENCE!$A$6:$A$205,0))="VALID"),"VALID","INVALID - EVIDENCE AUDIT PARITY"))</x:f>
      </x:c>
      <x:c r="Q195" s="51" t="str">
        <x:f>IF(A195="","",COUNTIF($B$6:B195,B195))</x:f>
      </x:c>
      <x:c r="R195" s="51" t="str">
        <x:f>IF(A195="","",B195&amp;"|~|"&amp;Q195)</x:f>
      </x:c>
      <x:c r="S195" s="51" t="str">
        <x:f>IF(A195="","",ROW()-5)</x:f>
      </x:c>
    </x:row>
    <x:row r="196">
      <x:c r="A196" s="24"/>
      <x:c r="B196" s="24"/>
      <x:c r="C196" s="24"/>
      <x:c r="D196" s="24"/>
      <x:c r="E196" s="24"/>
      <x:c r="F196" s="24"/>
      <x:c r="G196" s="24"/>
      <x:c r="H196" s="24"/>
      <x:c r="I196" s="24"/>
      <x:c r="J196" s="30" t="str">
        <x:f>IF(A196="","",IF(COUNTIF($A$6:$A$205,A196)=1,"VALID","INVALID - DUPLICATE / CASE-COLLIDING LINK ID"))</x:f>
      </x:c>
      <x:c r="K196" s="30" t="str">
        <x:f>IF(A196="","",IF(AND(COUNTIF(MEMO_REGISTER!$A$6:$A$205,B196)=1,EXACT(B196,INDEX(MEMO_REGISTER!$A$6:$A$205,MATCH(B196,MEMO_REGISTER!$A$6:$A$205,0))),EXACT(C196,INDEX(MEMO_REGISTER!$B$6:$B$205,MATCH(B196,MEMO_REGISTER!$A$6:$A$205,0)))),"VALID","INVALID - MEMO / DECISION OWNERSHIP"))</x:f>
      </x:c>
      <x:c r="L196" s="30" t="str">
        <x:f>IF(A196="","",IF(AND(OR(EXACT(E196,"DECISION-USABLE"),EXACT(E196,"BOUNDED INFERENCE"),EXACT(E196,"REPAIR / NARROW"),EXACT(E196,"HOLD / EXCLUDE")),OR(EXACT(G196,"SUPPORT"),EXACT(G196,"CHALLENGE"))),"VALID","INVALID - CONTROLLED TOKEN"))</x:f>
      </x:c>
      <x:c r="M196" s="30" t="str">
        <x:f>IF(A196="","",IF(AND(B196&lt;&gt;"",C196&lt;&gt;"",D196&lt;&gt;"",F196&lt;&gt;"",H196&lt;&gt;"",I196&lt;&gt;""),"VALID","INVALID - REQUIRED FIELD"))</x:f>
      </x:c>
      <x:c r="N196" s="30" t="str">
        <x:f>IF(A196="","",IF(OR(J196&lt;&gt;"VALID",K196&lt;&gt;"VALID",L196&lt;&gt;"VALID",M196&lt;&gt;"VALID",P196&lt;&gt;"VALID"),"INVALID",IF(OR(EXACT(E196,"REPAIR / NARROW"),EXACT(E196,"HOLD / EXCLUDE")),"BLOCKING","VALID")))</x:f>
      </x:c>
      <x:c r="O196" s="30" t="str">
        <x:f>IF(A196="","",B196&amp;"|~|"&amp;C196&amp;"|~|"&amp;D196)</x:f>
      </x:c>
      <x:c r="P196" s="51" t="str">
        <x:f>IF(A196="","",IF(AND(COUNTIF(UPSTREAM_EVIDENCE!$A$6:$A$205,D196)=1,EXACT(D196,INDEX(UPSTREAM_EVIDENCE!$A$6:$A$205,MATCH(D196,UPSTREAM_EVIDENCE!$A$6:$A$205,0))),EXACT(C196,INDEX(UPSTREAM_EVIDENCE!$B$6:$B$205,MATCH(D196,UPSTREAM_EVIDENCE!$A$6:$A$205,0))),EXACT(E196,INDEX(UPSTREAM_EVIDENCE!$C$6:$C$205,MATCH(D196,UPSTREAM_EVIDENCE!$A$6:$A$205,0))),EXACT(F196,INDEX(UPSTREAM_EVIDENCE!$D$6:$D$205,MATCH(D196,UPSTREAM_EVIDENCE!$A$6:$A$205,0))),EXACT(H196,INDEX(UPSTREAM_EVIDENCE!$E$6:$E$205,MATCH(D196,UPSTREAM_EVIDENCE!$A$6:$A$205,0))),EXACT(I196,INDEX(UPSTREAM_EVIDENCE!$F$6:$F$205,MATCH(D196,UPSTREAM_EVIDENCE!$A$6:$A$205,0))),INDEX(UPSTREAM_EVIDENCE!$K$6:$K$205,MATCH(D196,UPSTREAM_EVIDENCE!$A$6:$A$205,0))="VALID"),"VALID","INVALID - EVIDENCE AUDIT PARITY"))</x:f>
      </x:c>
      <x:c r="Q196" s="51" t="str">
        <x:f>IF(A196="","",COUNTIF($B$6:B196,B196))</x:f>
      </x:c>
      <x:c r="R196" s="51" t="str">
        <x:f>IF(A196="","",B196&amp;"|~|"&amp;Q196)</x:f>
      </x:c>
      <x:c r="S196" s="51" t="str">
        <x:f>IF(A196="","",ROW()-5)</x:f>
      </x:c>
    </x:row>
    <x:row r="197">
      <x:c r="A197" s="24"/>
      <x:c r="B197" s="24"/>
      <x:c r="C197" s="24"/>
      <x:c r="D197" s="24"/>
      <x:c r="E197" s="24"/>
      <x:c r="F197" s="24"/>
      <x:c r="G197" s="24"/>
      <x:c r="H197" s="24"/>
      <x:c r="I197" s="24"/>
      <x:c r="J197" s="30" t="str">
        <x:f>IF(A197="","",IF(COUNTIF($A$6:$A$205,A197)=1,"VALID","INVALID - DUPLICATE / CASE-COLLIDING LINK ID"))</x:f>
      </x:c>
      <x:c r="K197" s="30" t="str">
        <x:f>IF(A197="","",IF(AND(COUNTIF(MEMO_REGISTER!$A$6:$A$205,B197)=1,EXACT(B197,INDEX(MEMO_REGISTER!$A$6:$A$205,MATCH(B197,MEMO_REGISTER!$A$6:$A$205,0))),EXACT(C197,INDEX(MEMO_REGISTER!$B$6:$B$205,MATCH(B197,MEMO_REGISTER!$A$6:$A$205,0)))),"VALID","INVALID - MEMO / DECISION OWNERSHIP"))</x:f>
      </x:c>
      <x:c r="L197" s="30" t="str">
        <x:f>IF(A197="","",IF(AND(OR(EXACT(E197,"DECISION-USABLE"),EXACT(E197,"BOUNDED INFERENCE"),EXACT(E197,"REPAIR / NARROW"),EXACT(E197,"HOLD / EXCLUDE")),OR(EXACT(G197,"SUPPORT"),EXACT(G197,"CHALLENGE"))),"VALID","INVALID - CONTROLLED TOKEN"))</x:f>
      </x:c>
      <x:c r="M197" s="30" t="str">
        <x:f>IF(A197="","",IF(AND(B197&lt;&gt;"",C197&lt;&gt;"",D197&lt;&gt;"",F197&lt;&gt;"",H197&lt;&gt;"",I197&lt;&gt;""),"VALID","INVALID - REQUIRED FIELD"))</x:f>
      </x:c>
      <x:c r="N197" s="30" t="str">
        <x:f>IF(A197="","",IF(OR(J197&lt;&gt;"VALID",K197&lt;&gt;"VALID",L197&lt;&gt;"VALID",M197&lt;&gt;"VALID",P197&lt;&gt;"VALID"),"INVALID",IF(OR(EXACT(E197,"REPAIR / NARROW"),EXACT(E197,"HOLD / EXCLUDE")),"BLOCKING","VALID")))</x:f>
      </x:c>
      <x:c r="O197" s="30" t="str">
        <x:f>IF(A197="","",B197&amp;"|~|"&amp;C197&amp;"|~|"&amp;D197)</x:f>
      </x:c>
      <x:c r="P197" s="51" t="str">
        <x:f>IF(A197="","",IF(AND(COUNTIF(UPSTREAM_EVIDENCE!$A$6:$A$205,D197)=1,EXACT(D197,INDEX(UPSTREAM_EVIDENCE!$A$6:$A$205,MATCH(D197,UPSTREAM_EVIDENCE!$A$6:$A$205,0))),EXACT(C197,INDEX(UPSTREAM_EVIDENCE!$B$6:$B$205,MATCH(D197,UPSTREAM_EVIDENCE!$A$6:$A$205,0))),EXACT(E197,INDEX(UPSTREAM_EVIDENCE!$C$6:$C$205,MATCH(D197,UPSTREAM_EVIDENCE!$A$6:$A$205,0))),EXACT(F197,INDEX(UPSTREAM_EVIDENCE!$D$6:$D$205,MATCH(D197,UPSTREAM_EVIDENCE!$A$6:$A$205,0))),EXACT(H197,INDEX(UPSTREAM_EVIDENCE!$E$6:$E$205,MATCH(D197,UPSTREAM_EVIDENCE!$A$6:$A$205,0))),EXACT(I197,INDEX(UPSTREAM_EVIDENCE!$F$6:$F$205,MATCH(D197,UPSTREAM_EVIDENCE!$A$6:$A$205,0))),INDEX(UPSTREAM_EVIDENCE!$K$6:$K$205,MATCH(D197,UPSTREAM_EVIDENCE!$A$6:$A$205,0))="VALID"),"VALID","INVALID - EVIDENCE AUDIT PARITY"))</x:f>
      </x:c>
      <x:c r="Q197" s="51" t="str">
        <x:f>IF(A197="","",COUNTIF($B$6:B197,B197))</x:f>
      </x:c>
      <x:c r="R197" s="51" t="str">
        <x:f>IF(A197="","",B197&amp;"|~|"&amp;Q197)</x:f>
      </x:c>
      <x:c r="S197" s="51" t="str">
        <x:f>IF(A197="","",ROW()-5)</x:f>
      </x:c>
    </x:row>
    <x:row r="198">
      <x:c r="A198" s="24"/>
      <x:c r="B198" s="24"/>
      <x:c r="C198" s="24"/>
      <x:c r="D198" s="24"/>
      <x:c r="E198" s="24"/>
      <x:c r="F198" s="24"/>
      <x:c r="G198" s="24"/>
      <x:c r="H198" s="24"/>
      <x:c r="I198" s="24"/>
      <x:c r="J198" s="30" t="str">
        <x:f>IF(A198="","",IF(COUNTIF($A$6:$A$205,A198)=1,"VALID","INVALID - DUPLICATE / CASE-COLLIDING LINK ID"))</x:f>
      </x:c>
      <x:c r="K198" s="30" t="str">
        <x:f>IF(A198="","",IF(AND(COUNTIF(MEMO_REGISTER!$A$6:$A$205,B198)=1,EXACT(B198,INDEX(MEMO_REGISTER!$A$6:$A$205,MATCH(B198,MEMO_REGISTER!$A$6:$A$205,0))),EXACT(C198,INDEX(MEMO_REGISTER!$B$6:$B$205,MATCH(B198,MEMO_REGISTER!$A$6:$A$205,0)))),"VALID","INVALID - MEMO / DECISION OWNERSHIP"))</x:f>
      </x:c>
      <x:c r="L198" s="30" t="str">
        <x:f>IF(A198="","",IF(AND(OR(EXACT(E198,"DECISION-USABLE"),EXACT(E198,"BOUNDED INFERENCE"),EXACT(E198,"REPAIR / NARROW"),EXACT(E198,"HOLD / EXCLUDE")),OR(EXACT(G198,"SUPPORT"),EXACT(G198,"CHALLENGE"))),"VALID","INVALID - CONTROLLED TOKEN"))</x:f>
      </x:c>
      <x:c r="M198" s="30" t="str">
        <x:f>IF(A198="","",IF(AND(B198&lt;&gt;"",C198&lt;&gt;"",D198&lt;&gt;"",F198&lt;&gt;"",H198&lt;&gt;"",I198&lt;&gt;""),"VALID","INVALID - REQUIRED FIELD"))</x:f>
      </x:c>
      <x:c r="N198" s="30" t="str">
        <x:f>IF(A198="","",IF(OR(J198&lt;&gt;"VALID",K198&lt;&gt;"VALID",L198&lt;&gt;"VALID",M198&lt;&gt;"VALID",P198&lt;&gt;"VALID"),"INVALID",IF(OR(EXACT(E198,"REPAIR / NARROW"),EXACT(E198,"HOLD / EXCLUDE")),"BLOCKING","VALID")))</x:f>
      </x:c>
      <x:c r="O198" s="30" t="str">
        <x:f>IF(A198="","",B198&amp;"|~|"&amp;C198&amp;"|~|"&amp;D198)</x:f>
      </x:c>
      <x:c r="P198" s="51" t="str">
        <x:f>IF(A198="","",IF(AND(COUNTIF(UPSTREAM_EVIDENCE!$A$6:$A$205,D198)=1,EXACT(D198,INDEX(UPSTREAM_EVIDENCE!$A$6:$A$205,MATCH(D198,UPSTREAM_EVIDENCE!$A$6:$A$205,0))),EXACT(C198,INDEX(UPSTREAM_EVIDENCE!$B$6:$B$205,MATCH(D198,UPSTREAM_EVIDENCE!$A$6:$A$205,0))),EXACT(E198,INDEX(UPSTREAM_EVIDENCE!$C$6:$C$205,MATCH(D198,UPSTREAM_EVIDENCE!$A$6:$A$205,0))),EXACT(F198,INDEX(UPSTREAM_EVIDENCE!$D$6:$D$205,MATCH(D198,UPSTREAM_EVIDENCE!$A$6:$A$205,0))),EXACT(H198,INDEX(UPSTREAM_EVIDENCE!$E$6:$E$205,MATCH(D198,UPSTREAM_EVIDENCE!$A$6:$A$205,0))),EXACT(I198,INDEX(UPSTREAM_EVIDENCE!$F$6:$F$205,MATCH(D198,UPSTREAM_EVIDENCE!$A$6:$A$205,0))),INDEX(UPSTREAM_EVIDENCE!$K$6:$K$205,MATCH(D198,UPSTREAM_EVIDENCE!$A$6:$A$205,0))="VALID"),"VALID","INVALID - EVIDENCE AUDIT PARITY"))</x:f>
      </x:c>
      <x:c r="Q198" s="51" t="str">
        <x:f>IF(A198="","",COUNTIF($B$6:B198,B198))</x:f>
      </x:c>
      <x:c r="R198" s="51" t="str">
        <x:f>IF(A198="","",B198&amp;"|~|"&amp;Q198)</x:f>
      </x:c>
      <x:c r="S198" s="51" t="str">
        <x:f>IF(A198="","",ROW()-5)</x:f>
      </x:c>
    </x:row>
    <x:row r="199">
      <x:c r="A199" s="24"/>
      <x:c r="B199" s="24"/>
      <x:c r="C199" s="24"/>
      <x:c r="D199" s="24"/>
      <x:c r="E199" s="24"/>
      <x:c r="F199" s="24"/>
      <x:c r="G199" s="24"/>
      <x:c r="H199" s="24"/>
      <x:c r="I199" s="24"/>
      <x:c r="J199" s="30" t="str">
        <x:f>IF(A199="","",IF(COUNTIF($A$6:$A$205,A199)=1,"VALID","INVALID - DUPLICATE / CASE-COLLIDING LINK ID"))</x:f>
      </x:c>
      <x:c r="K199" s="30" t="str">
        <x:f>IF(A199="","",IF(AND(COUNTIF(MEMO_REGISTER!$A$6:$A$205,B199)=1,EXACT(B199,INDEX(MEMO_REGISTER!$A$6:$A$205,MATCH(B199,MEMO_REGISTER!$A$6:$A$205,0))),EXACT(C199,INDEX(MEMO_REGISTER!$B$6:$B$205,MATCH(B199,MEMO_REGISTER!$A$6:$A$205,0)))),"VALID","INVALID - MEMO / DECISION OWNERSHIP"))</x:f>
      </x:c>
      <x:c r="L199" s="30" t="str">
        <x:f>IF(A199="","",IF(AND(OR(EXACT(E199,"DECISION-USABLE"),EXACT(E199,"BOUNDED INFERENCE"),EXACT(E199,"REPAIR / NARROW"),EXACT(E199,"HOLD / EXCLUDE")),OR(EXACT(G199,"SUPPORT"),EXACT(G199,"CHALLENGE"))),"VALID","INVALID - CONTROLLED TOKEN"))</x:f>
      </x:c>
      <x:c r="M199" s="30" t="str">
        <x:f>IF(A199="","",IF(AND(B199&lt;&gt;"",C199&lt;&gt;"",D199&lt;&gt;"",F199&lt;&gt;"",H199&lt;&gt;"",I199&lt;&gt;""),"VALID","INVALID - REQUIRED FIELD"))</x:f>
      </x:c>
      <x:c r="N199" s="30" t="str">
        <x:f>IF(A199="","",IF(OR(J199&lt;&gt;"VALID",K199&lt;&gt;"VALID",L199&lt;&gt;"VALID",M199&lt;&gt;"VALID",P199&lt;&gt;"VALID"),"INVALID",IF(OR(EXACT(E199,"REPAIR / NARROW"),EXACT(E199,"HOLD / EXCLUDE")),"BLOCKING","VALID")))</x:f>
      </x:c>
      <x:c r="O199" s="30" t="str">
        <x:f>IF(A199="","",B199&amp;"|~|"&amp;C199&amp;"|~|"&amp;D199)</x:f>
      </x:c>
      <x:c r="P199" s="51" t="str">
        <x:f>IF(A199="","",IF(AND(COUNTIF(UPSTREAM_EVIDENCE!$A$6:$A$205,D199)=1,EXACT(D199,INDEX(UPSTREAM_EVIDENCE!$A$6:$A$205,MATCH(D199,UPSTREAM_EVIDENCE!$A$6:$A$205,0))),EXACT(C199,INDEX(UPSTREAM_EVIDENCE!$B$6:$B$205,MATCH(D199,UPSTREAM_EVIDENCE!$A$6:$A$205,0))),EXACT(E199,INDEX(UPSTREAM_EVIDENCE!$C$6:$C$205,MATCH(D199,UPSTREAM_EVIDENCE!$A$6:$A$205,0))),EXACT(F199,INDEX(UPSTREAM_EVIDENCE!$D$6:$D$205,MATCH(D199,UPSTREAM_EVIDENCE!$A$6:$A$205,0))),EXACT(H199,INDEX(UPSTREAM_EVIDENCE!$E$6:$E$205,MATCH(D199,UPSTREAM_EVIDENCE!$A$6:$A$205,0))),EXACT(I199,INDEX(UPSTREAM_EVIDENCE!$F$6:$F$205,MATCH(D199,UPSTREAM_EVIDENCE!$A$6:$A$205,0))),INDEX(UPSTREAM_EVIDENCE!$K$6:$K$205,MATCH(D199,UPSTREAM_EVIDENCE!$A$6:$A$205,0))="VALID"),"VALID","INVALID - EVIDENCE AUDIT PARITY"))</x:f>
      </x:c>
      <x:c r="Q199" s="51" t="str">
        <x:f>IF(A199="","",COUNTIF($B$6:B199,B199))</x:f>
      </x:c>
      <x:c r="R199" s="51" t="str">
        <x:f>IF(A199="","",B199&amp;"|~|"&amp;Q199)</x:f>
      </x:c>
      <x:c r="S199" s="51" t="str">
        <x:f>IF(A199="","",ROW()-5)</x:f>
      </x:c>
    </x:row>
    <x:row r="200">
      <x:c r="A200" s="24"/>
      <x:c r="B200" s="24"/>
      <x:c r="C200" s="24"/>
      <x:c r="D200" s="24"/>
      <x:c r="E200" s="24"/>
      <x:c r="F200" s="24"/>
      <x:c r="G200" s="24"/>
      <x:c r="H200" s="24"/>
      <x:c r="I200" s="24"/>
      <x:c r="J200" s="30" t="str">
        <x:f>IF(A200="","",IF(COUNTIF($A$6:$A$205,A200)=1,"VALID","INVALID - DUPLICATE / CASE-COLLIDING LINK ID"))</x:f>
      </x:c>
      <x:c r="K200" s="30" t="str">
        <x:f>IF(A200="","",IF(AND(COUNTIF(MEMO_REGISTER!$A$6:$A$205,B200)=1,EXACT(B200,INDEX(MEMO_REGISTER!$A$6:$A$205,MATCH(B200,MEMO_REGISTER!$A$6:$A$205,0))),EXACT(C200,INDEX(MEMO_REGISTER!$B$6:$B$205,MATCH(B200,MEMO_REGISTER!$A$6:$A$205,0)))),"VALID","INVALID - MEMO / DECISION OWNERSHIP"))</x:f>
      </x:c>
      <x:c r="L200" s="30" t="str">
        <x:f>IF(A200="","",IF(AND(OR(EXACT(E200,"DECISION-USABLE"),EXACT(E200,"BOUNDED INFERENCE"),EXACT(E200,"REPAIR / NARROW"),EXACT(E200,"HOLD / EXCLUDE")),OR(EXACT(G200,"SUPPORT"),EXACT(G200,"CHALLENGE"))),"VALID","INVALID - CONTROLLED TOKEN"))</x:f>
      </x:c>
      <x:c r="M200" s="30" t="str">
        <x:f>IF(A200="","",IF(AND(B200&lt;&gt;"",C200&lt;&gt;"",D200&lt;&gt;"",F200&lt;&gt;"",H200&lt;&gt;"",I200&lt;&gt;""),"VALID","INVALID - REQUIRED FIELD"))</x:f>
      </x:c>
      <x:c r="N200" s="30" t="str">
        <x:f>IF(A200="","",IF(OR(J200&lt;&gt;"VALID",K200&lt;&gt;"VALID",L200&lt;&gt;"VALID",M200&lt;&gt;"VALID",P200&lt;&gt;"VALID"),"INVALID",IF(OR(EXACT(E200,"REPAIR / NARROW"),EXACT(E200,"HOLD / EXCLUDE")),"BLOCKING","VALID")))</x:f>
      </x:c>
      <x:c r="O200" s="30" t="str">
        <x:f>IF(A200="","",B200&amp;"|~|"&amp;C200&amp;"|~|"&amp;D200)</x:f>
      </x:c>
      <x:c r="P200" s="51" t="str">
        <x:f>IF(A200="","",IF(AND(COUNTIF(UPSTREAM_EVIDENCE!$A$6:$A$205,D200)=1,EXACT(D200,INDEX(UPSTREAM_EVIDENCE!$A$6:$A$205,MATCH(D200,UPSTREAM_EVIDENCE!$A$6:$A$205,0))),EXACT(C200,INDEX(UPSTREAM_EVIDENCE!$B$6:$B$205,MATCH(D200,UPSTREAM_EVIDENCE!$A$6:$A$205,0))),EXACT(E200,INDEX(UPSTREAM_EVIDENCE!$C$6:$C$205,MATCH(D200,UPSTREAM_EVIDENCE!$A$6:$A$205,0))),EXACT(F200,INDEX(UPSTREAM_EVIDENCE!$D$6:$D$205,MATCH(D200,UPSTREAM_EVIDENCE!$A$6:$A$205,0))),EXACT(H200,INDEX(UPSTREAM_EVIDENCE!$E$6:$E$205,MATCH(D200,UPSTREAM_EVIDENCE!$A$6:$A$205,0))),EXACT(I200,INDEX(UPSTREAM_EVIDENCE!$F$6:$F$205,MATCH(D200,UPSTREAM_EVIDENCE!$A$6:$A$205,0))),INDEX(UPSTREAM_EVIDENCE!$K$6:$K$205,MATCH(D200,UPSTREAM_EVIDENCE!$A$6:$A$205,0))="VALID"),"VALID","INVALID - EVIDENCE AUDIT PARITY"))</x:f>
      </x:c>
      <x:c r="Q200" s="51" t="str">
        <x:f>IF(A200="","",COUNTIF($B$6:B200,B200))</x:f>
      </x:c>
      <x:c r="R200" s="51" t="str">
        <x:f>IF(A200="","",B200&amp;"|~|"&amp;Q200)</x:f>
      </x:c>
      <x:c r="S200" s="51" t="str">
        <x:f>IF(A200="","",ROW()-5)</x:f>
      </x:c>
    </x:row>
    <x:row r="201">
      <x:c r="A201" s="24"/>
      <x:c r="B201" s="24"/>
      <x:c r="C201" s="24"/>
      <x:c r="D201" s="24"/>
      <x:c r="E201" s="24"/>
      <x:c r="F201" s="24"/>
      <x:c r="G201" s="24"/>
      <x:c r="H201" s="24"/>
      <x:c r="I201" s="24"/>
      <x:c r="J201" s="30" t="str">
        <x:f>IF(A201="","",IF(COUNTIF($A$6:$A$205,A201)=1,"VALID","INVALID - DUPLICATE / CASE-COLLIDING LINK ID"))</x:f>
      </x:c>
      <x:c r="K201" s="30" t="str">
        <x:f>IF(A201="","",IF(AND(COUNTIF(MEMO_REGISTER!$A$6:$A$205,B201)=1,EXACT(B201,INDEX(MEMO_REGISTER!$A$6:$A$205,MATCH(B201,MEMO_REGISTER!$A$6:$A$205,0))),EXACT(C201,INDEX(MEMO_REGISTER!$B$6:$B$205,MATCH(B201,MEMO_REGISTER!$A$6:$A$205,0)))),"VALID","INVALID - MEMO / DECISION OWNERSHIP"))</x:f>
      </x:c>
      <x:c r="L201" s="30" t="str">
        <x:f>IF(A201="","",IF(AND(OR(EXACT(E201,"DECISION-USABLE"),EXACT(E201,"BOUNDED INFERENCE"),EXACT(E201,"REPAIR / NARROW"),EXACT(E201,"HOLD / EXCLUDE")),OR(EXACT(G201,"SUPPORT"),EXACT(G201,"CHALLENGE"))),"VALID","INVALID - CONTROLLED TOKEN"))</x:f>
      </x:c>
      <x:c r="M201" s="30" t="str">
        <x:f>IF(A201="","",IF(AND(B201&lt;&gt;"",C201&lt;&gt;"",D201&lt;&gt;"",F201&lt;&gt;"",H201&lt;&gt;"",I201&lt;&gt;""),"VALID","INVALID - REQUIRED FIELD"))</x:f>
      </x:c>
      <x:c r="N201" s="30" t="str">
        <x:f>IF(A201="","",IF(OR(J201&lt;&gt;"VALID",K201&lt;&gt;"VALID",L201&lt;&gt;"VALID",M201&lt;&gt;"VALID",P201&lt;&gt;"VALID"),"INVALID",IF(OR(EXACT(E201,"REPAIR / NARROW"),EXACT(E201,"HOLD / EXCLUDE")),"BLOCKING","VALID")))</x:f>
      </x:c>
      <x:c r="O201" s="30" t="str">
        <x:f>IF(A201="","",B201&amp;"|~|"&amp;C201&amp;"|~|"&amp;D201)</x:f>
      </x:c>
      <x:c r="P201" s="51" t="str">
        <x:f>IF(A201="","",IF(AND(COUNTIF(UPSTREAM_EVIDENCE!$A$6:$A$205,D201)=1,EXACT(D201,INDEX(UPSTREAM_EVIDENCE!$A$6:$A$205,MATCH(D201,UPSTREAM_EVIDENCE!$A$6:$A$205,0))),EXACT(C201,INDEX(UPSTREAM_EVIDENCE!$B$6:$B$205,MATCH(D201,UPSTREAM_EVIDENCE!$A$6:$A$205,0))),EXACT(E201,INDEX(UPSTREAM_EVIDENCE!$C$6:$C$205,MATCH(D201,UPSTREAM_EVIDENCE!$A$6:$A$205,0))),EXACT(F201,INDEX(UPSTREAM_EVIDENCE!$D$6:$D$205,MATCH(D201,UPSTREAM_EVIDENCE!$A$6:$A$205,0))),EXACT(H201,INDEX(UPSTREAM_EVIDENCE!$E$6:$E$205,MATCH(D201,UPSTREAM_EVIDENCE!$A$6:$A$205,0))),EXACT(I201,INDEX(UPSTREAM_EVIDENCE!$F$6:$F$205,MATCH(D201,UPSTREAM_EVIDENCE!$A$6:$A$205,0))),INDEX(UPSTREAM_EVIDENCE!$K$6:$K$205,MATCH(D201,UPSTREAM_EVIDENCE!$A$6:$A$205,0))="VALID"),"VALID","INVALID - EVIDENCE AUDIT PARITY"))</x:f>
      </x:c>
      <x:c r="Q201" s="51" t="str">
        <x:f>IF(A201="","",COUNTIF($B$6:B201,B201))</x:f>
      </x:c>
      <x:c r="R201" s="51" t="str">
        <x:f>IF(A201="","",B201&amp;"|~|"&amp;Q201)</x:f>
      </x:c>
      <x:c r="S201" s="51" t="str">
        <x:f>IF(A201="","",ROW()-5)</x:f>
      </x:c>
    </x:row>
    <x:row r="202">
      <x:c r="A202" s="24"/>
      <x:c r="B202" s="24"/>
      <x:c r="C202" s="24"/>
      <x:c r="D202" s="24"/>
      <x:c r="E202" s="24"/>
      <x:c r="F202" s="24"/>
      <x:c r="G202" s="24"/>
      <x:c r="H202" s="24"/>
      <x:c r="I202" s="24"/>
      <x:c r="J202" s="30" t="str">
        <x:f>IF(A202="","",IF(COUNTIF($A$6:$A$205,A202)=1,"VALID","INVALID - DUPLICATE / CASE-COLLIDING LINK ID"))</x:f>
      </x:c>
      <x:c r="K202" s="30" t="str">
        <x:f>IF(A202="","",IF(AND(COUNTIF(MEMO_REGISTER!$A$6:$A$205,B202)=1,EXACT(B202,INDEX(MEMO_REGISTER!$A$6:$A$205,MATCH(B202,MEMO_REGISTER!$A$6:$A$205,0))),EXACT(C202,INDEX(MEMO_REGISTER!$B$6:$B$205,MATCH(B202,MEMO_REGISTER!$A$6:$A$205,0)))),"VALID","INVALID - MEMO / DECISION OWNERSHIP"))</x:f>
      </x:c>
      <x:c r="L202" s="30" t="str">
        <x:f>IF(A202="","",IF(AND(OR(EXACT(E202,"DECISION-USABLE"),EXACT(E202,"BOUNDED INFERENCE"),EXACT(E202,"REPAIR / NARROW"),EXACT(E202,"HOLD / EXCLUDE")),OR(EXACT(G202,"SUPPORT"),EXACT(G202,"CHALLENGE"))),"VALID","INVALID - CONTROLLED TOKEN"))</x:f>
      </x:c>
      <x:c r="M202" s="30" t="str">
        <x:f>IF(A202="","",IF(AND(B202&lt;&gt;"",C202&lt;&gt;"",D202&lt;&gt;"",F202&lt;&gt;"",H202&lt;&gt;"",I202&lt;&gt;""),"VALID","INVALID - REQUIRED FIELD"))</x:f>
      </x:c>
      <x:c r="N202" s="30" t="str">
        <x:f>IF(A202="","",IF(OR(J202&lt;&gt;"VALID",K202&lt;&gt;"VALID",L202&lt;&gt;"VALID",M202&lt;&gt;"VALID",P202&lt;&gt;"VALID"),"INVALID",IF(OR(EXACT(E202,"REPAIR / NARROW"),EXACT(E202,"HOLD / EXCLUDE")),"BLOCKING","VALID")))</x:f>
      </x:c>
      <x:c r="O202" s="30" t="str">
        <x:f>IF(A202="","",B202&amp;"|~|"&amp;C202&amp;"|~|"&amp;D202)</x:f>
      </x:c>
      <x:c r="P202" s="51" t="str">
        <x:f>IF(A202="","",IF(AND(COUNTIF(UPSTREAM_EVIDENCE!$A$6:$A$205,D202)=1,EXACT(D202,INDEX(UPSTREAM_EVIDENCE!$A$6:$A$205,MATCH(D202,UPSTREAM_EVIDENCE!$A$6:$A$205,0))),EXACT(C202,INDEX(UPSTREAM_EVIDENCE!$B$6:$B$205,MATCH(D202,UPSTREAM_EVIDENCE!$A$6:$A$205,0))),EXACT(E202,INDEX(UPSTREAM_EVIDENCE!$C$6:$C$205,MATCH(D202,UPSTREAM_EVIDENCE!$A$6:$A$205,0))),EXACT(F202,INDEX(UPSTREAM_EVIDENCE!$D$6:$D$205,MATCH(D202,UPSTREAM_EVIDENCE!$A$6:$A$205,0))),EXACT(H202,INDEX(UPSTREAM_EVIDENCE!$E$6:$E$205,MATCH(D202,UPSTREAM_EVIDENCE!$A$6:$A$205,0))),EXACT(I202,INDEX(UPSTREAM_EVIDENCE!$F$6:$F$205,MATCH(D202,UPSTREAM_EVIDENCE!$A$6:$A$205,0))),INDEX(UPSTREAM_EVIDENCE!$K$6:$K$205,MATCH(D202,UPSTREAM_EVIDENCE!$A$6:$A$205,0))="VALID"),"VALID","INVALID - EVIDENCE AUDIT PARITY"))</x:f>
      </x:c>
      <x:c r="Q202" s="51" t="str">
        <x:f>IF(A202="","",COUNTIF($B$6:B202,B202))</x:f>
      </x:c>
      <x:c r="R202" s="51" t="str">
        <x:f>IF(A202="","",B202&amp;"|~|"&amp;Q202)</x:f>
      </x:c>
      <x:c r="S202" s="51" t="str">
        <x:f>IF(A202="","",ROW()-5)</x:f>
      </x:c>
    </x:row>
    <x:row r="203">
      <x:c r="A203" s="24"/>
      <x:c r="B203" s="24"/>
      <x:c r="C203" s="24"/>
      <x:c r="D203" s="24"/>
      <x:c r="E203" s="24"/>
      <x:c r="F203" s="24"/>
      <x:c r="G203" s="24"/>
      <x:c r="H203" s="24"/>
      <x:c r="I203" s="24"/>
      <x:c r="J203" s="30" t="str">
        <x:f>IF(A203="","",IF(COUNTIF($A$6:$A$205,A203)=1,"VALID","INVALID - DUPLICATE / CASE-COLLIDING LINK ID"))</x:f>
      </x:c>
      <x:c r="K203" s="30" t="str">
        <x:f>IF(A203="","",IF(AND(COUNTIF(MEMO_REGISTER!$A$6:$A$205,B203)=1,EXACT(B203,INDEX(MEMO_REGISTER!$A$6:$A$205,MATCH(B203,MEMO_REGISTER!$A$6:$A$205,0))),EXACT(C203,INDEX(MEMO_REGISTER!$B$6:$B$205,MATCH(B203,MEMO_REGISTER!$A$6:$A$205,0)))),"VALID","INVALID - MEMO / DECISION OWNERSHIP"))</x:f>
      </x:c>
      <x:c r="L203" s="30" t="str">
        <x:f>IF(A203="","",IF(AND(OR(EXACT(E203,"DECISION-USABLE"),EXACT(E203,"BOUNDED INFERENCE"),EXACT(E203,"REPAIR / NARROW"),EXACT(E203,"HOLD / EXCLUDE")),OR(EXACT(G203,"SUPPORT"),EXACT(G203,"CHALLENGE"))),"VALID","INVALID - CONTROLLED TOKEN"))</x:f>
      </x:c>
      <x:c r="M203" s="30" t="str">
        <x:f>IF(A203="","",IF(AND(B203&lt;&gt;"",C203&lt;&gt;"",D203&lt;&gt;"",F203&lt;&gt;"",H203&lt;&gt;"",I203&lt;&gt;""),"VALID","INVALID - REQUIRED FIELD"))</x:f>
      </x:c>
      <x:c r="N203" s="30" t="str">
        <x:f>IF(A203="","",IF(OR(J203&lt;&gt;"VALID",K203&lt;&gt;"VALID",L203&lt;&gt;"VALID",M203&lt;&gt;"VALID",P203&lt;&gt;"VALID"),"INVALID",IF(OR(EXACT(E203,"REPAIR / NARROW"),EXACT(E203,"HOLD / EXCLUDE")),"BLOCKING","VALID")))</x:f>
      </x:c>
      <x:c r="O203" s="30" t="str">
        <x:f>IF(A203="","",B203&amp;"|~|"&amp;C203&amp;"|~|"&amp;D203)</x:f>
      </x:c>
      <x:c r="P203" s="51" t="str">
        <x:f>IF(A203="","",IF(AND(COUNTIF(UPSTREAM_EVIDENCE!$A$6:$A$205,D203)=1,EXACT(D203,INDEX(UPSTREAM_EVIDENCE!$A$6:$A$205,MATCH(D203,UPSTREAM_EVIDENCE!$A$6:$A$205,0))),EXACT(C203,INDEX(UPSTREAM_EVIDENCE!$B$6:$B$205,MATCH(D203,UPSTREAM_EVIDENCE!$A$6:$A$205,0))),EXACT(E203,INDEX(UPSTREAM_EVIDENCE!$C$6:$C$205,MATCH(D203,UPSTREAM_EVIDENCE!$A$6:$A$205,0))),EXACT(F203,INDEX(UPSTREAM_EVIDENCE!$D$6:$D$205,MATCH(D203,UPSTREAM_EVIDENCE!$A$6:$A$205,0))),EXACT(H203,INDEX(UPSTREAM_EVIDENCE!$E$6:$E$205,MATCH(D203,UPSTREAM_EVIDENCE!$A$6:$A$205,0))),EXACT(I203,INDEX(UPSTREAM_EVIDENCE!$F$6:$F$205,MATCH(D203,UPSTREAM_EVIDENCE!$A$6:$A$205,0))),INDEX(UPSTREAM_EVIDENCE!$K$6:$K$205,MATCH(D203,UPSTREAM_EVIDENCE!$A$6:$A$205,0))="VALID"),"VALID","INVALID - EVIDENCE AUDIT PARITY"))</x:f>
      </x:c>
      <x:c r="Q203" s="51" t="str">
        <x:f>IF(A203="","",COUNTIF($B$6:B203,B203))</x:f>
      </x:c>
      <x:c r="R203" s="51" t="str">
        <x:f>IF(A203="","",B203&amp;"|~|"&amp;Q203)</x:f>
      </x:c>
      <x:c r="S203" s="51" t="str">
        <x:f>IF(A203="","",ROW()-5)</x:f>
      </x:c>
    </x:row>
    <x:row r="204">
      <x:c r="A204" s="24"/>
      <x:c r="B204" s="24"/>
      <x:c r="C204" s="24"/>
      <x:c r="D204" s="24"/>
      <x:c r="E204" s="24"/>
      <x:c r="F204" s="24"/>
      <x:c r="G204" s="24"/>
      <x:c r="H204" s="24"/>
      <x:c r="I204" s="24"/>
      <x:c r="J204" s="30" t="str">
        <x:f>IF(A204="","",IF(COUNTIF($A$6:$A$205,A204)=1,"VALID","INVALID - DUPLICATE / CASE-COLLIDING LINK ID"))</x:f>
      </x:c>
      <x:c r="K204" s="30" t="str">
        <x:f>IF(A204="","",IF(AND(COUNTIF(MEMO_REGISTER!$A$6:$A$205,B204)=1,EXACT(B204,INDEX(MEMO_REGISTER!$A$6:$A$205,MATCH(B204,MEMO_REGISTER!$A$6:$A$205,0))),EXACT(C204,INDEX(MEMO_REGISTER!$B$6:$B$205,MATCH(B204,MEMO_REGISTER!$A$6:$A$205,0)))),"VALID","INVALID - MEMO / DECISION OWNERSHIP"))</x:f>
      </x:c>
      <x:c r="L204" s="30" t="str">
        <x:f>IF(A204="","",IF(AND(OR(EXACT(E204,"DECISION-USABLE"),EXACT(E204,"BOUNDED INFERENCE"),EXACT(E204,"REPAIR / NARROW"),EXACT(E204,"HOLD / EXCLUDE")),OR(EXACT(G204,"SUPPORT"),EXACT(G204,"CHALLENGE"))),"VALID","INVALID - CONTROLLED TOKEN"))</x:f>
      </x:c>
      <x:c r="M204" s="30" t="str">
        <x:f>IF(A204="","",IF(AND(B204&lt;&gt;"",C204&lt;&gt;"",D204&lt;&gt;"",F204&lt;&gt;"",H204&lt;&gt;"",I204&lt;&gt;""),"VALID","INVALID - REQUIRED FIELD"))</x:f>
      </x:c>
      <x:c r="N204" s="30" t="str">
        <x:f>IF(A204="","",IF(OR(J204&lt;&gt;"VALID",K204&lt;&gt;"VALID",L204&lt;&gt;"VALID",M204&lt;&gt;"VALID",P204&lt;&gt;"VALID"),"INVALID",IF(OR(EXACT(E204,"REPAIR / NARROW"),EXACT(E204,"HOLD / EXCLUDE")),"BLOCKING","VALID")))</x:f>
      </x:c>
      <x:c r="O204" s="30" t="str">
        <x:f>IF(A204="","",B204&amp;"|~|"&amp;C204&amp;"|~|"&amp;D204)</x:f>
      </x:c>
      <x:c r="P204" s="51" t="str">
        <x:f>IF(A204="","",IF(AND(COUNTIF(UPSTREAM_EVIDENCE!$A$6:$A$205,D204)=1,EXACT(D204,INDEX(UPSTREAM_EVIDENCE!$A$6:$A$205,MATCH(D204,UPSTREAM_EVIDENCE!$A$6:$A$205,0))),EXACT(C204,INDEX(UPSTREAM_EVIDENCE!$B$6:$B$205,MATCH(D204,UPSTREAM_EVIDENCE!$A$6:$A$205,0))),EXACT(E204,INDEX(UPSTREAM_EVIDENCE!$C$6:$C$205,MATCH(D204,UPSTREAM_EVIDENCE!$A$6:$A$205,0))),EXACT(F204,INDEX(UPSTREAM_EVIDENCE!$D$6:$D$205,MATCH(D204,UPSTREAM_EVIDENCE!$A$6:$A$205,0))),EXACT(H204,INDEX(UPSTREAM_EVIDENCE!$E$6:$E$205,MATCH(D204,UPSTREAM_EVIDENCE!$A$6:$A$205,0))),EXACT(I204,INDEX(UPSTREAM_EVIDENCE!$F$6:$F$205,MATCH(D204,UPSTREAM_EVIDENCE!$A$6:$A$205,0))),INDEX(UPSTREAM_EVIDENCE!$K$6:$K$205,MATCH(D204,UPSTREAM_EVIDENCE!$A$6:$A$205,0))="VALID"),"VALID","INVALID - EVIDENCE AUDIT PARITY"))</x:f>
      </x:c>
      <x:c r="Q204" s="51" t="str">
        <x:f>IF(A204="","",COUNTIF($B$6:B204,B204))</x:f>
      </x:c>
      <x:c r="R204" s="51" t="str">
        <x:f>IF(A204="","",B204&amp;"|~|"&amp;Q204)</x:f>
      </x:c>
      <x:c r="S204" s="51" t="str">
        <x:f>IF(A204="","",ROW()-5)</x:f>
      </x:c>
    </x:row>
    <x:row r="205">
      <x:c r="A205" s="24"/>
      <x:c r="B205" s="24"/>
      <x:c r="C205" s="24"/>
      <x:c r="D205" s="24"/>
      <x:c r="E205" s="24"/>
      <x:c r="F205" s="24"/>
      <x:c r="G205" s="24"/>
      <x:c r="H205" s="24"/>
      <x:c r="I205" s="24"/>
      <x:c r="J205" s="30" t="str">
        <x:f>IF(A205="","",IF(COUNTIF($A$6:$A$205,A205)=1,"VALID","INVALID - DUPLICATE / CASE-COLLIDING LINK ID"))</x:f>
      </x:c>
      <x:c r="K205" s="30" t="str">
        <x:f>IF(A205="","",IF(AND(COUNTIF(MEMO_REGISTER!$A$6:$A$205,B205)=1,EXACT(B205,INDEX(MEMO_REGISTER!$A$6:$A$205,MATCH(B205,MEMO_REGISTER!$A$6:$A$205,0))),EXACT(C205,INDEX(MEMO_REGISTER!$B$6:$B$205,MATCH(B205,MEMO_REGISTER!$A$6:$A$205,0)))),"VALID","INVALID - MEMO / DECISION OWNERSHIP"))</x:f>
      </x:c>
      <x:c r="L205" s="30" t="str">
        <x:f>IF(A205="","",IF(AND(OR(EXACT(E205,"DECISION-USABLE"),EXACT(E205,"BOUNDED INFERENCE"),EXACT(E205,"REPAIR / NARROW"),EXACT(E205,"HOLD / EXCLUDE")),OR(EXACT(G205,"SUPPORT"),EXACT(G205,"CHALLENGE"))),"VALID","INVALID - CONTROLLED TOKEN"))</x:f>
      </x:c>
      <x:c r="M205" s="30" t="str">
        <x:f>IF(A205="","",IF(AND(B205&lt;&gt;"",C205&lt;&gt;"",D205&lt;&gt;"",F205&lt;&gt;"",H205&lt;&gt;"",I205&lt;&gt;""),"VALID","INVALID - REQUIRED FIELD"))</x:f>
      </x:c>
      <x:c r="N205" s="30" t="str">
        <x:f>IF(A205="","",IF(OR(J205&lt;&gt;"VALID",K205&lt;&gt;"VALID",L205&lt;&gt;"VALID",M205&lt;&gt;"VALID",P205&lt;&gt;"VALID"),"INVALID",IF(OR(EXACT(E205,"REPAIR / NARROW"),EXACT(E205,"HOLD / EXCLUDE")),"BLOCKING","VALID")))</x:f>
      </x:c>
      <x:c r="O205" s="30" t="str">
        <x:f>IF(A205="","",B205&amp;"|~|"&amp;C205&amp;"|~|"&amp;D205)</x:f>
      </x:c>
      <x:c r="P205" s="51" t="str">
        <x:f>IF(A205="","",IF(AND(COUNTIF(UPSTREAM_EVIDENCE!$A$6:$A$205,D205)=1,EXACT(D205,INDEX(UPSTREAM_EVIDENCE!$A$6:$A$205,MATCH(D205,UPSTREAM_EVIDENCE!$A$6:$A$205,0))),EXACT(C205,INDEX(UPSTREAM_EVIDENCE!$B$6:$B$205,MATCH(D205,UPSTREAM_EVIDENCE!$A$6:$A$205,0))),EXACT(E205,INDEX(UPSTREAM_EVIDENCE!$C$6:$C$205,MATCH(D205,UPSTREAM_EVIDENCE!$A$6:$A$205,0))),EXACT(F205,INDEX(UPSTREAM_EVIDENCE!$D$6:$D$205,MATCH(D205,UPSTREAM_EVIDENCE!$A$6:$A$205,0))),EXACT(H205,INDEX(UPSTREAM_EVIDENCE!$E$6:$E$205,MATCH(D205,UPSTREAM_EVIDENCE!$A$6:$A$205,0))),EXACT(I205,INDEX(UPSTREAM_EVIDENCE!$F$6:$F$205,MATCH(D205,UPSTREAM_EVIDENCE!$A$6:$A$205,0))),INDEX(UPSTREAM_EVIDENCE!$K$6:$K$205,MATCH(D205,UPSTREAM_EVIDENCE!$A$6:$A$205,0))="VALID"),"VALID","INVALID - EVIDENCE AUDIT PARITY"))</x:f>
      </x:c>
      <x:c r="Q205" s="51" t="str">
        <x:f>IF(A205="","",COUNTIF($B$6:B205,B205))</x:f>
      </x:c>
      <x:c r="R205" s="51" t="str">
        <x:f>IF(A205="","",B205&amp;"|~|"&amp;Q205)</x:f>
      </x:c>
      <x:c r="S205" s="51" t="str">
        <x:f>IF(A205="","",ROW()-5)</x:f>
      </x:c>
    </x:row>
  </x:sheetData>
  <x:dataValidations count="2">
    <x:dataValidation type="list" sqref="E6:E205">
      <x:formula1>LISTS!$B$2:$B$5</x:formula1>
    </x:dataValidation>
    <x:dataValidation type="list" sqref="G6:G205">
      <x:formula1>LISTS!$C$2:$C$3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9" hidden="0" customWidth="1"/>
    <x:col min="4" max="4" width="58" hidden="0" customWidth="1"/>
    <x:col min="5" max="5" width="18" hidden="0" customWidth="1"/>
    <x:col min="6" max="6" width="58" hidden="0" customWidth="1"/>
    <x:col min="7" max="7" width="58" hidden="0" customWidth="1"/>
    <x:col min="8" max="8" width="26" hidden="0" customWidth="1"/>
    <x:col min="9" max="9" width="28" hidden="0" customWidth="1"/>
    <x:col min="10" max="10" width="26" hidden="0" customWidth="1"/>
    <x:col min="11" max="11" width="28" hidden="0" customWidth="1"/>
    <x:col min="12" max="12" width="31" hidden="0" customWidth="1"/>
    <x:col min="13" max="13" width="55" hidden="0" customWidth="1"/>
  </x:cols>
  <x:sheetData>
    <x:row r="1">
      <x:c r="A1" s="5" t="str">
        <x:v>Alternative ID</x:v>
      </x:c>
      <x:c r="B1" s="5" t="str">
        <x:v>Memo ID</x:v>
      </x:c>
      <x:c r="C1" s="5" t="str">
        <x:v>Decision ID</x:v>
      </x:c>
      <x:c r="D1" s="5" t="str">
        <x:v>Serious alternative</x:v>
      </x:c>
      <x:c r="E1" s="5" t="str">
        <x:v>Status</x:v>
      </x:c>
      <x:c r="F1" s="5" t="str">
        <x:v>Why it lost</x:v>
      </x:c>
      <x:c r="G1" s="5" t="str">
        <x:v>Reopen condition</x:v>
      </x:c>
      <x:c r="H1" s="5" t="str">
        <x:v>ID control</x:v>
      </x:c>
      <x:c r="I1" s="5" t="str">
        <x:v>Memo ownership</x:v>
      </x:c>
      <x:c r="J1" s="5" t="str">
        <x:v>Token control</x:v>
      </x:c>
      <x:c r="K1" s="5" t="str">
        <x:v>Required fields</x:v>
      </x:c>
      <x:c r="L1" s="5" t="str">
        <x:v>Alternative state</x:v>
      </x:c>
      <x:c r="M1" s="5" t="str">
        <x:v>Ownership key</x:v>
      </x:c>
      <x:c r="N1" s="51" t="str">
        <x:v>Upstream alternative parity</x:v>
      </x:c>
      <x:c r="O1" s="51" t="str">
        <x:v>Memo alternative ordinal</x:v>
      </x:c>
      <x:c r="P1" s="51" t="str">
        <x:v>Snapshot key</x:v>
      </x:c>
      <x:c r="Q1" t="str">
        <x:v>Lookup row</x:v>
      </x:c>
    </x:row>
    <x:row r="2">
      <x:c r="N2" s="51"/>
      <x:c r="O2" s="51"/>
      <x:c r="P2" s="51"/>
    </x:row>
    <x:row r="3">
      <x:c r="N3" s="51"/>
      <x:c r="O3" s="51"/>
      <x:c r="P3" s="51"/>
    </x:row>
    <x:row r="4">
      <x:c r="N4" s="51"/>
      <x:c r="O4" s="51"/>
      <x:c r="P4" s="51"/>
    </x:row>
    <x:row r="5">
      <x:c r="N5" s="51"/>
      <x:c r="O5" s="51"/>
      <x:c r="P5" s="51"/>
    </x:row>
    <x:row r="6">
      <x:c r="A6" s="24" t="str">
        <x:v>ALT-FICTIONAL-001</x:v>
      </x:c>
      <x:c r="B6" s="24" t="str">
        <x:v>MEMO-FICTIONAL-001</x:v>
      </x:c>
      <x:c r="C6" s="24" t="str">
        <x:v>DDC-FICTIONAL-001</x:v>
      </x:c>
      <x:c r="D6" s="24" t="str">
        <x:v>Build the broad category hub first</x:v>
      </x:c>
      <x:c r="E6" s="24" t="str">
        <x:v>DEFERRED</x:v>
      </x:c>
      <x:c r="F6" s="24" t="str">
        <x:v>It requires more authority and content capacity before first-party buyer evidence is available.</x:v>
      </x:c>
      <x:c r="G6" s="24" t="str">
        <x:v>Reopen if engineering/content capacity changes or new audited evidence materially increases near-term buyer relevance.</x:v>
      </x:c>
      <x:c r="H6" s="30" t="str">
        <x:f>IF(A6="","",IF(COUNTIF($A$6:$A$205,A6)=1,"VALID","INVALID - DUPLICATE / CASE-COLLIDING ALTERNATIVE LINK ID"))</x:f>
        <x:v>VALID</x:v>
      </x:c>
      <x:c r="I6" s="30" t="str">
        <x:f>IF(A6="","",IF(AND(COUNTIF(MEMO_REGISTER!$A$6:$A$205,B6)=1,EXACT(B6,INDEX(MEMO_REGISTER!$A$6:$A$205,MATCH(B6,MEMO_REGISTER!$A$6:$A$205,0))),EXACT(C6,INDEX(MEMO_REGISTER!$B$6:$B$205,MATCH(B6,MEMO_REGISTER!$A$6:$A$205,0)))),"VALID","INVALID - MEMO / DECISION OWNERSHIP"))</x:f>
        <x:v>VALID</x:v>
      </x:c>
      <x:c r="J6" s="30" t="str">
        <x:f>IF(A6="","",IF(OR(EXACT(E6,"REJECTED"),EXACT(E6,"DEFERRED"),EXACT(E6,"STATUS QUO")),"VALID","INVALID - STATUS TOKEN"))</x:f>
        <x:v>VALID</x:v>
      </x:c>
      <x:c r="K6" s="30" t="str">
        <x:f>IF(A6="","",IF(AND(B6&lt;&gt;"",C6&lt;&gt;"",D6&lt;&gt;"",F6&lt;&gt;"",G6&lt;&gt;""),"VALID","INVALID - REQUIRED FIELD"))</x:f>
        <x:v>VALID</x:v>
      </x:c>
      <x:c r="L6" s="30" t="str">
        <x:f>IF(A6="","",IF(AND(H6="VALID",I6="VALID",J6="VALID",K6="VALID",N6="VALID"),"VALID","INVALID"))</x:f>
        <x:v>VALID</x:v>
      </x:c>
      <x:c r="M6" s="30" t="str">
        <x:f>IF(A6="","",B6&amp;"|~|"&amp;C6&amp;"|~|"&amp;D6)</x:f>
        <x:v>MEMO-FICTIONAL-001|~|DDC-FICTIONAL-001|~|Build the broad category hub first</x:v>
      </x:c>
      <x:c r="N6" s="51" t="str">
        <x:f>IF(A6="","",IF(AND(COUNTIF(UPSTREAM_ALTERNATIVES!$A$6:$A$205,A6)=1,EXACT(A6,INDEX(UPSTREAM_ALTERNATIVES!$A$6:$A$205,MATCH(A6,UPSTREAM_ALTERNATIVES!$A$6:$A$205,0))),EXACT(C6,INDEX(UPSTREAM_ALTERNATIVES!$B$6:$B$205,MATCH(A6,UPSTREAM_ALTERNATIVES!$A$6:$A$205,0))),EXACT(D6,INDEX(UPSTREAM_ALTERNATIVES!$C$6:$C$205,MATCH(A6,UPSTREAM_ALTERNATIVES!$A$6:$A$205,0))),EXACT(E6,INDEX(UPSTREAM_ALTERNATIVES!$D$6:$D$205,MATCH(A6,UPSTREAM_ALTERNATIVES!$A$6:$A$205,0))),EXACT(F6,INDEX(UPSTREAM_ALTERNATIVES!$E$6:$E$205,MATCH(A6,UPSTREAM_ALTERNATIVES!$A$6:$A$205,0))),EXACT(G6,INDEX(UPSTREAM_ALTERNATIVES!$F$6:$F$205,MATCH(A6,UPSTREAM_ALTERNATIVES!$A$6:$A$205,0))),INDEX(UPSTREAM_ALTERNATIVES!$K$6:$K$205,MATCH(A6,UPSTREAM_ALTERNATIVES!$A$6:$A$205,0))="VALID"),"VALID","INVALID - UPSTREAM ALTERNATIVE PARITY"))</x:f>
        <x:v>VALID</x:v>
      </x:c>
      <x:c r="O6" s="51" t="n">
        <x:f>IF(A6="","",COUNTIF($B$6:B6,B6))</x:f>
        <x:v>1</x:v>
      </x:c>
      <x:c r="P6" s="51" t="str">
        <x:f>IF(A6="","",B6&amp;"|~|"&amp;O6)</x:f>
        <x:v>MEMO-FICTIONAL-001|~|1</x:v>
      </x:c>
      <x:c r="Q6" t="n">
        <x:f>IF(A6="","",ROW()-5)</x:f>
        <x:v>1</x:v>
      </x:c>
    </x:row>
    <x:row r="7">
      <x:c r="A7" s="24"/>
      <x:c r="B7" s="24"/>
      <x:c r="C7" s="24"/>
      <x:c r="D7" s="24"/>
      <x:c r="E7" s="24"/>
      <x:c r="F7" s="24"/>
      <x:c r="G7" s="24"/>
      <x:c r="H7" s="30" t="str">
        <x:f>IF(A7="","",IF(COUNTIF($A$6:$A$205,A7)=1,"VALID","INVALID - DUPLICATE / CASE-COLLIDING ALTERNATIVE LINK ID"))</x:f>
      </x:c>
      <x:c r="I7" s="30" t="str">
        <x:f>IF(A7="","",IF(AND(COUNTIF(MEMO_REGISTER!$A$6:$A$205,B7)=1,EXACT(B7,INDEX(MEMO_REGISTER!$A$6:$A$205,MATCH(B7,MEMO_REGISTER!$A$6:$A$205,0))),EXACT(C7,INDEX(MEMO_REGISTER!$B$6:$B$205,MATCH(B7,MEMO_REGISTER!$A$6:$A$205,0)))),"VALID","INVALID - MEMO / DECISION OWNERSHIP"))</x:f>
      </x:c>
      <x:c r="J7" s="30" t="str">
        <x:f>IF(A7="","",IF(OR(EXACT(E7,"REJECTED"),EXACT(E7,"DEFERRED"),EXACT(E7,"STATUS QUO")),"VALID","INVALID - STATUS TOKEN"))</x:f>
      </x:c>
      <x:c r="K7" s="30" t="str">
        <x:f>IF(A7="","",IF(AND(B7&lt;&gt;"",C7&lt;&gt;"",D7&lt;&gt;"",F7&lt;&gt;"",G7&lt;&gt;""),"VALID","INVALID - REQUIRED FIELD"))</x:f>
      </x:c>
      <x:c r="L7" s="30" t="str">
        <x:f>IF(A7="","",IF(AND(H7="VALID",I7="VALID",J7="VALID",K7="VALID",N7="VALID"),"VALID","INVALID"))</x:f>
      </x:c>
      <x:c r="M7" s="30" t="str">
        <x:f>IF(A7="","",B7&amp;"|~|"&amp;C7&amp;"|~|"&amp;D7)</x:f>
      </x:c>
      <x:c r="N7" s="51" t="str">
        <x:f>IF(A7="","",IF(AND(COUNTIF(UPSTREAM_ALTERNATIVES!$A$6:$A$205,A7)=1,EXACT(A7,INDEX(UPSTREAM_ALTERNATIVES!$A$6:$A$205,MATCH(A7,UPSTREAM_ALTERNATIVES!$A$6:$A$205,0))),EXACT(C7,INDEX(UPSTREAM_ALTERNATIVES!$B$6:$B$205,MATCH(A7,UPSTREAM_ALTERNATIVES!$A$6:$A$205,0))),EXACT(D7,INDEX(UPSTREAM_ALTERNATIVES!$C$6:$C$205,MATCH(A7,UPSTREAM_ALTERNATIVES!$A$6:$A$205,0))),EXACT(E7,INDEX(UPSTREAM_ALTERNATIVES!$D$6:$D$205,MATCH(A7,UPSTREAM_ALTERNATIVES!$A$6:$A$205,0))),EXACT(F7,INDEX(UPSTREAM_ALTERNATIVES!$E$6:$E$205,MATCH(A7,UPSTREAM_ALTERNATIVES!$A$6:$A$205,0))),EXACT(G7,INDEX(UPSTREAM_ALTERNATIVES!$F$6:$F$205,MATCH(A7,UPSTREAM_ALTERNATIVES!$A$6:$A$205,0))),INDEX(UPSTREAM_ALTERNATIVES!$K$6:$K$205,MATCH(A7,UPSTREAM_ALTERNATIVES!$A$6:$A$205,0))="VALID"),"VALID","INVALID - UPSTREAM ALTERNATIVE PARITY"))</x:f>
      </x:c>
      <x:c r="O7" s="51" t="str">
        <x:f>IF(A7="","",COUNTIF($B$6:B7,B7))</x:f>
      </x:c>
      <x:c r="P7" s="51" t="str">
        <x:f>IF(A7="","",B7&amp;"|~|"&amp;O7)</x:f>
      </x:c>
      <x:c r="Q7" t="str">
        <x:f>IF(A7="","",ROW()-5)</x:f>
      </x:c>
    </x:row>
    <x:row r="8">
      <x:c r="A8" s="24"/>
      <x:c r="B8" s="24"/>
      <x:c r="C8" s="24"/>
      <x:c r="D8" s="24"/>
      <x:c r="E8" s="24"/>
      <x:c r="F8" s="24"/>
      <x:c r="G8" s="24"/>
      <x:c r="H8" s="30" t="str">
        <x:f>IF(A8="","",IF(COUNTIF($A$6:$A$205,A8)=1,"VALID","INVALID - DUPLICATE / CASE-COLLIDING ALTERNATIVE LINK ID"))</x:f>
      </x:c>
      <x:c r="I8" s="30" t="str">
        <x:f>IF(A8="","",IF(AND(COUNTIF(MEMO_REGISTER!$A$6:$A$205,B8)=1,EXACT(B8,INDEX(MEMO_REGISTER!$A$6:$A$205,MATCH(B8,MEMO_REGISTER!$A$6:$A$205,0))),EXACT(C8,INDEX(MEMO_REGISTER!$B$6:$B$205,MATCH(B8,MEMO_REGISTER!$A$6:$A$205,0)))),"VALID","INVALID - MEMO / DECISION OWNERSHIP"))</x:f>
      </x:c>
      <x:c r="J8" s="30" t="str">
        <x:f>IF(A8="","",IF(OR(EXACT(E8,"REJECTED"),EXACT(E8,"DEFERRED"),EXACT(E8,"STATUS QUO")),"VALID","INVALID - STATUS TOKEN"))</x:f>
      </x:c>
      <x:c r="K8" s="30" t="str">
        <x:f>IF(A8="","",IF(AND(B8&lt;&gt;"",C8&lt;&gt;"",D8&lt;&gt;"",F8&lt;&gt;"",G8&lt;&gt;""),"VALID","INVALID - REQUIRED FIELD"))</x:f>
      </x:c>
      <x:c r="L8" s="30" t="str">
        <x:f>IF(A8="","",IF(AND(H8="VALID",I8="VALID",J8="VALID",K8="VALID",N8="VALID"),"VALID","INVALID"))</x:f>
      </x:c>
      <x:c r="M8" s="30" t="str">
        <x:f>IF(A8="","",B8&amp;"|~|"&amp;C8&amp;"|~|"&amp;D8)</x:f>
      </x:c>
      <x:c r="N8" s="51" t="str">
        <x:f>IF(A8="","",IF(AND(COUNTIF(UPSTREAM_ALTERNATIVES!$A$6:$A$205,A8)=1,EXACT(A8,INDEX(UPSTREAM_ALTERNATIVES!$A$6:$A$205,MATCH(A8,UPSTREAM_ALTERNATIVES!$A$6:$A$205,0))),EXACT(C8,INDEX(UPSTREAM_ALTERNATIVES!$B$6:$B$205,MATCH(A8,UPSTREAM_ALTERNATIVES!$A$6:$A$205,0))),EXACT(D8,INDEX(UPSTREAM_ALTERNATIVES!$C$6:$C$205,MATCH(A8,UPSTREAM_ALTERNATIVES!$A$6:$A$205,0))),EXACT(E8,INDEX(UPSTREAM_ALTERNATIVES!$D$6:$D$205,MATCH(A8,UPSTREAM_ALTERNATIVES!$A$6:$A$205,0))),EXACT(F8,INDEX(UPSTREAM_ALTERNATIVES!$E$6:$E$205,MATCH(A8,UPSTREAM_ALTERNATIVES!$A$6:$A$205,0))),EXACT(G8,INDEX(UPSTREAM_ALTERNATIVES!$F$6:$F$205,MATCH(A8,UPSTREAM_ALTERNATIVES!$A$6:$A$205,0))),INDEX(UPSTREAM_ALTERNATIVES!$K$6:$K$205,MATCH(A8,UPSTREAM_ALTERNATIVES!$A$6:$A$205,0))="VALID"),"VALID","INVALID - UPSTREAM ALTERNATIVE PARITY"))</x:f>
      </x:c>
      <x:c r="O8" s="51" t="str">
        <x:f>IF(A8="","",COUNTIF($B$6:B8,B8))</x:f>
      </x:c>
      <x:c r="P8" s="51" t="str">
        <x:f>IF(A8="","",B8&amp;"|~|"&amp;O8)</x:f>
      </x:c>
      <x:c r="Q8" t="str">
        <x:f>IF(A8="","",ROW()-5)</x:f>
      </x:c>
    </x:row>
    <x:row r="9">
      <x:c r="A9" s="24"/>
      <x:c r="B9" s="24"/>
      <x:c r="C9" s="24"/>
      <x:c r="D9" s="24"/>
      <x:c r="E9" s="24"/>
      <x:c r="F9" s="24"/>
      <x:c r="G9" s="24"/>
      <x:c r="H9" s="30" t="str">
        <x:f>IF(A9="","",IF(COUNTIF($A$6:$A$205,A9)=1,"VALID","INVALID - DUPLICATE / CASE-COLLIDING ALTERNATIVE LINK ID"))</x:f>
      </x:c>
      <x:c r="I9" s="30" t="str">
        <x:f>IF(A9="","",IF(AND(COUNTIF(MEMO_REGISTER!$A$6:$A$205,B9)=1,EXACT(B9,INDEX(MEMO_REGISTER!$A$6:$A$205,MATCH(B9,MEMO_REGISTER!$A$6:$A$205,0))),EXACT(C9,INDEX(MEMO_REGISTER!$B$6:$B$205,MATCH(B9,MEMO_REGISTER!$A$6:$A$205,0)))),"VALID","INVALID - MEMO / DECISION OWNERSHIP"))</x:f>
      </x:c>
      <x:c r="J9" s="30" t="str">
        <x:f>IF(A9="","",IF(OR(EXACT(E9,"REJECTED"),EXACT(E9,"DEFERRED"),EXACT(E9,"STATUS QUO")),"VALID","INVALID - STATUS TOKEN"))</x:f>
      </x:c>
      <x:c r="K9" s="30" t="str">
        <x:f>IF(A9="","",IF(AND(B9&lt;&gt;"",C9&lt;&gt;"",D9&lt;&gt;"",F9&lt;&gt;"",G9&lt;&gt;""),"VALID","INVALID - REQUIRED FIELD"))</x:f>
      </x:c>
      <x:c r="L9" s="30" t="str">
        <x:f>IF(A9="","",IF(AND(H9="VALID",I9="VALID",J9="VALID",K9="VALID",N9="VALID"),"VALID","INVALID"))</x:f>
      </x:c>
      <x:c r="M9" s="30" t="str">
        <x:f>IF(A9="","",B9&amp;"|~|"&amp;C9&amp;"|~|"&amp;D9)</x:f>
      </x:c>
      <x:c r="N9" s="51" t="str">
        <x:f>IF(A9="","",IF(AND(COUNTIF(UPSTREAM_ALTERNATIVES!$A$6:$A$205,A9)=1,EXACT(A9,INDEX(UPSTREAM_ALTERNATIVES!$A$6:$A$205,MATCH(A9,UPSTREAM_ALTERNATIVES!$A$6:$A$205,0))),EXACT(C9,INDEX(UPSTREAM_ALTERNATIVES!$B$6:$B$205,MATCH(A9,UPSTREAM_ALTERNATIVES!$A$6:$A$205,0))),EXACT(D9,INDEX(UPSTREAM_ALTERNATIVES!$C$6:$C$205,MATCH(A9,UPSTREAM_ALTERNATIVES!$A$6:$A$205,0))),EXACT(E9,INDEX(UPSTREAM_ALTERNATIVES!$D$6:$D$205,MATCH(A9,UPSTREAM_ALTERNATIVES!$A$6:$A$205,0))),EXACT(F9,INDEX(UPSTREAM_ALTERNATIVES!$E$6:$E$205,MATCH(A9,UPSTREAM_ALTERNATIVES!$A$6:$A$205,0))),EXACT(G9,INDEX(UPSTREAM_ALTERNATIVES!$F$6:$F$205,MATCH(A9,UPSTREAM_ALTERNATIVES!$A$6:$A$205,0))),INDEX(UPSTREAM_ALTERNATIVES!$K$6:$K$205,MATCH(A9,UPSTREAM_ALTERNATIVES!$A$6:$A$205,0))="VALID"),"VALID","INVALID - UPSTREAM ALTERNATIVE PARITY"))</x:f>
      </x:c>
      <x:c r="O9" s="51" t="str">
        <x:f>IF(A9="","",COUNTIF($B$6:B9,B9))</x:f>
      </x:c>
      <x:c r="P9" s="51" t="str">
        <x:f>IF(A9="","",B9&amp;"|~|"&amp;O9)</x:f>
      </x:c>
      <x:c r="Q9" t="str">
        <x:f>IF(A9="","",ROW()-5)</x:f>
      </x:c>
    </x:row>
    <x:row r="10">
      <x:c r="A10" s="24"/>
      <x:c r="B10" s="24"/>
      <x:c r="C10" s="24"/>
      <x:c r="D10" s="24"/>
      <x:c r="E10" s="24"/>
      <x:c r="F10" s="24"/>
      <x:c r="G10" s="24"/>
      <x:c r="H10" s="30" t="str">
        <x:f>IF(A10="","",IF(COUNTIF($A$6:$A$205,A10)=1,"VALID","INVALID - DUPLICATE / CASE-COLLIDING ALTERNATIVE LINK ID"))</x:f>
      </x:c>
      <x:c r="I10" s="30" t="str">
        <x:f>IF(A10="","",IF(AND(COUNTIF(MEMO_REGISTER!$A$6:$A$205,B10)=1,EXACT(B10,INDEX(MEMO_REGISTER!$A$6:$A$205,MATCH(B10,MEMO_REGISTER!$A$6:$A$205,0))),EXACT(C10,INDEX(MEMO_REGISTER!$B$6:$B$205,MATCH(B10,MEMO_REGISTER!$A$6:$A$205,0)))),"VALID","INVALID - MEMO / DECISION OWNERSHIP"))</x:f>
      </x:c>
      <x:c r="J10" s="30" t="str">
        <x:f>IF(A10="","",IF(OR(EXACT(E10,"REJECTED"),EXACT(E10,"DEFERRED"),EXACT(E10,"STATUS QUO")),"VALID","INVALID - STATUS TOKEN"))</x:f>
      </x:c>
      <x:c r="K10" s="30" t="str">
        <x:f>IF(A10="","",IF(AND(B10&lt;&gt;"",C10&lt;&gt;"",D10&lt;&gt;"",F10&lt;&gt;"",G10&lt;&gt;""),"VALID","INVALID - REQUIRED FIELD"))</x:f>
      </x:c>
      <x:c r="L10" s="30" t="str">
        <x:f>IF(A10="","",IF(AND(H10="VALID",I10="VALID",J10="VALID",K10="VALID",N10="VALID"),"VALID","INVALID"))</x:f>
      </x:c>
      <x:c r="M10" s="30" t="str">
        <x:f>IF(A10="","",B10&amp;"|~|"&amp;C10&amp;"|~|"&amp;D10)</x:f>
      </x:c>
      <x:c r="N10" s="51" t="str">
        <x:f>IF(A10="","",IF(AND(COUNTIF(UPSTREAM_ALTERNATIVES!$A$6:$A$205,A10)=1,EXACT(A10,INDEX(UPSTREAM_ALTERNATIVES!$A$6:$A$205,MATCH(A10,UPSTREAM_ALTERNATIVES!$A$6:$A$205,0))),EXACT(C10,INDEX(UPSTREAM_ALTERNATIVES!$B$6:$B$205,MATCH(A10,UPSTREAM_ALTERNATIVES!$A$6:$A$205,0))),EXACT(D10,INDEX(UPSTREAM_ALTERNATIVES!$C$6:$C$205,MATCH(A10,UPSTREAM_ALTERNATIVES!$A$6:$A$205,0))),EXACT(E10,INDEX(UPSTREAM_ALTERNATIVES!$D$6:$D$205,MATCH(A10,UPSTREAM_ALTERNATIVES!$A$6:$A$205,0))),EXACT(F10,INDEX(UPSTREAM_ALTERNATIVES!$E$6:$E$205,MATCH(A10,UPSTREAM_ALTERNATIVES!$A$6:$A$205,0))),EXACT(G10,INDEX(UPSTREAM_ALTERNATIVES!$F$6:$F$205,MATCH(A10,UPSTREAM_ALTERNATIVES!$A$6:$A$205,0))),INDEX(UPSTREAM_ALTERNATIVES!$K$6:$K$205,MATCH(A10,UPSTREAM_ALTERNATIVES!$A$6:$A$205,0))="VALID"),"VALID","INVALID - UPSTREAM ALTERNATIVE PARITY"))</x:f>
      </x:c>
      <x:c r="O10" s="51" t="str">
        <x:f>IF(A10="","",COUNTIF($B$6:B10,B10))</x:f>
      </x:c>
      <x:c r="P10" s="51" t="str">
        <x:f>IF(A10="","",B10&amp;"|~|"&amp;O10)</x:f>
      </x:c>
      <x:c r="Q10" t="str">
        <x:f>IF(A10="","",ROW()-5)</x:f>
      </x:c>
    </x:row>
    <x:row r="11">
      <x:c r="A11" s="24"/>
      <x:c r="B11" s="24"/>
      <x:c r="C11" s="24"/>
      <x:c r="D11" s="24"/>
      <x:c r="E11" s="24"/>
      <x:c r="F11" s="24"/>
      <x:c r="G11" s="24"/>
      <x:c r="H11" s="30" t="str">
        <x:f>IF(A11="","",IF(COUNTIF($A$6:$A$205,A11)=1,"VALID","INVALID - DUPLICATE / CASE-COLLIDING ALTERNATIVE LINK ID"))</x:f>
      </x:c>
      <x:c r="I11" s="30" t="str">
        <x:f>IF(A11="","",IF(AND(COUNTIF(MEMO_REGISTER!$A$6:$A$205,B11)=1,EXACT(B11,INDEX(MEMO_REGISTER!$A$6:$A$205,MATCH(B11,MEMO_REGISTER!$A$6:$A$205,0))),EXACT(C11,INDEX(MEMO_REGISTER!$B$6:$B$205,MATCH(B11,MEMO_REGISTER!$A$6:$A$205,0)))),"VALID","INVALID - MEMO / DECISION OWNERSHIP"))</x:f>
      </x:c>
      <x:c r="J11" s="30" t="str">
        <x:f>IF(A11="","",IF(OR(EXACT(E11,"REJECTED"),EXACT(E11,"DEFERRED"),EXACT(E11,"STATUS QUO")),"VALID","INVALID - STATUS TOKEN"))</x:f>
      </x:c>
      <x:c r="K11" s="30" t="str">
        <x:f>IF(A11="","",IF(AND(B11&lt;&gt;"",C11&lt;&gt;"",D11&lt;&gt;"",F11&lt;&gt;"",G11&lt;&gt;""),"VALID","INVALID - REQUIRED FIELD"))</x:f>
      </x:c>
      <x:c r="L11" s="30" t="str">
        <x:f>IF(A11="","",IF(AND(H11="VALID",I11="VALID",J11="VALID",K11="VALID",N11="VALID"),"VALID","INVALID"))</x:f>
      </x:c>
      <x:c r="M11" s="30" t="str">
        <x:f>IF(A11="","",B11&amp;"|~|"&amp;C11&amp;"|~|"&amp;D11)</x:f>
      </x:c>
      <x:c r="N11" s="51" t="str">
        <x:f>IF(A11="","",IF(AND(COUNTIF(UPSTREAM_ALTERNATIVES!$A$6:$A$205,A11)=1,EXACT(A11,INDEX(UPSTREAM_ALTERNATIVES!$A$6:$A$205,MATCH(A11,UPSTREAM_ALTERNATIVES!$A$6:$A$205,0))),EXACT(C11,INDEX(UPSTREAM_ALTERNATIVES!$B$6:$B$205,MATCH(A11,UPSTREAM_ALTERNATIVES!$A$6:$A$205,0))),EXACT(D11,INDEX(UPSTREAM_ALTERNATIVES!$C$6:$C$205,MATCH(A11,UPSTREAM_ALTERNATIVES!$A$6:$A$205,0))),EXACT(E11,INDEX(UPSTREAM_ALTERNATIVES!$D$6:$D$205,MATCH(A11,UPSTREAM_ALTERNATIVES!$A$6:$A$205,0))),EXACT(F11,INDEX(UPSTREAM_ALTERNATIVES!$E$6:$E$205,MATCH(A11,UPSTREAM_ALTERNATIVES!$A$6:$A$205,0))),EXACT(G11,INDEX(UPSTREAM_ALTERNATIVES!$F$6:$F$205,MATCH(A11,UPSTREAM_ALTERNATIVES!$A$6:$A$205,0))),INDEX(UPSTREAM_ALTERNATIVES!$K$6:$K$205,MATCH(A11,UPSTREAM_ALTERNATIVES!$A$6:$A$205,0))="VALID"),"VALID","INVALID - UPSTREAM ALTERNATIVE PARITY"))</x:f>
      </x:c>
      <x:c r="O11" s="51" t="str">
        <x:f>IF(A11="","",COUNTIF($B$6:B11,B11))</x:f>
      </x:c>
      <x:c r="P11" s="51" t="str">
        <x:f>IF(A11="","",B11&amp;"|~|"&amp;O11)</x:f>
      </x:c>
      <x:c r="Q11" t="str">
        <x:f>IF(A11="","",ROW()-5)</x:f>
      </x:c>
    </x:row>
    <x:row r="12">
      <x:c r="A12" s="24"/>
      <x:c r="B12" s="24"/>
      <x:c r="C12" s="24"/>
      <x:c r="D12" s="24"/>
      <x:c r="E12" s="24"/>
      <x:c r="F12" s="24"/>
      <x:c r="G12" s="24"/>
      <x:c r="H12" s="30" t="str">
        <x:f>IF(A12="","",IF(COUNTIF($A$6:$A$205,A12)=1,"VALID","INVALID - DUPLICATE / CASE-COLLIDING ALTERNATIVE LINK ID"))</x:f>
      </x:c>
      <x:c r="I12" s="30" t="str">
        <x:f>IF(A12="","",IF(AND(COUNTIF(MEMO_REGISTER!$A$6:$A$205,B12)=1,EXACT(B12,INDEX(MEMO_REGISTER!$A$6:$A$205,MATCH(B12,MEMO_REGISTER!$A$6:$A$205,0))),EXACT(C12,INDEX(MEMO_REGISTER!$B$6:$B$205,MATCH(B12,MEMO_REGISTER!$A$6:$A$205,0)))),"VALID","INVALID - MEMO / DECISION OWNERSHIP"))</x:f>
      </x:c>
      <x:c r="J12" s="30" t="str">
        <x:f>IF(A12="","",IF(OR(EXACT(E12,"REJECTED"),EXACT(E12,"DEFERRED"),EXACT(E12,"STATUS QUO")),"VALID","INVALID - STATUS TOKEN"))</x:f>
      </x:c>
      <x:c r="K12" s="30" t="str">
        <x:f>IF(A12="","",IF(AND(B12&lt;&gt;"",C12&lt;&gt;"",D12&lt;&gt;"",F12&lt;&gt;"",G12&lt;&gt;""),"VALID","INVALID - REQUIRED FIELD"))</x:f>
      </x:c>
      <x:c r="L12" s="30" t="str">
        <x:f>IF(A12="","",IF(AND(H12="VALID",I12="VALID",J12="VALID",K12="VALID",N12="VALID"),"VALID","INVALID"))</x:f>
      </x:c>
      <x:c r="M12" s="30" t="str">
        <x:f>IF(A12="","",B12&amp;"|~|"&amp;C12&amp;"|~|"&amp;D12)</x:f>
      </x:c>
      <x:c r="N12" s="51" t="str">
        <x:f>IF(A12="","",IF(AND(COUNTIF(UPSTREAM_ALTERNATIVES!$A$6:$A$205,A12)=1,EXACT(A12,INDEX(UPSTREAM_ALTERNATIVES!$A$6:$A$205,MATCH(A12,UPSTREAM_ALTERNATIVES!$A$6:$A$205,0))),EXACT(C12,INDEX(UPSTREAM_ALTERNATIVES!$B$6:$B$205,MATCH(A12,UPSTREAM_ALTERNATIVES!$A$6:$A$205,0))),EXACT(D12,INDEX(UPSTREAM_ALTERNATIVES!$C$6:$C$205,MATCH(A12,UPSTREAM_ALTERNATIVES!$A$6:$A$205,0))),EXACT(E12,INDEX(UPSTREAM_ALTERNATIVES!$D$6:$D$205,MATCH(A12,UPSTREAM_ALTERNATIVES!$A$6:$A$205,0))),EXACT(F12,INDEX(UPSTREAM_ALTERNATIVES!$E$6:$E$205,MATCH(A12,UPSTREAM_ALTERNATIVES!$A$6:$A$205,0))),EXACT(G12,INDEX(UPSTREAM_ALTERNATIVES!$F$6:$F$205,MATCH(A12,UPSTREAM_ALTERNATIVES!$A$6:$A$205,0))),INDEX(UPSTREAM_ALTERNATIVES!$K$6:$K$205,MATCH(A12,UPSTREAM_ALTERNATIVES!$A$6:$A$205,0))="VALID"),"VALID","INVALID - UPSTREAM ALTERNATIVE PARITY"))</x:f>
      </x:c>
      <x:c r="O12" s="51" t="str">
        <x:f>IF(A12="","",COUNTIF($B$6:B12,B12))</x:f>
      </x:c>
      <x:c r="P12" s="51" t="str">
        <x:f>IF(A12="","",B12&amp;"|~|"&amp;O12)</x:f>
      </x:c>
      <x:c r="Q12" t="str">
        <x:f>IF(A12="","",ROW()-5)</x:f>
      </x:c>
    </x:row>
    <x:row r="13">
      <x:c r="A13" s="24"/>
      <x:c r="B13" s="24"/>
      <x:c r="C13" s="24"/>
      <x:c r="D13" s="24"/>
      <x:c r="E13" s="24"/>
      <x:c r="F13" s="24"/>
      <x:c r="G13" s="24"/>
      <x:c r="H13" s="30" t="str">
        <x:f>IF(A13="","",IF(COUNTIF($A$6:$A$205,A13)=1,"VALID","INVALID - DUPLICATE / CASE-COLLIDING ALTERNATIVE LINK ID"))</x:f>
      </x:c>
      <x:c r="I13" s="30" t="str">
        <x:f>IF(A13="","",IF(AND(COUNTIF(MEMO_REGISTER!$A$6:$A$205,B13)=1,EXACT(B13,INDEX(MEMO_REGISTER!$A$6:$A$205,MATCH(B13,MEMO_REGISTER!$A$6:$A$205,0))),EXACT(C13,INDEX(MEMO_REGISTER!$B$6:$B$205,MATCH(B13,MEMO_REGISTER!$A$6:$A$205,0)))),"VALID","INVALID - MEMO / DECISION OWNERSHIP"))</x:f>
      </x:c>
      <x:c r="J13" s="30" t="str">
        <x:f>IF(A13="","",IF(OR(EXACT(E13,"REJECTED"),EXACT(E13,"DEFERRED"),EXACT(E13,"STATUS QUO")),"VALID","INVALID - STATUS TOKEN"))</x:f>
      </x:c>
      <x:c r="K13" s="30" t="str">
        <x:f>IF(A13="","",IF(AND(B13&lt;&gt;"",C13&lt;&gt;"",D13&lt;&gt;"",F13&lt;&gt;"",G13&lt;&gt;""),"VALID","INVALID - REQUIRED FIELD"))</x:f>
      </x:c>
      <x:c r="L13" s="30" t="str">
        <x:f>IF(A13="","",IF(AND(H13="VALID",I13="VALID",J13="VALID",K13="VALID",N13="VALID"),"VALID","INVALID"))</x:f>
      </x:c>
      <x:c r="M13" s="30" t="str">
        <x:f>IF(A13="","",B13&amp;"|~|"&amp;C13&amp;"|~|"&amp;D13)</x:f>
      </x:c>
      <x:c r="N13" s="51" t="str">
        <x:f>IF(A13="","",IF(AND(COUNTIF(UPSTREAM_ALTERNATIVES!$A$6:$A$205,A13)=1,EXACT(A13,INDEX(UPSTREAM_ALTERNATIVES!$A$6:$A$205,MATCH(A13,UPSTREAM_ALTERNATIVES!$A$6:$A$205,0))),EXACT(C13,INDEX(UPSTREAM_ALTERNATIVES!$B$6:$B$205,MATCH(A13,UPSTREAM_ALTERNATIVES!$A$6:$A$205,0))),EXACT(D13,INDEX(UPSTREAM_ALTERNATIVES!$C$6:$C$205,MATCH(A13,UPSTREAM_ALTERNATIVES!$A$6:$A$205,0))),EXACT(E13,INDEX(UPSTREAM_ALTERNATIVES!$D$6:$D$205,MATCH(A13,UPSTREAM_ALTERNATIVES!$A$6:$A$205,0))),EXACT(F13,INDEX(UPSTREAM_ALTERNATIVES!$E$6:$E$205,MATCH(A13,UPSTREAM_ALTERNATIVES!$A$6:$A$205,0))),EXACT(G13,INDEX(UPSTREAM_ALTERNATIVES!$F$6:$F$205,MATCH(A13,UPSTREAM_ALTERNATIVES!$A$6:$A$205,0))),INDEX(UPSTREAM_ALTERNATIVES!$K$6:$K$205,MATCH(A13,UPSTREAM_ALTERNATIVES!$A$6:$A$205,0))="VALID"),"VALID","INVALID - UPSTREAM ALTERNATIVE PARITY"))</x:f>
      </x:c>
      <x:c r="O13" s="51" t="str">
        <x:f>IF(A13="","",COUNTIF($B$6:B13,B13))</x:f>
      </x:c>
      <x:c r="P13" s="51" t="str">
        <x:f>IF(A13="","",B13&amp;"|~|"&amp;O13)</x:f>
      </x:c>
      <x:c r="Q13" t="str">
        <x:f>IF(A13="","",ROW()-5)</x:f>
      </x:c>
    </x:row>
    <x:row r="14">
      <x:c r="A14" s="24"/>
      <x:c r="B14" s="24"/>
      <x:c r="C14" s="24"/>
      <x:c r="D14" s="24"/>
      <x:c r="E14" s="24"/>
      <x:c r="F14" s="24"/>
      <x:c r="G14" s="24"/>
      <x:c r="H14" s="30" t="str">
        <x:f>IF(A14="","",IF(COUNTIF($A$6:$A$205,A14)=1,"VALID","INVALID - DUPLICATE / CASE-COLLIDING ALTERNATIVE LINK ID"))</x:f>
      </x:c>
      <x:c r="I14" s="30" t="str">
        <x:f>IF(A14="","",IF(AND(COUNTIF(MEMO_REGISTER!$A$6:$A$205,B14)=1,EXACT(B14,INDEX(MEMO_REGISTER!$A$6:$A$205,MATCH(B14,MEMO_REGISTER!$A$6:$A$205,0))),EXACT(C14,INDEX(MEMO_REGISTER!$B$6:$B$205,MATCH(B14,MEMO_REGISTER!$A$6:$A$205,0)))),"VALID","INVALID - MEMO / DECISION OWNERSHIP"))</x:f>
      </x:c>
      <x:c r="J14" s="30" t="str">
        <x:f>IF(A14="","",IF(OR(EXACT(E14,"REJECTED"),EXACT(E14,"DEFERRED"),EXACT(E14,"STATUS QUO")),"VALID","INVALID - STATUS TOKEN"))</x:f>
      </x:c>
      <x:c r="K14" s="30" t="str">
        <x:f>IF(A14="","",IF(AND(B14&lt;&gt;"",C14&lt;&gt;"",D14&lt;&gt;"",F14&lt;&gt;"",G14&lt;&gt;""),"VALID","INVALID - REQUIRED FIELD"))</x:f>
      </x:c>
      <x:c r="L14" s="30" t="str">
        <x:f>IF(A14="","",IF(AND(H14="VALID",I14="VALID",J14="VALID",K14="VALID",N14="VALID"),"VALID","INVALID"))</x:f>
      </x:c>
      <x:c r="M14" s="30" t="str">
        <x:f>IF(A14="","",B14&amp;"|~|"&amp;C14&amp;"|~|"&amp;D14)</x:f>
      </x:c>
      <x:c r="N14" s="51" t="str">
        <x:f>IF(A14="","",IF(AND(COUNTIF(UPSTREAM_ALTERNATIVES!$A$6:$A$205,A14)=1,EXACT(A14,INDEX(UPSTREAM_ALTERNATIVES!$A$6:$A$205,MATCH(A14,UPSTREAM_ALTERNATIVES!$A$6:$A$205,0))),EXACT(C14,INDEX(UPSTREAM_ALTERNATIVES!$B$6:$B$205,MATCH(A14,UPSTREAM_ALTERNATIVES!$A$6:$A$205,0))),EXACT(D14,INDEX(UPSTREAM_ALTERNATIVES!$C$6:$C$205,MATCH(A14,UPSTREAM_ALTERNATIVES!$A$6:$A$205,0))),EXACT(E14,INDEX(UPSTREAM_ALTERNATIVES!$D$6:$D$205,MATCH(A14,UPSTREAM_ALTERNATIVES!$A$6:$A$205,0))),EXACT(F14,INDEX(UPSTREAM_ALTERNATIVES!$E$6:$E$205,MATCH(A14,UPSTREAM_ALTERNATIVES!$A$6:$A$205,0))),EXACT(G14,INDEX(UPSTREAM_ALTERNATIVES!$F$6:$F$205,MATCH(A14,UPSTREAM_ALTERNATIVES!$A$6:$A$205,0))),INDEX(UPSTREAM_ALTERNATIVES!$K$6:$K$205,MATCH(A14,UPSTREAM_ALTERNATIVES!$A$6:$A$205,0))="VALID"),"VALID","INVALID - UPSTREAM ALTERNATIVE PARITY"))</x:f>
      </x:c>
      <x:c r="O14" s="51" t="str">
        <x:f>IF(A14="","",COUNTIF($B$6:B14,B14))</x:f>
      </x:c>
      <x:c r="P14" s="51" t="str">
        <x:f>IF(A14="","",B14&amp;"|~|"&amp;O14)</x:f>
      </x:c>
      <x:c r="Q14" t="str">
        <x:f>IF(A14="","",ROW()-5)</x:f>
      </x:c>
    </x:row>
    <x:row r="15">
      <x:c r="A15" s="24"/>
      <x:c r="B15" s="24"/>
      <x:c r="C15" s="24"/>
      <x:c r="D15" s="24"/>
      <x:c r="E15" s="24"/>
      <x:c r="F15" s="24"/>
      <x:c r="G15" s="24"/>
      <x:c r="H15" s="30" t="str">
        <x:f>IF(A15="","",IF(COUNTIF($A$6:$A$205,A15)=1,"VALID","INVALID - DUPLICATE / CASE-COLLIDING ALTERNATIVE LINK ID"))</x:f>
      </x:c>
      <x:c r="I15" s="30" t="str">
        <x:f>IF(A15="","",IF(AND(COUNTIF(MEMO_REGISTER!$A$6:$A$205,B15)=1,EXACT(B15,INDEX(MEMO_REGISTER!$A$6:$A$205,MATCH(B15,MEMO_REGISTER!$A$6:$A$205,0))),EXACT(C15,INDEX(MEMO_REGISTER!$B$6:$B$205,MATCH(B15,MEMO_REGISTER!$A$6:$A$205,0)))),"VALID","INVALID - MEMO / DECISION OWNERSHIP"))</x:f>
      </x:c>
      <x:c r="J15" s="30" t="str">
        <x:f>IF(A15="","",IF(OR(EXACT(E15,"REJECTED"),EXACT(E15,"DEFERRED"),EXACT(E15,"STATUS QUO")),"VALID","INVALID - STATUS TOKEN"))</x:f>
      </x:c>
      <x:c r="K15" s="30" t="str">
        <x:f>IF(A15="","",IF(AND(B15&lt;&gt;"",C15&lt;&gt;"",D15&lt;&gt;"",F15&lt;&gt;"",G15&lt;&gt;""),"VALID","INVALID - REQUIRED FIELD"))</x:f>
      </x:c>
      <x:c r="L15" s="30" t="str">
        <x:f>IF(A15="","",IF(AND(H15="VALID",I15="VALID",J15="VALID",K15="VALID",N15="VALID"),"VALID","INVALID"))</x:f>
      </x:c>
      <x:c r="M15" s="30" t="str">
        <x:f>IF(A15="","",B15&amp;"|~|"&amp;C15&amp;"|~|"&amp;D15)</x:f>
      </x:c>
      <x:c r="N15" s="51" t="str">
        <x:f>IF(A15="","",IF(AND(COUNTIF(UPSTREAM_ALTERNATIVES!$A$6:$A$205,A15)=1,EXACT(A15,INDEX(UPSTREAM_ALTERNATIVES!$A$6:$A$205,MATCH(A15,UPSTREAM_ALTERNATIVES!$A$6:$A$205,0))),EXACT(C15,INDEX(UPSTREAM_ALTERNATIVES!$B$6:$B$205,MATCH(A15,UPSTREAM_ALTERNATIVES!$A$6:$A$205,0))),EXACT(D15,INDEX(UPSTREAM_ALTERNATIVES!$C$6:$C$205,MATCH(A15,UPSTREAM_ALTERNATIVES!$A$6:$A$205,0))),EXACT(E15,INDEX(UPSTREAM_ALTERNATIVES!$D$6:$D$205,MATCH(A15,UPSTREAM_ALTERNATIVES!$A$6:$A$205,0))),EXACT(F15,INDEX(UPSTREAM_ALTERNATIVES!$E$6:$E$205,MATCH(A15,UPSTREAM_ALTERNATIVES!$A$6:$A$205,0))),EXACT(G15,INDEX(UPSTREAM_ALTERNATIVES!$F$6:$F$205,MATCH(A15,UPSTREAM_ALTERNATIVES!$A$6:$A$205,0))),INDEX(UPSTREAM_ALTERNATIVES!$K$6:$K$205,MATCH(A15,UPSTREAM_ALTERNATIVES!$A$6:$A$205,0))="VALID"),"VALID","INVALID - UPSTREAM ALTERNATIVE PARITY"))</x:f>
      </x:c>
      <x:c r="O15" s="51" t="str">
        <x:f>IF(A15="","",COUNTIF($B$6:B15,B15))</x:f>
      </x:c>
      <x:c r="P15" s="51" t="str">
        <x:f>IF(A15="","",B15&amp;"|~|"&amp;O15)</x:f>
      </x:c>
      <x:c r="Q15" t="str">
        <x:f>IF(A15="","",ROW()-5)</x:f>
      </x:c>
    </x:row>
    <x:row r="16">
      <x:c r="A16" s="24"/>
      <x:c r="B16" s="24"/>
      <x:c r="C16" s="24"/>
      <x:c r="D16" s="24"/>
      <x:c r="E16" s="24"/>
      <x:c r="F16" s="24"/>
      <x:c r="G16" s="24"/>
      <x:c r="H16" s="30" t="str">
        <x:f>IF(A16="","",IF(COUNTIF($A$6:$A$205,A16)=1,"VALID","INVALID - DUPLICATE / CASE-COLLIDING ALTERNATIVE LINK ID"))</x:f>
      </x:c>
      <x:c r="I16" s="30" t="str">
        <x:f>IF(A16="","",IF(AND(COUNTIF(MEMO_REGISTER!$A$6:$A$205,B16)=1,EXACT(B16,INDEX(MEMO_REGISTER!$A$6:$A$205,MATCH(B16,MEMO_REGISTER!$A$6:$A$205,0))),EXACT(C16,INDEX(MEMO_REGISTER!$B$6:$B$205,MATCH(B16,MEMO_REGISTER!$A$6:$A$205,0)))),"VALID","INVALID - MEMO / DECISION OWNERSHIP"))</x:f>
      </x:c>
      <x:c r="J16" s="30" t="str">
        <x:f>IF(A16="","",IF(OR(EXACT(E16,"REJECTED"),EXACT(E16,"DEFERRED"),EXACT(E16,"STATUS QUO")),"VALID","INVALID - STATUS TOKEN"))</x:f>
      </x:c>
      <x:c r="K16" s="30" t="str">
        <x:f>IF(A16="","",IF(AND(B16&lt;&gt;"",C16&lt;&gt;"",D16&lt;&gt;"",F16&lt;&gt;"",G16&lt;&gt;""),"VALID","INVALID - REQUIRED FIELD"))</x:f>
      </x:c>
      <x:c r="L16" s="30" t="str">
        <x:f>IF(A16="","",IF(AND(H16="VALID",I16="VALID",J16="VALID",K16="VALID",N16="VALID"),"VALID","INVALID"))</x:f>
      </x:c>
      <x:c r="M16" s="30" t="str">
        <x:f>IF(A16="","",B16&amp;"|~|"&amp;C16&amp;"|~|"&amp;D16)</x:f>
      </x:c>
      <x:c r="N16" s="51" t="str">
        <x:f>IF(A16="","",IF(AND(COUNTIF(UPSTREAM_ALTERNATIVES!$A$6:$A$205,A16)=1,EXACT(A16,INDEX(UPSTREAM_ALTERNATIVES!$A$6:$A$205,MATCH(A16,UPSTREAM_ALTERNATIVES!$A$6:$A$205,0))),EXACT(C16,INDEX(UPSTREAM_ALTERNATIVES!$B$6:$B$205,MATCH(A16,UPSTREAM_ALTERNATIVES!$A$6:$A$205,0))),EXACT(D16,INDEX(UPSTREAM_ALTERNATIVES!$C$6:$C$205,MATCH(A16,UPSTREAM_ALTERNATIVES!$A$6:$A$205,0))),EXACT(E16,INDEX(UPSTREAM_ALTERNATIVES!$D$6:$D$205,MATCH(A16,UPSTREAM_ALTERNATIVES!$A$6:$A$205,0))),EXACT(F16,INDEX(UPSTREAM_ALTERNATIVES!$E$6:$E$205,MATCH(A16,UPSTREAM_ALTERNATIVES!$A$6:$A$205,0))),EXACT(G16,INDEX(UPSTREAM_ALTERNATIVES!$F$6:$F$205,MATCH(A16,UPSTREAM_ALTERNATIVES!$A$6:$A$205,0))),INDEX(UPSTREAM_ALTERNATIVES!$K$6:$K$205,MATCH(A16,UPSTREAM_ALTERNATIVES!$A$6:$A$205,0))="VALID"),"VALID","INVALID - UPSTREAM ALTERNATIVE PARITY"))</x:f>
      </x:c>
      <x:c r="O16" s="51" t="str">
        <x:f>IF(A16="","",COUNTIF($B$6:B16,B16))</x:f>
      </x:c>
      <x:c r="P16" s="51" t="str">
        <x:f>IF(A16="","",B16&amp;"|~|"&amp;O16)</x:f>
      </x:c>
      <x:c r="Q16" t="str">
        <x:f>IF(A16="","",ROW()-5)</x:f>
      </x:c>
    </x:row>
    <x:row r="17">
      <x:c r="A17" s="24"/>
      <x:c r="B17" s="24"/>
      <x:c r="C17" s="24"/>
      <x:c r="D17" s="24"/>
      <x:c r="E17" s="24"/>
      <x:c r="F17" s="24"/>
      <x:c r="G17" s="24"/>
      <x:c r="H17" s="30" t="str">
        <x:f>IF(A17="","",IF(COUNTIF($A$6:$A$205,A17)=1,"VALID","INVALID - DUPLICATE / CASE-COLLIDING ALTERNATIVE LINK ID"))</x:f>
      </x:c>
      <x:c r="I17" s="30" t="str">
        <x:f>IF(A17="","",IF(AND(COUNTIF(MEMO_REGISTER!$A$6:$A$205,B17)=1,EXACT(B17,INDEX(MEMO_REGISTER!$A$6:$A$205,MATCH(B17,MEMO_REGISTER!$A$6:$A$205,0))),EXACT(C17,INDEX(MEMO_REGISTER!$B$6:$B$205,MATCH(B17,MEMO_REGISTER!$A$6:$A$205,0)))),"VALID","INVALID - MEMO / DECISION OWNERSHIP"))</x:f>
      </x:c>
      <x:c r="J17" s="30" t="str">
        <x:f>IF(A17="","",IF(OR(EXACT(E17,"REJECTED"),EXACT(E17,"DEFERRED"),EXACT(E17,"STATUS QUO")),"VALID","INVALID - STATUS TOKEN"))</x:f>
      </x:c>
      <x:c r="K17" s="30" t="str">
        <x:f>IF(A17="","",IF(AND(B17&lt;&gt;"",C17&lt;&gt;"",D17&lt;&gt;"",F17&lt;&gt;"",G17&lt;&gt;""),"VALID","INVALID - REQUIRED FIELD"))</x:f>
      </x:c>
      <x:c r="L17" s="30" t="str">
        <x:f>IF(A17="","",IF(AND(H17="VALID",I17="VALID",J17="VALID",K17="VALID",N17="VALID"),"VALID","INVALID"))</x:f>
      </x:c>
      <x:c r="M17" s="30" t="str">
        <x:f>IF(A17="","",B17&amp;"|~|"&amp;C17&amp;"|~|"&amp;D17)</x:f>
      </x:c>
      <x:c r="N17" s="51" t="str">
        <x:f>IF(A17="","",IF(AND(COUNTIF(UPSTREAM_ALTERNATIVES!$A$6:$A$205,A17)=1,EXACT(A17,INDEX(UPSTREAM_ALTERNATIVES!$A$6:$A$205,MATCH(A17,UPSTREAM_ALTERNATIVES!$A$6:$A$205,0))),EXACT(C17,INDEX(UPSTREAM_ALTERNATIVES!$B$6:$B$205,MATCH(A17,UPSTREAM_ALTERNATIVES!$A$6:$A$205,0))),EXACT(D17,INDEX(UPSTREAM_ALTERNATIVES!$C$6:$C$205,MATCH(A17,UPSTREAM_ALTERNATIVES!$A$6:$A$205,0))),EXACT(E17,INDEX(UPSTREAM_ALTERNATIVES!$D$6:$D$205,MATCH(A17,UPSTREAM_ALTERNATIVES!$A$6:$A$205,0))),EXACT(F17,INDEX(UPSTREAM_ALTERNATIVES!$E$6:$E$205,MATCH(A17,UPSTREAM_ALTERNATIVES!$A$6:$A$205,0))),EXACT(G17,INDEX(UPSTREAM_ALTERNATIVES!$F$6:$F$205,MATCH(A17,UPSTREAM_ALTERNATIVES!$A$6:$A$205,0))),INDEX(UPSTREAM_ALTERNATIVES!$K$6:$K$205,MATCH(A17,UPSTREAM_ALTERNATIVES!$A$6:$A$205,0))="VALID"),"VALID","INVALID - UPSTREAM ALTERNATIVE PARITY"))</x:f>
      </x:c>
      <x:c r="O17" s="51" t="str">
        <x:f>IF(A17="","",COUNTIF($B$6:B17,B17))</x:f>
      </x:c>
      <x:c r="P17" s="51" t="str">
        <x:f>IF(A17="","",B17&amp;"|~|"&amp;O17)</x:f>
      </x:c>
      <x:c r="Q17" t="str">
        <x:f>IF(A17="","",ROW()-5)</x:f>
      </x:c>
    </x:row>
    <x:row r="18">
      <x:c r="A18" s="24"/>
      <x:c r="B18" s="24"/>
      <x:c r="C18" s="24"/>
      <x:c r="D18" s="24"/>
      <x:c r="E18" s="24"/>
      <x:c r="F18" s="24"/>
      <x:c r="G18" s="24"/>
      <x:c r="H18" s="30" t="str">
        <x:f>IF(A18="","",IF(COUNTIF($A$6:$A$205,A18)=1,"VALID","INVALID - DUPLICATE / CASE-COLLIDING ALTERNATIVE LINK ID"))</x:f>
      </x:c>
      <x:c r="I18" s="30" t="str">
        <x:f>IF(A18="","",IF(AND(COUNTIF(MEMO_REGISTER!$A$6:$A$205,B18)=1,EXACT(B18,INDEX(MEMO_REGISTER!$A$6:$A$205,MATCH(B18,MEMO_REGISTER!$A$6:$A$205,0))),EXACT(C18,INDEX(MEMO_REGISTER!$B$6:$B$205,MATCH(B18,MEMO_REGISTER!$A$6:$A$205,0)))),"VALID","INVALID - MEMO / DECISION OWNERSHIP"))</x:f>
      </x:c>
      <x:c r="J18" s="30" t="str">
        <x:f>IF(A18="","",IF(OR(EXACT(E18,"REJECTED"),EXACT(E18,"DEFERRED"),EXACT(E18,"STATUS QUO")),"VALID","INVALID - STATUS TOKEN"))</x:f>
      </x:c>
      <x:c r="K18" s="30" t="str">
        <x:f>IF(A18="","",IF(AND(B18&lt;&gt;"",C18&lt;&gt;"",D18&lt;&gt;"",F18&lt;&gt;"",G18&lt;&gt;""),"VALID","INVALID - REQUIRED FIELD"))</x:f>
      </x:c>
      <x:c r="L18" s="30" t="str">
        <x:f>IF(A18="","",IF(AND(H18="VALID",I18="VALID",J18="VALID",K18="VALID",N18="VALID"),"VALID","INVALID"))</x:f>
      </x:c>
      <x:c r="M18" s="30" t="str">
        <x:f>IF(A18="","",B18&amp;"|~|"&amp;C18&amp;"|~|"&amp;D18)</x:f>
      </x:c>
      <x:c r="N18" s="51" t="str">
        <x:f>IF(A18="","",IF(AND(COUNTIF(UPSTREAM_ALTERNATIVES!$A$6:$A$205,A18)=1,EXACT(A18,INDEX(UPSTREAM_ALTERNATIVES!$A$6:$A$205,MATCH(A18,UPSTREAM_ALTERNATIVES!$A$6:$A$205,0))),EXACT(C18,INDEX(UPSTREAM_ALTERNATIVES!$B$6:$B$205,MATCH(A18,UPSTREAM_ALTERNATIVES!$A$6:$A$205,0))),EXACT(D18,INDEX(UPSTREAM_ALTERNATIVES!$C$6:$C$205,MATCH(A18,UPSTREAM_ALTERNATIVES!$A$6:$A$205,0))),EXACT(E18,INDEX(UPSTREAM_ALTERNATIVES!$D$6:$D$205,MATCH(A18,UPSTREAM_ALTERNATIVES!$A$6:$A$205,0))),EXACT(F18,INDEX(UPSTREAM_ALTERNATIVES!$E$6:$E$205,MATCH(A18,UPSTREAM_ALTERNATIVES!$A$6:$A$205,0))),EXACT(G18,INDEX(UPSTREAM_ALTERNATIVES!$F$6:$F$205,MATCH(A18,UPSTREAM_ALTERNATIVES!$A$6:$A$205,0))),INDEX(UPSTREAM_ALTERNATIVES!$K$6:$K$205,MATCH(A18,UPSTREAM_ALTERNATIVES!$A$6:$A$205,0))="VALID"),"VALID","INVALID - UPSTREAM ALTERNATIVE PARITY"))</x:f>
      </x:c>
      <x:c r="O18" s="51" t="str">
        <x:f>IF(A18="","",COUNTIF($B$6:B18,B18))</x:f>
      </x:c>
      <x:c r="P18" s="51" t="str">
        <x:f>IF(A18="","",B18&amp;"|~|"&amp;O18)</x:f>
      </x:c>
      <x:c r="Q18" t="str">
        <x:f>IF(A18="","",ROW()-5)</x:f>
      </x:c>
    </x:row>
    <x:row r="19">
      <x:c r="A19" s="24"/>
      <x:c r="B19" s="24"/>
      <x:c r="C19" s="24"/>
      <x:c r="D19" s="24"/>
      <x:c r="E19" s="24"/>
      <x:c r="F19" s="24"/>
      <x:c r="G19" s="24"/>
      <x:c r="H19" s="30" t="str">
        <x:f>IF(A19="","",IF(COUNTIF($A$6:$A$205,A19)=1,"VALID","INVALID - DUPLICATE / CASE-COLLIDING ALTERNATIVE LINK ID"))</x:f>
      </x:c>
      <x:c r="I19" s="30" t="str">
        <x:f>IF(A19="","",IF(AND(COUNTIF(MEMO_REGISTER!$A$6:$A$205,B19)=1,EXACT(B19,INDEX(MEMO_REGISTER!$A$6:$A$205,MATCH(B19,MEMO_REGISTER!$A$6:$A$205,0))),EXACT(C19,INDEX(MEMO_REGISTER!$B$6:$B$205,MATCH(B19,MEMO_REGISTER!$A$6:$A$205,0)))),"VALID","INVALID - MEMO / DECISION OWNERSHIP"))</x:f>
      </x:c>
      <x:c r="J19" s="30" t="str">
        <x:f>IF(A19="","",IF(OR(EXACT(E19,"REJECTED"),EXACT(E19,"DEFERRED"),EXACT(E19,"STATUS QUO")),"VALID","INVALID - STATUS TOKEN"))</x:f>
      </x:c>
      <x:c r="K19" s="30" t="str">
        <x:f>IF(A19="","",IF(AND(B19&lt;&gt;"",C19&lt;&gt;"",D19&lt;&gt;"",F19&lt;&gt;"",G19&lt;&gt;""),"VALID","INVALID - REQUIRED FIELD"))</x:f>
      </x:c>
      <x:c r="L19" s="30" t="str">
        <x:f>IF(A19="","",IF(AND(H19="VALID",I19="VALID",J19="VALID",K19="VALID",N19="VALID"),"VALID","INVALID"))</x:f>
      </x:c>
      <x:c r="M19" s="30" t="str">
        <x:f>IF(A19="","",B19&amp;"|~|"&amp;C19&amp;"|~|"&amp;D19)</x:f>
      </x:c>
      <x:c r="N19" s="51" t="str">
        <x:f>IF(A19="","",IF(AND(COUNTIF(UPSTREAM_ALTERNATIVES!$A$6:$A$205,A19)=1,EXACT(A19,INDEX(UPSTREAM_ALTERNATIVES!$A$6:$A$205,MATCH(A19,UPSTREAM_ALTERNATIVES!$A$6:$A$205,0))),EXACT(C19,INDEX(UPSTREAM_ALTERNATIVES!$B$6:$B$205,MATCH(A19,UPSTREAM_ALTERNATIVES!$A$6:$A$205,0))),EXACT(D19,INDEX(UPSTREAM_ALTERNATIVES!$C$6:$C$205,MATCH(A19,UPSTREAM_ALTERNATIVES!$A$6:$A$205,0))),EXACT(E19,INDEX(UPSTREAM_ALTERNATIVES!$D$6:$D$205,MATCH(A19,UPSTREAM_ALTERNATIVES!$A$6:$A$205,0))),EXACT(F19,INDEX(UPSTREAM_ALTERNATIVES!$E$6:$E$205,MATCH(A19,UPSTREAM_ALTERNATIVES!$A$6:$A$205,0))),EXACT(G19,INDEX(UPSTREAM_ALTERNATIVES!$F$6:$F$205,MATCH(A19,UPSTREAM_ALTERNATIVES!$A$6:$A$205,0))),INDEX(UPSTREAM_ALTERNATIVES!$K$6:$K$205,MATCH(A19,UPSTREAM_ALTERNATIVES!$A$6:$A$205,0))="VALID"),"VALID","INVALID - UPSTREAM ALTERNATIVE PARITY"))</x:f>
      </x:c>
      <x:c r="O19" s="51" t="str">
        <x:f>IF(A19="","",COUNTIF($B$6:B19,B19))</x:f>
      </x:c>
      <x:c r="P19" s="51" t="str">
        <x:f>IF(A19="","",B19&amp;"|~|"&amp;O19)</x:f>
      </x:c>
      <x:c r="Q19" t="str">
        <x:f>IF(A19="","",ROW()-5)</x:f>
      </x:c>
    </x:row>
    <x:row r="20">
      <x:c r="A20" s="24"/>
      <x:c r="B20" s="24"/>
      <x:c r="C20" s="24"/>
      <x:c r="D20" s="24"/>
      <x:c r="E20" s="24"/>
      <x:c r="F20" s="24"/>
      <x:c r="G20" s="24"/>
      <x:c r="H20" s="30" t="str">
        <x:f>IF(A20="","",IF(COUNTIF($A$6:$A$205,A20)=1,"VALID","INVALID - DUPLICATE / CASE-COLLIDING ALTERNATIVE LINK ID"))</x:f>
      </x:c>
      <x:c r="I20" s="30" t="str">
        <x:f>IF(A20="","",IF(AND(COUNTIF(MEMO_REGISTER!$A$6:$A$205,B20)=1,EXACT(B20,INDEX(MEMO_REGISTER!$A$6:$A$205,MATCH(B20,MEMO_REGISTER!$A$6:$A$205,0))),EXACT(C20,INDEX(MEMO_REGISTER!$B$6:$B$205,MATCH(B20,MEMO_REGISTER!$A$6:$A$205,0)))),"VALID","INVALID - MEMO / DECISION OWNERSHIP"))</x:f>
      </x:c>
      <x:c r="J20" s="30" t="str">
        <x:f>IF(A20="","",IF(OR(EXACT(E20,"REJECTED"),EXACT(E20,"DEFERRED"),EXACT(E20,"STATUS QUO")),"VALID","INVALID - STATUS TOKEN"))</x:f>
      </x:c>
      <x:c r="K20" s="30" t="str">
        <x:f>IF(A20="","",IF(AND(B20&lt;&gt;"",C20&lt;&gt;"",D20&lt;&gt;"",F20&lt;&gt;"",G20&lt;&gt;""),"VALID","INVALID - REQUIRED FIELD"))</x:f>
      </x:c>
      <x:c r="L20" s="30" t="str">
        <x:f>IF(A20="","",IF(AND(H20="VALID",I20="VALID",J20="VALID",K20="VALID",N20="VALID"),"VALID","INVALID"))</x:f>
      </x:c>
      <x:c r="M20" s="30" t="str">
        <x:f>IF(A20="","",B20&amp;"|~|"&amp;C20&amp;"|~|"&amp;D20)</x:f>
      </x:c>
      <x:c r="N20" s="51" t="str">
        <x:f>IF(A20="","",IF(AND(COUNTIF(UPSTREAM_ALTERNATIVES!$A$6:$A$205,A20)=1,EXACT(A20,INDEX(UPSTREAM_ALTERNATIVES!$A$6:$A$205,MATCH(A20,UPSTREAM_ALTERNATIVES!$A$6:$A$205,0))),EXACT(C20,INDEX(UPSTREAM_ALTERNATIVES!$B$6:$B$205,MATCH(A20,UPSTREAM_ALTERNATIVES!$A$6:$A$205,0))),EXACT(D20,INDEX(UPSTREAM_ALTERNATIVES!$C$6:$C$205,MATCH(A20,UPSTREAM_ALTERNATIVES!$A$6:$A$205,0))),EXACT(E20,INDEX(UPSTREAM_ALTERNATIVES!$D$6:$D$205,MATCH(A20,UPSTREAM_ALTERNATIVES!$A$6:$A$205,0))),EXACT(F20,INDEX(UPSTREAM_ALTERNATIVES!$E$6:$E$205,MATCH(A20,UPSTREAM_ALTERNATIVES!$A$6:$A$205,0))),EXACT(G20,INDEX(UPSTREAM_ALTERNATIVES!$F$6:$F$205,MATCH(A20,UPSTREAM_ALTERNATIVES!$A$6:$A$205,0))),INDEX(UPSTREAM_ALTERNATIVES!$K$6:$K$205,MATCH(A20,UPSTREAM_ALTERNATIVES!$A$6:$A$205,0))="VALID"),"VALID","INVALID - UPSTREAM ALTERNATIVE PARITY"))</x:f>
      </x:c>
      <x:c r="O20" s="51" t="str">
        <x:f>IF(A20="","",COUNTIF($B$6:B20,B20))</x:f>
      </x:c>
      <x:c r="P20" s="51" t="str">
        <x:f>IF(A20="","",B20&amp;"|~|"&amp;O20)</x:f>
      </x:c>
      <x:c r="Q20" t="str">
        <x:f>IF(A20="","",ROW()-5)</x:f>
      </x:c>
    </x:row>
    <x:row r="21">
      <x:c r="A21" s="24"/>
      <x:c r="B21" s="24"/>
      <x:c r="C21" s="24"/>
      <x:c r="D21" s="24"/>
      <x:c r="E21" s="24"/>
      <x:c r="F21" s="24"/>
      <x:c r="G21" s="24"/>
      <x:c r="H21" s="30" t="str">
        <x:f>IF(A21="","",IF(COUNTIF($A$6:$A$205,A21)=1,"VALID","INVALID - DUPLICATE / CASE-COLLIDING ALTERNATIVE LINK ID"))</x:f>
      </x:c>
      <x:c r="I21" s="30" t="str">
        <x:f>IF(A21="","",IF(AND(COUNTIF(MEMO_REGISTER!$A$6:$A$205,B21)=1,EXACT(B21,INDEX(MEMO_REGISTER!$A$6:$A$205,MATCH(B21,MEMO_REGISTER!$A$6:$A$205,0))),EXACT(C21,INDEX(MEMO_REGISTER!$B$6:$B$205,MATCH(B21,MEMO_REGISTER!$A$6:$A$205,0)))),"VALID","INVALID - MEMO / DECISION OWNERSHIP"))</x:f>
      </x:c>
      <x:c r="J21" s="30" t="str">
        <x:f>IF(A21="","",IF(OR(EXACT(E21,"REJECTED"),EXACT(E21,"DEFERRED"),EXACT(E21,"STATUS QUO")),"VALID","INVALID - STATUS TOKEN"))</x:f>
      </x:c>
      <x:c r="K21" s="30" t="str">
        <x:f>IF(A21="","",IF(AND(B21&lt;&gt;"",C21&lt;&gt;"",D21&lt;&gt;"",F21&lt;&gt;"",G21&lt;&gt;""),"VALID","INVALID - REQUIRED FIELD"))</x:f>
      </x:c>
      <x:c r="L21" s="30" t="str">
        <x:f>IF(A21="","",IF(AND(H21="VALID",I21="VALID",J21="VALID",K21="VALID",N21="VALID"),"VALID","INVALID"))</x:f>
      </x:c>
      <x:c r="M21" s="30" t="str">
        <x:f>IF(A21="","",B21&amp;"|~|"&amp;C21&amp;"|~|"&amp;D21)</x:f>
      </x:c>
      <x:c r="N21" s="51" t="str">
        <x:f>IF(A21="","",IF(AND(COUNTIF(UPSTREAM_ALTERNATIVES!$A$6:$A$205,A21)=1,EXACT(A21,INDEX(UPSTREAM_ALTERNATIVES!$A$6:$A$205,MATCH(A21,UPSTREAM_ALTERNATIVES!$A$6:$A$205,0))),EXACT(C21,INDEX(UPSTREAM_ALTERNATIVES!$B$6:$B$205,MATCH(A21,UPSTREAM_ALTERNATIVES!$A$6:$A$205,0))),EXACT(D21,INDEX(UPSTREAM_ALTERNATIVES!$C$6:$C$205,MATCH(A21,UPSTREAM_ALTERNATIVES!$A$6:$A$205,0))),EXACT(E21,INDEX(UPSTREAM_ALTERNATIVES!$D$6:$D$205,MATCH(A21,UPSTREAM_ALTERNATIVES!$A$6:$A$205,0))),EXACT(F21,INDEX(UPSTREAM_ALTERNATIVES!$E$6:$E$205,MATCH(A21,UPSTREAM_ALTERNATIVES!$A$6:$A$205,0))),EXACT(G21,INDEX(UPSTREAM_ALTERNATIVES!$F$6:$F$205,MATCH(A21,UPSTREAM_ALTERNATIVES!$A$6:$A$205,0))),INDEX(UPSTREAM_ALTERNATIVES!$K$6:$K$205,MATCH(A21,UPSTREAM_ALTERNATIVES!$A$6:$A$205,0))="VALID"),"VALID","INVALID - UPSTREAM ALTERNATIVE PARITY"))</x:f>
      </x:c>
      <x:c r="O21" s="51" t="str">
        <x:f>IF(A21="","",COUNTIF($B$6:B21,B21))</x:f>
      </x:c>
      <x:c r="P21" s="51" t="str">
        <x:f>IF(A21="","",B21&amp;"|~|"&amp;O21)</x:f>
      </x:c>
      <x:c r="Q21" t="str">
        <x:f>IF(A21="","",ROW()-5)</x:f>
      </x:c>
    </x:row>
    <x:row r="22">
      <x:c r="A22" s="24"/>
      <x:c r="B22" s="24"/>
      <x:c r="C22" s="24"/>
      <x:c r="D22" s="24"/>
      <x:c r="E22" s="24"/>
      <x:c r="F22" s="24"/>
      <x:c r="G22" s="24"/>
      <x:c r="H22" s="30" t="str">
        <x:f>IF(A22="","",IF(COUNTIF($A$6:$A$205,A22)=1,"VALID","INVALID - DUPLICATE / CASE-COLLIDING ALTERNATIVE LINK ID"))</x:f>
      </x:c>
      <x:c r="I22" s="30" t="str">
        <x:f>IF(A22="","",IF(AND(COUNTIF(MEMO_REGISTER!$A$6:$A$205,B22)=1,EXACT(B22,INDEX(MEMO_REGISTER!$A$6:$A$205,MATCH(B22,MEMO_REGISTER!$A$6:$A$205,0))),EXACT(C22,INDEX(MEMO_REGISTER!$B$6:$B$205,MATCH(B22,MEMO_REGISTER!$A$6:$A$205,0)))),"VALID","INVALID - MEMO / DECISION OWNERSHIP"))</x:f>
      </x:c>
      <x:c r="J22" s="30" t="str">
        <x:f>IF(A22="","",IF(OR(EXACT(E22,"REJECTED"),EXACT(E22,"DEFERRED"),EXACT(E22,"STATUS QUO")),"VALID","INVALID - STATUS TOKEN"))</x:f>
      </x:c>
      <x:c r="K22" s="30" t="str">
        <x:f>IF(A22="","",IF(AND(B22&lt;&gt;"",C22&lt;&gt;"",D22&lt;&gt;"",F22&lt;&gt;"",G22&lt;&gt;""),"VALID","INVALID - REQUIRED FIELD"))</x:f>
      </x:c>
      <x:c r="L22" s="30" t="str">
        <x:f>IF(A22="","",IF(AND(H22="VALID",I22="VALID",J22="VALID",K22="VALID",N22="VALID"),"VALID","INVALID"))</x:f>
      </x:c>
      <x:c r="M22" s="30" t="str">
        <x:f>IF(A22="","",B22&amp;"|~|"&amp;C22&amp;"|~|"&amp;D22)</x:f>
      </x:c>
      <x:c r="N22" s="51" t="str">
        <x:f>IF(A22="","",IF(AND(COUNTIF(UPSTREAM_ALTERNATIVES!$A$6:$A$205,A22)=1,EXACT(A22,INDEX(UPSTREAM_ALTERNATIVES!$A$6:$A$205,MATCH(A22,UPSTREAM_ALTERNATIVES!$A$6:$A$205,0))),EXACT(C22,INDEX(UPSTREAM_ALTERNATIVES!$B$6:$B$205,MATCH(A22,UPSTREAM_ALTERNATIVES!$A$6:$A$205,0))),EXACT(D22,INDEX(UPSTREAM_ALTERNATIVES!$C$6:$C$205,MATCH(A22,UPSTREAM_ALTERNATIVES!$A$6:$A$205,0))),EXACT(E22,INDEX(UPSTREAM_ALTERNATIVES!$D$6:$D$205,MATCH(A22,UPSTREAM_ALTERNATIVES!$A$6:$A$205,0))),EXACT(F22,INDEX(UPSTREAM_ALTERNATIVES!$E$6:$E$205,MATCH(A22,UPSTREAM_ALTERNATIVES!$A$6:$A$205,0))),EXACT(G22,INDEX(UPSTREAM_ALTERNATIVES!$F$6:$F$205,MATCH(A22,UPSTREAM_ALTERNATIVES!$A$6:$A$205,0))),INDEX(UPSTREAM_ALTERNATIVES!$K$6:$K$205,MATCH(A22,UPSTREAM_ALTERNATIVES!$A$6:$A$205,0))="VALID"),"VALID","INVALID - UPSTREAM ALTERNATIVE PARITY"))</x:f>
      </x:c>
      <x:c r="O22" s="51" t="str">
        <x:f>IF(A22="","",COUNTIF($B$6:B22,B22))</x:f>
      </x:c>
      <x:c r="P22" s="51" t="str">
        <x:f>IF(A22="","",B22&amp;"|~|"&amp;O22)</x:f>
      </x:c>
      <x:c r="Q22" t="str">
        <x:f>IF(A22="","",ROW()-5)</x:f>
      </x:c>
    </x:row>
    <x:row r="23">
      <x:c r="A23" s="24"/>
      <x:c r="B23" s="24"/>
      <x:c r="C23" s="24"/>
      <x:c r="D23" s="24"/>
      <x:c r="E23" s="24"/>
      <x:c r="F23" s="24"/>
      <x:c r="G23" s="24"/>
      <x:c r="H23" s="30" t="str">
        <x:f>IF(A23="","",IF(COUNTIF($A$6:$A$205,A23)=1,"VALID","INVALID - DUPLICATE / CASE-COLLIDING ALTERNATIVE LINK ID"))</x:f>
      </x:c>
      <x:c r="I23" s="30" t="str">
        <x:f>IF(A23="","",IF(AND(COUNTIF(MEMO_REGISTER!$A$6:$A$205,B23)=1,EXACT(B23,INDEX(MEMO_REGISTER!$A$6:$A$205,MATCH(B23,MEMO_REGISTER!$A$6:$A$205,0))),EXACT(C23,INDEX(MEMO_REGISTER!$B$6:$B$205,MATCH(B23,MEMO_REGISTER!$A$6:$A$205,0)))),"VALID","INVALID - MEMO / DECISION OWNERSHIP"))</x:f>
      </x:c>
      <x:c r="J23" s="30" t="str">
        <x:f>IF(A23="","",IF(OR(EXACT(E23,"REJECTED"),EXACT(E23,"DEFERRED"),EXACT(E23,"STATUS QUO")),"VALID","INVALID - STATUS TOKEN"))</x:f>
      </x:c>
      <x:c r="K23" s="30" t="str">
        <x:f>IF(A23="","",IF(AND(B23&lt;&gt;"",C23&lt;&gt;"",D23&lt;&gt;"",F23&lt;&gt;"",G23&lt;&gt;""),"VALID","INVALID - REQUIRED FIELD"))</x:f>
      </x:c>
      <x:c r="L23" s="30" t="str">
        <x:f>IF(A23="","",IF(AND(H23="VALID",I23="VALID",J23="VALID",K23="VALID",N23="VALID"),"VALID","INVALID"))</x:f>
      </x:c>
      <x:c r="M23" s="30" t="str">
        <x:f>IF(A23="","",B23&amp;"|~|"&amp;C23&amp;"|~|"&amp;D23)</x:f>
      </x:c>
      <x:c r="N23" s="51" t="str">
        <x:f>IF(A23="","",IF(AND(COUNTIF(UPSTREAM_ALTERNATIVES!$A$6:$A$205,A23)=1,EXACT(A23,INDEX(UPSTREAM_ALTERNATIVES!$A$6:$A$205,MATCH(A23,UPSTREAM_ALTERNATIVES!$A$6:$A$205,0))),EXACT(C23,INDEX(UPSTREAM_ALTERNATIVES!$B$6:$B$205,MATCH(A23,UPSTREAM_ALTERNATIVES!$A$6:$A$205,0))),EXACT(D23,INDEX(UPSTREAM_ALTERNATIVES!$C$6:$C$205,MATCH(A23,UPSTREAM_ALTERNATIVES!$A$6:$A$205,0))),EXACT(E23,INDEX(UPSTREAM_ALTERNATIVES!$D$6:$D$205,MATCH(A23,UPSTREAM_ALTERNATIVES!$A$6:$A$205,0))),EXACT(F23,INDEX(UPSTREAM_ALTERNATIVES!$E$6:$E$205,MATCH(A23,UPSTREAM_ALTERNATIVES!$A$6:$A$205,0))),EXACT(G23,INDEX(UPSTREAM_ALTERNATIVES!$F$6:$F$205,MATCH(A23,UPSTREAM_ALTERNATIVES!$A$6:$A$205,0))),INDEX(UPSTREAM_ALTERNATIVES!$K$6:$K$205,MATCH(A23,UPSTREAM_ALTERNATIVES!$A$6:$A$205,0))="VALID"),"VALID","INVALID - UPSTREAM ALTERNATIVE PARITY"))</x:f>
      </x:c>
      <x:c r="O23" s="51" t="str">
        <x:f>IF(A23="","",COUNTIF($B$6:B23,B23))</x:f>
      </x:c>
      <x:c r="P23" s="51" t="str">
        <x:f>IF(A23="","",B23&amp;"|~|"&amp;O23)</x:f>
      </x:c>
      <x:c r="Q23" t="str">
        <x:f>IF(A23="","",ROW()-5)</x:f>
      </x:c>
    </x:row>
    <x:row r="24">
      <x:c r="A24" s="24"/>
      <x:c r="B24" s="24"/>
      <x:c r="C24" s="24"/>
      <x:c r="D24" s="24"/>
      <x:c r="E24" s="24"/>
      <x:c r="F24" s="24"/>
      <x:c r="G24" s="24"/>
      <x:c r="H24" s="30" t="str">
        <x:f>IF(A24="","",IF(COUNTIF($A$6:$A$205,A24)=1,"VALID","INVALID - DUPLICATE / CASE-COLLIDING ALTERNATIVE LINK ID"))</x:f>
      </x:c>
      <x:c r="I24" s="30" t="str">
        <x:f>IF(A24="","",IF(AND(COUNTIF(MEMO_REGISTER!$A$6:$A$205,B24)=1,EXACT(B24,INDEX(MEMO_REGISTER!$A$6:$A$205,MATCH(B24,MEMO_REGISTER!$A$6:$A$205,0))),EXACT(C24,INDEX(MEMO_REGISTER!$B$6:$B$205,MATCH(B24,MEMO_REGISTER!$A$6:$A$205,0)))),"VALID","INVALID - MEMO / DECISION OWNERSHIP"))</x:f>
      </x:c>
      <x:c r="J24" s="30" t="str">
        <x:f>IF(A24="","",IF(OR(EXACT(E24,"REJECTED"),EXACT(E24,"DEFERRED"),EXACT(E24,"STATUS QUO")),"VALID","INVALID - STATUS TOKEN"))</x:f>
      </x:c>
      <x:c r="K24" s="30" t="str">
        <x:f>IF(A24="","",IF(AND(B24&lt;&gt;"",C24&lt;&gt;"",D24&lt;&gt;"",F24&lt;&gt;"",G24&lt;&gt;""),"VALID","INVALID - REQUIRED FIELD"))</x:f>
      </x:c>
      <x:c r="L24" s="30" t="str">
        <x:f>IF(A24="","",IF(AND(H24="VALID",I24="VALID",J24="VALID",K24="VALID",N24="VALID"),"VALID","INVALID"))</x:f>
      </x:c>
      <x:c r="M24" s="30" t="str">
        <x:f>IF(A24="","",B24&amp;"|~|"&amp;C24&amp;"|~|"&amp;D24)</x:f>
      </x:c>
      <x:c r="N24" s="51" t="str">
        <x:f>IF(A24="","",IF(AND(COUNTIF(UPSTREAM_ALTERNATIVES!$A$6:$A$205,A24)=1,EXACT(A24,INDEX(UPSTREAM_ALTERNATIVES!$A$6:$A$205,MATCH(A24,UPSTREAM_ALTERNATIVES!$A$6:$A$205,0))),EXACT(C24,INDEX(UPSTREAM_ALTERNATIVES!$B$6:$B$205,MATCH(A24,UPSTREAM_ALTERNATIVES!$A$6:$A$205,0))),EXACT(D24,INDEX(UPSTREAM_ALTERNATIVES!$C$6:$C$205,MATCH(A24,UPSTREAM_ALTERNATIVES!$A$6:$A$205,0))),EXACT(E24,INDEX(UPSTREAM_ALTERNATIVES!$D$6:$D$205,MATCH(A24,UPSTREAM_ALTERNATIVES!$A$6:$A$205,0))),EXACT(F24,INDEX(UPSTREAM_ALTERNATIVES!$E$6:$E$205,MATCH(A24,UPSTREAM_ALTERNATIVES!$A$6:$A$205,0))),EXACT(G24,INDEX(UPSTREAM_ALTERNATIVES!$F$6:$F$205,MATCH(A24,UPSTREAM_ALTERNATIVES!$A$6:$A$205,0))),INDEX(UPSTREAM_ALTERNATIVES!$K$6:$K$205,MATCH(A24,UPSTREAM_ALTERNATIVES!$A$6:$A$205,0))="VALID"),"VALID","INVALID - UPSTREAM ALTERNATIVE PARITY"))</x:f>
      </x:c>
      <x:c r="O24" s="51" t="str">
        <x:f>IF(A24="","",COUNTIF($B$6:B24,B24))</x:f>
      </x:c>
      <x:c r="P24" s="51" t="str">
        <x:f>IF(A24="","",B24&amp;"|~|"&amp;O24)</x:f>
      </x:c>
      <x:c r="Q24" t="str">
        <x:f>IF(A24="","",ROW()-5)</x:f>
      </x:c>
    </x:row>
    <x:row r="25">
      <x:c r="A25" s="24"/>
      <x:c r="B25" s="24"/>
      <x:c r="C25" s="24"/>
      <x:c r="D25" s="24"/>
      <x:c r="E25" s="24"/>
      <x:c r="F25" s="24"/>
      <x:c r="G25" s="24"/>
      <x:c r="H25" s="30" t="str">
        <x:f>IF(A25="","",IF(COUNTIF($A$6:$A$205,A25)=1,"VALID","INVALID - DUPLICATE / CASE-COLLIDING ALTERNATIVE LINK ID"))</x:f>
      </x:c>
      <x:c r="I25" s="30" t="str">
        <x:f>IF(A25="","",IF(AND(COUNTIF(MEMO_REGISTER!$A$6:$A$205,B25)=1,EXACT(B25,INDEX(MEMO_REGISTER!$A$6:$A$205,MATCH(B25,MEMO_REGISTER!$A$6:$A$205,0))),EXACT(C25,INDEX(MEMO_REGISTER!$B$6:$B$205,MATCH(B25,MEMO_REGISTER!$A$6:$A$205,0)))),"VALID","INVALID - MEMO / DECISION OWNERSHIP"))</x:f>
      </x:c>
      <x:c r="J25" s="30" t="str">
        <x:f>IF(A25="","",IF(OR(EXACT(E25,"REJECTED"),EXACT(E25,"DEFERRED"),EXACT(E25,"STATUS QUO")),"VALID","INVALID - STATUS TOKEN"))</x:f>
      </x:c>
      <x:c r="K25" s="30" t="str">
        <x:f>IF(A25="","",IF(AND(B25&lt;&gt;"",C25&lt;&gt;"",D25&lt;&gt;"",F25&lt;&gt;"",G25&lt;&gt;""),"VALID","INVALID - REQUIRED FIELD"))</x:f>
      </x:c>
      <x:c r="L25" s="30" t="str">
        <x:f>IF(A25="","",IF(AND(H25="VALID",I25="VALID",J25="VALID",K25="VALID",N25="VALID"),"VALID","INVALID"))</x:f>
      </x:c>
      <x:c r="M25" s="30" t="str">
        <x:f>IF(A25="","",B25&amp;"|~|"&amp;C25&amp;"|~|"&amp;D25)</x:f>
      </x:c>
      <x:c r="N25" s="51" t="str">
        <x:f>IF(A25="","",IF(AND(COUNTIF(UPSTREAM_ALTERNATIVES!$A$6:$A$205,A25)=1,EXACT(A25,INDEX(UPSTREAM_ALTERNATIVES!$A$6:$A$205,MATCH(A25,UPSTREAM_ALTERNATIVES!$A$6:$A$205,0))),EXACT(C25,INDEX(UPSTREAM_ALTERNATIVES!$B$6:$B$205,MATCH(A25,UPSTREAM_ALTERNATIVES!$A$6:$A$205,0))),EXACT(D25,INDEX(UPSTREAM_ALTERNATIVES!$C$6:$C$205,MATCH(A25,UPSTREAM_ALTERNATIVES!$A$6:$A$205,0))),EXACT(E25,INDEX(UPSTREAM_ALTERNATIVES!$D$6:$D$205,MATCH(A25,UPSTREAM_ALTERNATIVES!$A$6:$A$205,0))),EXACT(F25,INDEX(UPSTREAM_ALTERNATIVES!$E$6:$E$205,MATCH(A25,UPSTREAM_ALTERNATIVES!$A$6:$A$205,0))),EXACT(G25,INDEX(UPSTREAM_ALTERNATIVES!$F$6:$F$205,MATCH(A25,UPSTREAM_ALTERNATIVES!$A$6:$A$205,0))),INDEX(UPSTREAM_ALTERNATIVES!$K$6:$K$205,MATCH(A25,UPSTREAM_ALTERNATIVES!$A$6:$A$205,0))="VALID"),"VALID","INVALID - UPSTREAM ALTERNATIVE PARITY"))</x:f>
      </x:c>
      <x:c r="O25" s="51" t="str">
        <x:f>IF(A25="","",COUNTIF($B$6:B25,B25))</x:f>
      </x:c>
      <x:c r="P25" s="51" t="str">
        <x:f>IF(A25="","",B25&amp;"|~|"&amp;O25)</x:f>
      </x:c>
      <x:c r="Q25" t="str">
        <x:f>IF(A25="","",ROW()-5)</x:f>
      </x:c>
    </x:row>
    <x:row r="26">
      <x:c r="A26" s="24"/>
      <x:c r="B26" s="24"/>
      <x:c r="C26" s="24"/>
      <x:c r="D26" s="24"/>
      <x:c r="E26" s="24"/>
      <x:c r="F26" s="24"/>
      <x:c r="G26" s="24"/>
      <x:c r="H26" s="30" t="str">
        <x:f>IF(A26="","",IF(COUNTIF($A$6:$A$205,A26)=1,"VALID","INVALID - DUPLICATE / CASE-COLLIDING ALTERNATIVE LINK ID"))</x:f>
      </x:c>
      <x:c r="I26" s="30" t="str">
        <x:f>IF(A26="","",IF(AND(COUNTIF(MEMO_REGISTER!$A$6:$A$205,B26)=1,EXACT(B26,INDEX(MEMO_REGISTER!$A$6:$A$205,MATCH(B26,MEMO_REGISTER!$A$6:$A$205,0))),EXACT(C26,INDEX(MEMO_REGISTER!$B$6:$B$205,MATCH(B26,MEMO_REGISTER!$A$6:$A$205,0)))),"VALID","INVALID - MEMO / DECISION OWNERSHIP"))</x:f>
      </x:c>
      <x:c r="J26" s="30" t="str">
        <x:f>IF(A26="","",IF(OR(EXACT(E26,"REJECTED"),EXACT(E26,"DEFERRED"),EXACT(E26,"STATUS QUO")),"VALID","INVALID - STATUS TOKEN"))</x:f>
      </x:c>
      <x:c r="K26" s="30" t="str">
        <x:f>IF(A26="","",IF(AND(B26&lt;&gt;"",C26&lt;&gt;"",D26&lt;&gt;"",F26&lt;&gt;"",G26&lt;&gt;""),"VALID","INVALID - REQUIRED FIELD"))</x:f>
      </x:c>
      <x:c r="L26" s="30" t="str">
        <x:f>IF(A26="","",IF(AND(H26="VALID",I26="VALID",J26="VALID",K26="VALID",N26="VALID"),"VALID","INVALID"))</x:f>
      </x:c>
      <x:c r="M26" s="30" t="str">
        <x:f>IF(A26="","",B26&amp;"|~|"&amp;C26&amp;"|~|"&amp;D26)</x:f>
      </x:c>
      <x:c r="N26" s="51" t="str">
        <x:f>IF(A26="","",IF(AND(COUNTIF(UPSTREAM_ALTERNATIVES!$A$6:$A$205,A26)=1,EXACT(A26,INDEX(UPSTREAM_ALTERNATIVES!$A$6:$A$205,MATCH(A26,UPSTREAM_ALTERNATIVES!$A$6:$A$205,0))),EXACT(C26,INDEX(UPSTREAM_ALTERNATIVES!$B$6:$B$205,MATCH(A26,UPSTREAM_ALTERNATIVES!$A$6:$A$205,0))),EXACT(D26,INDEX(UPSTREAM_ALTERNATIVES!$C$6:$C$205,MATCH(A26,UPSTREAM_ALTERNATIVES!$A$6:$A$205,0))),EXACT(E26,INDEX(UPSTREAM_ALTERNATIVES!$D$6:$D$205,MATCH(A26,UPSTREAM_ALTERNATIVES!$A$6:$A$205,0))),EXACT(F26,INDEX(UPSTREAM_ALTERNATIVES!$E$6:$E$205,MATCH(A26,UPSTREAM_ALTERNATIVES!$A$6:$A$205,0))),EXACT(G26,INDEX(UPSTREAM_ALTERNATIVES!$F$6:$F$205,MATCH(A26,UPSTREAM_ALTERNATIVES!$A$6:$A$205,0))),INDEX(UPSTREAM_ALTERNATIVES!$K$6:$K$205,MATCH(A26,UPSTREAM_ALTERNATIVES!$A$6:$A$205,0))="VALID"),"VALID","INVALID - UPSTREAM ALTERNATIVE PARITY"))</x:f>
      </x:c>
      <x:c r="O26" s="51" t="str">
        <x:f>IF(A26="","",COUNTIF($B$6:B26,B26))</x:f>
      </x:c>
      <x:c r="P26" s="51" t="str">
        <x:f>IF(A26="","",B26&amp;"|~|"&amp;O26)</x:f>
      </x:c>
      <x:c r="Q26" t="str">
        <x:f>IF(A26="","",ROW()-5)</x:f>
      </x:c>
    </x:row>
    <x:row r="27">
      <x:c r="A27" s="24"/>
      <x:c r="B27" s="24"/>
      <x:c r="C27" s="24"/>
      <x:c r="D27" s="24"/>
      <x:c r="E27" s="24"/>
      <x:c r="F27" s="24"/>
      <x:c r="G27" s="24"/>
      <x:c r="H27" s="30" t="str">
        <x:f>IF(A27="","",IF(COUNTIF($A$6:$A$205,A27)=1,"VALID","INVALID - DUPLICATE / CASE-COLLIDING ALTERNATIVE LINK ID"))</x:f>
      </x:c>
      <x:c r="I27" s="30" t="str">
        <x:f>IF(A27="","",IF(AND(COUNTIF(MEMO_REGISTER!$A$6:$A$205,B27)=1,EXACT(B27,INDEX(MEMO_REGISTER!$A$6:$A$205,MATCH(B27,MEMO_REGISTER!$A$6:$A$205,0))),EXACT(C27,INDEX(MEMO_REGISTER!$B$6:$B$205,MATCH(B27,MEMO_REGISTER!$A$6:$A$205,0)))),"VALID","INVALID - MEMO / DECISION OWNERSHIP"))</x:f>
      </x:c>
      <x:c r="J27" s="30" t="str">
        <x:f>IF(A27="","",IF(OR(EXACT(E27,"REJECTED"),EXACT(E27,"DEFERRED"),EXACT(E27,"STATUS QUO")),"VALID","INVALID - STATUS TOKEN"))</x:f>
      </x:c>
      <x:c r="K27" s="30" t="str">
        <x:f>IF(A27="","",IF(AND(B27&lt;&gt;"",C27&lt;&gt;"",D27&lt;&gt;"",F27&lt;&gt;"",G27&lt;&gt;""),"VALID","INVALID - REQUIRED FIELD"))</x:f>
      </x:c>
      <x:c r="L27" s="30" t="str">
        <x:f>IF(A27="","",IF(AND(H27="VALID",I27="VALID",J27="VALID",K27="VALID",N27="VALID"),"VALID","INVALID"))</x:f>
      </x:c>
      <x:c r="M27" s="30" t="str">
        <x:f>IF(A27="","",B27&amp;"|~|"&amp;C27&amp;"|~|"&amp;D27)</x:f>
      </x:c>
      <x:c r="N27" s="51" t="str">
        <x:f>IF(A27="","",IF(AND(COUNTIF(UPSTREAM_ALTERNATIVES!$A$6:$A$205,A27)=1,EXACT(A27,INDEX(UPSTREAM_ALTERNATIVES!$A$6:$A$205,MATCH(A27,UPSTREAM_ALTERNATIVES!$A$6:$A$205,0))),EXACT(C27,INDEX(UPSTREAM_ALTERNATIVES!$B$6:$B$205,MATCH(A27,UPSTREAM_ALTERNATIVES!$A$6:$A$205,0))),EXACT(D27,INDEX(UPSTREAM_ALTERNATIVES!$C$6:$C$205,MATCH(A27,UPSTREAM_ALTERNATIVES!$A$6:$A$205,0))),EXACT(E27,INDEX(UPSTREAM_ALTERNATIVES!$D$6:$D$205,MATCH(A27,UPSTREAM_ALTERNATIVES!$A$6:$A$205,0))),EXACT(F27,INDEX(UPSTREAM_ALTERNATIVES!$E$6:$E$205,MATCH(A27,UPSTREAM_ALTERNATIVES!$A$6:$A$205,0))),EXACT(G27,INDEX(UPSTREAM_ALTERNATIVES!$F$6:$F$205,MATCH(A27,UPSTREAM_ALTERNATIVES!$A$6:$A$205,0))),INDEX(UPSTREAM_ALTERNATIVES!$K$6:$K$205,MATCH(A27,UPSTREAM_ALTERNATIVES!$A$6:$A$205,0))="VALID"),"VALID","INVALID - UPSTREAM ALTERNATIVE PARITY"))</x:f>
      </x:c>
      <x:c r="O27" s="51" t="str">
        <x:f>IF(A27="","",COUNTIF($B$6:B27,B27))</x:f>
      </x:c>
      <x:c r="P27" s="51" t="str">
        <x:f>IF(A27="","",B27&amp;"|~|"&amp;O27)</x:f>
      </x:c>
      <x:c r="Q27" t="str">
        <x:f>IF(A27="","",ROW()-5)</x:f>
      </x:c>
    </x:row>
    <x:row r="28">
      <x:c r="A28" s="24"/>
      <x:c r="B28" s="24"/>
      <x:c r="C28" s="24"/>
      <x:c r="D28" s="24"/>
      <x:c r="E28" s="24"/>
      <x:c r="F28" s="24"/>
      <x:c r="G28" s="24"/>
      <x:c r="H28" s="30" t="str">
        <x:f>IF(A28="","",IF(COUNTIF($A$6:$A$205,A28)=1,"VALID","INVALID - DUPLICATE / CASE-COLLIDING ALTERNATIVE LINK ID"))</x:f>
      </x:c>
      <x:c r="I28" s="30" t="str">
        <x:f>IF(A28="","",IF(AND(COUNTIF(MEMO_REGISTER!$A$6:$A$205,B28)=1,EXACT(B28,INDEX(MEMO_REGISTER!$A$6:$A$205,MATCH(B28,MEMO_REGISTER!$A$6:$A$205,0))),EXACT(C28,INDEX(MEMO_REGISTER!$B$6:$B$205,MATCH(B28,MEMO_REGISTER!$A$6:$A$205,0)))),"VALID","INVALID - MEMO / DECISION OWNERSHIP"))</x:f>
      </x:c>
      <x:c r="J28" s="30" t="str">
        <x:f>IF(A28="","",IF(OR(EXACT(E28,"REJECTED"),EXACT(E28,"DEFERRED"),EXACT(E28,"STATUS QUO")),"VALID","INVALID - STATUS TOKEN"))</x:f>
      </x:c>
      <x:c r="K28" s="30" t="str">
        <x:f>IF(A28="","",IF(AND(B28&lt;&gt;"",C28&lt;&gt;"",D28&lt;&gt;"",F28&lt;&gt;"",G28&lt;&gt;""),"VALID","INVALID - REQUIRED FIELD"))</x:f>
      </x:c>
      <x:c r="L28" s="30" t="str">
        <x:f>IF(A28="","",IF(AND(H28="VALID",I28="VALID",J28="VALID",K28="VALID",N28="VALID"),"VALID","INVALID"))</x:f>
      </x:c>
      <x:c r="M28" s="30" t="str">
        <x:f>IF(A28="","",B28&amp;"|~|"&amp;C28&amp;"|~|"&amp;D28)</x:f>
      </x:c>
      <x:c r="N28" s="51" t="str">
        <x:f>IF(A28="","",IF(AND(COUNTIF(UPSTREAM_ALTERNATIVES!$A$6:$A$205,A28)=1,EXACT(A28,INDEX(UPSTREAM_ALTERNATIVES!$A$6:$A$205,MATCH(A28,UPSTREAM_ALTERNATIVES!$A$6:$A$205,0))),EXACT(C28,INDEX(UPSTREAM_ALTERNATIVES!$B$6:$B$205,MATCH(A28,UPSTREAM_ALTERNATIVES!$A$6:$A$205,0))),EXACT(D28,INDEX(UPSTREAM_ALTERNATIVES!$C$6:$C$205,MATCH(A28,UPSTREAM_ALTERNATIVES!$A$6:$A$205,0))),EXACT(E28,INDEX(UPSTREAM_ALTERNATIVES!$D$6:$D$205,MATCH(A28,UPSTREAM_ALTERNATIVES!$A$6:$A$205,0))),EXACT(F28,INDEX(UPSTREAM_ALTERNATIVES!$E$6:$E$205,MATCH(A28,UPSTREAM_ALTERNATIVES!$A$6:$A$205,0))),EXACT(G28,INDEX(UPSTREAM_ALTERNATIVES!$F$6:$F$205,MATCH(A28,UPSTREAM_ALTERNATIVES!$A$6:$A$205,0))),INDEX(UPSTREAM_ALTERNATIVES!$K$6:$K$205,MATCH(A28,UPSTREAM_ALTERNATIVES!$A$6:$A$205,0))="VALID"),"VALID","INVALID - UPSTREAM ALTERNATIVE PARITY"))</x:f>
      </x:c>
      <x:c r="O28" s="51" t="str">
        <x:f>IF(A28="","",COUNTIF($B$6:B28,B28))</x:f>
      </x:c>
      <x:c r="P28" s="51" t="str">
        <x:f>IF(A28="","",B28&amp;"|~|"&amp;O28)</x:f>
      </x:c>
      <x:c r="Q28" t="str">
        <x:f>IF(A28="","",ROW()-5)</x:f>
      </x:c>
    </x:row>
    <x:row r="29">
      <x:c r="A29" s="24"/>
      <x:c r="B29" s="24"/>
      <x:c r="C29" s="24"/>
      <x:c r="D29" s="24"/>
      <x:c r="E29" s="24"/>
      <x:c r="F29" s="24"/>
      <x:c r="G29" s="24"/>
      <x:c r="H29" s="30" t="str">
        <x:f>IF(A29="","",IF(COUNTIF($A$6:$A$205,A29)=1,"VALID","INVALID - DUPLICATE / CASE-COLLIDING ALTERNATIVE LINK ID"))</x:f>
      </x:c>
      <x:c r="I29" s="30" t="str">
        <x:f>IF(A29="","",IF(AND(COUNTIF(MEMO_REGISTER!$A$6:$A$205,B29)=1,EXACT(B29,INDEX(MEMO_REGISTER!$A$6:$A$205,MATCH(B29,MEMO_REGISTER!$A$6:$A$205,0))),EXACT(C29,INDEX(MEMO_REGISTER!$B$6:$B$205,MATCH(B29,MEMO_REGISTER!$A$6:$A$205,0)))),"VALID","INVALID - MEMO / DECISION OWNERSHIP"))</x:f>
      </x:c>
      <x:c r="J29" s="30" t="str">
        <x:f>IF(A29="","",IF(OR(EXACT(E29,"REJECTED"),EXACT(E29,"DEFERRED"),EXACT(E29,"STATUS QUO")),"VALID","INVALID - STATUS TOKEN"))</x:f>
      </x:c>
      <x:c r="K29" s="30" t="str">
        <x:f>IF(A29="","",IF(AND(B29&lt;&gt;"",C29&lt;&gt;"",D29&lt;&gt;"",F29&lt;&gt;"",G29&lt;&gt;""),"VALID","INVALID - REQUIRED FIELD"))</x:f>
      </x:c>
      <x:c r="L29" s="30" t="str">
        <x:f>IF(A29="","",IF(AND(H29="VALID",I29="VALID",J29="VALID",K29="VALID",N29="VALID"),"VALID","INVALID"))</x:f>
      </x:c>
      <x:c r="M29" s="30" t="str">
        <x:f>IF(A29="","",B29&amp;"|~|"&amp;C29&amp;"|~|"&amp;D29)</x:f>
      </x:c>
      <x:c r="N29" s="51" t="str">
        <x:f>IF(A29="","",IF(AND(COUNTIF(UPSTREAM_ALTERNATIVES!$A$6:$A$205,A29)=1,EXACT(A29,INDEX(UPSTREAM_ALTERNATIVES!$A$6:$A$205,MATCH(A29,UPSTREAM_ALTERNATIVES!$A$6:$A$205,0))),EXACT(C29,INDEX(UPSTREAM_ALTERNATIVES!$B$6:$B$205,MATCH(A29,UPSTREAM_ALTERNATIVES!$A$6:$A$205,0))),EXACT(D29,INDEX(UPSTREAM_ALTERNATIVES!$C$6:$C$205,MATCH(A29,UPSTREAM_ALTERNATIVES!$A$6:$A$205,0))),EXACT(E29,INDEX(UPSTREAM_ALTERNATIVES!$D$6:$D$205,MATCH(A29,UPSTREAM_ALTERNATIVES!$A$6:$A$205,0))),EXACT(F29,INDEX(UPSTREAM_ALTERNATIVES!$E$6:$E$205,MATCH(A29,UPSTREAM_ALTERNATIVES!$A$6:$A$205,0))),EXACT(G29,INDEX(UPSTREAM_ALTERNATIVES!$F$6:$F$205,MATCH(A29,UPSTREAM_ALTERNATIVES!$A$6:$A$205,0))),INDEX(UPSTREAM_ALTERNATIVES!$K$6:$K$205,MATCH(A29,UPSTREAM_ALTERNATIVES!$A$6:$A$205,0))="VALID"),"VALID","INVALID - UPSTREAM ALTERNATIVE PARITY"))</x:f>
      </x:c>
      <x:c r="O29" s="51" t="str">
        <x:f>IF(A29="","",COUNTIF($B$6:B29,B29))</x:f>
      </x:c>
      <x:c r="P29" s="51" t="str">
        <x:f>IF(A29="","",B29&amp;"|~|"&amp;O29)</x:f>
      </x:c>
      <x:c r="Q29" t="str">
        <x:f>IF(A29="","",ROW()-5)</x:f>
      </x:c>
    </x:row>
    <x:row r="30">
      <x:c r="A30" s="24"/>
      <x:c r="B30" s="24"/>
      <x:c r="C30" s="24"/>
      <x:c r="D30" s="24"/>
      <x:c r="E30" s="24"/>
      <x:c r="F30" s="24"/>
      <x:c r="G30" s="24"/>
      <x:c r="H30" s="30" t="str">
        <x:f>IF(A30="","",IF(COUNTIF($A$6:$A$205,A30)=1,"VALID","INVALID - DUPLICATE / CASE-COLLIDING ALTERNATIVE LINK ID"))</x:f>
      </x:c>
      <x:c r="I30" s="30" t="str">
        <x:f>IF(A30="","",IF(AND(COUNTIF(MEMO_REGISTER!$A$6:$A$205,B30)=1,EXACT(B30,INDEX(MEMO_REGISTER!$A$6:$A$205,MATCH(B30,MEMO_REGISTER!$A$6:$A$205,0))),EXACT(C30,INDEX(MEMO_REGISTER!$B$6:$B$205,MATCH(B30,MEMO_REGISTER!$A$6:$A$205,0)))),"VALID","INVALID - MEMO / DECISION OWNERSHIP"))</x:f>
      </x:c>
      <x:c r="J30" s="30" t="str">
        <x:f>IF(A30="","",IF(OR(EXACT(E30,"REJECTED"),EXACT(E30,"DEFERRED"),EXACT(E30,"STATUS QUO")),"VALID","INVALID - STATUS TOKEN"))</x:f>
      </x:c>
      <x:c r="K30" s="30" t="str">
        <x:f>IF(A30="","",IF(AND(B30&lt;&gt;"",C30&lt;&gt;"",D30&lt;&gt;"",F30&lt;&gt;"",G30&lt;&gt;""),"VALID","INVALID - REQUIRED FIELD"))</x:f>
      </x:c>
      <x:c r="L30" s="30" t="str">
        <x:f>IF(A30="","",IF(AND(H30="VALID",I30="VALID",J30="VALID",K30="VALID",N30="VALID"),"VALID","INVALID"))</x:f>
      </x:c>
      <x:c r="M30" s="30" t="str">
        <x:f>IF(A30="","",B30&amp;"|~|"&amp;C30&amp;"|~|"&amp;D30)</x:f>
      </x:c>
      <x:c r="N30" s="51" t="str">
        <x:f>IF(A30="","",IF(AND(COUNTIF(UPSTREAM_ALTERNATIVES!$A$6:$A$205,A30)=1,EXACT(A30,INDEX(UPSTREAM_ALTERNATIVES!$A$6:$A$205,MATCH(A30,UPSTREAM_ALTERNATIVES!$A$6:$A$205,0))),EXACT(C30,INDEX(UPSTREAM_ALTERNATIVES!$B$6:$B$205,MATCH(A30,UPSTREAM_ALTERNATIVES!$A$6:$A$205,0))),EXACT(D30,INDEX(UPSTREAM_ALTERNATIVES!$C$6:$C$205,MATCH(A30,UPSTREAM_ALTERNATIVES!$A$6:$A$205,0))),EXACT(E30,INDEX(UPSTREAM_ALTERNATIVES!$D$6:$D$205,MATCH(A30,UPSTREAM_ALTERNATIVES!$A$6:$A$205,0))),EXACT(F30,INDEX(UPSTREAM_ALTERNATIVES!$E$6:$E$205,MATCH(A30,UPSTREAM_ALTERNATIVES!$A$6:$A$205,0))),EXACT(G30,INDEX(UPSTREAM_ALTERNATIVES!$F$6:$F$205,MATCH(A30,UPSTREAM_ALTERNATIVES!$A$6:$A$205,0))),INDEX(UPSTREAM_ALTERNATIVES!$K$6:$K$205,MATCH(A30,UPSTREAM_ALTERNATIVES!$A$6:$A$205,0))="VALID"),"VALID","INVALID - UPSTREAM ALTERNATIVE PARITY"))</x:f>
      </x:c>
      <x:c r="O30" s="51" t="str">
        <x:f>IF(A30="","",COUNTIF($B$6:B30,B30))</x:f>
      </x:c>
      <x:c r="P30" s="51" t="str">
        <x:f>IF(A30="","",B30&amp;"|~|"&amp;O30)</x:f>
      </x:c>
      <x:c r="Q30" t="str">
        <x:f>IF(A30="","",ROW()-5)</x:f>
      </x:c>
    </x:row>
    <x:row r="31">
      <x:c r="A31" s="24"/>
      <x:c r="B31" s="24"/>
      <x:c r="C31" s="24"/>
      <x:c r="D31" s="24"/>
      <x:c r="E31" s="24"/>
      <x:c r="F31" s="24"/>
      <x:c r="G31" s="24"/>
      <x:c r="H31" s="30" t="str">
        <x:f>IF(A31="","",IF(COUNTIF($A$6:$A$205,A31)=1,"VALID","INVALID - DUPLICATE / CASE-COLLIDING ALTERNATIVE LINK ID"))</x:f>
      </x:c>
      <x:c r="I31" s="30" t="str">
        <x:f>IF(A31="","",IF(AND(COUNTIF(MEMO_REGISTER!$A$6:$A$205,B31)=1,EXACT(B31,INDEX(MEMO_REGISTER!$A$6:$A$205,MATCH(B31,MEMO_REGISTER!$A$6:$A$205,0))),EXACT(C31,INDEX(MEMO_REGISTER!$B$6:$B$205,MATCH(B31,MEMO_REGISTER!$A$6:$A$205,0)))),"VALID","INVALID - MEMO / DECISION OWNERSHIP"))</x:f>
      </x:c>
      <x:c r="J31" s="30" t="str">
        <x:f>IF(A31="","",IF(OR(EXACT(E31,"REJECTED"),EXACT(E31,"DEFERRED"),EXACT(E31,"STATUS QUO")),"VALID","INVALID - STATUS TOKEN"))</x:f>
      </x:c>
      <x:c r="K31" s="30" t="str">
        <x:f>IF(A31="","",IF(AND(B31&lt;&gt;"",C31&lt;&gt;"",D31&lt;&gt;"",F31&lt;&gt;"",G31&lt;&gt;""),"VALID","INVALID - REQUIRED FIELD"))</x:f>
      </x:c>
      <x:c r="L31" s="30" t="str">
        <x:f>IF(A31="","",IF(AND(H31="VALID",I31="VALID",J31="VALID",K31="VALID",N31="VALID"),"VALID","INVALID"))</x:f>
      </x:c>
      <x:c r="M31" s="30" t="str">
        <x:f>IF(A31="","",B31&amp;"|~|"&amp;C31&amp;"|~|"&amp;D31)</x:f>
      </x:c>
      <x:c r="N31" s="51" t="str">
        <x:f>IF(A31="","",IF(AND(COUNTIF(UPSTREAM_ALTERNATIVES!$A$6:$A$205,A31)=1,EXACT(A31,INDEX(UPSTREAM_ALTERNATIVES!$A$6:$A$205,MATCH(A31,UPSTREAM_ALTERNATIVES!$A$6:$A$205,0))),EXACT(C31,INDEX(UPSTREAM_ALTERNATIVES!$B$6:$B$205,MATCH(A31,UPSTREAM_ALTERNATIVES!$A$6:$A$205,0))),EXACT(D31,INDEX(UPSTREAM_ALTERNATIVES!$C$6:$C$205,MATCH(A31,UPSTREAM_ALTERNATIVES!$A$6:$A$205,0))),EXACT(E31,INDEX(UPSTREAM_ALTERNATIVES!$D$6:$D$205,MATCH(A31,UPSTREAM_ALTERNATIVES!$A$6:$A$205,0))),EXACT(F31,INDEX(UPSTREAM_ALTERNATIVES!$E$6:$E$205,MATCH(A31,UPSTREAM_ALTERNATIVES!$A$6:$A$205,0))),EXACT(G31,INDEX(UPSTREAM_ALTERNATIVES!$F$6:$F$205,MATCH(A31,UPSTREAM_ALTERNATIVES!$A$6:$A$205,0))),INDEX(UPSTREAM_ALTERNATIVES!$K$6:$K$205,MATCH(A31,UPSTREAM_ALTERNATIVES!$A$6:$A$205,0))="VALID"),"VALID","INVALID - UPSTREAM ALTERNATIVE PARITY"))</x:f>
      </x:c>
      <x:c r="O31" s="51" t="str">
        <x:f>IF(A31="","",COUNTIF($B$6:B31,B31))</x:f>
      </x:c>
      <x:c r="P31" s="51" t="str">
        <x:f>IF(A31="","",B31&amp;"|~|"&amp;O31)</x:f>
      </x:c>
      <x:c r="Q31" t="str">
        <x:f>IF(A31="","",ROW()-5)</x:f>
      </x:c>
    </x:row>
    <x:row r="32">
      <x:c r="A32" s="24"/>
      <x:c r="B32" s="24"/>
      <x:c r="C32" s="24"/>
      <x:c r="D32" s="24"/>
      <x:c r="E32" s="24"/>
      <x:c r="F32" s="24"/>
      <x:c r="G32" s="24"/>
      <x:c r="H32" s="30" t="str">
        <x:f>IF(A32="","",IF(COUNTIF($A$6:$A$205,A32)=1,"VALID","INVALID - DUPLICATE / CASE-COLLIDING ALTERNATIVE LINK ID"))</x:f>
      </x:c>
      <x:c r="I32" s="30" t="str">
        <x:f>IF(A32="","",IF(AND(COUNTIF(MEMO_REGISTER!$A$6:$A$205,B32)=1,EXACT(B32,INDEX(MEMO_REGISTER!$A$6:$A$205,MATCH(B32,MEMO_REGISTER!$A$6:$A$205,0))),EXACT(C32,INDEX(MEMO_REGISTER!$B$6:$B$205,MATCH(B32,MEMO_REGISTER!$A$6:$A$205,0)))),"VALID","INVALID - MEMO / DECISION OWNERSHIP"))</x:f>
      </x:c>
      <x:c r="J32" s="30" t="str">
        <x:f>IF(A32="","",IF(OR(EXACT(E32,"REJECTED"),EXACT(E32,"DEFERRED"),EXACT(E32,"STATUS QUO")),"VALID","INVALID - STATUS TOKEN"))</x:f>
      </x:c>
      <x:c r="K32" s="30" t="str">
        <x:f>IF(A32="","",IF(AND(B32&lt;&gt;"",C32&lt;&gt;"",D32&lt;&gt;"",F32&lt;&gt;"",G32&lt;&gt;""),"VALID","INVALID - REQUIRED FIELD"))</x:f>
      </x:c>
      <x:c r="L32" s="30" t="str">
        <x:f>IF(A32="","",IF(AND(H32="VALID",I32="VALID",J32="VALID",K32="VALID",N32="VALID"),"VALID","INVALID"))</x:f>
      </x:c>
      <x:c r="M32" s="30" t="str">
        <x:f>IF(A32="","",B32&amp;"|~|"&amp;C32&amp;"|~|"&amp;D32)</x:f>
      </x:c>
      <x:c r="N32" s="51" t="str">
        <x:f>IF(A32="","",IF(AND(COUNTIF(UPSTREAM_ALTERNATIVES!$A$6:$A$205,A32)=1,EXACT(A32,INDEX(UPSTREAM_ALTERNATIVES!$A$6:$A$205,MATCH(A32,UPSTREAM_ALTERNATIVES!$A$6:$A$205,0))),EXACT(C32,INDEX(UPSTREAM_ALTERNATIVES!$B$6:$B$205,MATCH(A32,UPSTREAM_ALTERNATIVES!$A$6:$A$205,0))),EXACT(D32,INDEX(UPSTREAM_ALTERNATIVES!$C$6:$C$205,MATCH(A32,UPSTREAM_ALTERNATIVES!$A$6:$A$205,0))),EXACT(E32,INDEX(UPSTREAM_ALTERNATIVES!$D$6:$D$205,MATCH(A32,UPSTREAM_ALTERNATIVES!$A$6:$A$205,0))),EXACT(F32,INDEX(UPSTREAM_ALTERNATIVES!$E$6:$E$205,MATCH(A32,UPSTREAM_ALTERNATIVES!$A$6:$A$205,0))),EXACT(G32,INDEX(UPSTREAM_ALTERNATIVES!$F$6:$F$205,MATCH(A32,UPSTREAM_ALTERNATIVES!$A$6:$A$205,0))),INDEX(UPSTREAM_ALTERNATIVES!$K$6:$K$205,MATCH(A32,UPSTREAM_ALTERNATIVES!$A$6:$A$205,0))="VALID"),"VALID","INVALID - UPSTREAM ALTERNATIVE PARITY"))</x:f>
      </x:c>
      <x:c r="O32" s="51" t="str">
        <x:f>IF(A32="","",COUNTIF($B$6:B32,B32))</x:f>
      </x:c>
      <x:c r="P32" s="51" t="str">
        <x:f>IF(A32="","",B32&amp;"|~|"&amp;O32)</x:f>
      </x:c>
      <x:c r="Q32" t="str">
        <x:f>IF(A32="","",ROW()-5)</x:f>
      </x:c>
    </x:row>
    <x:row r="33">
      <x:c r="A33" s="24"/>
      <x:c r="B33" s="24"/>
      <x:c r="C33" s="24"/>
      <x:c r="D33" s="24"/>
      <x:c r="E33" s="24"/>
      <x:c r="F33" s="24"/>
      <x:c r="G33" s="24"/>
      <x:c r="H33" s="30" t="str">
        <x:f>IF(A33="","",IF(COUNTIF($A$6:$A$205,A33)=1,"VALID","INVALID - DUPLICATE / CASE-COLLIDING ALTERNATIVE LINK ID"))</x:f>
      </x:c>
      <x:c r="I33" s="30" t="str">
        <x:f>IF(A33="","",IF(AND(COUNTIF(MEMO_REGISTER!$A$6:$A$205,B33)=1,EXACT(B33,INDEX(MEMO_REGISTER!$A$6:$A$205,MATCH(B33,MEMO_REGISTER!$A$6:$A$205,0))),EXACT(C33,INDEX(MEMO_REGISTER!$B$6:$B$205,MATCH(B33,MEMO_REGISTER!$A$6:$A$205,0)))),"VALID","INVALID - MEMO / DECISION OWNERSHIP"))</x:f>
      </x:c>
      <x:c r="J33" s="30" t="str">
        <x:f>IF(A33="","",IF(OR(EXACT(E33,"REJECTED"),EXACT(E33,"DEFERRED"),EXACT(E33,"STATUS QUO")),"VALID","INVALID - STATUS TOKEN"))</x:f>
      </x:c>
      <x:c r="K33" s="30" t="str">
        <x:f>IF(A33="","",IF(AND(B33&lt;&gt;"",C33&lt;&gt;"",D33&lt;&gt;"",F33&lt;&gt;"",G33&lt;&gt;""),"VALID","INVALID - REQUIRED FIELD"))</x:f>
      </x:c>
      <x:c r="L33" s="30" t="str">
        <x:f>IF(A33="","",IF(AND(H33="VALID",I33="VALID",J33="VALID",K33="VALID",N33="VALID"),"VALID","INVALID"))</x:f>
      </x:c>
      <x:c r="M33" s="30" t="str">
        <x:f>IF(A33="","",B33&amp;"|~|"&amp;C33&amp;"|~|"&amp;D33)</x:f>
      </x:c>
      <x:c r="N33" s="51" t="str">
        <x:f>IF(A33="","",IF(AND(COUNTIF(UPSTREAM_ALTERNATIVES!$A$6:$A$205,A33)=1,EXACT(A33,INDEX(UPSTREAM_ALTERNATIVES!$A$6:$A$205,MATCH(A33,UPSTREAM_ALTERNATIVES!$A$6:$A$205,0))),EXACT(C33,INDEX(UPSTREAM_ALTERNATIVES!$B$6:$B$205,MATCH(A33,UPSTREAM_ALTERNATIVES!$A$6:$A$205,0))),EXACT(D33,INDEX(UPSTREAM_ALTERNATIVES!$C$6:$C$205,MATCH(A33,UPSTREAM_ALTERNATIVES!$A$6:$A$205,0))),EXACT(E33,INDEX(UPSTREAM_ALTERNATIVES!$D$6:$D$205,MATCH(A33,UPSTREAM_ALTERNATIVES!$A$6:$A$205,0))),EXACT(F33,INDEX(UPSTREAM_ALTERNATIVES!$E$6:$E$205,MATCH(A33,UPSTREAM_ALTERNATIVES!$A$6:$A$205,0))),EXACT(G33,INDEX(UPSTREAM_ALTERNATIVES!$F$6:$F$205,MATCH(A33,UPSTREAM_ALTERNATIVES!$A$6:$A$205,0))),INDEX(UPSTREAM_ALTERNATIVES!$K$6:$K$205,MATCH(A33,UPSTREAM_ALTERNATIVES!$A$6:$A$205,0))="VALID"),"VALID","INVALID - UPSTREAM ALTERNATIVE PARITY"))</x:f>
      </x:c>
      <x:c r="O33" s="51" t="str">
        <x:f>IF(A33="","",COUNTIF($B$6:B33,B33))</x:f>
      </x:c>
      <x:c r="P33" s="51" t="str">
        <x:f>IF(A33="","",B33&amp;"|~|"&amp;O33)</x:f>
      </x:c>
      <x:c r="Q33" t="str">
        <x:f>IF(A33="","",ROW()-5)</x:f>
      </x:c>
    </x:row>
    <x:row r="34">
      <x:c r="A34" s="24"/>
      <x:c r="B34" s="24"/>
      <x:c r="C34" s="24"/>
      <x:c r="D34" s="24"/>
      <x:c r="E34" s="24"/>
      <x:c r="F34" s="24"/>
      <x:c r="G34" s="24"/>
      <x:c r="H34" s="30" t="str">
        <x:f>IF(A34="","",IF(COUNTIF($A$6:$A$205,A34)=1,"VALID","INVALID - DUPLICATE / CASE-COLLIDING ALTERNATIVE LINK ID"))</x:f>
      </x:c>
      <x:c r="I34" s="30" t="str">
        <x:f>IF(A34="","",IF(AND(COUNTIF(MEMO_REGISTER!$A$6:$A$205,B34)=1,EXACT(B34,INDEX(MEMO_REGISTER!$A$6:$A$205,MATCH(B34,MEMO_REGISTER!$A$6:$A$205,0))),EXACT(C34,INDEX(MEMO_REGISTER!$B$6:$B$205,MATCH(B34,MEMO_REGISTER!$A$6:$A$205,0)))),"VALID","INVALID - MEMO / DECISION OWNERSHIP"))</x:f>
      </x:c>
      <x:c r="J34" s="30" t="str">
        <x:f>IF(A34="","",IF(OR(EXACT(E34,"REJECTED"),EXACT(E34,"DEFERRED"),EXACT(E34,"STATUS QUO")),"VALID","INVALID - STATUS TOKEN"))</x:f>
      </x:c>
      <x:c r="K34" s="30" t="str">
        <x:f>IF(A34="","",IF(AND(B34&lt;&gt;"",C34&lt;&gt;"",D34&lt;&gt;"",F34&lt;&gt;"",G34&lt;&gt;""),"VALID","INVALID - REQUIRED FIELD"))</x:f>
      </x:c>
      <x:c r="L34" s="30" t="str">
        <x:f>IF(A34="","",IF(AND(H34="VALID",I34="VALID",J34="VALID",K34="VALID",N34="VALID"),"VALID","INVALID"))</x:f>
      </x:c>
      <x:c r="M34" s="30" t="str">
        <x:f>IF(A34="","",B34&amp;"|~|"&amp;C34&amp;"|~|"&amp;D34)</x:f>
      </x:c>
      <x:c r="N34" s="51" t="str">
        <x:f>IF(A34="","",IF(AND(COUNTIF(UPSTREAM_ALTERNATIVES!$A$6:$A$205,A34)=1,EXACT(A34,INDEX(UPSTREAM_ALTERNATIVES!$A$6:$A$205,MATCH(A34,UPSTREAM_ALTERNATIVES!$A$6:$A$205,0))),EXACT(C34,INDEX(UPSTREAM_ALTERNATIVES!$B$6:$B$205,MATCH(A34,UPSTREAM_ALTERNATIVES!$A$6:$A$205,0))),EXACT(D34,INDEX(UPSTREAM_ALTERNATIVES!$C$6:$C$205,MATCH(A34,UPSTREAM_ALTERNATIVES!$A$6:$A$205,0))),EXACT(E34,INDEX(UPSTREAM_ALTERNATIVES!$D$6:$D$205,MATCH(A34,UPSTREAM_ALTERNATIVES!$A$6:$A$205,0))),EXACT(F34,INDEX(UPSTREAM_ALTERNATIVES!$E$6:$E$205,MATCH(A34,UPSTREAM_ALTERNATIVES!$A$6:$A$205,0))),EXACT(G34,INDEX(UPSTREAM_ALTERNATIVES!$F$6:$F$205,MATCH(A34,UPSTREAM_ALTERNATIVES!$A$6:$A$205,0))),INDEX(UPSTREAM_ALTERNATIVES!$K$6:$K$205,MATCH(A34,UPSTREAM_ALTERNATIVES!$A$6:$A$205,0))="VALID"),"VALID","INVALID - UPSTREAM ALTERNATIVE PARITY"))</x:f>
      </x:c>
      <x:c r="O34" s="51" t="str">
        <x:f>IF(A34="","",COUNTIF($B$6:B34,B34))</x:f>
      </x:c>
      <x:c r="P34" s="51" t="str">
        <x:f>IF(A34="","",B34&amp;"|~|"&amp;O34)</x:f>
      </x:c>
      <x:c r="Q34" t="str">
        <x:f>IF(A34="","",ROW()-5)</x:f>
      </x:c>
    </x:row>
    <x:row r="35">
      <x:c r="A35" s="24"/>
      <x:c r="B35" s="24"/>
      <x:c r="C35" s="24"/>
      <x:c r="D35" s="24"/>
      <x:c r="E35" s="24"/>
      <x:c r="F35" s="24"/>
      <x:c r="G35" s="24"/>
      <x:c r="H35" s="30" t="str">
        <x:f>IF(A35="","",IF(COUNTIF($A$6:$A$205,A35)=1,"VALID","INVALID - DUPLICATE / CASE-COLLIDING ALTERNATIVE LINK ID"))</x:f>
      </x:c>
      <x:c r="I35" s="30" t="str">
        <x:f>IF(A35="","",IF(AND(COUNTIF(MEMO_REGISTER!$A$6:$A$205,B35)=1,EXACT(B35,INDEX(MEMO_REGISTER!$A$6:$A$205,MATCH(B35,MEMO_REGISTER!$A$6:$A$205,0))),EXACT(C35,INDEX(MEMO_REGISTER!$B$6:$B$205,MATCH(B35,MEMO_REGISTER!$A$6:$A$205,0)))),"VALID","INVALID - MEMO / DECISION OWNERSHIP"))</x:f>
      </x:c>
      <x:c r="J35" s="30" t="str">
        <x:f>IF(A35="","",IF(OR(EXACT(E35,"REJECTED"),EXACT(E35,"DEFERRED"),EXACT(E35,"STATUS QUO")),"VALID","INVALID - STATUS TOKEN"))</x:f>
      </x:c>
      <x:c r="K35" s="30" t="str">
        <x:f>IF(A35="","",IF(AND(B35&lt;&gt;"",C35&lt;&gt;"",D35&lt;&gt;"",F35&lt;&gt;"",G35&lt;&gt;""),"VALID","INVALID - REQUIRED FIELD"))</x:f>
      </x:c>
      <x:c r="L35" s="30" t="str">
        <x:f>IF(A35="","",IF(AND(H35="VALID",I35="VALID",J35="VALID",K35="VALID",N35="VALID"),"VALID","INVALID"))</x:f>
      </x:c>
      <x:c r="M35" s="30" t="str">
        <x:f>IF(A35="","",B35&amp;"|~|"&amp;C35&amp;"|~|"&amp;D35)</x:f>
      </x:c>
      <x:c r="N35" s="51" t="str">
        <x:f>IF(A35="","",IF(AND(COUNTIF(UPSTREAM_ALTERNATIVES!$A$6:$A$205,A35)=1,EXACT(A35,INDEX(UPSTREAM_ALTERNATIVES!$A$6:$A$205,MATCH(A35,UPSTREAM_ALTERNATIVES!$A$6:$A$205,0))),EXACT(C35,INDEX(UPSTREAM_ALTERNATIVES!$B$6:$B$205,MATCH(A35,UPSTREAM_ALTERNATIVES!$A$6:$A$205,0))),EXACT(D35,INDEX(UPSTREAM_ALTERNATIVES!$C$6:$C$205,MATCH(A35,UPSTREAM_ALTERNATIVES!$A$6:$A$205,0))),EXACT(E35,INDEX(UPSTREAM_ALTERNATIVES!$D$6:$D$205,MATCH(A35,UPSTREAM_ALTERNATIVES!$A$6:$A$205,0))),EXACT(F35,INDEX(UPSTREAM_ALTERNATIVES!$E$6:$E$205,MATCH(A35,UPSTREAM_ALTERNATIVES!$A$6:$A$205,0))),EXACT(G35,INDEX(UPSTREAM_ALTERNATIVES!$F$6:$F$205,MATCH(A35,UPSTREAM_ALTERNATIVES!$A$6:$A$205,0))),INDEX(UPSTREAM_ALTERNATIVES!$K$6:$K$205,MATCH(A35,UPSTREAM_ALTERNATIVES!$A$6:$A$205,0))="VALID"),"VALID","INVALID - UPSTREAM ALTERNATIVE PARITY"))</x:f>
      </x:c>
      <x:c r="O35" s="51" t="str">
        <x:f>IF(A35="","",COUNTIF($B$6:B35,B35))</x:f>
      </x:c>
      <x:c r="P35" s="51" t="str">
        <x:f>IF(A35="","",B35&amp;"|~|"&amp;O35)</x:f>
      </x:c>
      <x:c r="Q35" t="str">
        <x:f>IF(A35="","",ROW()-5)</x:f>
      </x:c>
    </x:row>
    <x:row r="36">
      <x:c r="A36" s="24"/>
      <x:c r="B36" s="24"/>
      <x:c r="C36" s="24"/>
      <x:c r="D36" s="24"/>
      <x:c r="E36" s="24"/>
      <x:c r="F36" s="24"/>
      <x:c r="G36" s="24"/>
      <x:c r="H36" s="30" t="str">
        <x:f>IF(A36="","",IF(COUNTIF($A$6:$A$205,A36)=1,"VALID","INVALID - DUPLICATE / CASE-COLLIDING ALTERNATIVE LINK ID"))</x:f>
      </x:c>
      <x:c r="I36" s="30" t="str">
        <x:f>IF(A36="","",IF(AND(COUNTIF(MEMO_REGISTER!$A$6:$A$205,B36)=1,EXACT(B36,INDEX(MEMO_REGISTER!$A$6:$A$205,MATCH(B36,MEMO_REGISTER!$A$6:$A$205,0))),EXACT(C36,INDEX(MEMO_REGISTER!$B$6:$B$205,MATCH(B36,MEMO_REGISTER!$A$6:$A$205,0)))),"VALID","INVALID - MEMO / DECISION OWNERSHIP"))</x:f>
      </x:c>
      <x:c r="J36" s="30" t="str">
        <x:f>IF(A36="","",IF(OR(EXACT(E36,"REJECTED"),EXACT(E36,"DEFERRED"),EXACT(E36,"STATUS QUO")),"VALID","INVALID - STATUS TOKEN"))</x:f>
      </x:c>
      <x:c r="K36" s="30" t="str">
        <x:f>IF(A36="","",IF(AND(B36&lt;&gt;"",C36&lt;&gt;"",D36&lt;&gt;"",F36&lt;&gt;"",G36&lt;&gt;""),"VALID","INVALID - REQUIRED FIELD"))</x:f>
      </x:c>
      <x:c r="L36" s="30" t="str">
        <x:f>IF(A36="","",IF(AND(H36="VALID",I36="VALID",J36="VALID",K36="VALID",N36="VALID"),"VALID","INVALID"))</x:f>
      </x:c>
      <x:c r="M36" s="30" t="str">
        <x:f>IF(A36="","",B36&amp;"|~|"&amp;C36&amp;"|~|"&amp;D36)</x:f>
      </x:c>
      <x:c r="N36" s="51" t="str">
        <x:f>IF(A36="","",IF(AND(COUNTIF(UPSTREAM_ALTERNATIVES!$A$6:$A$205,A36)=1,EXACT(A36,INDEX(UPSTREAM_ALTERNATIVES!$A$6:$A$205,MATCH(A36,UPSTREAM_ALTERNATIVES!$A$6:$A$205,0))),EXACT(C36,INDEX(UPSTREAM_ALTERNATIVES!$B$6:$B$205,MATCH(A36,UPSTREAM_ALTERNATIVES!$A$6:$A$205,0))),EXACT(D36,INDEX(UPSTREAM_ALTERNATIVES!$C$6:$C$205,MATCH(A36,UPSTREAM_ALTERNATIVES!$A$6:$A$205,0))),EXACT(E36,INDEX(UPSTREAM_ALTERNATIVES!$D$6:$D$205,MATCH(A36,UPSTREAM_ALTERNATIVES!$A$6:$A$205,0))),EXACT(F36,INDEX(UPSTREAM_ALTERNATIVES!$E$6:$E$205,MATCH(A36,UPSTREAM_ALTERNATIVES!$A$6:$A$205,0))),EXACT(G36,INDEX(UPSTREAM_ALTERNATIVES!$F$6:$F$205,MATCH(A36,UPSTREAM_ALTERNATIVES!$A$6:$A$205,0))),INDEX(UPSTREAM_ALTERNATIVES!$K$6:$K$205,MATCH(A36,UPSTREAM_ALTERNATIVES!$A$6:$A$205,0))="VALID"),"VALID","INVALID - UPSTREAM ALTERNATIVE PARITY"))</x:f>
      </x:c>
      <x:c r="O36" s="51" t="str">
        <x:f>IF(A36="","",COUNTIF($B$6:B36,B36))</x:f>
      </x:c>
      <x:c r="P36" s="51" t="str">
        <x:f>IF(A36="","",B36&amp;"|~|"&amp;O36)</x:f>
      </x:c>
      <x:c r="Q36" t="str">
        <x:f>IF(A36="","",ROW()-5)</x:f>
      </x:c>
    </x:row>
    <x:row r="37">
      <x:c r="A37" s="24"/>
      <x:c r="B37" s="24"/>
      <x:c r="C37" s="24"/>
      <x:c r="D37" s="24"/>
      <x:c r="E37" s="24"/>
      <x:c r="F37" s="24"/>
      <x:c r="G37" s="24"/>
      <x:c r="H37" s="30" t="str">
        <x:f>IF(A37="","",IF(COUNTIF($A$6:$A$205,A37)=1,"VALID","INVALID - DUPLICATE / CASE-COLLIDING ALTERNATIVE LINK ID"))</x:f>
      </x:c>
      <x:c r="I37" s="30" t="str">
        <x:f>IF(A37="","",IF(AND(COUNTIF(MEMO_REGISTER!$A$6:$A$205,B37)=1,EXACT(B37,INDEX(MEMO_REGISTER!$A$6:$A$205,MATCH(B37,MEMO_REGISTER!$A$6:$A$205,0))),EXACT(C37,INDEX(MEMO_REGISTER!$B$6:$B$205,MATCH(B37,MEMO_REGISTER!$A$6:$A$205,0)))),"VALID","INVALID - MEMO / DECISION OWNERSHIP"))</x:f>
      </x:c>
      <x:c r="J37" s="30" t="str">
        <x:f>IF(A37="","",IF(OR(EXACT(E37,"REJECTED"),EXACT(E37,"DEFERRED"),EXACT(E37,"STATUS QUO")),"VALID","INVALID - STATUS TOKEN"))</x:f>
      </x:c>
      <x:c r="K37" s="30" t="str">
        <x:f>IF(A37="","",IF(AND(B37&lt;&gt;"",C37&lt;&gt;"",D37&lt;&gt;"",F37&lt;&gt;"",G37&lt;&gt;""),"VALID","INVALID - REQUIRED FIELD"))</x:f>
      </x:c>
      <x:c r="L37" s="30" t="str">
        <x:f>IF(A37="","",IF(AND(H37="VALID",I37="VALID",J37="VALID",K37="VALID",N37="VALID"),"VALID","INVALID"))</x:f>
      </x:c>
      <x:c r="M37" s="30" t="str">
        <x:f>IF(A37="","",B37&amp;"|~|"&amp;C37&amp;"|~|"&amp;D37)</x:f>
      </x:c>
      <x:c r="N37" s="51" t="str">
        <x:f>IF(A37="","",IF(AND(COUNTIF(UPSTREAM_ALTERNATIVES!$A$6:$A$205,A37)=1,EXACT(A37,INDEX(UPSTREAM_ALTERNATIVES!$A$6:$A$205,MATCH(A37,UPSTREAM_ALTERNATIVES!$A$6:$A$205,0))),EXACT(C37,INDEX(UPSTREAM_ALTERNATIVES!$B$6:$B$205,MATCH(A37,UPSTREAM_ALTERNATIVES!$A$6:$A$205,0))),EXACT(D37,INDEX(UPSTREAM_ALTERNATIVES!$C$6:$C$205,MATCH(A37,UPSTREAM_ALTERNATIVES!$A$6:$A$205,0))),EXACT(E37,INDEX(UPSTREAM_ALTERNATIVES!$D$6:$D$205,MATCH(A37,UPSTREAM_ALTERNATIVES!$A$6:$A$205,0))),EXACT(F37,INDEX(UPSTREAM_ALTERNATIVES!$E$6:$E$205,MATCH(A37,UPSTREAM_ALTERNATIVES!$A$6:$A$205,0))),EXACT(G37,INDEX(UPSTREAM_ALTERNATIVES!$F$6:$F$205,MATCH(A37,UPSTREAM_ALTERNATIVES!$A$6:$A$205,0))),INDEX(UPSTREAM_ALTERNATIVES!$K$6:$K$205,MATCH(A37,UPSTREAM_ALTERNATIVES!$A$6:$A$205,0))="VALID"),"VALID","INVALID - UPSTREAM ALTERNATIVE PARITY"))</x:f>
      </x:c>
      <x:c r="O37" s="51" t="str">
        <x:f>IF(A37="","",COUNTIF($B$6:B37,B37))</x:f>
      </x:c>
      <x:c r="P37" s="51" t="str">
        <x:f>IF(A37="","",B37&amp;"|~|"&amp;O37)</x:f>
      </x:c>
      <x:c r="Q37" t="str">
        <x:f>IF(A37="","",ROW()-5)</x:f>
      </x:c>
    </x:row>
    <x:row r="38">
      <x:c r="A38" s="24"/>
      <x:c r="B38" s="24"/>
      <x:c r="C38" s="24"/>
      <x:c r="D38" s="24"/>
      <x:c r="E38" s="24"/>
      <x:c r="F38" s="24"/>
      <x:c r="G38" s="24"/>
      <x:c r="H38" s="30" t="str">
        <x:f>IF(A38="","",IF(COUNTIF($A$6:$A$205,A38)=1,"VALID","INVALID - DUPLICATE / CASE-COLLIDING ALTERNATIVE LINK ID"))</x:f>
      </x:c>
      <x:c r="I38" s="30" t="str">
        <x:f>IF(A38="","",IF(AND(COUNTIF(MEMO_REGISTER!$A$6:$A$205,B38)=1,EXACT(B38,INDEX(MEMO_REGISTER!$A$6:$A$205,MATCH(B38,MEMO_REGISTER!$A$6:$A$205,0))),EXACT(C38,INDEX(MEMO_REGISTER!$B$6:$B$205,MATCH(B38,MEMO_REGISTER!$A$6:$A$205,0)))),"VALID","INVALID - MEMO / DECISION OWNERSHIP"))</x:f>
      </x:c>
      <x:c r="J38" s="30" t="str">
        <x:f>IF(A38="","",IF(OR(EXACT(E38,"REJECTED"),EXACT(E38,"DEFERRED"),EXACT(E38,"STATUS QUO")),"VALID","INVALID - STATUS TOKEN"))</x:f>
      </x:c>
      <x:c r="K38" s="30" t="str">
        <x:f>IF(A38="","",IF(AND(B38&lt;&gt;"",C38&lt;&gt;"",D38&lt;&gt;"",F38&lt;&gt;"",G38&lt;&gt;""),"VALID","INVALID - REQUIRED FIELD"))</x:f>
      </x:c>
      <x:c r="L38" s="30" t="str">
        <x:f>IF(A38="","",IF(AND(H38="VALID",I38="VALID",J38="VALID",K38="VALID",N38="VALID"),"VALID","INVALID"))</x:f>
      </x:c>
      <x:c r="M38" s="30" t="str">
        <x:f>IF(A38="","",B38&amp;"|~|"&amp;C38&amp;"|~|"&amp;D38)</x:f>
      </x:c>
      <x:c r="N38" s="51" t="str">
        <x:f>IF(A38="","",IF(AND(COUNTIF(UPSTREAM_ALTERNATIVES!$A$6:$A$205,A38)=1,EXACT(A38,INDEX(UPSTREAM_ALTERNATIVES!$A$6:$A$205,MATCH(A38,UPSTREAM_ALTERNATIVES!$A$6:$A$205,0))),EXACT(C38,INDEX(UPSTREAM_ALTERNATIVES!$B$6:$B$205,MATCH(A38,UPSTREAM_ALTERNATIVES!$A$6:$A$205,0))),EXACT(D38,INDEX(UPSTREAM_ALTERNATIVES!$C$6:$C$205,MATCH(A38,UPSTREAM_ALTERNATIVES!$A$6:$A$205,0))),EXACT(E38,INDEX(UPSTREAM_ALTERNATIVES!$D$6:$D$205,MATCH(A38,UPSTREAM_ALTERNATIVES!$A$6:$A$205,0))),EXACT(F38,INDEX(UPSTREAM_ALTERNATIVES!$E$6:$E$205,MATCH(A38,UPSTREAM_ALTERNATIVES!$A$6:$A$205,0))),EXACT(G38,INDEX(UPSTREAM_ALTERNATIVES!$F$6:$F$205,MATCH(A38,UPSTREAM_ALTERNATIVES!$A$6:$A$205,0))),INDEX(UPSTREAM_ALTERNATIVES!$K$6:$K$205,MATCH(A38,UPSTREAM_ALTERNATIVES!$A$6:$A$205,0))="VALID"),"VALID","INVALID - UPSTREAM ALTERNATIVE PARITY"))</x:f>
      </x:c>
      <x:c r="O38" s="51" t="str">
        <x:f>IF(A38="","",COUNTIF($B$6:B38,B38))</x:f>
      </x:c>
      <x:c r="P38" s="51" t="str">
        <x:f>IF(A38="","",B38&amp;"|~|"&amp;O38)</x:f>
      </x:c>
      <x:c r="Q38" t="str">
        <x:f>IF(A38="","",ROW()-5)</x:f>
      </x:c>
    </x:row>
    <x:row r="39">
      <x:c r="A39" s="24"/>
      <x:c r="B39" s="24"/>
      <x:c r="C39" s="24"/>
      <x:c r="D39" s="24"/>
      <x:c r="E39" s="24"/>
      <x:c r="F39" s="24"/>
      <x:c r="G39" s="24"/>
      <x:c r="H39" s="30" t="str">
        <x:f>IF(A39="","",IF(COUNTIF($A$6:$A$205,A39)=1,"VALID","INVALID - DUPLICATE / CASE-COLLIDING ALTERNATIVE LINK ID"))</x:f>
      </x:c>
      <x:c r="I39" s="30" t="str">
        <x:f>IF(A39="","",IF(AND(COUNTIF(MEMO_REGISTER!$A$6:$A$205,B39)=1,EXACT(B39,INDEX(MEMO_REGISTER!$A$6:$A$205,MATCH(B39,MEMO_REGISTER!$A$6:$A$205,0))),EXACT(C39,INDEX(MEMO_REGISTER!$B$6:$B$205,MATCH(B39,MEMO_REGISTER!$A$6:$A$205,0)))),"VALID","INVALID - MEMO / DECISION OWNERSHIP"))</x:f>
      </x:c>
      <x:c r="J39" s="30" t="str">
        <x:f>IF(A39="","",IF(OR(EXACT(E39,"REJECTED"),EXACT(E39,"DEFERRED"),EXACT(E39,"STATUS QUO")),"VALID","INVALID - STATUS TOKEN"))</x:f>
      </x:c>
      <x:c r="K39" s="30" t="str">
        <x:f>IF(A39="","",IF(AND(B39&lt;&gt;"",C39&lt;&gt;"",D39&lt;&gt;"",F39&lt;&gt;"",G39&lt;&gt;""),"VALID","INVALID - REQUIRED FIELD"))</x:f>
      </x:c>
      <x:c r="L39" s="30" t="str">
        <x:f>IF(A39="","",IF(AND(H39="VALID",I39="VALID",J39="VALID",K39="VALID",N39="VALID"),"VALID","INVALID"))</x:f>
      </x:c>
      <x:c r="M39" s="30" t="str">
        <x:f>IF(A39="","",B39&amp;"|~|"&amp;C39&amp;"|~|"&amp;D39)</x:f>
      </x:c>
      <x:c r="N39" s="51" t="str">
        <x:f>IF(A39="","",IF(AND(COUNTIF(UPSTREAM_ALTERNATIVES!$A$6:$A$205,A39)=1,EXACT(A39,INDEX(UPSTREAM_ALTERNATIVES!$A$6:$A$205,MATCH(A39,UPSTREAM_ALTERNATIVES!$A$6:$A$205,0))),EXACT(C39,INDEX(UPSTREAM_ALTERNATIVES!$B$6:$B$205,MATCH(A39,UPSTREAM_ALTERNATIVES!$A$6:$A$205,0))),EXACT(D39,INDEX(UPSTREAM_ALTERNATIVES!$C$6:$C$205,MATCH(A39,UPSTREAM_ALTERNATIVES!$A$6:$A$205,0))),EXACT(E39,INDEX(UPSTREAM_ALTERNATIVES!$D$6:$D$205,MATCH(A39,UPSTREAM_ALTERNATIVES!$A$6:$A$205,0))),EXACT(F39,INDEX(UPSTREAM_ALTERNATIVES!$E$6:$E$205,MATCH(A39,UPSTREAM_ALTERNATIVES!$A$6:$A$205,0))),EXACT(G39,INDEX(UPSTREAM_ALTERNATIVES!$F$6:$F$205,MATCH(A39,UPSTREAM_ALTERNATIVES!$A$6:$A$205,0))),INDEX(UPSTREAM_ALTERNATIVES!$K$6:$K$205,MATCH(A39,UPSTREAM_ALTERNATIVES!$A$6:$A$205,0))="VALID"),"VALID","INVALID - UPSTREAM ALTERNATIVE PARITY"))</x:f>
      </x:c>
      <x:c r="O39" s="51" t="str">
        <x:f>IF(A39="","",COUNTIF($B$6:B39,B39))</x:f>
      </x:c>
      <x:c r="P39" s="51" t="str">
        <x:f>IF(A39="","",B39&amp;"|~|"&amp;O39)</x:f>
      </x:c>
      <x:c r="Q39" t="str">
        <x:f>IF(A39="","",ROW()-5)</x:f>
      </x:c>
    </x:row>
    <x:row r="40">
      <x:c r="A40" s="24"/>
      <x:c r="B40" s="24"/>
      <x:c r="C40" s="24"/>
      <x:c r="D40" s="24"/>
      <x:c r="E40" s="24"/>
      <x:c r="F40" s="24"/>
      <x:c r="G40" s="24"/>
      <x:c r="H40" s="30" t="str">
        <x:f>IF(A40="","",IF(COUNTIF($A$6:$A$205,A40)=1,"VALID","INVALID - DUPLICATE / CASE-COLLIDING ALTERNATIVE LINK ID"))</x:f>
      </x:c>
      <x:c r="I40" s="30" t="str">
        <x:f>IF(A40="","",IF(AND(COUNTIF(MEMO_REGISTER!$A$6:$A$205,B40)=1,EXACT(B40,INDEX(MEMO_REGISTER!$A$6:$A$205,MATCH(B40,MEMO_REGISTER!$A$6:$A$205,0))),EXACT(C40,INDEX(MEMO_REGISTER!$B$6:$B$205,MATCH(B40,MEMO_REGISTER!$A$6:$A$205,0)))),"VALID","INVALID - MEMO / DECISION OWNERSHIP"))</x:f>
      </x:c>
      <x:c r="J40" s="30" t="str">
        <x:f>IF(A40="","",IF(OR(EXACT(E40,"REJECTED"),EXACT(E40,"DEFERRED"),EXACT(E40,"STATUS QUO")),"VALID","INVALID - STATUS TOKEN"))</x:f>
      </x:c>
      <x:c r="K40" s="30" t="str">
        <x:f>IF(A40="","",IF(AND(B40&lt;&gt;"",C40&lt;&gt;"",D40&lt;&gt;"",F40&lt;&gt;"",G40&lt;&gt;""),"VALID","INVALID - REQUIRED FIELD"))</x:f>
      </x:c>
      <x:c r="L40" s="30" t="str">
        <x:f>IF(A40="","",IF(AND(H40="VALID",I40="VALID",J40="VALID",K40="VALID",N40="VALID"),"VALID","INVALID"))</x:f>
      </x:c>
      <x:c r="M40" s="30" t="str">
        <x:f>IF(A40="","",B40&amp;"|~|"&amp;C40&amp;"|~|"&amp;D40)</x:f>
      </x:c>
      <x:c r="N40" s="51" t="str">
        <x:f>IF(A40="","",IF(AND(COUNTIF(UPSTREAM_ALTERNATIVES!$A$6:$A$205,A40)=1,EXACT(A40,INDEX(UPSTREAM_ALTERNATIVES!$A$6:$A$205,MATCH(A40,UPSTREAM_ALTERNATIVES!$A$6:$A$205,0))),EXACT(C40,INDEX(UPSTREAM_ALTERNATIVES!$B$6:$B$205,MATCH(A40,UPSTREAM_ALTERNATIVES!$A$6:$A$205,0))),EXACT(D40,INDEX(UPSTREAM_ALTERNATIVES!$C$6:$C$205,MATCH(A40,UPSTREAM_ALTERNATIVES!$A$6:$A$205,0))),EXACT(E40,INDEX(UPSTREAM_ALTERNATIVES!$D$6:$D$205,MATCH(A40,UPSTREAM_ALTERNATIVES!$A$6:$A$205,0))),EXACT(F40,INDEX(UPSTREAM_ALTERNATIVES!$E$6:$E$205,MATCH(A40,UPSTREAM_ALTERNATIVES!$A$6:$A$205,0))),EXACT(G40,INDEX(UPSTREAM_ALTERNATIVES!$F$6:$F$205,MATCH(A40,UPSTREAM_ALTERNATIVES!$A$6:$A$205,0))),INDEX(UPSTREAM_ALTERNATIVES!$K$6:$K$205,MATCH(A40,UPSTREAM_ALTERNATIVES!$A$6:$A$205,0))="VALID"),"VALID","INVALID - UPSTREAM ALTERNATIVE PARITY"))</x:f>
      </x:c>
      <x:c r="O40" s="51" t="str">
        <x:f>IF(A40="","",COUNTIF($B$6:B40,B40))</x:f>
      </x:c>
      <x:c r="P40" s="51" t="str">
        <x:f>IF(A40="","",B40&amp;"|~|"&amp;O40)</x:f>
      </x:c>
      <x:c r="Q40" t="str">
        <x:f>IF(A40="","",ROW()-5)</x:f>
      </x:c>
    </x:row>
    <x:row r="41">
      <x:c r="A41" s="24"/>
      <x:c r="B41" s="24"/>
      <x:c r="C41" s="24"/>
      <x:c r="D41" s="24"/>
      <x:c r="E41" s="24"/>
      <x:c r="F41" s="24"/>
      <x:c r="G41" s="24"/>
      <x:c r="H41" s="30" t="str">
        <x:f>IF(A41="","",IF(COUNTIF($A$6:$A$205,A41)=1,"VALID","INVALID - DUPLICATE / CASE-COLLIDING ALTERNATIVE LINK ID"))</x:f>
      </x:c>
      <x:c r="I41" s="30" t="str">
        <x:f>IF(A41="","",IF(AND(COUNTIF(MEMO_REGISTER!$A$6:$A$205,B41)=1,EXACT(B41,INDEX(MEMO_REGISTER!$A$6:$A$205,MATCH(B41,MEMO_REGISTER!$A$6:$A$205,0))),EXACT(C41,INDEX(MEMO_REGISTER!$B$6:$B$205,MATCH(B41,MEMO_REGISTER!$A$6:$A$205,0)))),"VALID","INVALID - MEMO / DECISION OWNERSHIP"))</x:f>
      </x:c>
      <x:c r="J41" s="30" t="str">
        <x:f>IF(A41="","",IF(OR(EXACT(E41,"REJECTED"),EXACT(E41,"DEFERRED"),EXACT(E41,"STATUS QUO")),"VALID","INVALID - STATUS TOKEN"))</x:f>
      </x:c>
      <x:c r="K41" s="30" t="str">
        <x:f>IF(A41="","",IF(AND(B41&lt;&gt;"",C41&lt;&gt;"",D41&lt;&gt;"",F41&lt;&gt;"",G41&lt;&gt;""),"VALID","INVALID - REQUIRED FIELD"))</x:f>
      </x:c>
      <x:c r="L41" s="30" t="str">
        <x:f>IF(A41="","",IF(AND(H41="VALID",I41="VALID",J41="VALID",K41="VALID",N41="VALID"),"VALID","INVALID"))</x:f>
      </x:c>
      <x:c r="M41" s="30" t="str">
        <x:f>IF(A41="","",B41&amp;"|~|"&amp;C41&amp;"|~|"&amp;D41)</x:f>
      </x:c>
      <x:c r="N41" s="51" t="str">
        <x:f>IF(A41="","",IF(AND(COUNTIF(UPSTREAM_ALTERNATIVES!$A$6:$A$205,A41)=1,EXACT(A41,INDEX(UPSTREAM_ALTERNATIVES!$A$6:$A$205,MATCH(A41,UPSTREAM_ALTERNATIVES!$A$6:$A$205,0))),EXACT(C41,INDEX(UPSTREAM_ALTERNATIVES!$B$6:$B$205,MATCH(A41,UPSTREAM_ALTERNATIVES!$A$6:$A$205,0))),EXACT(D41,INDEX(UPSTREAM_ALTERNATIVES!$C$6:$C$205,MATCH(A41,UPSTREAM_ALTERNATIVES!$A$6:$A$205,0))),EXACT(E41,INDEX(UPSTREAM_ALTERNATIVES!$D$6:$D$205,MATCH(A41,UPSTREAM_ALTERNATIVES!$A$6:$A$205,0))),EXACT(F41,INDEX(UPSTREAM_ALTERNATIVES!$E$6:$E$205,MATCH(A41,UPSTREAM_ALTERNATIVES!$A$6:$A$205,0))),EXACT(G41,INDEX(UPSTREAM_ALTERNATIVES!$F$6:$F$205,MATCH(A41,UPSTREAM_ALTERNATIVES!$A$6:$A$205,0))),INDEX(UPSTREAM_ALTERNATIVES!$K$6:$K$205,MATCH(A41,UPSTREAM_ALTERNATIVES!$A$6:$A$205,0))="VALID"),"VALID","INVALID - UPSTREAM ALTERNATIVE PARITY"))</x:f>
      </x:c>
      <x:c r="O41" s="51" t="str">
        <x:f>IF(A41="","",COUNTIF($B$6:B41,B41))</x:f>
      </x:c>
      <x:c r="P41" s="51" t="str">
        <x:f>IF(A41="","",B41&amp;"|~|"&amp;O41)</x:f>
      </x:c>
      <x:c r="Q41" t="str">
        <x:f>IF(A41="","",ROW()-5)</x:f>
      </x:c>
    </x:row>
    <x:row r="42">
      <x:c r="A42" s="24"/>
      <x:c r="B42" s="24"/>
      <x:c r="C42" s="24"/>
      <x:c r="D42" s="24"/>
      <x:c r="E42" s="24"/>
      <x:c r="F42" s="24"/>
      <x:c r="G42" s="24"/>
      <x:c r="H42" s="30" t="str">
        <x:f>IF(A42="","",IF(COUNTIF($A$6:$A$205,A42)=1,"VALID","INVALID - DUPLICATE / CASE-COLLIDING ALTERNATIVE LINK ID"))</x:f>
      </x:c>
      <x:c r="I42" s="30" t="str">
        <x:f>IF(A42="","",IF(AND(COUNTIF(MEMO_REGISTER!$A$6:$A$205,B42)=1,EXACT(B42,INDEX(MEMO_REGISTER!$A$6:$A$205,MATCH(B42,MEMO_REGISTER!$A$6:$A$205,0))),EXACT(C42,INDEX(MEMO_REGISTER!$B$6:$B$205,MATCH(B42,MEMO_REGISTER!$A$6:$A$205,0)))),"VALID","INVALID - MEMO / DECISION OWNERSHIP"))</x:f>
      </x:c>
      <x:c r="J42" s="30" t="str">
        <x:f>IF(A42="","",IF(OR(EXACT(E42,"REJECTED"),EXACT(E42,"DEFERRED"),EXACT(E42,"STATUS QUO")),"VALID","INVALID - STATUS TOKEN"))</x:f>
      </x:c>
      <x:c r="K42" s="30" t="str">
        <x:f>IF(A42="","",IF(AND(B42&lt;&gt;"",C42&lt;&gt;"",D42&lt;&gt;"",F42&lt;&gt;"",G42&lt;&gt;""),"VALID","INVALID - REQUIRED FIELD"))</x:f>
      </x:c>
      <x:c r="L42" s="30" t="str">
        <x:f>IF(A42="","",IF(AND(H42="VALID",I42="VALID",J42="VALID",K42="VALID",N42="VALID"),"VALID","INVALID"))</x:f>
      </x:c>
      <x:c r="M42" s="30" t="str">
        <x:f>IF(A42="","",B42&amp;"|~|"&amp;C42&amp;"|~|"&amp;D42)</x:f>
      </x:c>
      <x:c r="N42" s="51" t="str">
        <x:f>IF(A42="","",IF(AND(COUNTIF(UPSTREAM_ALTERNATIVES!$A$6:$A$205,A42)=1,EXACT(A42,INDEX(UPSTREAM_ALTERNATIVES!$A$6:$A$205,MATCH(A42,UPSTREAM_ALTERNATIVES!$A$6:$A$205,0))),EXACT(C42,INDEX(UPSTREAM_ALTERNATIVES!$B$6:$B$205,MATCH(A42,UPSTREAM_ALTERNATIVES!$A$6:$A$205,0))),EXACT(D42,INDEX(UPSTREAM_ALTERNATIVES!$C$6:$C$205,MATCH(A42,UPSTREAM_ALTERNATIVES!$A$6:$A$205,0))),EXACT(E42,INDEX(UPSTREAM_ALTERNATIVES!$D$6:$D$205,MATCH(A42,UPSTREAM_ALTERNATIVES!$A$6:$A$205,0))),EXACT(F42,INDEX(UPSTREAM_ALTERNATIVES!$E$6:$E$205,MATCH(A42,UPSTREAM_ALTERNATIVES!$A$6:$A$205,0))),EXACT(G42,INDEX(UPSTREAM_ALTERNATIVES!$F$6:$F$205,MATCH(A42,UPSTREAM_ALTERNATIVES!$A$6:$A$205,0))),INDEX(UPSTREAM_ALTERNATIVES!$K$6:$K$205,MATCH(A42,UPSTREAM_ALTERNATIVES!$A$6:$A$205,0))="VALID"),"VALID","INVALID - UPSTREAM ALTERNATIVE PARITY"))</x:f>
      </x:c>
      <x:c r="O42" s="51" t="str">
        <x:f>IF(A42="","",COUNTIF($B$6:B42,B42))</x:f>
      </x:c>
      <x:c r="P42" s="51" t="str">
        <x:f>IF(A42="","",B42&amp;"|~|"&amp;O42)</x:f>
      </x:c>
      <x:c r="Q42" t="str">
        <x:f>IF(A42="","",ROW()-5)</x:f>
      </x:c>
    </x:row>
    <x:row r="43">
      <x:c r="A43" s="24"/>
      <x:c r="B43" s="24"/>
      <x:c r="C43" s="24"/>
      <x:c r="D43" s="24"/>
      <x:c r="E43" s="24"/>
      <x:c r="F43" s="24"/>
      <x:c r="G43" s="24"/>
      <x:c r="H43" s="30" t="str">
        <x:f>IF(A43="","",IF(COUNTIF($A$6:$A$205,A43)=1,"VALID","INVALID - DUPLICATE / CASE-COLLIDING ALTERNATIVE LINK ID"))</x:f>
      </x:c>
      <x:c r="I43" s="30" t="str">
        <x:f>IF(A43="","",IF(AND(COUNTIF(MEMO_REGISTER!$A$6:$A$205,B43)=1,EXACT(B43,INDEX(MEMO_REGISTER!$A$6:$A$205,MATCH(B43,MEMO_REGISTER!$A$6:$A$205,0))),EXACT(C43,INDEX(MEMO_REGISTER!$B$6:$B$205,MATCH(B43,MEMO_REGISTER!$A$6:$A$205,0)))),"VALID","INVALID - MEMO / DECISION OWNERSHIP"))</x:f>
      </x:c>
      <x:c r="J43" s="30" t="str">
        <x:f>IF(A43="","",IF(OR(EXACT(E43,"REJECTED"),EXACT(E43,"DEFERRED"),EXACT(E43,"STATUS QUO")),"VALID","INVALID - STATUS TOKEN"))</x:f>
      </x:c>
      <x:c r="K43" s="30" t="str">
        <x:f>IF(A43="","",IF(AND(B43&lt;&gt;"",C43&lt;&gt;"",D43&lt;&gt;"",F43&lt;&gt;"",G43&lt;&gt;""),"VALID","INVALID - REQUIRED FIELD"))</x:f>
      </x:c>
      <x:c r="L43" s="30" t="str">
        <x:f>IF(A43="","",IF(AND(H43="VALID",I43="VALID",J43="VALID",K43="VALID",N43="VALID"),"VALID","INVALID"))</x:f>
      </x:c>
      <x:c r="M43" s="30" t="str">
        <x:f>IF(A43="","",B43&amp;"|~|"&amp;C43&amp;"|~|"&amp;D43)</x:f>
      </x:c>
      <x:c r="N43" s="51" t="str">
        <x:f>IF(A43="","",IF(AND(COUNTIF(UPSTREAM_ALTERNATIVES!$A$6:$A$205,A43)=1,EXACT(A43,INDEX(UPSTREAM_ALTERNATIVES!$A$6:$A$205,MATCH(A43,UPSTREAM_ALTERNATIVES!$A$6:$A$205,0))),EXACT(C43,INDEX(UPSTREAM_ALTERNATIVES!$B$6:$B$205,MATCH(A43,UPSTREAM_ALTERNATIVES!$A$6:$A$205,0))),EXACT(D43,INDEX(UPSTREAM_ALTERNATIVES!$C$6:$C$205,MATCH(A43,UPSTREAM_ALTERNATIVES!$A$6:$A$205,0))),EXACT(E43,INDEX(UPSTREAM_ALTERNATIVES!$D$6:$D$205,MATCH(A43,UPSTREAM_ALTERNATIVES!$A$6:$A$205,0))),EXACT(F43,INDEX(UPSTREAM_ALTERNATIVES!$E$6:$E$205,MATCH(A43,UPSTREAM_ALTERNATIVES!$A$6:$A$205,0))),EXACT(G43,INDEX(UPSTREAM_ALTERNATIVES!$F$6:$F$205,MATCH(A43,UPSTREAM_ALTERNATIVES!$A$6:$A$205,0))),INDEX(UPSTREAM_ALTERNATIVES!$K$6:$K$205,MATCH(A43,UPSTREAM_ALTERNATIVES!$A$6:$A$205,0))="VALID"),"VALID","INVALID - UPSTREAM ALTERNATIVE PARITY"))</x:f>
      </x:c>
      <x:c r="O43" s="51" t="str">
        <x:f>IF(A43="","",COUNTIF($B$6:B43,B43))</x:f>
      </x:c>
      <x:c r="P43" s="51" t="str">
        <x:f>IF(A43="","",B43&amp;"|~|"&amp;O43)</x:f>
      </x:c>
      <x:c r="Q43" t="str">
        <x:f>IF(A43="","",ROW()-5)</x:f>
      </x:c>
    </x:row>
    <x:row r="44">
      <x:c r="A44" s="24"/>
      <x:c r="B44" s="24"/>
      <x:c r="C44" s="24"/>
      <x:c r="D44" s="24"/>
      <x:c r="E44" s="24"/>
      <x:c r="F44" s="24"/>
      <x:c r="G44" s="24"/>
      <x:c r="H44" s="30" t="str">
        <x:f>IF(A44="","",IF(COUNTIF($A$6:$A$205,A44)=1,"VALID","INVALID - DUPLICATE / CASE-COLLIDING ALTERNATIVE LINK ID"))</x:f>
      </x:c>
      <x:c r="I44" s="30" t="str">
        <x:f>IF(A44="","",IF(AND(COUNTIF(MEMO_REGISTER!$A$6:$A$205,B44)=1,EXACT(B44,INDEX(MEMO_REGISTER!$A$6:$A$205,MATCH(B44,MEMO_REGISTER!$A$6:$A$205,0))),EXACT(C44,INDEX(MEMO_REGISTER!$B$6:$B$205,MATCH(B44,MEMO_REGISTER!$A$6:$A$205,0)))),"VALID","INVALID - MEMO / DECISION OWNERSHIP"))</x:f>
      </x:c>
      <x:c r="J44" s="30" t="str">
        <x:f>IF(A44="","",IF(OR(EXACT(E44,"REJECTED"),EXACT(E44,"DEFERRED"),EXACT(E44,"STATUS QUO")),"VALID","INVALID - STATUS TOKEN"))</x:f>
      </x:c>
      <x:c r="K44" s="30" t="str">
        <x:f>IF(A44="","",IF(AND(B44&lt;&gt;"",C44&lt;&gt;"",D44&lt;&gt;"",F44&lt;&gt;"",G44&lt;&gt;""),"VALID","INVALID - REQUIRED FIELD"))</x:f>
      </x:c>
      <x:c r="L44" s="30" t="str">
        <x:f>IF(A44="","",IF(AND(H44="VALID",I44="VALID",J44="VALID",K44="VALID",N44="VALID"),"VALID","INVALID"))</x:f>
      </x:c>
      <x:c r="M44" s="30" t="str">
        <x:f>IF(A44="","",B44&amp;"|~|"&amp;C44&amp;"|~|"&amp;D44)</x:f>
      </x:c>
      <x:c r="N44" s="51" t="str">
        <x:f>IF(A44="","",IF(AND(COUNTIF(UPSTREAM_ALTERNATIVES!$A$6:$A$205,A44)=1,EXACT(A44,INDEX(UPSTREAM_ALTERNATIVES!$A$6:$A$205,MATCH(A44,UPSTREAM_ALTERNATIVES!$A$6:$A$205,0))),EXACT(C44,INDEX(UPSTREAM_ALTERNATIVES!$B$6:$B$205,MATCH(A44,UPSTREAM_ALTERNATIVES!$A$6:$A$205,0))),EXACT(D44,INDEX(UPSTREAM_ALTERNATIVES!$C$6:$C$205,MATCH(A44,UPSTREAM_ALTERNATIVES!$A$6:$A$205,0))),EXACT(E44,INDEX(UPSTREAM_ALTERNATIVES!$D$6:$D$205,MATCH(A44,UPSTREAM_ALTERNATIVES!$A$6:$A$205,0))),EXACT(F44,INDEX(UPSTREAM_ALTERNATIVES!$E$6:$E$205,MATCH(A44,UPSTREAM_ALTERNATIVES!$A$6:$A$205,0))),EXACT(G44,INDEX(UPSTREAM_ALTERNATIVES!$F$6:$F$205,MATCH(A44,UPSTREAM_ALTERNATIVES!$A$6:$A$205,0))),INDEX(UPSTREAM_ALTERNATIVES!$K$6:$K$205,MATCH(A44,UPSTREAM_ALTERNATIVES!$A$6:$A$205,0))="VALID"),"VALID","INVALID - UPSTREAM ALTERNATIVE PARITY"))</x:f>
      </x:c>
      <x:c r="O44" s="51" t="str">
        <x:f>IF(A44="","",COUNTIF($B$6:B44,B44))</x:f>
      </x:c>
      <x:c r="P44" s="51" t="str">
        <x:f>IF(A44="","",B44&amp;"|~|"&amp;O44)</x:f>
      </x:c>
      <x:c r="Q44" t="str">
        <x:f>IF(A44="","",ROW()-5)</x:f>
      </x:c>
    </x:row>
    <x:row r="45">
      <x:c r="A45" s="24"/>
      <x:c r="B45" s="24"/>
      <x:c r="C45" s="24"/>
      <x:c r="D45" s="24"/>
      <x:c r="E45" s="24"/>
      <x:c r="F45" s="24"/>
      <x:c r="G45" s="24"/>
      <x:c r="H45" s="30" t="str">
        <x:f>IF(A45="","",IF(COUNTIF($A$6:$A$205,A45)=1,"VALID","INVALID - DUPLICATE / CASE-COLLIDING ALTERNATIVE LINK ID"))</x:f>
      </x:c>
      <x:c r="I45" s="30" t="str">
        <x:f>IF(A45="","",IF(AND(COUNTIF(MEMO_REGISTER!$A$6:$A$205,B45)=1,EXACT(B45,INDEX(MEMO_REGISTER!$A$6:$A$205,MATCH(B45,MEMO_REGISTER!$A$6:$A$205,0))),EXACT(C45,INDEX(MEMO_REGISTER!$B$6:$B$205,MATCH(B45,MEMO_REGISTER!$A$6:$A$205,0)))),"VALID","INVALID - MEMO / DECISION OWNERSHIP"))</x:f>
      </x:c>
      <x:c r="J45" s="30" t="str">
        <x:f>IF(A45="","",IF(OR(EXACT(E45,"REJECTED"),EXACT(E45,"DEFERRED"),EXACT(E45,"STATUS QUO")),"VALID","INVALID - STATUS TOKEN"))</x:f>
      </x:c>
      <x:c r="K45" s="30" t="str">
        <x:f>IF(A45="","",IF(AND(B45&lt;&gt;"",C45&lt;&gt;"",D45&lt;&gt;"",F45&lt;&gt;"",G45&lt;&gt;""),"VALID","INVALID - REQUIRED FIELD"))</x:f>
      </x:c>
      <x:c r="L45" s="30" t="str">
        <x:f>IF(A45="","",IF(AND(H45="VALID",I45="VALID",J45="VALID",K45="VALID",N45="VALID"),"VALID","INVALID"))</x:f>
      </x:c>
      <x:c r="M45" s="30" t="str">
        <x:f>IF(A45="","",B45&amp;"|~|"&amp;C45&amp;"|~|"&amp;D45)</x:f>
      </x:c>
      <x:c r="N45" s="51" t="str">
        <x:f>IF(A45="","",IF(AND(COUNTIF(UPSTREAM_ALTERNATIVES!$A$6:$A$205,A45)=1,EXACT(A45,INDEX(UPSTREAM_ALTERNATIVES!$A$6:$A$205,MATCH(A45,UPSTREAM_ALTERNATIVES!$A$6:$A$205,0))),EXACT(C45,INDEX(UPSTREAM_ALTERNATIVES!$B$6:$B$205,MATCH(A45,UPSTREAM_ALTERNATIVES!$A$6:$A$205,0))),EXACT(D45,INDEX(UPSTREAM_ALTERNATIVES!$C$6:$C$205,MATCH(A45,UPSTREAM_ALTERNATIVES!$A$6:$A$205,0))),EXACT(E45,INDEX(UPSTREAM_ALTERNATIVES!$D$6:$D$205,MATCH(A45,UPSTREAM_ALTERNATIVES!$A$6:$A$205,0))),EXACT(F45,INDEX(UPSTREAM_ALTERNATIVES!$E$6:$E$205,MATCH(A45,UPSTREAM_ALTERNATIVES!$A$6:$A$205,0))),EXACT(G45,INDEX(UPSTREAM_ALTERNATIVES!$F$6:$F$205,MATCH(A45,UPSTREAM_ALTERNATIVES!$A$6:$A$205,0))),INDEX(UPSTREAM_ALTERNATIVES!$K$6:$K$205,MATCH(A45,UPSTREAM_ALTERNATIVES!$A$6:$A$205,0))="VALID"),"VALID","INVALID - UPSTREAM ALTERNATIVE PARITY"))</x:f>
      </x:c>
      <x:c r="O45" s="51" t="str">
        <x:f>IF(A45="","",COUNTIF($B$6:B45,B45))</x:f>
      </x:c>
      <x:c r="P45" s="51" t="str">
        <x:f>IF(A45="","",B45&amp;"|~|"&amp;O45)</x:f>
      </x:c>
      <x:c r="Q45" t="str">
        <x:f>IF(A45="","",ROW()-5)</x:f>
      </x:c>
    </x:row>
    <x:row r="46">
      <x:c r="A46" s="24"/>
      <x:c r="B46" s="24"/>
      <x:c r="C46" s="24"/>
      <x:c r="D46" s="24"/>
      <x:c r="E46" s="24"/>
      <x:c r="F46" s="24"/>
      <x:c r="G46" s="24"/>
      <x:c r="H46" s="30" t="str">
        <x:f>IF(A46="","",IF(COUNTIF($A$6:$A$205,A46)=1,"VALID","INVALID - DUPLICATE / CASE-COLLIDING ALTERNATIVE LINK ID"))</x:f>
      </x:c>
      <x:c r="I46" s="30" t="str">
        <x:f>IF(A46="","",IF(AND(COUNTIF(MEMO_REGISTER!$A$6:$A$205,B46)=1,EXACT(B46,INDEX(MEMO_REGISTER!$A$6:$A$205,MATCH(B46,MEMO_REGISTER!$A$6:$A$205,0))),EXACT(C46,INDEX(MEMO_REGISTER!$B$6:$B$205,MATCH(B46,MEMO_REGISTER!$A$6:$A$205,0)))),"VALID","INVALID - MEMO / DECISION OWNERSHIP"))</x:f>
      </x:c>
      <x:c r="J46" s="30" t="str">
        <x:f>IF(A46="","",IF(OR(EXACT(E46,"REJECTED"),EXACT(E46,"DEFERRED"),EXACT(E46,"STATUS QUO")),"VALID","INVALID - STATUS TOKEN"))</x:f>
      </x:c>
      <x:c r="K46" s="30" t="str">
        <x:f>IF(A46="","",IF(AND(B46&lt;&gt;"",C46&lt;&gt;"",D46&lt;&gt;"",F46&lt;&gt;"",G46&lt;&gt;""),"VALID","INVALID - REQUIRED FIELD"))</x:f>
      </x:c>
      <x:c r="L46" s="30" t="str">
        <x:f>IF(A46="","",IF(AND(H46="VALID",I46="VALID",J46="VALID",K46="VALID",N46="VALID"),"VALID","INVALID"))</x:f>
      </x:c>
      <x:c r="M46" s="30" t="str">
        <x:f>IF(A46="","",B46&amp;"|~|"&amp;C46&amp;"|~|"&amp;D46)</x:f>
      </x:c>
      <x:c r="N46" s="51" t="str">
        <x:f>IF(A46="","",IF(AND(COUNTIF(UPSTREAM_ALTERNATIVES!$A$6:$A$205,A46)=1,EXACT(A46,INDEX(UPSTREAM_ALTERNATIVES!$A$6:$A$205,MATCH(A46,UPSTREAM_ALTERNATIVES!$A$6:$A$205,0))),EXACT(C46,INDEX(UPSTREAM_ALTERNATIVES!$B$6:$B$205,MATCH(A46,UPSTREAM_ALTERNATIVES!$A$6:$A$205,0))),EXACT(D46,INDEX(UPSTREAM_ALTERNATIVES!$C$6:$C$205,MATCH(A46,UPSTREAM_ALTERNATIVES!$A$6:$A$205,0))),EXACT(E46,INDEX(UPSTREAM_ALTERNATIVES!$D$6:$D$205,MATCH(A46,UPSTREAM_ALTERNATIVES!$A$6:$A$205,0))),EXACT(F46,INDEX(UPSTREAM_ALTERNATIVES!$E$6:$E$205,MATCH(A46,UPSTREAM_ALTERNATIVES!$A$6:$A$205,0))),EXACT(G46,INDEX(UPSTREAM_ALTERNATIVES!$F$6:$F$205,MATCH(A46,UPSTREAM_ALTERNATIVES!$A$6:$A$205,0))),INDEX(UPSTREAM_ALTERNATIVES!$K$6:$K$205,MATCH(A46,UPSTREAM_ALTERNATIVES!$A$6:$A$205,0))="VALID"),"VALID","INVALID - UPSTREAM ALTERNATIVE PARITY"))</x:f>
      </x:c>
      <x:c r="O46" s="51" t="str">
        <x:f>IF(A46="","",COUNTIF($B$6:B46,B46))</x:f>
      </x:c>
      <x:c r="P46" s="51" t="str">
        <x:f>IF(A46="","",B46&amp;"|~|"&amp;O46)</x:f>
      </x:c>
      <x:c r="Q46" t="str">
        <x:f>IF(A46="","",ROW()-5)</x:f>
      </x:c>
    </x:row>
    <x:row r="47">
      <x:c r="A47" s="24"/>
      <x:c r="B47" s="24"/>
      <x:c r="C47" s="24"/>
      <x:c r="D47" s="24"/>
      <x:c r="E47" s="24"/>
      <x:c r="F47" s="24"/>
      <x:c r="G47" s="24"/>
      <x:c r="H47" s="30" t="str">
        <x:f>IF(A47="","",IF(COUNTIF($A$6:$A$205,A47)=1,"VALID","INVALID - DUPLICATE / CASE-COLLIDING ALTERNATIVE LINK ID"))</x:f>
      </x:c>
      <x:c r="I47" s="30" t="str">
        <x:f>IF(A47="","",IF(AND(COUNTIF(MEMO_REGISTER!$A$6:$A$205,B47)=1,EXACT(B47,INDEX(MEMO_REGISTER!$A$6:$A$205,MATCH(B47,MEMO_REGISTER!$A$6:$A$205,0))),EXACT(C47,INDEX(MEMO_REGISTER!$B$6:$B$205,MATCH(B47,MEMO_REGISTER!$A$6:$A$205,0)))),"VALID","INVALID - MEMO / DECISION OWNERSHIP"))</x:f>
      </x:c>
      <x:c r="J47" s="30" t="str">
        <x:f>IF(A47="","",IF(OR(EXACT(E47,"REJECTED"),EXACT(E47,"DEFERRED"),EXACT(E47,"STATUS QUO")),"VALID","INVALID - STATUS TOKEN"))</x:f>
      </x:c>
      <x:c r="K47" s="30" t="str">
        <x:f>IF(A47="","",IF(AND(B47&lt;&gt;"",C47&lt;&gt;"",D47&lt;&gt;"",F47&lt;&gt;"",G47&lt;&gt;""),"VALID","INVALID - REQUIRED FIELD"))</x:f>
      </x:c>
      <x:c r="L47" s="30" t="str">
        <x:f>IF(A47="","",IF(AND(H47="VALID",I47="VALID",J47="VALID",K47="VALID",N47="VALID"),"VALID","INVALID"))</x:f>
      </x:c>
      <x:c r="M47" s="30" t="str">
        <x:f>IF(A47="","",B47&amp;"|~|"&amp;C47&amp;"|~|"&amp;D47)</x:f>
      </x:c>
      <x:c r="N47" s="51" t="str">
        <x:f>IF(A47="","",IF(AND(COUNTIF(UPSTREAM_ALTERNATIVES!$A$6:$A$205,A47)=1,EXACT(A47,INDEX(UPSTREAM_ALTERNATIVES!$A$6:$A$205,MATCH(A47,UPSTREAM_ALTERNATIVES!$A$6:$A$205,0))),EXACT(C47,INDEX(UPSTREAM_ALTERNATIVES!$B$6:$B$205,MATCH(A47,UPSTREAM_ALTERNATIVES!$A$6:$A$205,0))),EXACT(D47,INDEX(UPSTREAM_ALTERNATIVES!$C$6:$C$205,MATCH(A47,UPSTREAM_ALTERNATIVES!$A$6:$A$205,0))),EXACT(E47,INDEX(UPSTREAM_ALTERNATIVES!$D$6:$D$205,MATCH(A47,UPSTREAM_ALTERNATIVES!$A$6:$A$205,0))),EXACT(F47,INDEX(UPSTREAM_ALTERNATIVES!$E$6:$E$205,MATCH(A47,UPSTREAM_ALTERNATIVES!$A$6:$A$205,0))),EXACT(G47,INDEX(UPSTREAM_ALTERNATIVES!$F$6:$F$205,MATCH(A47,UPSTREAM_ALTERNATIVES!$A$6:$A$205,0))),INDEX(UPSTREAM_ALTERNATIVES!$K$6:$K$205,MATCH(A47,UPSTREAM_ALTERNATIVES!$A$6:$A$205,0))="VALID"),"VALID","INVALID - UPSTREAM ALTERNATIVE PARITY"))</x:f>
      </x:c>
      <x:c r="O47" s="51" t="str">
        <x:f>IF(A47="","",COUNTIF($B$6:B47,B47))</x:f>
      </x:c>
      <x:c r="P47" s="51" t="str">
        <x:f>IF(A47="","",B47&amp;"|~|"&amp;O47)</x:f>
      </x:c>
      <x:c r="Q47" t="str">
        <x:f>IF(A47="","",ROW()-5)</x:f>
      </x:c>
    </x:row>
    <x:row r="48">
      <x:c r="A48" s="24"/>
      <x:c r="B48" s="24"/>
      <x:c r="C48" s="24"/>
      <x:c r="D48" s="24"/>
      <x:c r="E48" s="24"/>
      <x:c r="F48" s="24"/>
      <x:c r="G48" s="24"/>
      <x:c r="H48" s="30" t="str">
        <x:f>IF(A48="","",IF(COUNTIF($A$6:$A$205,A48)=1,"VALID","INVALID - DUPLICATE / CASE-COLLIDING ALTERNATIVE LINK ID"))</x:f>
      </x:c>
      <x:c r="I48" s="30" t="str">
        <x:f>IF(A48="","",IF(AND(COUNTIF(MEMO_REGISTER!$A$6:$A$205,B48)=1,EXACT(B48,INDEX(MEMO_REGISTER!$A$6:$A$205,MATCH(B48,MEMO_REGISTER!$A$6:$A$205,0))),EXACT(C48,INDEX(MEMO_REGISTER!$B$6:$B$205,MATCH(B48,MEMO_REGISTER!$A$6:$A$205,0)))),"VALID","INVALID - MEMO / DECISION OWNERSHIP"))</x:f>
      </x:c>
      <x:c r="J48" s="30" t="str">
        <x:f>IF(A48="","",IF(OR(EXACT(E48,"REJECTED"),EXACT(E48,"DEFERRED"),EXACT(E48,"STATUS QUO")),"VALID","INVALID - STATUS TOKEN"))</x:f>
      </x:c>
      <x:c r="K48" s="30" t="str">
        <x:f>IF(A48="","",IF(AND(B48&lt;&gt;"",C48&lt;&gt;"",D48&lt;&gt;"",F48&lt;&gt;"",G48&lt;&gt;""),"VALID","INVALID - REQUIRED FIELD"))</x:f>
      </x:c>
      <x:c r="L48" s="30" t="str">
        <x:f>IF(A48="","",IF(AND(H48="VALID",I48="VALID",J48="VALID",K48="VALID",N48="VALID"),"VALID","INVALID"))</x:f>
      </x:c>
      <x:c r="M48" s="30" t="str">
        <x:f>IF(A48="","",B48&amp;"|~|"&amp;C48&amp;"|~|"&amp;D48)</x:f>
      </x:c>
      <x:c r="N48" s="51" t="str">
        <x:f>IF(A48="","",IF(AND(COUNTIF(UPSTREAM_ALTERNATIVES!$A$6:$A$205,A48)=1,EXACT(A48,INDEX(UPSTREAM_ALTERNATIVES!$A$6:$A$205,MATCH(A48,UPSTREAM_ALTERNATIVES!$A$6:$A$205,0))),EXACT(C48,INDEX(UPSTREAM_ALTERNATIVES!$B$6:$B$205,MATCH(A48,UPSTREAM_ALTERNATIVES!$A$6:$A$205,0))),EXACT(D48,INDEX(UPSTREAM_ALTERNATIVES!$C$6:$C$205,MATCH(A48,UPSTREAM_ALTERNATIVES!$A$6:$A$205,0))),EXACT(E48,INDEX(UPSTREAM_ALTERNATIVES!$D$6:$D$205,MATCH(A48,UPSTREAM_ALTERNATIVES!$A$6:$A$205,0))),EXACT(F48,INDEX(UPSTREAM_ALTERNATIVES!$E$6:$E$205,MATCH(A48,UPSTREAM_ALTERNATIVES!$A$6:$A$205,0))),EXACT(G48,INDEX(UPSTREAM_ALTERNATIVES!$F$6:$F$205,MATCH(A48,UPSTREAM_ALTERNATIVES!$A$6:$A$205,0))),INDEX(UPSTREAM_ALTERNATIVES!$K$6:$K$205,MATCH(A48,UPSTREAM_ALTERNATIVES!$A$6:$A$205,0))="VALID"),"VALID","INVALID - UPSTREAM ALTERNATIVE PARITY"))</x:f>
      </x:c>
      <x:c r="O48" s="51" t="str">
        <x:f>IF(A48="","",COUNTIF($B$6:B48,B48))</x:f>
      </x:c>
      <x:c r="P48" s="51" t="str">
        <x:f>IF(A48="","",B48&amp;"|~|"&amp;O48)</x:f>
      </x:c>
      <x:c r="Q48" t="str">
        <x:f>IF(A48="","",ROW()-5)</x:f>
      </x:c>
    </x:row>
    <x:row r="49">
      <x:c r="A49" s="24"/>
      <x:c r="B49" s="24"/>
      <x:c r="C49" s="24"/>
      <x:c r="D49" s="24"/>
      <x:c r="E49" s="24"/>
      <x:c r="F49" s="24"/>
      <x:c r="G49" s="24"/>
      <x:c r="H49" s="30" t="str">
        <x:f>IF(A49="","",IF(COUNTIF($A$6:$A$205,A49)=1,"VALID","INVALID - DUPLICATE / CASE-COLLIDING ALTERNATIVE LINK ID"))</x:f>
      </x:c>
      <x:c r="I49" s="30" t="str">
        <x:f>IF(A49="","",IF(AND(COUNTIF(MEMO_REGISTER!$A$6:$A$205,B49)=1,EXACT(B49,INDEX(MEMO_REGISTER!$A$6:$A$205,MATCH(B49,MEMO_REGISTER!$A$6:$A$205,0))),EXACT(C49,INDEX(MEMO_REGISTER!$B$6:$B$205,MATCH(B49,MEMO_REGISTER!$A$6:$A$205,0)))),"VALID","INVALID - MEMO / DECISION OWNERSHIP"))</x:f>
      </x:c>
      <x:c r="J49" s="30" t="str">
        <x:f>IF(A49="","",IF(OR(EXACT(E49,"REJECTED"),EXACT(E49,"DEFERRED"),EXACT(E49,"STATUS QUO")),"VALID","INVALID - STATUS TOKEN"))</x:f>
      </x:c>
      <x:c r="K49" s="30" t="str">
        <x:f>IF(A49="","",IF(AND(B49&lt;&gt;"",C49&lt;&gt;"",D49&lt;&gt;"",F49&lt;&gt;"",G49&lt;&gt;""),"VALID","INVALID - REQUIRED FIELD"))</x:f>
      </x:c>
      <x:c r="L49" s="30" t="str">
        <x:f>IF(A49="","",IF(AND(H49="VALID",I49="VALID",J49="VALID",K49="VALID",N49="VALID"),"VALID","INVALID"))</x:f>
      </x:c>
      <x:c r="M49" s="30" t="str">
        <x:f>IF(A49="","",B49&amp;"|~|"&amp;C49&amp;"|~|"&amp;D49)</x:f>
      </x:c>
      <x:c r="N49" s="51" t="str">
        <x:f>IF(A49="","",IF(AND(COUNTIF(UPSTREAM_ALTERNATIVES!$A$6:$A$205,A49)=1,EXACT(A49,INDEX(UPSTREAM_ALTERNATIVES!$A$6:$A$205,MATCH(A49,UPSTREAM_ALTERNATIVES!$A$6:$A$205,0))),EXACT(C49,INDEX(UPSTREAM_ALTERNATIVES!$B$6:$B$205,MATCH(A49,UPSTREAM_ALTERNATIVES!$A$6:$A$205,0))),EXACT(D49,INDEX(UPSTREAM_ALTERNATIVES!$C$6:$C$205,MATCH(A49,UPSTREAM_ALTERNATIVES!$A$6:$A$205,0))),EXACT(E49,INDEX(UPSTREAM_ALTERNATIVES!$D$6:$D$205,MATCH(A49,UPSTREAM_ALTERNATIVES!$A$6:$A$205,0))),EXACT(F49,INDEX(UPSTREAM_ALTERNATIVES!$E$6:$E$205,MATCH(A49,UPSTREAM_ALTERNATIVES!$A$6:$A$205,0))),EXACT(G49,INDEX(UPSTREAM_ALTERNATIVES!$F$6:$F$205,MATCH(A49,UPSTREAM_ALTERNATIVES!$A$6:$A$205,0))),INDEX(UPSTREAM_ALTERNATIVES!$K$6:$K$205,MATCH(A49,UPSTREAM_ALTERNATIVES!$A$6:$A$205,0))="VALID"),"VALID","INVALID - UPSTREAM ALTERNATIVE PARITY"))</x:f>
      </x:c>
      <x:c r="O49" s="51" t="str">
        <x:f>IF(A49="","",COUNTIF($B$6:B49,B49))</x:f>
      </x:c>
      <x:c r="P49" s="51" t="str">
        <x:f>IF(A49="","",B49&amp;"|~|"&amp;O49)</x:f>
      </x:c>
      <x:c r="Q49" t="str">
        <x:f>IF(A49="","",ROW()-5)</x:f>
      </x:c>
    </x:row>
    <x:row r="50">
      <x:c r="A50" s="24"/>
      <x:c r="B50" s="24"/>
      <x:c r="C50" s="24"/>
      <x:c r="D50" s="24"/>
      <x:c r="E50" s="24"/>
      <x:c r="F50" s="24"/>
      <x:c r="G50" s="24"/>
      <x:c r="H50" s="30" t="str">
        <x:f>IF(A50="","",IF(COUNTIF($A$6:$A$205,A50)=1,"VALID","INVALID - DUPLICATE / CASE-COLLIDING ALTERNATIVE LINK ID"))</x:f>
      </x:c>
      <x:c r="I50" s="30" t="str">
        <x:f>IF(A50="","",IF(AND(COUNTIF(MEMO_REGISTER!$A$6:$A$205,B50)=1,EXACT(B50,INDEX(MEMO_REGISTER!$A$6:$A$205,MATCH(B50,MEMO_REGISTER!$A$6:$A$205,0))),EXACT(C50,INDEX(MEMO_REGISTER!$B$6:$B$205,MATCH(B50,MEMO_REGISTER!$A$6:$A$205,0)))),"VALID","INVALID - MEMO / DECISION OWNERSHIP"))</x:f>
      </x:c>
      <x:c r="J50" s="30" t="str">
        <x:f>IF(A50="","",IF(OR(EXACT(E50,"REJECTED"),EXACT(E50,"DEFERRED"),EXACT(E50,"STATUS QUO")),"VALID","INVALID - STATUS TOKEN"))</x:f>
      </x:c>
      <x:c r="K50" s="30" t="str">
        <x:f>IF(A50="","",IF(AND(B50&lt;&gt;"",C50&lt;&gt;"",D50&lt;&gt;"",F50&lt;&gt;"",G50&lt;&gt;""),"VALID","INVALID - REQUIRED FIELD"))</x:f>
      </x:c>
      <x:c r="L50" s="30" t="str">
        <x:f>IF(A50="","",IF(AND(H50="VALID",I50="VALID",J50="VALID",K50="VALID",N50="VALID"),"VALID","INVALID"))</x:f>
      </x:c>
      <x:c r="M50" s="30" t="str">
        <x:f>IF(A50="","",B50&amp;"|~|"&amp;C50&amp;"|~|"&amp;D50)</x:f>
      </x:c>
      <x:c r="N50" s="51" t="str">
        <x:f>IF(A50="","",IF(AND(COUNTIF(UPSTREAM_ALTERNATIVES!$A$6:$A$205,A50)=1,EXACT(A50,INDEX(UPSTREAM_ALTERNATIVES!$A$6:$A$205,MATCH(A50,UPSTREAM_ALTERNATIVES!$A$6:$A$205,0))),EXACT(C50,INDEX(UPSTREAM_ALTERNATIVES!$B$6:$B$205,MATCH(A50,UPSTREAM_ALTERNATIVES!$A$6:$A$205,0))),EXACT(D50,INDEX(UPSTREAM_ALTERNATIVES!$C$6:$C$205,MATCH(A50,UPSTREAM_ALTERNATIVES!$A$6:$A$205,0))),EXACT(E50,INDEX(UPSTREAM_ALTERNATIVES!$D$6:$D$205,MATCH(A50,UPSTREAM_ALTERNATIVES!$A$6:$A$205,0))),EXACT(F50,INDEX(UPSTREAM_ALTERNATIVES!$E$6:$E$205,MATCH(A50,UPSTREAM_ALTERNATIVES!$A$6:$A$205,0))),EXACT(G50,INDEX(UPSTREAM_ALTERNATIVES!$F$6:$F$205,MATCH(A50,UPSTREAM_ALTERNATIVES!$A$6:$A$205,0))),INDEX(UPSTREAM_ALTERNATIVES!$K$6:$K$205,MATCH(A50,UPSTREAM_ALTERNATIVES!$A$6:$A$205,0))="VALID"),"VALID","INVALID - UPSTREAM ALTERNATIVE PARITY"))</x:f>
      </x:c>
      <x:c r="O50" s="51" t="str">
        <x:f>IF(A50="","",COUNTIF($B$6:B50,B50))</x:f>
      </x:c>
      <x:c r="P50" s="51" t="str">
        <x:f>IF(A50="","",B50&amp;"|~|"&amp;O50)</x:f>
      </x:c>
      <x:c r="Q50" t="str">
        <x:f>IF(A50="","",ROW()-5)</x:f>
      </x:c>
    </x:row>
    <x:row r="51">
      <x:c r="A51" s="24"/>
      <x:c r="B51" s="24"/>
      <x:c r="C51" s="24"/>
      <x:c r="D51" s="24"/>
      <x:c r="E51" s="24"/>
      <x:c r="F51" s="24"/>
      <x:c r="G51" s="24"/>
      <x:c r="H51" s="30" t="str">
        <x:f>IF(A51="","",IF(COUNTIF($A$6:$A$205,A51)=1,"VALID","INVALID - DUPLICATE / CASE-COLLIDING ALTERNATIVE LINK ID"))</x:f>
      </x:c>
      <x:c r="I51" s="30" t="str">
        <x:f>IF(A51="","",IF(AND(COUNTIF(MEMO_REGISTER!$A$6:$A$205,B51)=1,EXACT(B51,INDEX(MEMO_REGISTER!$A$6:$A$205,MATCH(B51,MEMO_REGISTER!$A$6:$A$205,0))),EXACT(C51,INDEX(MEMO_REGISTER!$B$6:$B$205,MATCH(B51,MEMO_REGISTER!$A$6:$A$205,0)))),"VALID","INVALID - MEMO / DECISION OWNERSHIP"))</x:f>
      </x:c>
      <x:c r="J51" s="30" t="str">
        <x:f>IF(A51="","",IF(OR(EXACT(E51,"REJECTED"),EXACT(E51,"DEFERRED"),EXACT(E51,"STATUS QUO")),"VALID","INVALID - STATUS TOKEN"))</x:f>
      </x:c>
      <x:c r="K51" s="30" t="str">
        <x:f>IF(A51="","",IF(AND(B51&lt;&gt;"",C51&lt;&gt;"",D51&lt;&gt;"",F51&lt;&gt;"",G51&lt;&gt;""),"VALID","INVALID - REQUIRED FIELD"))</x:f>
      </x:c>
      <x:c r="L51" s="30" t="str">
        <x:f>IF(A51="","",IF(AND(H51="VALID",I51="VALID",J51="VALID",K51="VALID",N51="VALID"),"VALID","INVALID"))</x:f>
      </x:c>
      <x:c r="M51" s="30" t="str">
        <x:f>IF(A51="","",B51&amp;"|~|"&amp;C51&amp;"|~|"&amp;D51)</x:f>
      </x:c>
      <x:c r="N51" s="51" t="str">
        <x:f>IF(A51="","",IF(AND(COUNTIF(UPSTREAM_ALTERNATIVES!$A$6:$A$205,A51)=1,EXACT(A51,INDEX(UPSTREAM_ALTERNATIVES!$A$6:$A$205,MATCH(A51,UPSTREAM_ALTERNATIVES!$A$6:$A$205,0))),EXACT(C51,INDEX(UPSTREAM_ALTERNATIVES!$B$6:$B$205,MATCH(A51,UPSTREAM_ALTERNATIVES!$A$6:$A$205,0))),EXACT(D51,INDEX(UPSTREAM_ALTERNATIVES!$C$6:$C$205,MATCH(A51,UPSTREAM_ALTERNATIVES!$A$6:$A$205,0))),EXACT(E51,INDEX(UPSTREAM_ALTERNATIVES!$D$6:$D$205,MATCH(A51,UPSTREAM_ALTERNATIVES!$A$6:$A$205,0))),EXACT(F51,INDEX(UPSTREAM_ALTERNATIVES!$E$6:$E$205,MATCH(A51,UPSTREAM_ALTERNATIVES!$A$6:$A$205,0))),EXACT(G51,INDEX(UPSTREAM_ALTERNATIVES!$F$6:$F$205,MATCH(A51,UPSTREAM_ALTERNATIVES!$A$6:$A$205,0))),INDEX(UPSTREAM_ALTERNATIVES!$K$6:$K$205,MATCH(A51,UPSTREAM_ALTERNATIVES!$A$6:$A$205,0))="VALID"),"VALID","INVALID - UPSTREAM ALTERNATIVE PARITY"))</x:f>
      </x:c>
      <x:c r="O51" s="51" t="str">
        <x:f>IF(A51="","",COUNTIF($B$6:B51,B51))</x:f>
      </x:c>
      <x:c r="P51" s="51" t="str">
        <x:f>IF(A51="","",B51&amp;"|~|"&amp;O51)</x:f>
      </x:c>
      <x:c r="Q51" t="str">
        <x:f>IF(A51="","",ROW()-5)</x:f>
      </x:c>
    </x:row>
    <x:row r="52">
      <x:c r="A52" s="24"/>
      <x:c r="B52" s="24"/>
      <x:c r="C52" s="24"/>
      <x:c r="D52" s="24"/>
      <x:c r="E52" s="24"/>
      <x:c r="F52" s="24"/>
      <x:c r="G52" s="24"/>
      <x:c r="H52" s="30" t="str">
        <x:f>IF(A52="","",IF(COUNTIF($A$6:$A$205,A52)=1,"VALID","INVALID - DUPLICATE / CASE-COLLIDING ALTERNATIVE LINK ID"))</x:f>
      </x:c>
      <x:c r="I52" s="30" t="str">
        <x:f>IF(A52="","",IF(AND(COUNTIF(MEMO_REGISTER!$A$6:$A$205,B52)=1,EXACT(B52,INDEX(MEMO_REGISTER!$A$6:$A$205,MATCH(B52,MEMO_REGISTER!$A$6:$A$205,0))),EXACT(C52,INDEX(MEMO_REGISTER!$B$6:$B$205,MATCH(B52,MEMO_REGISTER!$A$6:$A$205,0)))),"VALID","INVALID - MEMO / DECISION OWNERSHIP"))</x:f>
      </x:c>
      <x:c r="J52" s="30" t="str">
        <x:f>IF(A52="","",IF(OR(EXACT(E52,"REJECTED"),EXACT(E52,"DEFERRED"),EXACT(E52,"STATUS QUO")),"VALID","INVALID - STATUS TOKEN"))</x:f>
      </x:c>
      <x:c r="K52" s="30" t="str">
        <x:f>IF(A52="","",IF(AND(B52&lt;&gt;"",C52&lt;&gt;"",D52&lt;&gt;"",F52&lt;&gt;"",G52&lt;&gt;""),"VALID","INVALID - REQUIRED FIELD"))</x:f>
      </x:c>
      <x:c r="L52" s="30" t="str">
        <x:f>IF(A52="","",IF(AND(H52="VALID",I52="VALID",J52="VALID",K52="VALID",N52="VALID"),"VALID","INVALID"))</x:f>
      </x:c>
      <x:c r="M52" s="30" t="str">
        <x:f>IF(A52="","",B52&amp;"|~|"&amp;C52&amp;"|~|"&amp;D52)</x:f>
      </x:c>
      <x:c r="N52" s="51" t="str">
        <x:f>IF(A52="","",IF(AND(COUNTIF(UPSTREAM_ALTERNATIVES!$A$6:$A$205,A52)=1,EXACT(A52,INDEX(UPSTREAM_ALTERNATIVES!$A$6:$A$205,MATCH(A52,UPSTREAM_ALTERNATIVES!$A$6:$A$205,0))),EXACT(C52,INDEX(UPSTREAM_ALTERNATIVES!$B$6:$B$205,MATCH(A52,UPSTREAM_ALTERNATIVES!$A$6:$A$205,0))),EXACT(D52,INDEX(UPSTREAM_ALTERNATIVES!$C$6:$C$205,MATCH(A52,UPSTREAM_ALTERNATIVES!$A$6:$A$205,0))),EXACT(E52,INDEX(UPSTREAM_ALTERNATIVES!$D$6:$D$205,MATCH(A52,UPSTREAM_ALTERNATIVES!$A$6:$A$205,0))),EXACT(F52,INDEX(UPSTREAM_ALTERNATIVES!$E$6:$E$205,MATCH(A52,UPSTREAM_ALTERNATIVES!$A$6:$A$205,0))),EXACT(G52,INDEX(UPSTREAM_ALTERNATIVES!$F$6:$F$205,MATCH(A52,UPSTREAM_ALTERNATIVES!$A$6:$A$205,0))),INDEX(UPSTREAM_ALTERNATIVES!$K$6:$K$205,MATCH(A52,UPSTREAM_ALTERNATIVES!$A$6:$A$205,0))="VALID"),"VALID","INVALID - UPSTREAM ALTERNATIVE PARITY"))</x:f>
      </x:c>
      <x:c r="O52" s="51" t="str">
        <x:f>IF(A52="","",COUNTIF($B$6:B52,B52))</x:f>
      </x:c>
      <x:c r="P52" s="51" t="str">
        <x:f>IF(A52="","",B52&amp;"|~|"&amp;O52)</x:f>
      </x:c>
      <x:c r="Q52" t="str">
        <x:f>IF(A52="","",ROW()-5)</x:f>
      </x:c>
    </x:row>
    <x:row r="53">
      <x:c r="A53" s="24"/>
      <x:c r="B53" s="24"/>
      <x:c r="C53" s="24"/>
      <x:c r="D53" s="24"/>
      <x:c r="E53" s="24"/>
      <x:c r="F53" s="24"/>
      <x:c r="G53" s="24"/>
      <x:c r="H53" s="30" t="str">
        <x:f>IF(A53="","",IF(COUNTIF($A$6:$A$205,A53)=1,"VALID","INVALID - DUPLICATE / CASE-COLLIDING ALTERNATIVE LINK ID"))</x:f>
      </x:c>
      <x:c r="I53" s="30" t="str">
        <x:f>IF(A53="","",IF(AND(COUNTIF(MEMO_REGISTER!$A$6:$A$205,B53)=1,EXACT(B53,INDEX(MEMO_REGISTER!$A$6:$A$205,MATCH(B53,MEMO_REGISTER!$A$6:$A$205,0))),EXACT(C53,INDEX(MEMO_REGISTER!$B$6:$B$205,MATCH(B53,MEMO_REGISTER!$A$6:$A$205,0)))),"VALID","INVALID - MEMO / DECISION OWNERSHIP"))</x:f>
      </x:c>
      <x:c r="J53" s="30" t="str">
        <x:f>IF(A53="","",IF(OR(EXACT(E53,"REJECTED"),EXACT(E53,"DEFERRED"),EXACT(E53,"STATUS QUO")),"VALID","INVALID - STATUS TOKEN"))</x:f>
      </x:c>
      <x:c r="K53" s="30" t="str">
        <x:f>IF(A53="","",IF(AND(B53&lt;&gt;"",C53&lt;&gt;"",D53&lt;&gt;"",F53&lt;&gt;"",G53&lt;&gt;""),"VALID","INVALID - REQUIRED FIELD"))</x:f>
      </x:c>
      <x:c r="L53" s="30" t="str">
        <x:f>IF(A53="","",IF(AND(H53="VALID",I53="VALID",J53="VALID",K53="VALID",N53="VALID"),"VALID","INVALID"))</x:f>
      </x:c>
      <x:c r="M53" s="30" t="str">
        <x:f>IF(A53="","",B53&amp;"|~|"&amp;C53&amp;"|~|"&amp;D53)</x:f>
      </x:c>
      <x:c r="N53" s="51" t="str">
        <x:f>IF(A53="","",IF(AND(COUNTIF(UPSTREAM_ALTERNATIVES!$A$6:$A$205,A53)=1,EXACT(A53,INDEX(UPSTREAM_ALTERNATIVES!$A$6:$A$205,MATCH(A53,UPSTREAM_ALTERNATIVES!$A$6:$A$205,0))),EXACT(C53,INDEX(UPSTREAM_ALTERNATIVES!$B$6:$B$205,MATCH(A53,UPSTREAM_ALTERNATIVES!$A$6:$A$205,0))),EXACT(D53,INDEX(UPSTREAM_ALTERNATIVES!$C$6:$C$205,MATCH(A53,UPSTREAM_ALTERNATIVES!$A$6:$A$205,0))),EXACT(E53,INDEX(UPSTREAM_ALTERNATIVES!$D$6:$D$205,MATCH(A53,UPSTREAM_ALTERNATIVES!$A$6:$A$205,0))),EXACT(F53,INDEX(UPSTREAM_ALTERNATIVES!$E$6:$E$205,MATCH(A53,UPSTREAM_ALTERNATIVES!$A$6:$A$205,0))),EXACT(G53,INDEX(UPSTREAM_ALTERNATIVES!$F$6:$F$205,MATCH(A53,UPSTREAM_ALTERNATIVES!$A$6:$A$205,0))),INDEX(UPSTREAM_ALTERNATIVES!$K$6:$K$205,MATCH(A53,UPSTREAM_ALTERNATIVES!$A$6:$A$205,0))="VALID"),"VALID","INVALID - UPSTREAM ALTERNATIVE PARITY"))</x:f>
      </x:c>
      <x:c r="O53" s="51" t="str">
        <x:f>IF(A53="","",COUNTIF($B$6:B53,B53))</x:f>
      </x:c>
      <x:c r="P53" s="51" t="str">
        <x:f>IF(A53="","",B53&amp;"|~|"&amp;O53)</x:f>
      </x:c>
      <x:c r="Q53" t="str">
        <x:f>IF(A53="","",ROW()-5)</x:f>
      </x:c>
    </x:row>
    <x:row r="54">
      <x:c r="A54" s="24"/>
      <x:c r="B54" s="24"/>
      <x:c r="C54" s="24"/>
      <x:c r="D54" s="24"/>
      <x:c r="E54" s="24"/>
      <x:c r="F54" s="24"/>
      <x:c r="G54" s="24"/>
      <x:c r="H54" s="30" t="str">
        <x:f>IF(A54="","",IF(COUNTIF($A$6:$A$205,A54)=1,"VALID","INVALID - DUPLICATE / CASE-COLLIDING ALTERNATIVE LINK ID"))</x:f>
      </x:c>
      <x:c r="I54" s="30" t="str">
        <x:f>IF(A54="","",IF(AND(COUNTIF(MEMO_REGISTER!$A$6:$A$205,B54)=1,EXACT(B54,INDEX(MEMO_REGISTER!$A$6:$A$205,MATCH(B54,MEMO_REGISTER!$A$6:$A$205,0))),EXACT(C54,INDEX(MEMO_REGISTER!$B$6:$B$205,MATCH(B54,MEMO_REGISTER!$A$6:$A$205,0)))),"VALID","INVALID - MEMO / DECISION OWNERSHIP"))</x:f>
      </x:c>
      <x:c r="J54" s="30" t="str">
        <x:f>IF(A54="","",IF(OR(EXACT(E54,"REJECTED"),EXACT(E54,"DEFERRED"),EXACT(E54,"STATUS QUO")),"VALID","INVALID - STATUS TOKEN"))</x:f>
      </x:c>
      <x:c r="K54" s="30" t="str">
        <x:f>IF(A54="","",IF(AND(B54&lt;&gt;"",C54&lt;&gt;"",D54&lt;&gt;"",F54&lt;&gt;"",G54&lt;&gt;""),"VALID","INVALID - REQUIRED FIELD"))</x:f>
      </x:c>
      <x:c r="L54" s="30" t="str">
        <x:f>IF(A54="","",IF(AND(H54="VALID",I54="VALID",J54="VALID",K54="VALID",N54="VALID"),"VALID","INVALID"))</x:f>
      </x:c>
      <x:c r="M54" s="30" t="str">
        <x:f>IF(A54="","",B54&amp;"|~|"&amp;C54&amp;"|~|"&amp;D54)</x:f>
      </x:c>
      <x:c r="N54" s="51" t="str">
        <x:f>IF(A54="","",IF(AND(COUNTIF(UPSTREAM_ALTERNATIVES!$A$6:$A$205,A54)=1,EXACT(A54,INDEX(UPSTREAM_ALTERNATIVES!$A$6:$A$205,MATCH(A54,UPSTREAM_ALTERNATIVES!$A$6:$A$205,0))),EXACT(C54,INDEX(UPSTREAM_ALTERNATIVES!$B$6:$B$205,MATCH(A54,UPSTREAM_ALTERNATIVES!$A$6:$A$205,0))),EXACT(D54,INDEX(UPSTREAM_ALTERNATIVES!$C$6:$C$205,MATCH(A54,UPSTREAM_ALTERNATIVES!$A$6:$A$205,0))),EXACT(E54,INDEX(UPSTREAM_ALTERNATIVES!$D$6:$D$205,MATCH(A54,UPSTREAM_ALTERNATIVES!$A$6:$A$205,0))),EXACT(F54,INDEX(UPSTREAM_ALTERNATIVES!$E$6:$E$205,MATCH(A54,UPSTREAM_ALTERNATIVES!$A$6:$A$205,0))),EXACT(G54,INDEX(UPSTREAM_ALTERNATIVES!$F$6:$F$205,MATCH(A54,UPSTREAM_ALTERNATIVES!$A$6:$A$205,0))),INDEX(UPSTREAM_ALTERNATIVES!$K$6:$K$205,MATCH(A54,UPSTREAM_ALTERNATIVES!$A$6:$A$205,0))="VALID"),"VALID","INVALID - UPSTREAM ALTERNATIVE PARITY"))</x:f>
      </x:c>
      <x:c r="O54" s="51" t="str">
        <x:f>IF(A54="","",COUNTIF($B$6:B54,B54))</x:f>
      </x:c>
      <x:c r="P54" s="51" t="str">
        <x:f>IF(A54="","",B54&amp;"|~|"&amp;O54)</x:f>
      </x:c>
      <x:c r="Q54" t="str">
        <x:f>IF(A54="","",ROW()-5)</x:f>
      </x:c>
    </x:row>
    <x:row r="55">
      <x:c r="A55" s="24"/>
      <x:c r="B55" s="24"/>
      <x:c r="C55" s="24"/>
      <x:c r="D55" s="24"/>
      <x:c r="E55" s="24"/>
      <x:c r="F55" s="24"/>
      <x:c r="G55" s="24"/>
      <x:c r="H55" s="30" t="str">
        <x:f>IF(A55="","",IF(COUNTIF($A$6:$A$205,A55)=1,"VALID","INVALID - DUPLICATE / CASE-COLLIDING ALTERNATIVE LINK ID"))</x:f>
      </x:c>
      <x:c r="I55" s="30" t="str">
        <x:f>IF(A55="","",IF(AND(COUNTIF(MEMO_REGISTER!$A$6:$A$205,B55)=1,EXACT(B55,INDEX(MEMO_REGISTER!$A$6:$A$205,MATCH(B55,MEMO_REGISTER!$A$6:$A$205,0))),EXACT(C55,INDEX(MEMO_REGISTER!$B$6:$B$205,MATCH(B55,MEMO_REGISTER!$A$6:$A$205,0)))),"VALID","INVALID - MEMO / DECISION OWNERSHIP"))</x:f>
      </x:c>
      <x:c r="J55" s="30" t="str">
        <x:f>IF(A55="","",IF(OR(EXACT(E55,"REJECTED"),EXACT(E55,"DEFERRED"),EXACT(E55,"STATUS QUO")),"VALID","INVALID - STATUS TOKEN"))</x:f>
      </x:c>
      <x:c r="K55" s="30" t="str">
        <x:f>IF(A55="","",IF(AND(B55&lt;&gt;"",C55&lt;&gt;"",D55&lt;&gt;"",F55&lt;&gt;"",G55&lt;&gt;""),"VALID","INVALID - REQUIRED FIELD"))</x:f>
      </x:c>
      <x:c r="L55" s="30" t="str">
        <x:f>IF(A55="","",IF(AND(H55="VALID",I55="VALID",J55="VALID",K55="VALID",N55="VALID"),"VALID","INVALID"))</x:f>
      </x:c>
      <x:c r="M55" s="30" t="str">
        <x:f>IF(A55="","",B55&amp;"|~|"&amp;C55&amp;"|~|"&amp;D55)</x:f>
      </x:c>
      <x:c r="N55" s="51" t="str">
        <x:f>IF(A55="","",IF(AND(COUNTIF(UPSTREAM_ALTERNATIVES!$A$6:$A$205,A55)=1,EXACT(A55,INDEX(UPSTREAM_ALTERNATIVES!$A$6:$A$205,MATCH(A55,UPSTREAM_ALTERNATIVES!$A$6:$A$205,0))),EXACT(C55,INDEX(UPSTREAM_ALTERNATIVES!$B$6:$B$205,MATCH(A55,UPSTREAM_ALTERNATIVES!$A$6:$A$205,0))),EXACT(D55,INDEX(UPSTREAM_ALTERNATIVES!$C$6:$C$205,MATCH(A55,UPSTREAM_ALTERNATIVES!$A$6:$A$205,0))),EXACT(E55,INDEX(UPSTREAM_ALTERNATIVES!$D$6:$D$205,MATCH(A55,UPSTREAM_ALTERNATIVES!$A$6:$A$205,0))),EXACT(F55,INDEX(UPSTREAM_ALTERNATIVES!$E$6:$E$205,MATCH(A55,UPSTREAM_ALTERNATIVES!$A$6:$A$205,0))),EXACT(G55,INDEX(UPSTREAM_ALTERNATIVES!$F$6:$F$205,MATCH(A55,UPSTREAM_ALTERNATIVES!$A$6:$A$205,0))),INDEX(UPSTREAM_ALTERNATIVES!$K$6:$K$205,MATCH(A55,UPSTREAM_ALTERNATIVES!$A$6:$A$205,0))="VALID"),"VALID","INVALID - UPSTREAM ALTERNATIVE PARITY"))</x:f>
      </x:c>
      <x:c r="O55" s="51" t="str">
        <x:f>IF(A55="","",COUNTIF($B$6:B55,B55))</x:f>
      </x:c>
      <x:c r="P55" s="51" t="str">
        <x:f>IF(A55="","",B55&amp;"|~|"&amp;O55)</x:f>
      </x:c>
      <x:c r="Q55" t="str">
        <x:f>IF(A55="","",ROW()-5)</x:f>
      </x:c>
    </x:row>
    <x:row r="56">
      <x:c r="A56" s="24"/>
      <x:c r="B56" s="24"/>
      <x:c r="C56" s="24"/>
      <x:c r="D56" s="24"/>
      <x:c r="E56" s="24"/>
      <x:c r="F56" s="24"/>
      <x:c r="G56" s="24"/>
      <x:c r="H56" s="30" t="str">
        <x:f>IF(A56="","",IF(COUNTIF($A$6:$A$205,A56)=1,"VALID","INVALID - DUPLICATE / CASE-COLLIDING ALTERNATIVE LINK ID"))</x:f>
      </x:c>
      <x:c r="I56" s="30" t="str">
        <x:f>IF(A56="","",IF(AND(COUNTIF(MEMO_REGISTER!$A$6:$A$205,B56)=1,EXACT(B56,INDEX(MEMO_REGISTER!$A$6:$A$205,MATCH(B56,MEMO_REGISTER!$A$6:$A$205,0))),EXACT(C56,INDEX(MEMO_REGISTER!$B$6:$B$205,MATCH(B56,MEMO_REGISTER!$A$6:$A$205,0)))),"VALID","INVALID - MEMO / DECISION OWNERSHIP"))</x:f>
      </x:c>
      <x:c r="J56" s="30" t="str">
        <x:f>IF(A56="","",IF(OR(EXACT(E56,"REJECTED"),EXACT(E56,"DEFERRED"),EXACT(E56,"STATUS QUO")),"VALID","INVALID - STATUS TOKEN"))</x:f>
      </x:c>
      <x:c r="K56" s="30" t="str">
        <x:f>IF(A56="","",IF(AND(B56&lt;&gt;"",C56&lt;&gt;"",D56&lt;&gt;"",F56&lt;&gt;"",G56&lt;&gt;""),"VALID","INVALID - REQUIRED FIELD"))</x:f>
      </x:c>
      <x:c r="L56" s="30" t="str">
        <x:f>IF(A56="","",IF(AND(H56="VALID",I56="VALID",J56="VALID",K56="VALID",N56="VALID"),"VALID","INVALID"))</x:f>
      </x:c>
      <x:c r="M56" s="30" t="str">
        <x:f>IF(A56="","",B56&amp;"|~|"&amp;C56&amp;"|~|"&amp;D56)</x:f>
      </x:c>
      <x:c r="N56" s="51" t="str">
        <x:f>IF(A56="","",IF(AND(COUNTIF(UPSTREAM_ALTERNATIVES!$A$6:$A$205,A56)=1,EXACT(A56,INDEX(UPSTREAM_ALTERNATIVES!$A$6:$A$205,MATCH(A56,UPSTREAM_ALTERNATIVES!$A$6:$A$205,0))),EXACT(C56,INDEX(UPSTREAM_ALTERNATIVES!$B$6:$B$205,MATCH(A56,UPSTREAM_ALTERNATIVES!$A$6:$A$205,0))),EXACT(D56,INDEX(UPSTREAM_ALTERNATIVES!$C$6:$C$205,MATCH(A56,UPSTREAM_ALTERNATIVES!$A$6:$A$205,0))),EXACT(E56,INDEX(UPSTREAM_ALTERNATIVES!$D$6:$D$205,MATCH(A56,UPSTREAM_ALTERNATIVES!$A$6:$A$205,0))),EXACT(F56,INDEX(UPSTREAM_ALTERNATIVES!$E$6:$E$205,MATCH(A56,UPSTREAM_ALTERNATIVES!$A$6:$A$205,0))),EXACT(G56,INDEX(UPSTREAM_ALTERNATIVES!$F$6:$F$205,MATCH(A56,UPSTREAM_ALTERNATIVES!$A$6:$A$205,0))),INDEX(UPSTREAM_ALTERNATIVES!$K$6:$K$205,MATCH(A56,UPSTREAM_ALTERNATIVES!$A$6:$A$205,0))="VALID"),"VALID","INVALID - UPSTREAM ALTERNATIVE PARITY"))</x:f>
      </x:c>
      <x:c r="O56" s="51" t="str">
        <x:f>IF(A56="","",COUNTIF($B$6:B56,B56))</x:f>
      </x:c>
      <x:c r="P56" s="51" t="str">
        <x:f>IF(A56="","",B56&amp;"|~|"&amp;O56)</x:f>
      </x:c>
      <x:c r="Q56" t="str">
        <x:f>IF(A56="","",ROW()-5)</x:f>
      </x:c>
    </x:row>
    <x:row r="57">
      <x:c r="A57" s="24"/>
      <x:c r="B57" s="24"/>
      <x:c r="C57" s="24"/>
      <x:c r="D57" s="24"/>
      <x:c r="E57" s="24"/>
      <x:c r="F57" s="24"/>
      <x:c r="G57" s="24"/>
      <x:c r="H57" s="30" t="str">
        <x:f>IF(A57="","",IF(COUNTIF($A$6:$A$205,A57)=1,"VALID","INVALID - DUPLICATE / CASE-COLLIDING ALTERNATIVE LINK ID"))</x:f>
      </x:c>
      <x:c r="I57" s="30" t="str">
        <x:f>IF(A57="","",IF(AND(COUNTIF(MEMO_REGISTER!$A$6:$A$205,B57)=1,EXACT(B57,INDEX(MEMO_REGISTER!$A$6:$A$205,MATCH(B57,MEMO_REGISTER!$A$6:$A$205,0))),EXACT(C57,INDEX(MEMO_REGISTER!$B$6:$B$205,MATCH(B57,MEMO_REGISTER!$A$6:$A$205,0)))),"VALID","INVALID - MEMO / DECISION OWNERSHIP"))</x:f>
      </x:c>
      <x:c r="J57" s="30" t="str">
        <x:f>IF(A57="","",IF(OR(EXACT(E57,"REJECTED"),EXACT(E57,"DEFERRED"),EXACT(E57,"STATUS QUO")),"VALID","INVALID - STATUS TOKEN"))</x:f>
      </x:c>
      <x:c r="K57" s="30" t="str">
        <x:f>IF(A57="","",IF(AND(B57&lt;&gt;"",C57&lt;&gt;"",D57&lt;&gt;"",F57&lt;&gt;"",G57&lt;&gt;""),"VALID","INVALID - REQUIRED FIELD"))</x:f>
      </x:c>
      <x:c r="L57" s="30" t="str">
        <x:f>IF(A57="","",IF(AND(H57="VALID",I57="VALID",J57="VALID",K57="VALID",N57="VALID"),"VALID","INVALID"))</x:f>
      </x:c>
      <x:c r="M57" s="30" t="str">
        <x:f>IF(A57="","",B57&amp;"|~|"&amp;C57&amp;"|~|"&amp;D57)</x:f>
      </x:c>
      <x:c r="N57" s="51" t="str">
        <x:f>IF(A57="","",IF(AND(COUNTIF(UPSTREAM_ALTERNATIVES!$A$6:$A$205,A57)=1,EXACT(A57,INDEX(UPSTREAM_ALTERNATIVES!$A$6:$A$205,MATCH(A57,UPSTREAM_ALTERNATIVES!$A$6:$A$205,0))),EXACT(C57,INDEX(UPSTREAM_ALTERNATIVES!$B$6:$B$205,MATCH(A57,UPSTREAM_ALTERNATIVES!$A$6:$A$205,0))),EXACT(D57,INDEX(UPSTREAM_ALTERNATIVES!$C$6:$C$205,MATCH(A57,UPSTREAM_ALTERNATIVES!$A$6:$A$205,0))),EXACT(E57,INDEX(UPSTREAM_ALTERNATIVES!$D$6:$D$205,MATCH(A57,UPSTREAM_ALTERNATIVES!$A$6:$A$205,0))),EXACT(F57,INDEX(UPSTREAM_ALTERNATIVES!$E$6:$E$205,MATCH(A57,UPSTREAM_ALTERNATIVES!$A$6:$A$205,0))),EXACT(G57,INDEX(UPSTREAM_ALTERNATIVES!$F$6:$F$205,MATCH(A57,UPSTREAM_ALTERNATIVES!$A$6:$A$205,0))),INDEX(UPSTREAM_ALTERNATIVES!$K$6:$K$205,MATCH(A57,UPSTREAM_ALTERNATIVES!$A$6:$A$205,0))="VALID"),"VALID","INVALID - UPSTREAM ALTERNATIVE PARITY"))</x:f>
      </x:c>
      <x:c r="O57" s="51" t="str">
        <x:f>IF(A57="","",COUNTIF($B$6:B57,B57))</x:f>
      </x:c>
      <x:c r="P57" s="51" t="str">
        <x:f>IF(A57="","",B57&amp;"|~|"&amp;O57)</x:f>
      </x:c>
      <x:c r="Q57" t="str">
        <x:f>IF(A57="","",ROW()-5)</x:f>
      </x:c>
    </x:row>
    <x:row r="58">
      <x:c r="A58" s="24"/>
      <x:c r="B58" s="24"/>
      <x:c r="C58" s="24"/>
      <x:c r="D58" s="24"/>
      <x:c r="E58" s="24"/>
      <x:c r="F58" s="24"/>
      <x:c r="G58" s="24"/>
      <x:c r="H58" s="30" t="str">
        <x:f>IF(A58="","",IF(COUNTIF($A$6:$A$205,A58)=1,"VALID","INVALID - DUPLICATE / CASE-COLLIDING ALTERNATIVE LINK ID"))</x:f>
      </x:c>
      <x:c r="I58" s="30" t="str">
        <x:f>IF(A58="","",IF(AND(COUNTIF(MEMO_REGISTER!$A$6:$A$205,B58)=1,EXACT(B58,INDEX(MEMO_REGISTER!$A$6:$A$205,MATCH(B58,MEMO_REGISTER!$A$6:$A$205,0))),EXACT(C58,INDEX(MEMO_REGISTER!$B$6:$B$205,MATCH(B58,MEMO_REGISTER!$A$6:$A$205,0)))),"VALID","INVALID - MEMO / DECISION OWNERSHIP"))</x:f>
      </x:c>
      <x:c r="J58" s="30" t="str">
        <x:f>IF(A58="","",IF(OR(EXACT(E58,"REJECTED"),EXACT(E58,"DEFERRED"),EXACT(E58,"STATUS QUO")),"VALID","INVALID - STATUS TOKEN"))</x:f>
      </x:c>
      <x:c r="K58" s="30" t="str">
        <x:f>IF(A58="","",IF(AND(B58&lt;&gt;"",C58&lt;&gt;"",D58&lt;&gt;"",F58&lt;&gt;"",G58&lt;&gt;""),"VALID","INVALID - REQUIRED FIELD"))</x:f>
      </x:c>
      <x:c r="L58" s="30" t="str">
        <x:f>IF(A58="","",IF(AND(H58="VALID",I58="VALID",J58="VALID",K58="VALID",N58="VALID"),"VALID","INVALID"))</x:f>
      </x:c>
      <x:c r="M58" s="30" t="str">
        <x:f>IF(A58="","",B58&amp;"|~|"&amp;C58&amp;"|~|"&amp;D58)</x:f>
      </x:c>
      <x:c r="N58" s="51" t="str">
        <x:f>IF(A58="","",IF(AND(COUNTIF(UPSTREAM_ALTERNATIVES!$A$6:$A$205,A58)=1,EXACT(A58,INDEX(UPSTREAM_ALTERNATIVES!$A$6:$A$205,MATCH(A58,UPSTREAM_ALTERNATIVES!$A$6:$A$205,0))),EXACT(C58,INDEX(UPSTREAM_ALTERNATIVES!$B$6:$B$205,MATCH(A58,UPSTREAM_ALTERNATIVES!$A$6:$A$205,0))),EXACT(D58,INDEX(UPSTREAM_ALTERNATIVES!$C$6:$C$205,MATCH(A58,UPSTREAM_ALTERNATIVES!$A$6:$A$205,0))),EXACT(E58,INDEX(UPSTREAM_ALTERNATIVES!$D$6:$D$205,MATCH(A58,UPSTREAM_ALTERNATIVES!$A$6:$A$205,0))),EXACT(F58,INDEX(UPSTREAM_ALTERNATIVES!$E$6:$E$205,MATCH(A58,UPSTREAM_ALTERNATIVES!$A$6:$A$205,0))),EXACT(G58,INDEX(UPSTREAM_ALTERNATIVES!$F$6:$F$205,MATCH(A58,UPSTREAM_ALTERNATIVES!$A$6:$A$205,0))),INDEX(UPSTREAM_ALTERNATIVES!$K$6:$K$205,MATCH(A58,UPSTREAM_ALTERNATIVES!$A$6:$A$205,0))="VALID"),"VALID","INVALID - UPSTREAM ALTERNATIVE PARITY"))</x:f>
      </x:c>
      <x:c r="O58" s="51" t="str">
        <x:f>IF(A58="","",COUNTIF($B$6:B58,B58))</x:f>
      </x:c>
      <x:c r="P58" s="51" t="str">
        <x:f>IF(A58="","",B58&amp;"|~|"&amp;O58)</x:f>
      </x:c>
      <x:c r="Q58" t="str">
        <x:f>IF(A58="","",ROW()-5)</x:f>
      </x:c>
    </x:row>
    <x:row r="59">
      <x:c r="A59" s="24"/>
      <x:c r="B59" s="24"/>
      <x:c r="C59" s="24"/>
      <x:c r="D59" s="24"/>
      <x:c r="E59" s="24"/>
      <x:c r="F59" s="24"/>
      <x:c r="G59" s="24"/>
      <x:c r="H59" s="30" t="str">
        <x:f>IF(A59="","",IF(COUNTIF($A$6:$A$205,A59)=1,"VALID","INVALID - DUPLICATE / CASE-COLLIDING ALTERNATIVE LINK ID"))</x:f>
      </x:c>
      <x:c r="I59" s="30" t="str">
        <x:f>IF(A59="","",IF(AND(COUNTIF(MEMO_REGISTER!$A$6:$A$205,B59)=1,EXACT(B59,INDEX(MEMO_REGISTER!$A$6:$A$205,MATCH(B59,MEMO_REGISTER!$A$6:$A$205,0))),EXACT(C59,INDEX(MEMO_REGISTER!$B$6:$B$205,MATCH(B59,MEMO_REGISTER!$A$6:$A$205,0)))),"VALID","INVALID - MEMO / DECISION OWNERSHIP"))</x:f>
      </x:c>
      <x:c r="J59" s="30" t="str">
        <x:f>IF(A59="","",IF(OR(EXACT(E59,"REJECTED"),EXACT(E59,"DEFERRED"),EXACT(E59,"STATUS QUO")),"VALID","INVALID - STATUS TOKEN"))</x:f>
      </x:c>
      <x:c r="K59" s="30" t="str">
        <x:f>IF(A59="","",IF(AND(B59&lt;&gt;"",C59&lt;&gt;"",D59&lt;&gt;"",F59&lt;&gt;"",G59&lt;&gt;""),"VALID","INVALID - REQUIRED FIELD"))</x:f>
      </x:c>
      <x:c r="L59" s="30" t="str">
        <x:f>IF(A59="","",IF(AND(H59="VALID",I59="VALID",J59="VALID",K59="VALID",N59="VALID"),"VALID","INVALID"))</x:f>
      </x:c>
      <x:c r="M59" s="30" t="str">
        <x:f>IF(A59="","",B59&amp;"|~|"&amp;C59&amp;"|~|"&amp;D59)</x:f>
      </x:c>
      <x:c r="N59" s="51" t="str">
        <x:f>IF(A59="","",IF(AND(COUNTIF(UPSTREAM_ALTERNATIVES!$A$6:$A$205,A59)=1,EXACT(A59,INDEX(UPSTREAM_ALTERNATIVES!$A$6:$A$205,MATCH(A59,UPSTREAM_ALTERNATIVES!$A$6:$A$205,0))),EXACT(C59,INDEX(UPSTREAM_ALTERNATIVES!$B$6:$B$205,MATCH(A59,UPSTREAM_ALTERNATIVES!$A$6:$A$205,0))),EXACT(D59,INDEX(UPSTREAM_ALTERNATIVES!$C$6:$C$205,MATCH(A59,UPSTREAM_ALTERNATIVES!$A$6:$A$205,0))),EXACT(E59,INDEX(UPSTREAM_ALTERNATIVES!$D$6:$D$205,MATCH(A59,UPSTREAM_ALTERNATIVES!$A$6:$A$205,0))),EXACT(F59,INDEX(UPSTREAM_ALTERNATIVES!$E$6:$E$205,MATCH(A59,UPSTREAM_ALTERNATIVES!$A$6:$A$205,0))),EXACT(G59,INDEX(UPSTREAM_ALTERNATIVES!$F$6:$F$205,MATCH(A59,UPSTREAM_ALTERNATIVES!$A$6:$A$205,0))),INDEX(UPSTREAM_ALTERNATIVES!$K$6:$K$205,MATCH(A59,UPSTREAM_ALTERNATIVES!$A$6:$A$205,0))="VALID"),"VALID","INVALID - UPSTREAM ALTERNATIVE PARITY"))</x:f>
      </x:c>
      <x:c r="O59" s="51" t="str">
        <x:f>IF(A59="","",COUNTIF($B$6:B59,B59))</x:f>
      </x:c>
      <x:c r="P59" s="51" t="str">
        <x:f>IF(A59="","",B59&amp;"|~|"&amp;O59)</x:f>
      </x:c>
      <x:c r="Q59" t="str">
        <x:f>IF(A59="","",ROW()-5)</x:f>
      </x:c>
    </x:row>
    <x:row r="60">
      <x:c r="A60" s="24"/>
      <x:c r="B60" s="24"/>
      <x:c r="C60" s="24"/>
      <x:c r="D60" s="24"/>
      <x:c r="E60" s="24"/>
      <x:c r="F60" s="24"/>
      <x:c r="G60" s="24"/>
      <x:c r="H60" s="30" t="str">
        <x:f>IF(A60="","",IF(COUNTIF($A$6:$A$205,A60)=1,"VALID","INVALID - DUPLICATE / CASE-COLLIDING ALTERNATIVE LINK ID"))</x:f>
      </x:c>
      <x:c r="I60" s="30" t="str">
        <x:f>IF(A60="","",IF(AND(COUNTIF(MEMO_REGISTER!$A$6:$A$205,B60)=1,EXACT(B60,INDEX(MEMO_REGISTER!$A$6:$A$205,MATCH(B60,MEMO_REGISTER!$A$6:$A$205,0))),EXACT(C60,INDEX(MEMO_REGISTER!$B$6:$B$205,MATCH(B60,MEMO_REGISTER!$A$6:$A$205,0)))),"VALID","INVALID - MEMO / DECISION OWNERSHIP"))</x:f>
      </x:c>
      <x:c r="J60" s="30" t="str">
        <x:f>IF(A60="","",IF(OR(EXACT(E60,"REJECTED"),EXACT(E60,"DEFERRED"),EXACT(E60,"STATUS QUO")),"VALID","INVALID - STATUS TOKEN"))</x:f>
      </x:c>
      <x:c r="K60" s="30" t="str">
        <x:f>IF(A60="","",IF(AND(B60&lt;&gt;"",C60&lt;&gt;"",D60&lt;&gt;"",F60&lt;&gt;"",G60&lt;&gt;""),"VALID","INVALID - REQUIRED FIELD"))</x:f>
      </x:c>
      <x:c r="L60" s="30" t="str">
        <x:f>IF(A60="","",IF(AND(H60="VALID",I60="VALID",J60="VALID",K60="VALID",N60="VALID"),"VALID","INVALID"))</x:f>
      </x:c>
      <x:c r="M60" s="30" t="str">
        <x:f>IF(A60="","",B60&amp;"|~|"&amp;C60&amp;"|~|"&amp;D60)</x:f>
      </x:c>
      <x:c r="N60" s="51" t="str">
        <x:f>IF(A60="","",IF(AND(COUNTIF(UPSTREAM_ALTERNATIVES!$A$6:$A$205,A60)=1,EXACT(A60,INDEX(UPSTREAM_ALTERNATIVES!$A$6:$A$205,MATCH(A60,UPSTREAM_ALTERNATIVES!$A$6:$A$205,0))),EXACT(C60,INDEX(UPSTREAM_ALTERNATIVES!$B$6:$B$205,MATCH(A60,UPSTREAM_ALTERNATIVES!$A$6:$A$205,0))),EXACT(D60,INDEX(UPSTREAM_ALTERNATIVES!$C$6:$C$205,MATCH(A60,UPSTREAM_ALTERNATIVES!$A$6:$A$205,0))),EXACT(E60,INDEX(UPSTREAM_ALTERNATIVES!$D$6:$D$205,MATCH(A60,UPSTREAM_ALTERNATIVES!$A$6:$A$205,0))),EXACT(F60,INDEX(UPSTREAM_ALTERNATIVES!$E$6:$E$205,MATCH(A60,UPSTREAM_ALTERNATIVES!$A$6:$A$205,0))),EXACT(G60,INDEX(UPSTREAM_ALTERNATIVES!$F$6:$F$205,MATCH(A60,UPSTREAM_ALTERNATIVES!$A$6:$A$205,0))),INDEX(UPSTREAM_ALTERNATIVES!$K$6:$K$205,MATCH(A60,UPSTREAM_ALTERNATIVES!$A$6:$A$205,0))="VALID"),"VALID","INVALID - UPSTREAM ALTERNATIVE PARITY"))</x:f>
      </x:c>
      <x:c r="O60" s="51" t="str">
        <x:f>IF(A60="","",COUNTIF($B$6:B60,B60))</x:f>
      </x:c>
      <x:c r="P60" s="51" t="str">
        <x:f>IF(A60="","",B60&amp;"|~|"&amp;O60)</x:f>
      </x:c>
      <x:c r="Q60" t="str">
        <x:f>IF(A60="","",ROW()-5)</x:f>
      </x:c>
    </x:row>
    <x:row r="61">
      <x:c r="A61" s="24"/>
      <x:c r="B61" s="24"/>
      <x:c r="C61" s="24"/>
      <x:c r="D61" s="24"/>
      <x:c r="E61" s="24"/>
      <x:c r="F61" s="24"/>
      <x:c r="G61" s="24"/>
      <x:c r="H61" s="30" t="str">
        <x:f>IF(A61="","",IF(COUNTIF($A$6:$A$205,A61)=1,"VALID","INVALID - DUPLICATE / CASE-COLLIDING ALTERNATIVE LINK ID"))</x:f>
      </x:c>
      <x:c r="I61" s="30" t="str">
        <x:f>IF(A61="","",IF(AND(COUNTIF(MEMO_REGISTER!$A$6:$A$205,B61)=1,EXACT(B61,INDEX(MEMO_REGISTER!$A$6:$A$205,MATCH(B61,MEMO_REGISTER!$A$6:$A$205,0))),EXACT(C61,INDEX(MEMO_REGISTER!$B$6:$B$205,MATCH(B61,MEMO_REGISTER!$A$6:$A$205,0)))),"VALID","INVALID - MEMO / DECISION OWNERSHIP"))</x:f>
      </x:c>
      <x:c r="J61" s="30" t="str">
        <x:f>IF(A61="","",IF(OR(EXACT(E61,"REJECTED"),EXACT(E61,"DEFERRED"),EXACT(E61,"STATUS QUO")),"VALID","INVALID - STATUS TOKEN"))</x:f>
      </x:c>
      <x:c r="K61" s="30" t="str">
        <x:f>IF(A61="","",IF(AND(B61&lt;&gt;"",C61&lt;&gt;"",D61&lt;&gt;"",F61&lt;&gt;"",G61&lt;&gt;""),"VALID","INVALID - REQUIRED FIELD"))</x:f>
      </x:c>
      <x:c r="L61" s="30" t="str">
        <x:f>IF(A61="","",IF(AND(H61="VALID",I61="VALID",J61="VALID",K61="VALID",N61="VALID"),"VALID","INVALID"))</x:f>
      </x:c>
      <x:c r="M61" s="30" t="str">
        <x:f>IF(A61="","",B61&amp;"|~|"&amp;C61&amp;"|~|"&amp;D61)</x:f>
      </x:c>
      <x:c r="N61" s="51" t="str">
        <x:f>IF(A61="","",IF(AND(COUNTIF(UPSTREAM_ALTERNATIVES!$A$6:$A$205,A61)=1,EXACT(A61,INDEX(UPSTREAM_ALTERNATIVES!$A$6:$A$205,MATCH(A61,UPSTREAM_ALTERNATIVES!$A$6:$A$205,0))),EXACT(C61,INDEX(UPSTREAM_ALTERNATIVES!$B$6:$B$205,MATCH(A61,UPSTREAM_ALTERNATIVES!$A$6:$A$205,0))),EXACT(D61,INDEX(UPSTREAM_ALTERNATIVES!$C$6:$C$205,MATCH(A61,UPSTREAM_ALTERNATIVES!$A$6:$A$205,0))),EXACT(E61,INDEX(UPSTREAM_ALTERNATIVES!$D$6:$D$205,MATCH(A61,UPSTREAM_ALTERNATIVES!$A$6:$A$205,0))),EXACT(F61,INDEX(UPSTREAM_ALTERNATIVES!$E$6:$E$205,MATCH(A61,UPSTREAM_ALTERNATIVES!$A$6:$A$205,0))),EXACT(G61,INDEX(UPSTREAM_ALTERNATIVES!$F$6:$F$205,MATCH(A61,UPSTREAM_ALTERNATIVES!$A$6:$A$205,0))),INDEX(UPSTREAM_ALTERNATIVES!$K$6:$K$205,MATCH(A61,UPSTREAM_ALTERNATIVES!$A$6:$A$205,0))="VALID"),"VALID","INVALID - UPSTREAM ALTERNATIVE PARITY"))</x:f>
      </x:c>
      <x:c r="O61" s="51" t="str">
        <x:f>IF(A61="","",COUNTIF($B$6:B61,B61))</x:f>
      </x:c>
      <x:c r="P61" s="51" t="str">
        <x:f>IF(A61="","",B61&amp;"|~|"&amp;O61)</x:f>
      </x:c>
      <x:c r="Q61" t="str">
        <x:f>IF(A61="","",ROW()-5)</x:f>
      </x:c>
    </x:row>
    <x:row r="62">
      <x:c r="A62" s="24"/>
      <x:c r="B62" s="24"/>
      <x:c r="C62" s="24"/>
      <x:c r="D62" s="24"/>
      <x:c r="E62" s="24"/>
      <x:c r="F62" s="24"/>
      <x:c r="G62" s="24"/>
      <x:c r="H62" s="30" t="str">
        <x:f>IF(A62="","",IF(COUNTIF($A$6:$A$205,A62)=1,"VALID","INVALID - DUPLICATE / CASE-COLLIDING ALTERNATIVE LINK ID"))</x:f>
      </x:c>
      <x:c r="I62" s="30" t="str">
        <x:f>IF(A62="","",IF(AND(COUNTIF(MEMO_REGISTER!$A$6:$A$205,B62)=1,EXACT(B62,INDEX(MEMO_REGISTER!$A$6:$A$205,MATCH(B62,MEMO_REGISTER!$A$6:$A$205,0))),EXACT(C62,INDEX(MEMO_REGISTER!$B$6:$B$205,MATCH(B62,MEMO_REGISTER!$A$6:$A$205,0)))),"VALID","INVALID - MEMO / DECISION OWNERSHIP"))</x:f>
      </x:c>
      <x:c r="J62" s="30" t="str">
        <x:f>IF(A62="","",IF(OR(EXACT(E62,"REJECTED"),EXACT(E62,"DEFERRED"),EXACT(E62,"STATUS QUO")),"VALID","INVALID - STATUS TOKEN"))</x:f>
      </x:c>
      <x:c r="K62" s="30" t="str">
        <x:f>IF(A62="","",IF(AND(B62&lt;&gt;"",C62&lt;&gt;"",D62&lt;&gt;"",F62&lt;&gt;"",G62&lt;&gt;""),"VALID","INVALID - REQUIRED FIELD"))</x:f>
      </x:c>
      <x:c r="L62" s="30" t="str">
        <x:f>IF(A62="","",IF(AND(H62="VALID",I62="VALID",J62="VALID",K62="VALID",N62="VALID"),"VALID","INVALID"))</x:f>
      </x:c>
      <x:c r="M62" s="30" t="str">
        <x:f>IF(A62="","",B62&amp;"|~|"&amp;C62&amp;"|~|"&amp;D62)</x:f>
      </x:c>
      <x:c r="N62" s="51" t="str">
        <x:f>IF(A62="","",IF(AND(COUNTIF(UPSTREAM_ALTERNATIVES!$A$6:$A$205,A62)=1,EXACT(A62,INDEX(UPSTREAM_ALTERNATIVES!$A$6:$A$205,MATCH(A62,UPSTREAM_ALTERNATIVES!$A$6:$A$205,0))),EXACT(C62,INDEX(UPSTREAM_ALTERNATIVES!$B$6:$B$205,MATCH(A62,UPSTREAM_ALTERNATIVES!$A$6:$A$205,0))),EXACT(D62,INDEX(UPSTREAM_ALTERNATIVES!$C$6:$C$205,MATCH(A62,UPSTREAM_ALTERNATIVES!$A$6:$A$205,0))),EXACT(E62,INDEX(UPSTREAM_ALTERNATIVES!$D$6:$D$205,MATCH(A62,UPSTREAM_ALTERNATIVES!$A$6:$A$205,0))),EXACT(F62,INDEX(UPSTREAM_ALTERNATIVES!$E$6:$E$205,MATCH(A62,UPSTREAM_ALTERNATIVES!$A$6:$A$205,0))),EXACT(G62,INDEX(UPSTREAM_ALTERNATIVES!$F$6:$F$205,MATCH(A62,UPSTREAM_ALTERNATIVES!$A$6:$A$205,0))),INDEX(UPSTREAM_ALTERNATIVES!$K$6:$K$205,MATCH(A62,UPSTREAM_ALTERNATIVES!$A$6:$A$205,0))="VALID"),"VALID","INVALID - UPSTREAM ALTERNATIVE PARITY"))</x:f>
      </x:c>
      <x:c r="O62" s="51" t="str">
        <x:f>IF(A62="","",COUNTIF($B$6:B62,B62))</x:f>
      </x:c>
      <x:c r="P62" s="51" t="str">
        <x:f>IF(A62="","",B62&amp;"|~|"&amp;O62)</x:f>
      </x:c>
      <x:c r="Q62" t="str">
        <x:f>IF(A62="","",ROW()-5)</x:f>
      </x:c>
    </x:row>
    <x:row r="63">
      <x:c r="A63" s="24"/>
      <x:c r="B63" s="24"/>
      <x:c r="C63" s="24"/>
      <x:c r="D63" s="24"/>
      <x:c r="E63" s="24"/>
      <x:c r="F63" s="24"/>
      <x:c r="G63" s="24"/>
      <x:c r="H63" s="30" t="str">
        <x:f>IF(A63="","",IF(COUNTIF($A$6:$A$205,A63)=1,"VALID","INVALID - DUPLICATE / CASE-COLLIDING ALTERNATIVE LINK ID"))</x:f>
      </x:c>
      <x:c r="I63" s="30" t="str">
        <x:f>IF(A63="","",IF(AND(COUNTIF(MEMO_REGISTER!$A$6:$A$205,B63)=1,EXACT(B63,INDEX(MEMO_REGISTER!$A$6:$A$205,MATCH(B63,MEMO_REGISTER!$A$6:$A$205,0))),EXACT(C63,INDEX(MEMO_REGISTER!$B$6:$B$205,MATCH(B63,MEMO_REGISTER!$A$6:$A$205,0)))),"VALID","INVALID - MEMO / DECISION OWNERSHIP"))</x:f>
      </x:c>
      <x:c r="J63" s="30" t="str">
        <x:f>IF(A63="","",IF(OR(EXACT(E63,"REJECTED"),EXACT(E63,"DEFERRED"),EXACT(E63,"STATUS QUO")),"VALID","INVALID - STATUS TOKEN"))</x:f>
      </x:c>
      <x:c r="K63" s="30" t="str">
        <x:f>IF(A63="","",IF(AND(B63&lt;&gt;"",C63&lt;&gt;"",D63&lt;&gt;"",F63&lt;&gt;"",G63&lt;&gt;""),"VALID","INVALID - REQUIRED FIELD"))</x:f>
      </x:c>
      <x:c r="L63" s="30" t="str">
        <x:f>IF(A63="","",IF(AND(H63="VALID",I63="VALID",J63="VALID",K63="VALID",N63="VALID"),"VALID","INVALID"))</x:f>
      </x:c>
      <x:c r="M63" s="30" t="str">
        <x:f>IF(A63="","",B63&amp;"|~|"&amp;C63&amp;"|~|"&amp;D63)</x:f>
      </x:c>
      <x:c r="N63" s="51" t="str">
        <x:f>IF(A63="","",IF(AND(COUNTIF(UPSTREAM_ALTERNATIVES!$A$6:$A$205,A63)=1,EXACT(A63,INDEX(UPSTREAM_ALTERNATIVES!$A$6:$A$205,MATCH(A63,UPSTREAM_ALTERNATIVES!$A$6:$A$205,0))),EXACT(C63,INDEX(UPSTREAM_ALTERNATIVES!$B$6:$B$205,MATCH(A63,UPSTREAM_ALTERNATIVES!$A$6:$A$205,0))),EXACT(D63,INDEX(UPSTREAM_ALTERNATIVES!$C$6:$C$205,MATCH(A63,UPSTREAM_ALTERNATIVES!$A$6:$A$205,0))),EXACT(E63,INDEX(UPSTREAM_ALTERNATIVES!$D$6:$D$205,MATCH(A63,UPSTREAM_ALTERNATIVES!$A$6:$A$205,0))),EXACT(F63,INDEX(UPSTREAM_ALTERNATIVES!$E$6:$E$205,MATCH(A63,UPSTREAM_ALTERNATIVES!$A$6:$A$205,0))),EXACT(G63,INDEX(UPSTREAM_ALTERNATIVES!$F$6:$F$205,MATCH(A63,UPSTREAM_ALTERNATIVES!$A$6:$A$205,0))),INDEX(UPSTREAM_ALTERNATIVES!$K$6:$K$205,MATCH(A63,UPSTREAM_ALTERNATIVES!$A$6:$A$205,0))="VALID"),"VALID","INVALID - UPSTREAM ALTERNATIVE PARITY"))</x:f>
      </x:c>
      <x:c r="O63" s="51" t="str">
        <x:f>IF(A63="","",COUNTIF($B$6:B63,B63))</x:f>
      </x:c>
      <x:c r="P63" s="51" t="str">
        <x:f>IF(A63="","",B63&amp;"|~|"&amp;O63)</x:f>
      </x:c>
      <x:c r="Q63" t="str">
        <x:f>IF(A63="","",ROW()-5)</x:f>
      </x:c>
    </x:row>
    <x:row r="64">
      <x:c r="A64" s="24"/>
      <x:c r="B64" s="24"/>
      <x:c r="C64" s="24"/>
      <x:c r="D64" s="24"/>
      <x:c r="E64" s="24"/>
      <x:c r="F64" s="24"/>
      <x:c r="G64" s="24"/>
      <x:c r="H64" s="30" t="str">
        <x:f>IF(A64="","",IF(COUNTIF($A$6:$A$205,A64)=1,"VALID","INVALID - DUPLICATE / CASE-COLLIDING ALTERNATIVE LINK ID"))</x:f>
      </x:c>
      <x:c r="I64" s="30" t="str">
        <x:f>IF(A64="","",IF(AND(COUNTIF(MEMO_REGISTER!$A$6:$A$205,B64)=1,EXACT(B64,INDEX(MEMO_REGISTER!$A$6:$A$205,MATCH(B64,MEMO_REGISTER!$A$6:$A$205,0))),EXACT(C64,INDEX(MEMO_REGISTER!$B$6:$B$205,MATCH(B64,MEMO_REGISTER!$A$6:$A$205,0)))),"VALID","INVALID - MEMO / DECISION OWNERSHIP"))</x:f>
      </x:c>
      <x:c r="J64" s="30" t="str">
        <x:f>IF(A64="","",IF(OR(EXACT(E64,"REJECTED"),EXACT(E64,"DEFERRED"),EXACT(E64,"STATUS QUO")),"VALID","INVALID - STATUS TOKEN"))</x:f>
      </x:c>
      <x:c r="K64" s="30" t="str">
        <x:f>IF(A64="","",IF(AND(B64&lt;&gt;"",C64&lt;&gt;"",D64&lt;&gt;"",F64&lt;&gt;"",G64&lt;&gt;""),"VALID","INVALID - REQUIRED FIELD"))</x:f>
      </x:c>
      <x:c r="L64" s="30" t="str">
        <x:f>IF(A64="","",IF(AND(H64="VALID",I64="VALID",J64="VALID",K64="VALID",N64="VALID"),"VALID","INVALID"))</x:f>
      </x:c>
      <x:c r="M64" s="30" t="str">
        <x:f>IF(A64="","",B64&amp;"|~|"&amp;C64&amp;"|~|"&amp;D64)</x:f>
      </x:c>
      <x:c r="N64" s="51" t="str">
        <x:f>IF(A64="","",IF(AND(COUNTIF(UPSTREAM_ALTERNATIVES!$A$6:$A$205,A64)=1,EXACT(A64,INDEX(UPSTREAM_ALTERNATIVES!$A$6:$A$205,MATCH(A64,UPSTREAM_ALTERNATIVES!$A$6:$A$205,0))),EXACT(C64,INDEX(UPSTREAM_ALTERNATIVES!$B$6:$B$205,MATCH(A64,UPSTREAM_ALTERNATIVES!$A$6:$A$205,0))),EXACT(D64,INDEX(UPSTREAM_ALTERNATIVES!$C$6:$C$205,MATCH(A64,UPSTREAM_ALTERNATIVES!$A$6:$A$205,0))),EXACT(E64,INDEX(UPSTREAM_ALTERNATIVES!$D$6:$D$205,MATCH(A64,UPSTREAM_ALTERNATIVES!$A$6:$A$205,0))),EXACT(F64,INDEX(UPSTREAM_ALTERNATIVES!$E$6:$E$205,MATCH(A64,UPSTREAM_ALTERNATIVES!$A$6:$A$205,0))),EXACT(G64,INDEX(UPSTREAM_ALTERNATIVES!$F$6:$F$205,MATCH(A64,UPSTREAM_ALTERNATIVES!$A$6:$A$205,0))),INDEX(UPSTREAM_ALTERNATIVES!$K$6:$K$205,MATCH(A64,UPSTREAM_ALTERNATIVES!$A$6:$A$205,0))="VALID"),"VALID","INVALID - UPSTREAM ALTERNATIVE PARITY"))</x:f>
      </x:c>
      <x:c r="O64" s="51" t="str">
        <x:f>IF(A64="","",COUNTIF($B$6:B64,B64))</x:f>
      </x:c>
      <x:c r="P64" s="51" t="str">
        <x:f>IF(A64="","",B64&amp;"|~|"&amp;O64)</x:f>
      </x:c>
      <x:c r="Q64" t="str">
        <x:f>IF(A64="","",ROW()-5)</x:f>
      </x:c>
    </x:row>
    <x:row r="65">
      <x:c r="A65" s="24"/>
      <x:c r="B65" s="24"/>
      <x:c r="C65" s="24"/>
      <x:c r="D65" s="24"/>
      <x:c r="E65" s="24"/>
      <x:c r="F65" s="24"/>
      <x:c r="G65" s="24"/>
      <x:c r="H65" s="30" t="str">
        <x:f>IF(A65="","",IF(COUNTIF($A$6:$A$205,A65)=1,"VALID","INVALID - DUPLICATE / CASE-COLLIDING ALTERNATIVE LINK ID"))</x:f>
      </x:c>
      <x:c r="I65" s="30" t="str">
        <x:f>IF(A65="","",IF(AND(COUNTIF(MEMO_REGISTER!$A$6:$A$205,B65)=1,EXACT(B65,INDEX(MEMO_REGISTER!$A$6:$A$205,MATCH(B65,MEMO_REGISTER!$A$6:$A$205,0))),EXACT(C65,INDEX(MEMO_REGISTER!$B$6:$B$205,MATCH(B65,MEMO_REGISTER!$A$6:$A$205,0)))),"VALID","INVALID - MEMO / DECISION OWNERSHIP"))</x:f>
      </x:c>
      <x:c r="J65" s="30" t="str">
        <x:f>IF(A65="","",IF(OR(EXACT(E65,"REJECTED"),EXACT(E65,"DEFERRED"),EXACT(E65,"STATUS QUO")),"VALID","INVALID - STATUS TOKEN"))</x:f>
      </x:c>
      <x:c r="K65" s="30" t="str">
        <x:f>IF(A65="","",IF(AND(B65&lt;&gt;"",C65&lt;&gt;"",D65&lt;&gt;"",F65&lt;&gt;"",G65&lt;&gt;""),"VALID","INVALID - REQUIRED FIELD"))</x:f>
      </x:c>
      <x:c r="L65" s="30" t="str">
        <x:f>IF(A65="","",IF(AND(H65="VALID",I65="VALID",J65="VALID",K65="VALID",N65="VALID"),"VALID","INVALID"))</x:f>
      </x:c>
      <x:c r="M65" s="30" t="str">
        <x:f>IF(A65="","",B65&amp;"|~|"&amp;C65&amp;"|~|"&amp;D65)</x:f>
      </x:c>
      <x:c r="N65" s="51" t="str">
        <x:f>IF(A65="","",IF(AND(COUNTIF(UPSTREAM_ALTERNATIVES!$A$6:$A$205,A65)=1,EXACT(A65,INDEX(UPSTREAM_ALTERNATIVES!$A$6:$A$205,MATCH(A65,UPSTREAM_ALTERNATIVES!$A$6:$A$205,0))),EXACT(C65,INDEX(UPSTREAM_ALTERNATIVES!$B$6:$B$205,MATCH(A65,UPSTREAM_ALTERNATIVES!$A$6:$A$205,0))),EXACT(D65,INDEX(UPSTREAM_ALTERNATIVES!$C$6:$C$205,MATCH(A65,UPSTREAM_ALTERNATIVES!$A$6:$A$205,0))),EXACT(E65,INDEX(UPSTREAM_ALTERNATIVES!$D$6:$D$205,MATCH(A65,UPSTREAM_ALTERNATIVES!$A$6:$A$205,0))),EXACT(F65,INDEX(UPSTREAM_ALTERNATIVES!$E$6:$E$205,MATCH(A65,UPSTREAM_ALTERNATIVES!$A$6:$A$205,0))),EXACT(G65,INDEX(UPSTREAM_ALTERNATIVES!$F$6:$F$205,MATCH(A65,UPSTREAM_ALTERNATIVES!$A$6:$A$205,0))),INDEX(UPSTREAM_ALTERNATIVES!$K$6:$K$205,MATCH(A65,UPSTREAM_ALTERNATIVES!$A$6:$A$205,0))="VALID"),"VALID","INVALID - UPSTREAM ALTERNATIVE PARITY"))</x:f>
      </x:c>
      <x:c r="O65" s="51" t="str">
        <x:f>IF(A65="","",COUNTIF($B$6:B65,B65))</x:f>
      </x:c>
      <x:c r="P65" s="51" t="str">
        <x:f>IF(A65="","",B65&amp;"|~|"&amp;O65)</x:f>
      </x:c>
      <x:c r="Q65" t="str">
        <x:f>IF(A65="","",ROW()-5)</x:f>
      </x:c>
    </x:row>
    <x:row r="66">
      <x:c r="A66" s="24"/>
      <x:c r="B66" s="24"/>
      <x:c r="C66" s="24"/>
      <x:c r="D66" s="24"/>
      <x:c r="E66" s="24"/>
      <x:c r="F66" s="24"/>
      <x:c r="G66" s="24"/>
      <x:c r="H66" s="30" t="str">
        <x:f>IF(A66="","",IF(COUNTIF($A$6:$A$205,A66)=1,"VALID","INVALID - DUPLICATE / CASE-COLLIDING ALTERNATIVE LINK ID"))</x:f>
      </x:c>
      <x:c r="I66" s="30" t="str">
        <x:f>IF(A66="","",IF(AND(COUNTIF(MEMO_REGISTER!$A$6:$A$205,B66)=1,EXACT(B66,INDEX(MEMO_REGISTER!$A$6:$A$205,MATCH(B66,MEMO_REGISTER!$A$6:$A$205,0))),EXACT(C66,INDEX(MEMO_REGISTER!$B$6:$B$205,MATCH(B66,MEMO_REGISTER!$A$6:$A$205,0)))),"VALID","INVALID - MEMO / DECISION OWNERSHIP"))</x:f>
      </x:c>
      <x:c r="J66" s="30" t="str">
        <x:f>IF(A66="","",IF(OR(EXACT(E66,"REJECTED"),EXACT(E66,"DEFERRED"),EXACT(E66,"STATUS QUO")),"VALID","INVALID - STATUS TOKEN"))</x:f>
      </x:c>
      <x:c r="K66" s="30" t="str">
        <x:f>IF(A66="","",IF(AND(B66&lt;&gt;"",C66&lt;&gt;"",D66&lt;&gt;"",F66&lt;&gt;"",G66&lt;&gt;""),"VALID","INVALID - REQUIRED FIELD"))</x:f>
      </x:c>
      <x:c r="L66" s="30" t="str">
        <x:f>IF(A66="","",IF(AND(H66="VALID",I66="VALID",J66="VALID",K66="VALID",N66="VALID"),"VALID","INVALID"))</x:f>
      </x:c>
      <x:c r="M66" s="30" t="str">
        <x:f>IF(A66="","",B66&amp;"|~|"&amp;C66&amp;"|~|"&amp;D66)</x:f>
      </x:c>
      <x:c r="N66" s="51" t="str">
        <x:f>IF(A66="","",IF(AND(COUNTIF(UPSTREAM_ALTERNATIVES!$A$6:$A$205,A66)=1,EXACT(A66,INDEX(UPSTREAM_ALTERNATIVES!$A$6:$A$205,MATCH(A66,UPSTREAM_ALTERNATIVES!$A$6:$A$205,0))),EXACT(C66,INDEX(UPSTREAM_ALTERNATIVES!$B$6:$B$205,MATCH(A66,UPSTREAM_ALTERNATIVES!$A$6:$A$205,0))),EXACT(D66,INDEX(UPSTREAM_ALTERNATIVES!$C$6:$C$205,MATCH(A66,UPSTREAM_ALTERNATIVES!$A$6:$A$205,0))),EXACT(E66,INDEX(UPSTREAM_ALTERNATIVES!$D$6:$D$205,MATCH(A66,UPSTREAM_ALTERNATIVES!$A$6:$A$205,0))),EXACT(F66,INDEX(UPSTREAM_ALTERNATIVES!$E$6:$E$205,MATCH(A66,UPSTREAM_ALTERNATIVES!$A$6:$A$205,0))),EXACT(G66,INDEX(UPSTREAM_ALTERNATIVES!$F$6:$F$205,MATCH(A66,UPSTREAM_ALTERNATIVES!$A$6:$A$205,0))),INDEX(UPSTREAM_ALTERNATIVES!$K$6:$K$205,MATCH(A66,UPSTREAM_ALTERNATIVES!$A$6:$A$205,0))="VALID"),"VALID","INVALID - UPSTREAM ALTERNATIVE PARITY"))</x:f>
      </x:c>
      <x:c r="O66" s="51" t="str">
        <x:f>IF(A66="","",COUNTIF($B$6:B66,B66))</x:f>
      </x:c>
      <x:c r="P66" s="51" t="str">
        <x:f>IF(A66="","",B66&amp;"|~|"&amp;O66)</x:f>
      </x:c>
      <x:c r="Q66" t="str">
        <x:f>IF(A66="","",ROW()-5)</x:f>
      </x:c>
    </x:row>
    <x:row r="67">
      <x:c r="A67" s="24"/>
      <x:c r="B67" s="24"/>
      <x:c r="C67" s="24"/>
      <x:c r="D67" s="24"/>
      <x:c r="E67" s="24"/>
      <x:c r="F67" s="24"/>
      <x:c r="G67" s="24"/>
      <x:c r="H67" s="30" t="str">
        <x:f>IF(A67="","",IF(COUNTIF($A$6:$A$205,A67)=1,"VALID","INVALID - DUPLICATE / CASE-COLLIDING ALTERNATIVE LINK ID"))</x:f>
      </x:c>
      <x:c r="I67" s="30" t="str">
        <x:f>IF(A67="","",IF(AND(COUNTIF(MEMO_REGISTER!$A$6:$A$205,B67)=1,EXACT(B67,INDEX(MEMO_REGISTER!$A$6:$A$205,MATCH(B67,MEMO_REGISTER!$A$6:$A$205,0))),EXACT(C67,INDEX(MEMO_REGISTER!$B$6:$B$205,MATCH(B67,MEMO_REGISTER!$A$6:$A$205,0)))),"VALID","INVALID - MEMO / DECISION OWNERSHIP"))</x:f>
      </x:c>
      <x:c r="J67" s="30" t="str">
        <x:f>IF(A67="","",IF(OR(EXACT(E67,"REJECTED"),EXACT(E67,"DEFERRED"),EXACT(E67,"STATUS QUO")),"VALID","INVALID - STATUS TOKEN"))</x:f>
      </x:c>
      <x:c r="K67" s="30" t="str">
        <x:f>IF(A67="","",IF(AND(B67&lt;&gt;"",C67&lt;&gt;"",D67&lt;&gt;"",F67&lt;&gt;"",G67&lt;&gt;""),"VALID","INVALID - REQUIRED FIELD"))</x:f>
      </x:c>
      <x:c r="L67" s="30" t="str">
        <x:f>IF(A67="","",IF(AND(H67="VALID",I67="VALID",J67="VALID",K67="VALID",N67="VALID"),"VALID","INVALID"))</x:f>
      </x:c>
      <x:c r="M67" s="30" t="str">
        <x:f>IF(A67="","",B67&amp;"|~|"&amp;C67&amp;"|~|"&amp;D67)</x:f>
      </x:c>
      <x:c r="N67" s="51" t="str">
        <x:f>IF(A67="","",IF(AND(COUNTIF(UPSTREAM_ALTERNATIVES!$A$6:$A$205,A67)=1,EXACT(A67,INDEX(UPSTREAM_ALTERNATIVES!$A$6:$A$205,MATCH(A67,UPSTREAM_ALTERNATIVES!$A$6:$A$205,0))),EXACT(C67,INDEX(UPSTREAM_ALTERNATIVES!$B$6:$B$205,MATCH(A67,UPSTREAM_ALTERNATIVES!$A$6:$A$205,0))),EXACT(D67,INDEX(UPSTREAM_ALTERNATIVES!$C$6:$C$205,MATCH(A67,UPSTREAM_ALTERNATIVES!$A$6:$A$205,0))),EXACT(E67,INDEX(UPSTREAM_ALTERNATIVES!$D$6:$D$205,MATCH(A67,UPSTREAM_ALTERNATIVES!$A$6:$A$205,0))),EXACT(F67,INDEX(UPSTREAM_ALTERNATIVES!$E$6:$E$205,MATCH(A67,UPSTREAM_ALTERNATIVES!$A$6:$A$205,0))),EXACT(G67,INDEX(UPSTREAM_ALTERNATIVES!$F$6:$F$205,MATCH(A67,UPSTREAM_ALTERNATIVES!$A$6:$A$205,0))),INDEX(UPSTREAM_ALTERNATIVES!$K$6:$K$205,MATCH(A67,UPSTREAM_ALTERNATIVES!$A$6:$A$205,0))="VALID"),"VALID","INVALID - UPSTREAM ALTERNATIVE PARITY"))</x:f>
      </x:c>
      <x:c r="O67" s="51" t="str">
        <x:f>IF(A67="","",COUNTIF($B$6:B67,B67))</x:f>
      </x:c>
      <x:c r="P67" s="51" t="str">
        <x:f>IF(A67="","",B67&amp;"|~|"&amp;O67)</x:f>
      </x:c>
      <x:c r="Q67" t="str">
        <x:f>IF(A67="","",ROW()-5)</x:f>
      </x:c>
    </x:row>
    <x:row r="68">
      <x:c r="A68" s="24"/>
      <x:c r="B68" s="24"/>
      <x:c r="C68" s="24"/>
      <x:c r="D68" s="24"/>
      <x:c r="E68" s="24"/>
      <x:c r="F68" s="24"/>
      <x:c r="G68" s="24"/>
      <x:c r="H68" s="30" t="str">
        <x:f>IF(A68="","",IF(COUNTIF($A$6:$A$205,A68)=1,"VALID","INVALID - DUPLICATE / CASE-COLLIDING ALTERNATIVE LINK ID"))</x:f>
      </x:c>
      <x:c r="I68" s="30" t="str">
        <x:f>IF(A68="","",IF(AND(COUNTIF(MEMO_REGISTER!$A$6:$A$205,B68)=1,EXACT(B68,INDEX(MEMO_REGISTER!$A$6:$A$205,MATCH(B68,MEMO_REGISTER!$A$6:$A$205,0))),EXACT(C68,INDEX(MEMO_REGISTER!$B$6:$B$205,MATCH(B68,MEMO_REGISTER!$A$6:$A$205,0)))),"VALID","INVALID - MEMO / DECISION OWNERSHIP"))</x:f>
      </x:c>
      <x:c r="J68" s="30" t="str">
        <x:f>IF(A68="","",IF(OR(EXACT(E68,"REJECTED"),EXACT(E68,"DEFERRED"),EXACT(E68,"STATUS QUO")),"VALID","INVALID - STATUS TOKEN"))</x:f>
      </x:c>
      <x:c r="K68" s="30" t="str">
        <x:f>IF(A68="","",IF(AND(B68&lt;&gt;"",C68&lt;&gt;"",D68&lt;&gt;"",F68&lt;&gt;"",G68&lt;&gt;""),"VALID","INVALID - REQUIRED FIELD"))</x:f>
      </x:c>
      <x:c r="L68" s="30" t="str">
        <x:f>IF(A68="","",IF(AND(H68="VALID",I68="VALID",J68="VALID",K68="VALID",N68="VALID"),"VALID","INVALID"))</x:f>
      </x:c>
      <x:c r="M68" s="30" t="str">
        <x:f>IF(A68="","",B68&amp;"|~|"&amp;C68&amp;"|~|"&amp;D68)</x:f>
      </x:c>
      <x:c r="N68" s="51" t="str">
        <x:f>IF(A68="","",IF(AND(COUNTIF(UPSTREAM_ALTERNATIVES!$A$6:$A$205,A68)=1,EXACT(A68,INDEX(UPSTREAM_ALTERNATIVES!$A$6:$A$205,MATCH(A68,UPSTREAM_ALTERNATIVES!$A$6:$A$205,0))),EXACT(C68,INDEX(UPSTREAM_ALTERNATIVES!$B$6:$B$205,MATCH(A68,UPSTREAM_ALTERNATIVES!$A$6:$A$205,0))),EXACT(D68,INDEX(UPSTREAM_ALTERNATIVES!$C$6:$C$205,MATCH(A68,UPSTREAM_ALTERNATIVES!$A$6:$A$205,0))),EXACT(E68,INDEX(UPSTREAM_ALTERNATIVES!$D$6:$D$205,MATCH(A68,UPSTREAM_ALTERNATIVES!$A$6:$A$205,0))),EXACT(F68,INDEX(UPSTREAM_ALTERNATIVES!$E$6:$E$205,MATCH(A68,UPSTREAM_ALTERNATIVES!$A$6:$A$205,0))),EXACT(G68,INDEX(UPSTREAM_ALTERNATIVES!$F$6:$F$205,MATCH(A68,UPSTREAM_ALTERNATIVES!$A$6:$A$205,0))),INDEX(UPSTREAM_ALTERNATIVES!$K$6:$K$205,MATCH(A68,UPSTREAM_ALTERNATIVES!$A$6:$A$205,0))="VALID"),"VALID","INVALID - UPSTREAM ALTERNATIVE PARITY"))</x:f>
      </x:c>
      <x:c r="O68" s="51" t="str">
        <x:f>IF(A68="","",COUNTIF($B$6:B68,B68))</x:f>
      </x:c>
      <x:c r="P68" s="51" t="str">
        <x:f>IF(A68="","",B68&amp;"|~|"&amp;O68)</x:f>
      </x:c>
      <x:c r="Q68" t="str">
        <x:f>IF(A68="","",ROW()-5)</x:f>
      </x:c>
    </x:row>
    <x:row r="69">
      <x:c r="A69" s="24"/>
      <x:c r="B69" s="24"/>
      <x:c r="C69" s="24"/>
      <x:c r="D69" s="24"/>
      <x:c r="E69" s="24"/>
      <x:c r="F69" s="24"/>
      <x:c r="G69" s="24"/>
      <x:c r="H69" s="30" t="str">
        <x:f>IF(A69="","",IF(COUNTIF($A$6:$A$205,A69)=1,"VALID","INVALID - DUPLICATE / CASE-COLLIDING ALTERNATIVE LINK ID"))</x:f>
      </x:c>
      <x:c r="I69" s="30" t="str">
        <x:f>IF(A69="","",IF(AND(COUNTIF(MEMO_REGISTER!$A$6:$A$205,B69)=1,EXACT(B69,INDEX(MEMO_REGISTER!$A$6:$A$205,MATCH(B69,MEMO_REGISTER!$A$6:$A$205,0))),EXACT(C69,INDEX(MEMO_REGISTER!$B$6:$B$205,MATCH(B69,MEMO_REGISTER!$A$6:$A$205,0)))),"VALID","INVALID - MEMO / DECISION OWNERSHIP"))</x:f>
      </x:c>
      <x:c r="J69" s="30" t="str">
        <x:f>IF(A69="","",IF(OR(EXACT(E69,"REJECTED"),EXACT(E69,"DEFERRED"),EXACT(E69,"STATUS QUO")),"VALID","INVALID - STATUS TOKEN"))</x:f>
      </x:c>
      <x:c r="K69" s="30" t="str">
        <x:f>IF(A69="","",IF(AND(B69&lt;&gt;"",C69&lt;&gt;"",D69&lt;&gt;"",F69&lt;&gt;"",G69&lt;&gt;""),"VALID","INVALID - REQUIRED FIELD"))</x:f>
      </x:c>
      <x:c r="L69" s="30" t="str">
        <x:f>IF(A69="","",IF(AND(H69="VALID",I69="VALID",J69="VALID",K69="VALID",N69="VALID"),"VALID","INVALID"))</x:f>
      </x:c>
      <x:c r="M69" s="30" t="str">
        <x:f>IF(A69="","",B69&amp;"|~|"&amp;C69&amp;"|~|"&amp;D69)</x:f>
      </x:c>
      <x:c r="N69" s="51" t="str">
        <x:f>IF(A69="","",IF(AND(COUNTIF(UPSTREAM_ALTERNATIVES!$A$6:$A$205,A69)=1,EXACT(A69,INDEX(UPSTREAM_ALTERNATIVES!$A$6:$A$205,MATCH(A69,UPSTREAM_ALTERNATIVES!$A$6:$A$205,0))),EXACT(C69,INDEX(UPSTREAM_ALTERNATIVES!$B$6:$B$205,MATCH(A69,UPSTREAM_ALTERNATIVES!$A$6:$A$205,0))),EXACT(D69,INDEX(UPSTREAM_ALTERNATIVES!$C$6:$C$205,MATCH(A69,UPSTREAM_ALTERNATIVES!$A$6:$A$205,0))),EXACT(E69,INDEX(UPSTREAM_ALTERNATIVES!$D$6:$D$205,MATCH(A69,UPSTREAM_ALTERNATIVES!$A$6:$A$205,0))),EXACT(F69,INDEX(UPSTREAM_ALTERNATIVES!$E$6:$E$205,MATCH(A69,UPSTREAM_ALTERNATIVES!$A$6:$A$205,0))),EXACT(G69,INDEX(UPSTREAM_ALTERNATIVES!$F$6:$F$205,MATCH(A69,UPSTREAM_ALTERNATIVES!$A$6:$A$205,0))),INDEX(UPSTREAM_ALTERNATIVES!$K$6:$K$205,MATCH(A69,UPSTREAM_ALTERNATIVES!$A$6:$A$205,0))="VALID"),"VALID","INVALID - UPSTREAM ALTERNATIVE PARITY"))</x:f>
      </x:c>
      <x:c r="O69" s="51" t="str">
        <x:f>IF(A69="","",COUNTIF($B$6:B69,B69))</x:f>
      </x:c>
      <x:c r="P69" s="51" t="str">
        <x:f>IF(A69="","",B69&amp;"|~|"&amp;O69)</x:f>
      </x:c>
      <x:c r="Q69" t="str">
        <x:f>IF(A69="","",ROW()-5)</x:f>
      </x:c>
    </x:row>
    <x:row r="70">
      <x:c r="A70" s="24"/>
      <x:c r="B70" s="24"/>
      <x:c r="C70" s="24"/>
      <x:c r="D70" s="24"/>
      <x:c r="E70" s="24"/>
      <x:c r="F70" s="24"/>
      <x:c r="G70" s="24"/>
      <x:c r="H70" s="30" t="str">
        <x:f>IF(A70="","",IF(COUNTIF($A$6:$A$205,A70)=1,"VALID","INVALID - DUPLICATE / CASE-COLLIDING ALTERNATIVE LINK ID"))</x:f>
      </x:c>
      <x:c r="I70" s="30" t="str">
        <x:f>IF(A70="","",IF(AND(COUNTIF(MEMO_REGISTER!$A$6:$A$205,B70)=1,EXACT(B70,INDEX(MEMO_REGISTER!$A$6:$A$205,MATCH(B70,MEMO_REGISTER!$A$6:$A$205,0))),EXACT(C70,INDEX(MEMO_REGISTER!$B$6:$B$205,MATCH(B70,MEMO_REGISTER!$A$6:$A$205,0)))),"VALID","INVALID - MEMO / DECISION OWNERSHIP"))</x:f>
      </x:c>
      <x:c r="J70" s="30" t="str">
        <x:f>IF(A70="","",IF(OR(EXACT(E70,"REJECTED"),EXACT(E70,"DEFERRED"),EXACT(E70,"STATUS QUO")),"VALID","INVALID - STATUS TOKEN"))</x:f>
      </x:c>
      <x:c r="K70" s="30" t="str">
        <x:f>IF(A70="","",IF(AND(B70&lt;&gt;"",C70&lt;&gt;"",D70&lt;&gt;"",F70&lt;&gt;"",G70&lt;&gt;""),"VALID","INVALID - REQUIRED FIELD"))</x:f>
      </x:c>
      <x:c r="L70" s="30" t="str">
        <x:f>IF(A70="","",IF(AND(H70="VALID",I70="VALID",J70="VALID",K70="VALID",N70="VALID"),"VALID","INVALID"))</x:f>
      </x:c>
      <x:c r="M70" s="30" t="str">
        <x:f>IF(A70="","",B70&amp;"|~|"&amp;C70&amp;"|~|"&amp;D70)</x:f>
      </x:c>
      <x:c r="N70" s="51" t="str">
        <x:f>IF(A70="","",IF(AND(COUNTIF(UPSTREAM_ALTERNATIVES!$A$6:$A$205,A70)=1,EXACT(A70,INDEX(UPSTREAM_ALTERNATIVES!$A$6:$A$205,MATCH(A70,UPSTREAM_ALTERNATIVES!$A$6:$A$205,0))),EXACT(C70,INDEX(UPSTREAM_ALTERNATIVES!$B$6:$B$205,MATCH(A70,UPSTREAM_ALTERNATIVES!$A$6:$A$205,0))),EXACT(D70,INDEX(UPSTREAM_ALTERNATIVES!$C$6:$C$205,MATCH(A70,UPSTREAM_ALTERNATIVES!$A$6:$A$205,0))),EXACT(E70,INDEX(UPSTREAM_ALTERNATIVES!$D$6:$D$205,MATCH(A70,UPSTREAM_ALTERNATIVES!$A$6:$A$205,0))),EXACT(F70,INDEX(UPSTREAM_ALTERNATIVES!$E$6:$E$205,MATCH(A70,UPSTREAM_ALTERNATIVES!$A$6:$A$205,0))),EXACT(G70,INDEX(UPSTREAM_ALTERNATIVES!$F$6:$F$205,MATCH(A70,UPSTREAM_ALTERNATIVES!$A$6:$A$205,0))),INDEX(UPSTREAM_ALTERNATIVES!$K$6:$K$205,MATCH(A70,UPSTREAM_ALTERNATIVES!$A$6:$A$205,0))="VALID"),"VALID","INVALID - UPSTREAM ALTERNATIVE PARITY"))</x:f>
      </x:c>
      <x:c r="O70" s="51" t="str">
        <x:f>IF(A70="","",COUNTIF($B$6:B70,B70))</x:f>
      </x:c>
      <x:c r="P70" s="51" t="str">
        <x:f>IF(A70="","",B70&amp;"|~|"&amp;O70)</x:f>
      </x:c>
      <x:c r="Q70" t="str">
        <x:f>IF(A70="","",ROW()-5)</x:f>
      </x:c>
    </x:row>
    <x:row r="71">
      <x:c r="A71" s="24"/>
      <x:c r="B71" s="24"/>
      <x:c r="C71" s="24"/>
      <x:c r="D71" s="24"/>
      <x:c r="E71" s="24"/>
      <x:c r="F71" s="24"/>
      <x:c r="G71" s="24"/>
      <x:c r="H71" s="30" t="str">
        <x:f>IF(A71="","",IF(COUNTIF($A$6:$A$205,A71)=1,"VALID","INVALID - DUPLICATE / CASE-COLLIDING ALTERNATIVE LINK ID"))</x:f>
      </x:c>
      <x:c r="I71" s="30" t="str">
        <x:f>IF(A71="","",IF(AND(COUNTIF(MEMO_REGISTER!$A$6:$A$205,B71)=1,EXACT(B71,INDEX(MEMO_REGISTER!$A$6:$A$205,MATCH(B71,MEMO_REGISTER!$A$6:$A$205,0))),EXACT(C71,INDEX(MEMO_REGISTER!$B$6:$B$205,MATCH(B71,MEMO_REGISTER!$A$6:$A$205,0)))),"VALID","INVALID - MEMO / DECISION OWNERSHIP"))</x:f>
      </x:c>
      <x:c r="J71" s="30" t="str">
        <x:f>IF(A71="","",IF(OR(EXACT(E71,"REJECTED"),EXACT(E71,"DEFERRED"),EXACT(E71,"STATUS QUO")),"VALID","INVALID - STATUS TOKEN"))</x:f>
      </x:c>
      <x:c r="K71" s="30" t="str">
        <x:f>IF(A71="","",IF(AND(B71&lt;&gt;"",C71&lt;&gt;"",D71&lt;&gt;"",F71&lt;&gt;"",G71&lt;&gt;""),"VALID","INVALID - REQUIRED FIELD"))</x:f>
      </x:c>
      <x:c r="L71" s="30" t="str">
        <x:f>IF(A71="","",IF(AND(H71="VALID",I71="VALID",J71="VALID",K71="VALID",N71="VALID"),"VALID","INVALID"))</x:f>
      </x:c>
      <x:c r="M71" s="30" t="str">
        <x:f>IF(A71="","",B71&amp;"|~|"&amp;C71&amp;"|~|"&amp;D71)</x:f>
      </x:c>
      <x:c r="N71" s="51" t="str">
        <x:f>IF(A71="","",IF(AND(COUNTIF(UPSTREAM_ALTERNATIVES!$A$6:$A$205,A71)=1,EXACT(A71,INDEX(UPSTREAM_ALTERNATIVES!$A$6:$A$205,MATCH(A71,UPSTREAM_ALTERNATIVES!$A$6:$A$205,0))),EXACT(C71,INDEX(UPSTREAM_ALTERNATIVES!$B$6:$B$205,MATCH(A71,UPSTREAM_ALTERNATIVES!$A$6:$A$205,0))),EXACT(D71,INDEX(UPSTREAM_ALTERNATIVES!$C$6:$C$205,MATCH(A71,UPSTREAM_ALTERNATIVES!$A$6:$A$205,0))),EXACT(E71,INDEX(UPSTREAM_ALTERNATIVES!$D$6:$D$205,MATCH(A71,UPSTREAM_ALTERNATIVES!$A$6:$A$205,0))),EXACT(F71,INDEX(UPSTREAM_ALTERNATIVES!$E$6:$E$205,MATCH(A71,UPSTREAM_ALTERNATIVES!$A$6:$A$205,0))),EXACT(G71,INDEX(UPSTREAM_ALTERNATIVES!$F$6:$F$205,MATCH(A71,UPSTREAM_ALTERNATIVES!$A$6:$A$205,0))),INDEX(UPSTREAM_ALTERNATIVES!$K$6:$K$205,MATCH(A71,UPSTREAM_ALTERNATIVES!$A$6:$A$205,0))="VALID"),"VALID","INVALID - UPSTREAM ALTERNATIVE PARITY"))</x:f>
      </x:c>
      <x:c r="O71" s="51" t="str">
        <x:f>IF(A71="","",COUNTIF($B$6:B71,B71))</x:f>
      </x:c>
      <x:c r="P71" s="51" t="str">
        <x:f>IF(A71="","",B71&amp;"|~|"&amp;O71)</x:f>
      </x:c>
      <x:c r="Q71" t="str">
        <x:f>IF(A71="","",ROW()-5)</x:f>
      </x:c>
    </x:row>
    <x:row r="72">
      <x:c r="A72" s="24"/>
      <x:c r="B72" s="24"/>
      <x:c r="C72" s="24"/>
      <x:c r="D72" s="24"/>
      <x:c r="E72" s="24"/>
      <x:c r="F72" s="24"/>
      <x:c r="G72" s="24"/>
      <x:c r="H72" s="30" t="str">
        <x:f>IF(A72="","",IF(COUNTIF($A$6:$A$205,A72)=1,"VALID","INVALID - DUPLICATE / CASE-COLLIDING ALTERNATIVE LINK ID"))</x:f>
      </x:c>
      <x:c r="I72" s="30" t="str">
        <x:f>IF(A72="","",IF(AND(COUNTIF(MEMO_REGISTER!$A$6:$A$205,B72)=1,EXACT(B72,INDEX(MEMO_REGISTER!$A$6:$A$205,MATCH(B72,MEMO_REGISTER!$A$6:$A$205,0))),EXACT(C72,INDEX(MEMO_REGISTER!$B$6:$B$205,MATCH(B72,MEMO_REGISTER!$A$6:$A$205,0)))),"VALID","INVALID - MEMO / DECISION OWNERSHIP"))</x:f>
      </x:c>
      <x:c r="J72" s="30" t="str">
        <x:f>IF(A72="","",IF(OR(EXACT(E72,"REJECTED"),EXACT(E72,"DEFERRED"),EXACT(E72,"STATUS QUO")),"VALID","INVALID - STATUS TOKEN"))</x:f>
      </x:c>
      <x:c r="K72" s="30" t="str">
        <x:f>IF(A72="","",IF(AND(B72&lt;&gt;"",C72&lt;&gt;"",D72&lt;&gt;"",F72&lt;&gt;"",G72&lt;&gt;""),"VALID","INVALID - REQUIRED FIELD"))</x:f>
      </x:c>
      <x:c r="L72" s="30" t="str">
        <x:f>IF(A72="","",IF(AND(H72="VALID",I72="VALID",J72="VALID",K72="VALID",N72="VALID"),"VALID","INVALID"))</x:f>
      </x:c>
      <x:c r="M72" s="30" t="str">
        <x:f>IF(A72="","",B72&amp;"|~|"&amp;C72&amp;"|~|"&amp;D72)</x:f>
      </x:c>
      <x:c r="N72" s="51" t="str">
        <x:f>IF(A72="","",IF(AND(COUNTIF(UPSTREAM_ALTERNATIVES!$A$6:$A$205,A72)=1,EXACT(A72,INDEX(UPSTREAM_ALTERNATIVES!$A$6:$A$205,MATCH(A72,UPSTREAM_ALTERNATIVES!$A$6:$A$205,0))),EXACT(C72,INDEX(UPSTREAM_ALTERNATIVES!$B$6:$B$205,MATCH(A72,UPSTREAM_ALTERNATIVES!$A$6:$A$205,0))),EXACT(D72,INDEX(UPSTREAM_ALTERNATIVES!$C$6:$C$205,MATCH(A72,UPSTREAM_ALTERNATIVES!$A$6:$A$205,0))),EXACT(E72,INDEX(UPSTREAM_ALTERNATIVES!$D$6:$D$205,MATCH(A72,UPSTREAM_ALTERNATIVES!$A$6:$A$205,0))),EXACT(F72,INDEX(UPSTREAM_ALTERNATIVES!$E$6:$E$205,MATCH(A72,UPSTREAM_ALTERNATIVES!$A$6:$A$205,0))),EXACT(G72,INDEX(UPSTREAM_ALTERNATIVES!$F$6:$F$205,MATCH(A72,UPSTREAM_ALTERNATIVES!$A$6:$A$205,0))),INDEX(UPSTREAM_ALTERNATIVES!$K$6:$K$205,MATCH(A72,UPSTREAM_ALTERNATIVES!$A$6:$A$205,0))="VALID"),"VALID","INVALID - UPSTREAM ALTERNATIVE PARITY"))</x:f>
      </x:c>
      <x:c r="O72" s="51" t="str">
        <x:f>IF(A72="","",COUNTIF($B$6:B72,B72))</x:f>
      </x:c>
      <x:c r="P72" s="51" t="str">
        <x:f>IF(A72="","",B72&amp;"|~|"&amp;O72)</x:f>
      </x:c>
      <x:c r="Q72" t="str">
        <x:f>IF(A72="","",ROW()-5)</x:f>
      </x:c>
    </x:row>
    <x:row r="73">
      <x:c r="A73" s="24"/>
      <x:c r="B73" s="24"/>
      <x:c r="C73" s="24"/>
      <x:c r="D73" s="24"/>
      <x:c r="E73" s="24"/>
      <x:c r="F73" s="24"/>
      <x:c r="G73" s="24"/>
      <x:c r="H73" s="30" t="str">
        <x:f>IF(A73="","",IF(COUNTIF($A$6:$A$205,A73)=1,"VALID","INVALID - DUPLICATE / CASE-COLLIDING ALTERNATIVE LINK ID"))</x:f>
      </x:c>
      <x:c r="I73" s="30" t="str">
        <x:f>IF(A73="","",IF(AND(COUNTIF(MEMO_REGISTER!$A$6:$A$205,B73)=1,EXACT(B73,INDEX(MEMO_REGISTER!$A$6:$A$205,MATCH(B73,MEMO_REGISTER!$A$6:$A$205,0))),EXACT(C73,INDEX(MEMO_REGISTER!$B$6:$B$205,MATCH(B73,MEMO_REGISTER!$A$6:$A$205,0)))),"VALID","INVALID - MEMO / DECISION OWNERSHIP"))</x:f>
      </x:c>
      <x:c r="J73" s="30" t="str">
        <x:f>IF(A73="","",IF(OR(EXACT(E73,"REJECTED"),EXACT(E73,"DEFERRED"),EXACT(E73,"STATUS QUO")),"VALID","INVALID - STATUS TOKEN"))</x:f>
      </x:c>
      <x:c r="K73" s="30" t="str">
        <x:f>IF(A73="","",IF(AND(B73&lt;&gt;"",C73&lt;&gt;"",D73&lt;&gt;"",F73&lt;&gt;"",G73&lt;&gt;""),"VALID","INVALID - REQUIRED FIELD"))</x:f>
      </x:c>
      <x:c r="L73" s="30" t="str">
        <x:f>IF(A73="","",IF(AND(H73="VALID",I73="VALID",J73="VALID",K73="VALID",N73="VALID"),"VALID","INVALID"))</x:f>
      </x:c>
      <x:c r="M73" s="30" t="str">
        <x:f>IF(A73="","",B73&amp;"|~|"&amp;C73&amp;"|~|"&amp;D73)</x:f>
      </x:c>
      <x:c r="N73" s="51" t="str">
        <x:f>IF(A73="","",IF(AND(COUNTIF(UPSTREAM_ALTERNATIVES!$A$6:$A$205,A73)=1,EXACT(A73,INDEX(UPSTREAM_ALTERNATIVES!$A$6:$A$205,MATCH(A73,UPSTREAM_ALTERNATIVES!$A$6:$A$205,0))),EXACT(C73,INDEX(UPSTREAM_ALTERNATIVES!$B$6:$B$205,MATCH(A73,UPSTREAM_ALTERNATIVES!$A$6:$A$205,0))),EXACT(D73,INDEX(UPSTREAM_ALTERNATIVES!$C$6:$C$205,MATCH(A73,UPSTREAM_ALTERNATIVES!$A$6:$A$205,0))),EXACT(E73,INDEX(UPSTREAM_ALTERNATIVES!$D$6:$D$205,MATCH(A73,UPSTREAM_ALTERNATIVES!$A$6:$A$205,0))),EXACT(F73,INDEX(UPSTREAM_ALTERNATIVES!$E$6:$E$205,MATCH(A73,UPSTREAM_ALTERNATIVES!$A$6:$A$205,0))),EXACT(G73,INDEX(UPSTREAM_ALTERNATIVES!$F$6:$F$205,MATCH(A73,UPSTREAM_ALTERNATIVES!$A$6:$A$205,0))),INDEX(UPSTREAM_ALTERNATIVES!$K$6:$K$205,MATCH(A73,UPSTREAM_ALTERNATIVES!$A$6:$A$205,0))="VALID"),"VALID","INVALID - UPSTREAM ALTERNATIVE PARITY"))</x:f>
      </x:c>
      <x:c r="O73" s="51" t="str">
        <x:f>IF(A73="","",COUNTIF($B$6:B73,B73))</x:f>
      </x:c>
      <x:c r="P73" s="51" t="str">
        <x:f>IF(A73="","",B73&amp;"|~|"&amp;O73)</x:f>
      </x:c>
      <x:c r="Q73" t="str">
        <x:f>IF(A73="","",ROW()-5)</x:f>
      </x:c>
    </x:row>
    <x:row r="74">
      <x:c r="A74" s="24"/>
      <x:c r="B74" s="24"/>
      <x:c r="C74" s="24"/>
      <x:c r="D74" s="24"/>
      <x:c r="E74" s="24"/>
      <x:c r="F74" s="24"/>
      <x:c r="G74" s="24"/>
      <x:c r="H74" s="30" t="str">
        <x:f>IF(A74="","",IF(COUNTIF($A$6:$A$205,A74)=1,"VALID","INVALID - DUPLICATE / CASE-COLLIDING ALTERNATIVE LINK ID"))</x:f>
      </x:c>
      <x:c r="I74" s="30" t="str">
        <x:f>IF(A74="","",IF(AND(COUNTIF(MEMO_REGISTER!$A$6:$A$205,B74)=1,EXACT(B74,INDEX(MEMO_REGISTER!$A$6:$A$205,MATCH(B74,MEMO_REGISTER!$A$6:$A$205,0))),EXACT(C74,INDEX(MEMO_REGISTER!$B$6:$B$205,MATCH(B74,MEMO_REGISTER!$A$6:$A$205,0)))),"VALID","INVALID - MEMO / DECISION OWNERSHIP"))</x:f>
      </x:c>
      <x:c r="J74" s="30" t="str">
        <x:f>IF(A74="","",IF(OR(EXACT(E74,"REJECTED"),EXACT(E74,"DEFERRED"),EXACT(E74,"STATUS QUO")),"VALID","INVALID - STATUS TOKEN"))</x:f>
      </x:c>
      <x:c r="K74" s="30" t="str">
        <x:f>IF(A74="","",IF(AND(B74&lt;&gt;"",C74&lt;&gt;"",D74&lt;&gt;"",F74&lt;&gt;"",G74&lt;&gt;""),"VALID","INVALID - REQUIRED FIELD"))</x:f>
      </x:c>
      <x:c r="L74" s="30" t="str">
        <x:f>IF(A74="","",IF(AND(H74="VALID",I74="VALID",J74="VALID",K74="VALID",N74="VALID"),"VALID","INVALID"))</x:f>
      </x:c>
      <x:c r="M74" s="30" t="str">
        <x:f>IF(A74="","",B74&amp;"|~|"&amp;C74&amp;"|~|"&amp;D74)</x:f>
      </x:c>
      <x:c r="N74" s="51" t="str">
        <x:f>IF(A74="","",IF(AND(COUNTIF(UPSTREAM_ALTERNATIVES!$A$6:$A$205,A74)=1,EXACT(A74,INDEX(UPSTREAM_ALTERNATIVES!$A$6:$A$205,MATCH(A74,UPSTREAM_ALTERNATIVES!$A$6:$A$205,0))),EXACT(C74,INDEX(UPSTREAM_ALTERNATIVES!$B$6:$B$205,MATCH(A74,UPSTREAM_ALTERNATIVES!$A$6:$A$205,0))),EXACT(D74,INDEX(UPSTREAM_ALTERNATIVES!$C$6:$C$205,MATCH(A74,UPSTREAM_ALTERNATIVES!$A$6:$A$205,0))),EXACT(E74,INDEX(UPSTREAM_ALTERNATIVES!$D$6:$D$205,MATCH(A74,UPSTREAM_ALTERNATIVES!$A$6:$A$205,0))),EXACT(F74,INDEX(UPSTREAM_ALTERNATIVES!$E$6:$E$205,MATCH(A74,UPSTREAM_ALTERNATIVES!$A$6:$A$205,0))),EXACT(G74,INDEX(UPSTREAM_ALTERNATIVES!$F$6:$F$205,MATCH(A74,UPSTREAM_ALTERNATIVES!$A$6:$A$205,0))),INDEX(UPSTREAM_ALTERNATIVES!$K$6:$K$205,MATCH(A74,UPSTREAM_ALTERNATIVES!$A$6:$A$205,0))="VALID"),"VALID","INVALID - UPSTREAM ALTERNATIVE PARITY"))</x:f>
      </x:c>
      <x:c r="O74" s="51" t="str">
        <x:f>IF(A74="","",COUNTIF($B$6:B74,B74))</x:f>
      </x:c>
      <x:c r="P74" s="51" t="str">
        <x:f>IF(A74="","",B74&amp;"|~|"&amp;O74)</x:f>
      </x:c>
      <x:c r="Q74" t="str">
        <x:f>IF(A74="","",ROW()-5)</x:f>
      </x:c>
    </x:row>
    <x:row r="75">
      <x:c r="A75" s="24"/>
      <x:c r="B75" s="24"/>
      <x:c r="C75" s="24"/>
      <x:c r="D75" s="24"/>
      <x:c r="E75" s="24"/>
      <x:c r="F75" s="24"/>
      <x:c r="G75" s="24"/>
      <x:c r="H75" s="30" t="str">
        <x:f>IF(A75="","",IF(COUNTIF($A$6:$A$205,A75)=1,"VALID","INVALID - DUPLICATE / CASE-COLLIDING ALTERNATIVE LINK ID"))</x:f>
      </x:c>
      <x:c r="I75" s="30" t="str">
        <x:f>IF(A75="","",IF(AND(COUNTIF(MEMO_REGISTER!$A$6:$A$205,B75)=1,EXACT(B75,INDEX(MEMO_REGISTER!$A$6:$A$205,MATCH(B75,MEMO_REGISTER!$A$6:$A$205,0))),EXACT(C75,INDEX(MEMO_REGISTER!$B$6:$B$205,MATCH(B75,MEMO_REGISTER!$A$6:$A$205,0)))),"VALID","INVALID - MEMO / DECISION OWNERSHIP"))</x:f>
      </x:c>
      <x:c r="J75" s="30" t="str">
        <x:f>IF(A75="","",IF(OR(EXACT(E75,"REJECTED"),EXACT(E75,"DEFERRED"),EXACT(E75,"STATUS QUO")),"VALID","INVALID - STATUS TOKEN"))</x:f>
      </x:c>
      <x:c r="K75" s="30" t="str">
        <x:f>IF(A75="","",IF(AND(B75&lt;&gt;"",C75&lt;&gt;"",D75&lt;&gt;"",F75&lt;&gt;"",G75&lt;&gt;""),"VALID","INVALID - REQUIRED FIELD"))</x:f>
      </x:c>
      <x:c r="L75" s="30" t="str">
        <x:f>IF(A75="","",IF(AND(H75="VALID",I75="VALID",J75="VALID",K75="VALID",N75="VALID"),"VALID","INVALID"))</x:f>
      </x:c>
      <x:c r="M75" s="30" t="str">
        <x:f>IF(A75="","",B75&amp;"|~|"&amp;C75&amp;"|~|"&amp;D75)</x:f>
      </x:c>
      <x:c r="N75" s="51" t="str">
        <x:f>IF(A75="","",IF(AND(COUNTIF(UPSTREAM_ALTERNATIVES!$A$6:$A$205,A75)=1,EXACT(A75,INDEX(UPSTREAM_ALTERNATIVES!$A$6:$A$205,MATCH(A75,UPSTREAM_ALTERNATIVES!$A$6:$A$205,0))),EXACT(C75,INDEX(UPSTREAM_ALTERNATIVES!$B$6:$B$205,MATCH(A75,UPSTREAM_ALTERNATIVES!$A$6:$A$205,0))),EXACT(D75,INDEX(UPSTREAM_ALTERNATIVES!$C$6:$C$205,MATCH(A75,UPSTREAM_ALTERNATIVES!$A$6:$A$205,0))),EXACT(E75,INDEX(UPSTREAM_ALTERNATIVES!$D$6:$D$205,MATCH(A75,UPSTREAM_ALTERNATIVES!$A$6:$A$205,0))),EXACT(F75,INDEX(UPSTREAM_ALTERNATIVES!$E$6:$E$205,MATCH(A75,UPSTREAM_ALTERNATIVES!$A$6:$A$205,0))),EXACT(G75,INDEX(UPSTREAM_ALTERNATIVES!$F$6:$F$205,MATCH(A75,UPSTREAM_ALTERNATIVES!$A$6:$A$205,0))),INDEX(UPSTREAM_ALTERNATIVES!$K$6:$K$205,MATCH(A75,UPSTREAM_ALTERNATIVES!$A$6:$A$205,0))="VALID"),"VALID","INVALID - UPSTREAM ALTERNATIVE PARITY"))</x:f>
      </x:c>
      <x:c r="O75" s="51" t="str">
        <x:f>IF(A75="","",COUNTIF($B$6:B75,B75))</x:f>
      </x:c>
      <x:c r="P75" s="51" t="str">
        <x:f>IF(A75="","",B75&amp;"|~|"&amp;O75)</x:f>
      </x:c>
      <x:c r="Q75" t="str">
        <x:f>IF(A75="","",ROW()-5)</x:f>
      </x:c>
    </x:row>
    <x:row r="76">
      <x:c r="A76" s="24"/>
      <x:c r="B76" s="24"/>
      <x:c r="C76" s="24"/>
      <x:c r="D76" s="24"/>
      <x:c r="E76" s="24"/>
      <x:c r="F76" s="24"/>
      <x:c r="G76" s="24"/>
      <x:c r="H76" s="30" t="str">
        <x:f>IF(A76="","",IF(COUNTIF($A$6:$A$205,A76)=1,"VALID","INVALID - DUPLICATE / CASE-COLLIDING ALTERNATIVE LINK ID"))</x:f>
      </x:c>
      <x:c r="I76" s="30" t="str">
        <x:f>IF(A76="","",IF(AND(COUNTIF(MEMO_REGISTER!$A$6:$A$205,B76)=1,EXACT(B76,INDEX(MEMO_REGISTER!$A$6:$A$205,MATCH(B76,MEMO_REGISTER!$A$6:$A$205,0))),EXACT(C76,INDEX(MEMO_REGISTER!$B$6:$B$205,MATCH(B76,MEMO_REGISTER!$A$6:$A$205,0)))),"VALID","INVALID - MEMO / DECISION OWNERSHIP"))</x:f>
      </x:c>
      <x:c r="J76" s="30" t="str">
        <x:f>IF(A76="","",IF(OR(EXACT(E76,"REJECTED"),EXACT(E76,"DEFERRED"),EXACT(E76,"STATUS QUO")),"VALID","INVALID - STATUS TOKEN"))</x:f>
      </x:c>
      <x:c r="K76" s="30" t="str">
        <x:f>IF(A76="","",IF(AND(B76&lt;&gt;"",C76&lt;&gt;"",D76&lt;&gt;"",F76&lt;&gt;"",G76&lt;&gt;""),"VALID","INVALID - REQUIRED FIELD"))</x:f>
      </x:c>
      <x:c r="L76" s="30" t="str">
        <x:f>IF(A76="","",IF(AND(H76="VALID",I76="VALID",J76="VALID",K76="VALID",N76="VALID"),"VALID","INVALID"))</x:f>
      </x:c>
      <x:c r="M76" s="30" t="str">
        <x:f>IF(A76="","",B76&amp;"|~|"&amp;C76&amp;"|~|"&amp;D76)</x:f>
      </x:c>
      <x:c r="N76" s="51" t="str">
        <x:f>IF(A76="","",IF(AND(COUNTIF(UPSTREAM_ALTERNATIVES!$A$6:$A$205,A76)=1,EXACT(A76,INDEX(UPSTREAM_ALTERNATIVES!$A$6:$A$205,MATCH(A76,UPSTREAM_ALTERNATIVES!$A$6:$A$205,0))),EXACT(C76,INDEX(UPSTREAM_ALTERNATIVES!$B$6:$B$205,MATCH(A76,UPSTREAM_ALTERNATIVES!$A$6:$A$205,0))),EXACT(D76,INDEX(UPSTREAM_ALTERNATIVES!$C$6:$C$205,MATCH(A76,UPSTREAM_ALTERNATIVES!$A$6:$A$205,0))),EXACT(E76,INDEX(UPSTREAM_ALTERNATIVES!$D$6:$D$205,MATCH(A76,UPSTREAM_ALTERNATIVES!$A$6:$A$205,0))),EXACT(F76,INDEX(UPSTREAM_ALTERNATIVES!$E$6:$E$205,MATCH(A76,UPSTREAM_ALTERNATIVES!$A$6:$A$205,0))),EXACT(G76,INDEX(UPSTREAM_ALTERNATIVES!$F$6:$F$205,MATCH(A76,UPSTREAM_ALTERNATIVES!$A$6:$A$205,0))),INDEX(UPSTREAM_ALTERNATIVES!$K$6:$K$205,MATCH(A76,UPSTREAM_ALTERNATIVES!$A$6:$A$205,0))="VALID"),"VALID","INVALID - UPSTREAM ALTERNATIVE PARITY"))</x:f>
      </x:c>
      <x:c r="O76" s="51" t="str">
        <x:f>IF(A76="","",COUNTIF($B$6:B76,B76))</x:f>
      </x:c>
      <x:c r="P76" s="51" t="str">
        <x:f>IF(A76="","",B76&amp;"|~|"&amp;O76)</x:f>
      </x:c>
      <x:c r="Q76" t="str">
        <x:f>IF(A76="","",ROW()-5)</x:f>
      </x:c>
    </x:row>
    <x:row r="77">
      <x:c r="A77" s="24"/>
      <x:c r="B77" s="24"/>
      <x:c r="C77" s="24"/>
      <x:c r="D77" s="24"/>
      <x:c r="E77" s="24"/>
      <x:c r="F77" s="24"/>
      <x:c r="G77" s="24"/>
      <x:c r="H77" s="30" t="str">
        <x:f>IF(A77="","",IF(COUNTIF($A$6:$A$205,A77)=1,"VALID","INVALID - DUPLICATE / CASE-COLLIDING ALTERNATIVE LINK ID"))</x:f>
      </x:c>
      <x:c r="I77" s="30" t="str">
        <x:f>IF(A77="","",IF(AND(COUNTIF(MEMO_REGISTER!$A$6:$A$205,B77)=1,EXACT(B77,INDEX(MEMO_REGISTER!$A$6:$A$205,MATCH(B77,MEMO_REGISTER!$A$6:$A$205,0))),EXACT(C77,INDEX(MEMO_REGISTER!$B$6:$B$205,MATCH(B77,MEMO_REGISTER!$A$6:$A$205,0)))),"VALID","INVALID - MEMO / DECISION OWNERSHIP"))</x:f>
      </x:c>
      <x:c r="J77" s="30" t="str">
        <x:f>IF(A77="","",IF(OR(EXACT(E77,"REJECTED"),EXACT(E77,"DEFERRED"),EXACT(E77,"STATUS QUO")),"VALID","INVALID - STATUS TOKEN"))</x:f>
      </x:c>
      <x:c r="K77" s="30" t="str">
        <x:f>IF(A77="","",IF(AND(B77&lt;&gt;"",C77&lt;&gt;"",D77&lt;&gt;"",F77&lt;&gt;"",G77&lt;&gt;""),"VALID","INVALID - REQUIRED FIELD"))</x:f>
      </x:c>
      <x:c r="L77" s="30" t="str">
        <x:f>IF(A77="","",IF(AND(H77="VALID",I77="VALID",J77="VALID",K77="VALID",N77="VALID"),"VALID","INVALID"))</x:f>
      </x:c>
      <x:c r="M77" s="30" t="str">
        <x:f>IF(A77="","",B77&amp;"|~|"&amp;C77&amp;"|~|"&amp;D77)</x:f>
      </x:c>
      <x:c r="N77" s="51" t="str">
        <x:f>IF(A77="","",IF(AND(COUNTIF(UPSTREAM_ALTERNATIVES!$A$6:$A$205,A77)=1,EXACT(A77,INDEX(UPSTREAM_ALTERNATIVES!$A$6:$A$205,MATCH(A77,UPSTREAM_ALTERNATIVES!$A$6:$A$205,0))),EXACT(C77,INDEX(UPSTREAM_ALTERNATIVES!$B$6:$B$205,MATCH(A77,UPSTREAM_ALTERNATIVES!$A$6:$A$205,0))),EXACT(D77,INDEX(UPSTREAM_ALTERNATIVES!$C$6:$C$205,MATCH(A77,UPSTREAM_ALTERNATIVES!$A$6:$A$205,0))),EXACT(E77,INDEX(UPSTREAM_ALTERNATIVES!$D$6:$D$205,MATCH(A77,UPSTREAM_ALTERNATIVES!$A$6:$A$205,0))),EXACT(F77,INDEX(UPSTREAM_ALTERNATIVES!$E$6:$E$205,MATCH(A77,UPSTREAM_ALTERNATIVES!$A$6:$A$205,0))),EXACT(G77,INDEX(UPSTREAM_ALTERNATIVES!$F$6:$F$205,MATCH(A77,UPSTREAM_ALTERNATIVES!$A$6:$A$205,0))),INDEX(UPSTREAM_ALTERNATIVES!$K$6:$K$205,MATCH(A77,UPSTREAM_ALTERNATIVES!$A$6:$A$205,0))="VALID"),"VALID","INVALID - UPSTREAM ALTERNATIVE PARITY"))</x:f>
      </x:c>
      <x:c r="O77" s="51" t="str">
        <x:f>IF(A77="","",COUNTIF($B$6:B77,B77))</x:f>
      </x:c>
      <x:c r="P77" s="51" t="str">
        <x:f>IF(A77="","",B77&amp;"|~|"&amp;O77)</x:f>
      </x:c>
      <x:c r="Q77" t="str">
        <x:f>IF(A77="","",ROW()-5)</x:f>
      </x:c>
    </x:row>
    <x:row r="78">
      <x:c r="A78" s="24"/>
      <x:c r="B78" s="24"/>
      <x:c r="C78" s="24"/>
      <x:c r="D78" s="24"/>
      <x:c r="E78" s="24"/>
      <x:c r="F78" s="24"/>
      <x:c r="G78" s="24"/>
      <x:c r="H78" s="30" t="str">
        <x:f>IF(A78="","",IF(COUNTIF($A$6:$A$205,A78)=1,"VALID","INVALID - DUPLICATE / CASE-COLLIDING ALTERNATIVE LINK ID"))</x:f>
      </x:c>
      <x:c r="I78" s="30" t="str">
        <x:f>IF(A78="","",IF(AND(COUNTIF(MEMO_REGISTER!$A$6:$A$205,B78)=1,EXACT(B78,INDEX(MEMO_REGISTER!$A$6:$A$205,MATCH(B78,MEMO_REGISTER!$A$6:$A$205,0))),EXACT(C78,INDEX(MEMO_REGISTER!$B$6:$B$205,MATCH(B78,MEMO_REGISTER!$A$6:$A$205,0)))),"VALID","INVALID - MEMO / DECISION OWNERSHIP"))</x:f>
      </x:c>
      <x:c r="J78" s="30" t="str">
        <x:f>IF(A78="","",IF(OR(EXACT(E78,"REJECTED"),EXACT(E78,"DEFERRED"),EXACT(E78,"STATUS QUO")),"VALID","INVALID - STATUS TOKEN"))</x:f>
      </x:c>
      <x:c r="K78" s="30" t="str">
        <x:f>IF(A78="","",IF(AND(B78&lt;&gt;"",C78&lt;&gt;"",D78&lt;&gt;"",F78&lt;&gt;"",G78&lt;&gt;""),"VALID","INVALID - REQUIRED FIELD"))</x:f>
      </x:c>
      <x:c r="L78" s="30" t="str">
        <x:f>IF(A78="","",IF(AND(H78="VALID",I78="VALID",J78="VALID",K78="VALID",N78="VALID"),"VALID","INVALID"))</x:f>
      </x:c>
      <x:c r="M78" s="30" t="str">
        <x:f>IF(A78="","",B78&amp;"|~|"&amp;C78&amp;"|~|"&amp;D78)</x:f>
      </x:c>
      <x:c r="N78" s="51" t="str">
        <x:f>IF(A78="","",IF(AND(COUNTIF(UPSTREAM_ALTERNATIVES!$A$6:$A$205,A78)=1,EXACT(A78,INDEX(UPSTREAM_ALTERNATIVES!$A$6:$A$205,MATCH(A78,UPSTREAM_ALTERNATIVES!$A$6:$A$205,0))),EXACT(C78,INDEX(UPSTREAM_ALTERNATIVES!$B$6:$B$205,MATCH(A78,UPSTREAM_ALTERNATIVES!$A$6:$A$205,0))),EXACT(D78,INDEX(UPSTREAM_ALTERNATIVES!$C$6:$C$205,MATCH(A78,UPSTREAM_ALTERNATIVES!$A$6:$A$205,0))),EXACT(E78,INDEX(UPSTREAM_ALTERNATIVES!$D$6:$D$205,MATCH(A78,UPSTREAM_ALTERNATIVES!$A$6:$A$205,0))),EXACT(F78,INDEX(UPSTREAM_ALTERNATIVES!$E$6:$E$205,MATCH(A78,UPSTREAM_ALTERNATIVES!$A$6:$A$205,0))),EXACT(G78,INDEX(UPSTREAM_ALTERNATIVES!$F$6:$F$205,MATCH(A78,UPSTREAM_ALTERNATIVES!$A$6:$A$205,0))),INDEX(UPSTREAM_ALTERNATIVES!$K$6:$K$205,MATCH(A78,UPSTREAM_ALTERNATIVES!$A$6:$A$205,0))="VALID"),"VALID","INVALID - UPSTREAM ALTERNATIVE PARITY"))</x:f>
      </x:c>
      <x:c r="O78" s="51" t="str">
        <x:f>IF(A78="","",COUNTIF($B$6:B78,B78))</x:f>
      </x:c>
      <x:c r="P78" s="51" t="str">
        <x:f>IF(A78="","",B78&amp;"|~|"&amp;O78)</x:f>
      </x:c>
      <x:c r="Q78" t="str">
        <x:f>IF(A78="","",ROW()-5)</x:f>
      </x:c>
    </x:row>
    <x:row r="79">
      <x:c r="A79" s="24"/>
      <x:c r="B79" s="24"/>
      <x:c r="C79" s="24"/>
      <x:c r="D79" s="24"/>
      <x:c r="E79" s="24"/>
      <x:c r="F79" s="24"/>
      <x:c r="G79" s="24"/>
      <x:c r="H79" s="30" t="str">
        <x:f>IF(A79="","",IF(COUNTIF($A$6:$A$205,A79)=1,"VALID","INVALID - DUPLICATE / CASE-COLLIDING ALTERNATIVE LINK ID"))</x:f>
      </x:c>
      <x:c r="I79" s="30" t="str">
        <x:f>IF(A79="","",IF(AND(COUNTIF(MEMO_REGISTER!$A$6:$A$205,B79)=1,EXACT(B79,INDEX(MEMO_REGISTER!$A$6:$A$205,MATCH(B79,MEMO_REGISTER!$A$6:$A$205,0))),EXACT(C79,INDEX(MEMO_REGISTER!$B$6:$B$205,MATCH(B79,MEMO_REGISTER!$A$6:$A$205,0)))),"VALID","INVALID - MEMO / DECISION OWNERSHIP"))</x:f>
      </x:c>
      <x:c r="J79" s="30" t="str">
        <x:f>IF(A79="","",IF(OR(EXACT(E79,"REJECTED"),EXACT(E79,"DEFERRED"),EXACT(E79,"STATUS QUO")),"VALID","INVALID - STATUS TOKEN"))</x:f>
      </x:c>
      <x:c r="K79" s="30" t="str">
        <x:f>IF(A79="","",IF(AND(B79&lt;&gt;"",C79&lt;&gt;"",D79&lt;&gt;"",F79&lt;&gt;"",G79&lt;&gt;""),"VALID","INVALID - REQUIRED FIELD"))</x:f>
      </x:c>
      <x:c r="L79" s="30" t="str">
        <x:f>IF(A79="","",IF(AND(H79="VALID",I79="VALID",J79="VALID",K79="VALID",N79="VALID"),"VALID","INVALID"))</x:f>
      </x:c>
      <x:c r="M79" s="30" t="str">
        <x:f>IF(A79="","",B79&amp;"|~|"&amp;C79&amp;"|~|"&amp;D79)</x:f>
      </x:c>
      <x:c r="N79" s="51" t="str">
        <x:f>IF(A79="","",IF(AND(COUNTIF(UPSTREAM_ALTERNATIVES!$A$6:$A$205,A79)=1,EXACT(A79,INDEX(UPSTREAM_ALTERNATIVES!$A$6:$A$205,MATCH(A79,UPSTREAM_ALTERNATIVES!$A$6:$A$205,0))),EXACT(C79,INDEX(UPSTREAM_ALTERNATIVES!$B$6:$B$205,MATCH(A79,UPSTREAM_ALTERNATIVES!$A$6:$A$205,0))),EXACT(D79,INDEX(UPSTREAM_ALTERNATIVES!$C$6:$C$205,MATCH(A79,UPSTREAM_ALTERNATIVES!$A$6:$A$205,0))),EXACT(E79,INDEX(UPSTREAM_ALTERNATIVES!$D$6:$D$205,MATCH(A79,UPSTREAM_ALTERNATIVES!$A$6:$A$205,0))),EXACT(F79,INDEX(UPSTREAM_ALTERNATIVES!$E$6:$E$205,MATCH(A79,UPSTREAM_ALTERNATIVES!$A$6:$A$205,0))),EXACT(G79,INDEX(UPSTREAM_ALTERNATIVES!$F$6:$F$205,MATCH(A79,UPSTREAM_ALTERNATIVES!$A$6:$A$205,0))),INDEX(UPSTREAM_ALTERNATIVES!$K$6:$K$205,MATCH(A79,UPSTREAM_ALTERNATIVES!$A$6:$A$205,0))="VALID"),"VALID","INVALID - UPSTREAM ALTERNATIVE PARITY"))</x:f>
      </x:c>
      <x:c r="O79" s="51" t="str">
        <x:f>IF(A79="","",COUNTIF($B$6:B79,B79))</x:f>
      </x:c>
      <x:c r="P79" s="51" t="str">
        <x:f>IF(A79="","",B79&amp;"|~|"&amp;O79)</x:f>
      </x:c>
      <x:c r="Q79" t="str">
        <x:f>IF(A79="","",ROW()-5)</x:f>
      </x:c>
    </x:row>
    <x:row r="80">
      <x:c r="A80" s="24"/>
      <x:c r="B80" s="24"/>
      <x:c r="C80" s="24"/>
      <x:c r="D80" s="24"/>
      <x:c r="E80" s="24"/>
      <x:c r="F80" s="24"/>
      <x:c r="G80" s="24"/>
      <x:c r="H80" s="30" t="str">
        <x:f>IF(A80="","",IF(COUNTIF($A$6:$A$205,A80)=1,"VALID","INVALID - DUPLICATE / CASE-COLLIDING ALTERNATIVE LINK ID"))</x:f>
      </x:c>
      <x:c r="I80" s="30" t="str">
        <x:f>IF(A80="","",IF(AND(COUNTIF(MEMO_REGISTER!$A$6:$A$205,B80)=1,EXACT(B80,INDEX(MEMO_REGISTER!$A$6:$A$205,MATCH(B80,MEMO_REGISTER!$A$6:$A$205,0))),EXACT(C80,INDEX(MEMO_REGISTER!$B$6:$B$205,MATCH(B80,MEMO_REGISTER!$A$6:$A$205,0)))),"VALID","INVALID - MEMO / DECISION OWNERSHIP"))</x:f>
      </x:c>
      <x:c r="J80" s="30" t="str">
        <x:f>IF(A80="","",IF(OR(EXACT(E80,"REJECTED"),EXACT(E80,"DEFERRED"),EXACT(E80,"STATUS QUO")),"VALID","INVALID - STATUS TOKEN"))</x:f>
      </x:c>
      <x:c r="K80" s="30" t="str">
        <x:f>IF(A80="","",IF(AND(B80&lt;&gt;"",C80&lt;&gt;"",D80&lt;&gt;"",F80&lt;&gt;"",G80&lt;&gt;""),"VALID","INVALID - REQUIRED FIELD"))</x:f>
      </x:c>
      <x:c r="L80" s="30" t="str">
        <x:f>IF(A80="","",IF(AND(H80="VALID",I80="VALID",J80="VALID",K80="VALID",N80="VALID"),"VALID","INVALID"))</x:f>
      </x:c>
      <x:c r="M80" s="30" t="str">
        <x:f>IF(A80="","",B80&amp;"|~|"&amp;C80&amp;"|~|"&amp;D80)</x:f>
      </x:c>
      <x:c r="N80" s="51" t="str">
        <x:f>IF(A80="","",IF(AND(COUNTIF(UPSTREAM_ALTERNATIVES!$A$6:$A$205,A80)=1,EXACT(A80,INDEX(UPSTREAM_ALTERNATIVES!$A$6:$A$205,MATCH(A80,UPSTREAM_ALTERNATIVES!$A$6:$A$205,0))),EXACT(C80,INDEX(UPSTREAM_ALTERNATIVES!$B$6:$B$205,MATCH(A80,UPSTREAM_ALTERNATIVES!$A$6:$A$205,0))),EXACT(D80,INDEX(UPSTREAM_ALTERNATIVES!$C$6:$C$205,MATCH(A80,UPSTREAM_ALTERNATIVES!$A$6:$A$205,0))),EXACT(E80,INDEX(UPSTREAM_ALTERNATIVES!$D$6:$D$205,MATCH(A80,UPSTREAM_ALTERNATIVES!$A$6:$A$205,0))),EXACT(F80,INDEX(UPSTREAM_ALTERNATIVES!$E$6:$E$205,MATCH(A80,UPSTREAM_ALTERNATIVES!$A$6:$A$205,0))),EXACT(G80,INDEX(UPSTREAM_ALTERNATIVES!$F$6:$F$205,MATCH(A80,UPSTREAM_ALTERNATIVES!$A$6:$A$205,0))),INDEX(UPSTREAM_ALTERNATIVES!$K$6:$K$205,MATCH(A80,UPSTREAM_ALTERNATIVES!$A$6:$A$205,0))="VALID"),"VALID","INVALID - UPSTREAM ALTERNATIVE PARITY"))</x:f>
      </x:c>
      <x:c r="O80" s="51" t="str">
        <x:f>IF(A80="","",COUNTIF($B$6:B80,B80))</x:f>
      </x:c>
      <x:c r="P80" s="51" t="str">
        <x:f>IF(A80="","",B80&amp;"|~|"&amp;O80)</x:f>
      </x:c>
      <x:c r="Q80" t="str">
        <x:f>IF(A80="","",ROW()-5)</x:f>
      </x:c>
    </x:row>
    <x:row r="81">
      <x:c r="A81" s="24"/>
      <x:c r="B81" s="24"/>
      <x:c r="C81" s="24"/>
      <x:c r="D81" s="24"/>
      <x:c r="E81" s="24"/>
      <x:c r="F81" s="24"/>
      <x:c r="G81" s="24"/>
      <x:c r="H81" s="30" t="str">
        <x:f>IF(A81="","",IF(COUNTIF($A$6:$A$205,A81)=1,"VALID","INVALID - DUPLICATE / CASE-COLLIDING ALTERNATIVE LINK ID"))</x:f>
      </x:c>
      <x:c r="I81" s="30" t="str">
        <x:f>IF(A81="","",IF(AND(COUNTIF(MEMO_REGISTER!$A$6:$A$205,B81)=1,EXACT(B81,INDEX(MEMO_REGISTER!$A$6:$A$205,MATCH(B81,MEMO_REGISTER!$A$6:$A$205,0))),EXACT(C81,INDEX(MEMO_REGISTER!$B$6:$B$205,MATCH(B81,MEMO_REGISTER!$A$6:$A$205,0)))),"VALID","INVALID - MEMO / DECISION OWNERSHIP"))</x:f>
      </x:c>
      <x:c r="J81" s="30" t="str">
        <x:f>IF(A81="","",IF(OR(EXACT(E81,"REJECTED"),EXACT(E81,"DEFERRED"),EXACT(E81,"STATUS QUO")),"VALID","INVALID - STATUS TOKEN"))</x:f>
      </x:c>
      <x:c r="K81" s="30" t="str">
        <x:f>IF(A81="","",IF(AND(B81&lt;&gt;"",C81&lt;&gt;"",D81&lt;&gt;"",F81&lt;&gt;"",G81&lt;&gt;""),"VALID","INVALID - REQUIRED FIELD"))</x:f>
      </x:c>
      <x:c r="L81" s="30" t="str">
        <x:f>IF(A81="","",IF(AND(H81="VALID",I81="VALID",J81="VALID",K81="VALID",N81="VALID"),"VALID","INVALID"))</x:f>
      </x:c>
      <x:c r="M81" s="30" t="str">
        <x:f>IF(A81="","",B81&amp;"|~|"&amp;C81&amp;"|~|"&amp;D81)</x:f>
      </x:c>
      <x:c r="N81" s="51" t="str">
        <x:f>IF(A81="","",IF(AND(COUNTIF(UPSTREAM_ALTERNATIVES!$A$6:$A$205,A81)=1,EXACT(A81,INDEX(UPSTREAM_ALTERNATIVES!$A$6:$A$205,MATCH(A81,UPSTREAM_ALTERNATIVES!$A$6:$A$205,0))),EXACT(C81,INDEX(UPSTREAM_ALTERNATIVES!$B$6:$B$205,MATCH(A81,UPSTREAM_ALTERNATIVES!$A$6:$A$205,0))),EXACT(D81,INDEX(UPSTREAM_ALTERNATIVES!$C$6:$C$205,MATCH(A81,UPSTREAM_ALTERNATIVES!$A$6:$A$205,0))),EXACT(E81,INDEX(UPSTREAM_ALTERNATIVES!$D$6:$D$205,MATCH(A81,UPSTREAM_ALTERNATIVES!$A$6:$A$205,0))),EXACT(F81,INDEX(UPSTREAM_ALTERNATIVES!$E$6:$E$205,MATCH(A81,UPSTREAM_ALTERNATIVES!$A$6:$A$205,0))),EXACT(G81,INDEX(UPSTREAM_ALTERNATIVES!$F$6:$F$205,MATCH(A81,UPSTREAM_ALTERNATIVES!$A$6:$A$205,0))),INDEX(UPSTREAM_ALTERNATIVES!$K$6:$K$205,MATCH(A81,UPSTREAM_ALTERNATIVES!$A$6:$A$205,0))="VALID"),"VALID","INVALID - UPSTREAM ALTERNATIVE PARITY"))</x:f>
      </x:c>
      <x:c r="O81" s="51" t="str">
        <x:f>IF(A81="","",COUNTIF($B$6:B81,B81))</x:f>
      </x:c>
      <x:c r="P81" s="51" t="str">
        <x:f>IF(A81="","",B81&amp;"|~|"&amp;O81)</x:f>
      </x:c>
      <x:c r="Q81" t="str">
        <x:f>IF(A81="","",ROW()-5)</x:f>
      </x:c>
    </x:row>
    <x:row r="82">
      <x:c r="A82" s="24"/>
      <x:c r="B82" s="24"/>
      <x:c r="C82" s="24"/>
      <x:c r="D82" s="24"/>
      <x:c r="E82" s="24"/>
      <x:c r="F82" s="24"/>
      <x:c r="G82" s="24"/>
      <x:c r="H82" s="30" t="str">
        <x:f>IF(A82="","",IF(COUNTIF($A$6:$A$205,A82)=1,"VALID","INVALID - DUPLICATE / CASE-COLLIDING ALTERNATIVE LINK ID"))</x:f>
      </x:c>
      <x:c r="I82" s="30" t="str">
        <x:f>IF(A82="","",IF(AND(COUNTIF(MEMO_REGISTER!$A$6:$A$205,B82)=1,EXACT(B82,INDEX(MEMO_REGISTER!$A$6:$A$205,MATCH(B82,MEMO_REGISTER!$A$6:$A$205,0))),EXACT(C82,INDEX(MEMO_REGISTER!$B$6:$B$205,MATCH(B82,MEMO_REGISTER!$A$6:$A$205,0)))),"VALID","INVALID - MEMO / DECISION OWNERSHIP"))</x:f>
      </x:c>
      <x:c r="J82" s="30" t="str">
        <x:f>IF(A82="","",IF(OR(EXACT(E82,"REJECTED"),EXACT(E82,"DEFERRED"),EXACT(E82,"STATUS QUO")),"VALID","INVALID - STATUS TOKEN"))</x:f>
      </x:c>
      <x:c r="K82" s="30" t="str">
        <x:f>IF(A82="","",IF(AND(B82&lt;&gt;"",C82&lt;&gt;"",D82&lt;&gt;"",F82&lt;&gt;"",G82&lt;&gt;""),"VALID","INVALID - REQUIRED FIELD"))</x:f>
      </x:c>
      <x:c r="L82" s="30" t="str">
        <x:f>IF(A82="","",IF(AND(H82="VALID",I82="VALID",J82="VALID",K82="VALID",N82="VALID"),"VALID","INVALID"))</x:f>
      </x:c>
      <x:c r="M82" s="30" t="str">
        <x:f>IF(A82="","",B82&amp;"|~|"&amp;C82&amp;"|~|"&amp;D82)</x:f>
      </x:c>
      <x:c r="N82" s="51" t="str">
        <x:f>IF(A82="","",IF(AND(COUNTIF(UPSTREAM_ALTERNATIVES!$A$6:$A$205,A82)=1,EXACT(A82,INDEX(UPSTREAM_ALTERNATIVES!$A$6:$A$205,MATCH(A82,UPSTREAM_ALTERNATIVES!$A$6:$A$205,0))),EXACT(C82,INDEX(UPSTREAM_ALTERNATIVES!$B$6:$B$205,MATCH(A82,UPSTREAM_ALTERNATIVES!$A$6:$A$205,0))),EXACT(D82,INDEX(UPSTREAM_ALTERNATIVES!$C$6:$C$205,MATCH(A82,UPSTREAM_ALTERNATIVES!$A$6:$A$205,0))),EXACT(E82,INDEX(UPSTREAM_ALTERNATIVES!$D$6:$D$205,MATCH(A82,UPSTREAM_ALTERNATIVES!$A$6:$A$205,0))),EXACT(F82,INDEX(UPSTREAM_ALTERNATIVES!$E$6:$E$205,MATCH(A82,UPSTREAM_ALTERNATIVES!$A$6:$A$205,0))),EXACT(G82,INDEX(UPSTREAM_ALTERNATIVES!$F$6:$F$205,MATCH(A82,UPSTREAM_ALTERNATIVES!$A$6:$A$205,0))),INDEX(UPSTREAM_ALTERNATIVES!$K$6:$K$205,MATCH(A82,UPSTREAM_ALTERNATIVES!$A$6:$A$205,0))="VALID"),"VALID","INVALID - UPSTREAM ALTERNATIVE PARITY"))</x:f>
      </x:c>
      <x:c r="O82" s="51" t="str">
        <x:f>IF(A82="","",COUNTIF($B$6:B82,B82))</x:f>
      </x:c>
      <x:c r="P82" s="51" t="str">
        <x:f>IF(A82="","",B82&amp;"|~|"&amp;O82)</x:f>
      </x:c>
      <x:c r="Q82" t="str">
        <x:f>IF(A82="","",ROW()-5)</x:f>
      </x:c>
    </x:row>
    <x:row r="83">
      <x:c r="A83" s="24"/>
      <x:c r="B83" s="24"/>
      <x:c r="C83" s="24"/>
      <x:c r="D83" s="24"/>
      <x:c r="E83" s="24"/>
      <x:c r="F83" s="24"/>
      <x:c r="G83" s="24"/>
      <x:c r="H83" s="30" t="str">
        <x:f>IF(A83="","",IF(COUNTIF($A$6:$A$205,A83)=1,"VALID","INVALID - DUPLICATE / CASE-COLLIDING ALTERNATIVE LINK ID"))</x:f>
      </x:c>
      <x:c r="I83" s="30" t="str">
        <x:f>IF(A83="","",IF(AND(COUNTIF(MEMO_REGISTER!$A$6:$A$205,B83)=1,EXACT(B83,INDEX(MEMO_REGISTER!$A$6:$A$205,MATCH(B83,MEMO_REGISTER!$A$6:$A$205,0))),EXACT(C83,INDEX(MEMO_REGISTER!$B$6:$B$205,MATCH(B83,MEMO_REGISTER!$A$6:$A$205,0)))),"VALID","INVALID - MEMO / DECISION OWNERSHIP"))</x:f>
      </x:c>
      <x:c r="J83" s="30" t="str">
        <x:f>IF(A83="","",IF(OR(EXACT(E83,"REJECTED"),EXACT(E83,"DEFERRED"),EXACT(E83,"STATUS QUO")),"VALID","INVALID - STATUS TOKEN"))</x:f>
      </x:c>
      <x:c r="K83" s="30" t="str">
        <x:f>IF(A83="","",IF(AND(B83&lt;&gt;"",C83&lt;&gt;"",D83&lt;&gt;"",F83&lt;&gt;"",G83&lt;&gt;""),"VALID","INVALID - REQUIRED FIELD"))</x:f>
      </x:c>
      <x:c r="L83" s="30" t="str">
        <x:f>IF(A83="","",IF(AND(H83="VALID",I83="VALID",J83="VALID",K83="VALID",N83="VALID"),"VALID","INVALID"))</x:f>
      </x:c>
      <x:c r="M83" s="30" t="str">
        <x:f>IF(A83="","",B83&amp;"|~|"&amp;C83&amp;"|~|"&amp;D83)</x:f>
      </x:c>
      <x:c r="N83" s="51" t="str">
        <x:f>IF(A83="","",IF(AND(COUNTIF(UPSTREAM_ALTERNATIVES!$A$6:$A$205,A83)=1,EXACT(A83,INDEX(UPSTREAM_ALTERNATIVES!$A$6:$A$205,MATCH(A83,UPSTREAM_ALTERNATIVES!$A$6:$A$205,0))),EXACT(C83,INDEX(UPSTREAM_ALTERNATIVES!$B$6:$B$205,MATCH(A83,UPSTREAM_ALTERNATIVES!$A$6:$A$205,0))),EXACT(D83,INDEX(UPSTREAM_ALTERNATIVES!$C$6:$C$205,MATCH(A83,UPSTREAM_ALTERNATIVES!$A$6:$A$205,0))),EXACT(E83,INDEX(UPSTREAM_ALTERNATIVES!$D$6:$D$205,MATCH(A83,UPSTREAM_ALTERNATIVES!$A$6:$A$205,0))),EXACT(F83,INDEX(UPSTREAM_ALTERNATIVES!$E$6:$E$205,MATCH(A83,UPSTREAM_ALTERNATIVES!$A$6:$A$205,0))),EXACT(G83,INDEX(UPSTREAM_ALTERNATIVES!$F$6:$F$205,MATCH(A83,UPSTREAM_ALTERNATIVES!$A$6:$A$205,0))),INDEX(UPSTREAM_ALTERNATIVES!$K$6:$K$205,MATCH(A83,UPSTREAM_ALTERNATIVES!$A$6:$A$205,0))="VALID"),"VALID","INVALID - UPSTREAM ALTERNATIVE PARITY"))</x:f>
      </x:c>
      <x:c r="O83" s="51" t="str">
        <x:f>IF(A83="","",COUNTIF($B$6:B83,B83))</x:f>
      </x:c>
      <x:c r="P83" s="51" t="str">
        <x:f>IF(A83="","",B83&amp;"|~|"&amp;O83)</x:f>
      </x:c>
      <x:c r="Q83" t="str">
        <x:f>IF(A83="","",ROW()-5)</x:f>
      </x:c>
    </x:row>
    <x:row r="84">
      <x:c r="A84" s="24"/>
      <x:c r="B84" s="24"/>
      <x:c r="C84" s="24"/>
      <x:c r="D84" s="24"/>
      <x:c r="E84" s="24"/>
      <x:c r="F84" s="24"/>
      <x:c r="G84" s="24"/>
      <x:c r="H84" s="30" t="str">
        <x:f>IF(A84="","",IF(COUNTIF($A$6:$A$205,A84)=1,"VALID","INVALID - DUPLICATE / CASE-COLLIDING ALTERNATIVE LINK ID"))</x:f>
      </x:c>
      <x:c r="I84" s="30" t="str">
        <x:f>IF(A84="","",IF(AND(COUNTIF(MEMO_REGISTER!$A$6:$A$205,B84)=1,EXACT(B84,INDEX(MEMO_REGISTER!$A$6:$A$205,MATCH(B84,MEMO_REGISTER!$A$6:$A$205,0))),EXACT(C84,INDEX(MEMO_REGISTER!$B$6:$B$205,MATCH(B84,MEMO_REGISTER!$A$6:$A$205,0)))),"VALID","INVALID - MEMO / DECISION OWNERSHIP"))</x:f>
      </x:c>
      <x:c r="J84" s="30" t="str">
        <x:f>IF(A84="","",IF(OR(EXACT(E84,"REJECTED"),EXACT(E84,"DEFERRED"),EXACT(E84,"STATUS QUO")),"VALID","INVALID - STATUS TOKEN"))</x:f>
      </x:c>
      <x:c r="K84" s="30" t="str">
        <x:f>IF(A84="","",IF(AND(B84&lt;&gt;"",C84&lt;&gt;"",D84&lt;&gt;"",F84&lt;&gt;"",G84&lt;&gt;""),"VALID","INVALID - REQUIRED FIELD"))</x:f>
      </x:c>
      <x:c r="L84" s="30" t="str">
        <x:f>IF(A84="","",IF(AND(H84="VALID",I84="VALID",J84="VALID",K84="VALID",N84="VALID"),"VALID","INVALID"))</x:f>
      </x:c>
      <x:c r="M84" s="30" t="str">
        <x:f>IF(A84="","",B84&amp;"|~|"&amp;C84&amp;"|~|"&amp;D84)</x:f>
      </x:c>
      <x:c r="N84" s="51" t="str">
        <x:f>IF(A84="","",IF(AND(COUNTIF(UPSTREAM_ALTERNATIVES!$A$6:$A$205,A84)=1,EXACT(A84,INDEX(UPSTREAM_ALTERNATIVES!$A$6:$A$205,MATCH(A84,UPSTREAM_ALTERNATIVES!$A$6:$A$205,0))),EXACT(C84,INDEX(UPSTREAM_ALTERNATIVES!$B$6:$B$205,MATCH(A84,UPSTREAM_ALTERNATIVES!$A$6:$A$205,0))),EXACT(D84,INDEX(UPSTREAM_ALTERNATIVES!$C$6:$C$205,MATCH(A84,UPSTREAM_ALTERNATIVES!$A$6:$A$205,0))),EXACT(E84,INDEX(UPSTREAM_ALTERNATIVES!$D$6:$D$205,MATCH(A84,UPSTREAM_ALTERNATIVES!$A$6:$A$205,0))),EXACT(F84,INDEX(UPSTREAM_ALTERNATIVES!$E$6:$E$205,MATCH(A84,UPSTREAM_ALTERNATIVES!$A$6:$A$205,0))),EXACT(G84,INDEX(UPSTREAM_ALTERNATIVES!$F$6:$F$205,MATCH(A84,UPSTREAM_ALTERNATIVES!$A$6:$A$205,0))),INDEX(UPSTREAM_ALTERNATIVES!$K$6:$K$205,MATCH(A84,UPSTREAM_ALTERNATIVES!$A$6:$A$205,0))="VALID"),"VALID","INVALID - UPSTREAM ALTERNATIVE PARITY"))</x:f>
      </x:c>
      <x:c r="O84" s="51" t="str">
        <x:f>IF(A84="","",COUNTIF($B$6:B84,B84))</x:f>
      </x:c>
      <x:c r="P84" s="51" t="str">
        <x:f>IF(A84="","",B84&amp;"|~|"&amp;O84)</x:f>
      </x:c>
      <x:c r="Q84" t="str">
        <x:f>IF(A84="","",ROW()-5)</x:f>
      </x:c>
    </x:row>
    <x:row r="85">
      <x:c r="A85" s="24"/>
      <x:c r="B85" s="24"/>
      <x:c r="C85" s="24"/>
      <x:c r="D85" s="24"/>
      <x:c r="E85" s="24"/>
      <x:c r="F85" s="24"/>
      <x:c r="G85" s="24"/>
      <x:c r="H85" s="30" t="str">
        <x:f>IF(A85="","",IF(COUNTIF($A$6:$A$205,A85)=1,"VALID","INVALID - DUPLICATE / CASE-COLLIDING ALTERNATIVE LINK ID"))</x:f>
      </x:c>
      <x:c r="I85" s="30" t="str">
        <x:f>IF(A85="","",IF(AND(COUNTIF(MEMO_REGISTER!$A$6:$A$205,B85)=1,EXACT(B85,INDEX(MEMO_REGISTER!$A$6:$A$205,MATCH(B85,MEMO_REGISTER!$A$6:$A$205,0))),EXACT(C85,INDEX(MEMO_REGISTER!$B$6:$B$205,MATCH(B85,MEMO_REGISTER!$A$6:$A$205,0)))),"VALID","INVALID - MEMO / DECISION OWNERSHIP"))</x:f>
      </x:c>
      <x:c r="J85" s="30" t="str">
        <x:f>IF(A85="","",IF(OR(EXACT(E85,"REJECTED"),EXACT(E85,"DEFERRED"),EXACT(E85,"STATUS QUO")),"VALID","INVALID - STATUS TOKEN"))</x:f>
      </x:c>
      <x:c r="K85" s="30" t="str">
        <x:f>IF(A85="","",IF(AND(B85&lt;&gt;"",C85&lt;&gt;"",D85&lt;&gt;"",F85&lt;&gt;"",G85&lt;&gt;""),"VALID","INVALID - REQUIRED FIELD"))</x:f>
      </x:c>
      <x:c r="L85" s="30" t="str">
        <x:f>IF(A85="","",IF(AND(H85="VALID",I85="VALID",J85="VALID",K85="VALID",N85="VALID"),"VALID","INVALID"))</x:f>
      </x:c>
      <x:c r="M85" s="30" t="str">
        <x:f>IF(A85="","",B85&amp;"|~|"&amp;C85&amp;"|~|"&amp;D85)</x:f>
      </x:c>
      <x:c r="N85" s="51" t="str">
        <x:f>IF(A85="","",IF(AND(COUNTIF(UPSTREAM_ALTERNATIVES!$A$6:$A$205,A85)=1,EXACT(A85,INDEX(UPSTREAM_ALTERNATIVES!$A$6:$A$205,MATCH(A85,UPSTREAM_ALTERNATIVES!$A$6:$A$205,0))),EXACT(C85,INDEX(UPSTREAM_ALTERNATIVES!$B$6:$B$205,MATCH(A85,UPSTREAM_ALTERNATIVES!$A$6:$A$205,0))),EXACT(D85,INDEX(UPSTREAM_ALTERNATIVES!$C$6:$C$205,MATCH(A85,UPSTREAM_ALTERNATIVES!$A$6:$A$205,0))),EXACT(E85,INDEX(UPSTREAM_ALTERNATIVES!$D$6:$D$205,MATCH(A85,UPSTREAM_ALTERNATIVES!$A$6:$A$205,0))),EXACT(F85,INDEX(UPSTREAM_ALTERNATIVES!$E$6:$E$205,MATCH(A85,UPSTREAM_ALTERNATIVES!$A$6:$A$205,0))),EXACT(G85,INDEX(UPSTREAM_ALTERNATIVES!$F$6:$F$205,MATCH(A85,UPSTREAM_ALTERNATIVES!$A$6:$A$205,0))),INDEX(UPSTREAM_ALTERNATIVES!$K$6:$K$205,MATCH(A85,UPSTREAM_ALTERNATIVES!$A$6:$A$205,0))="VALID"),"VALID","INVALID - UPSTREAM ALTERNATIVE PARITY"))</x:f>
      </x:c>
      <x:c r="O85" s="51" t="str">
        <x:f>IF(A85="","",COUNTIF($B$6:B85,B85))</x:f>
      </x:c>
      <x:c r="P85" s="51" t="str">
        <x:f>IF(A85="","",B85&amp;"|~|"&amp;O85)</x:f>
      </x:c>
      <x:c r="Q85" t="str">
        <x:f>IF(A85="","",ROW()-5)</x:f>
      </x:c>
    </x:row>
    <x:row r="86">
      <x:c r="A86" s="24"/>
      <x:c r="B86" s="24"/>
      <x:c r="C86" s="24"/>
      <x:c r="D86" s="24"/>
      <x:c r="E86" s="24"/>
      <x:c r="F86" s="24"/>
      <x:c r="G86" s="24"/>
      <x:c r="H86" s="30" t="str">
        <x:f>IF(A86="","",IF(COUNTIF($A$6:$A$205,A86)=1,"VALID","INVALID - DUPLICATE / CASE-COLLIDING ALTERNATIVE LINK ID"))</x:f>
      </x:c>
      <x:c r="I86" s="30" t="str">
        <x:f>IF(A86="","",IF(AND(COUNTIF(MEMO_REGISTER!$A$6:$A$205,B86)=1,EXACT(B86,INDEX(MEMO_REGISTER!$A$6:$A$205,MATCH(B86,MEMO_REGISTER!$A$6:$A$205,0))),EXACT(C86,INDEX(MEMO_REGISTER!$B$6:$B$205,MATCH(B86,MEMO_REGISTER!$A$6:$A$205,0)))),"VALID","INVALID - MEMO / DECISION OWNERSHIP"))</x:f>
      </x:c>
      <x:c r="J86" s="30" t="str">
        <x:f>IF(A86="","",IF(OR(EXACT(E86,"REJECTED"),EXACT(E86,"DEFERRED"),EXACT(E86,"STATUS QUO")),"VALID","INVALID - STATUS TOKEN"))</x:f>
      </x:c>
      <x:c r="K86" s="30" t="str">
        <x:f>IF(A86="","",IF(AND(B86&lt;&gt;"",C86&lt;&gt;"",D86&lt;&gt;"",F86&lt;&gt;"",G86&lt;&gt;""),"VALID","INVALID - REQUIRED FIELD"))</x:f>
      </x:c>
      <x:c r="L86" s="30" t="str">
        <x:f>IF(A86="","",IF(AND(H86="VALID",I86="VALID",J86="VALID",K86="VALID",N86="VALID"),"VALID","INVALID"))</x:f>
      </x:c>
      <x:c r="M86" s="30" t="str">
        <x:f>IF(A86="","",B86&amp;"|~|"&amp;C86&amp;"|~|"&amp;D86)</x:f>
      </x:c>
      <x:c r="N86" s="51" t="str">
        <x:f>IF(A86="","",IF(AND(COUNTIF(UPSTREAM_ALTERNATIVES!$A$6:$A$205,A86)=1,EXACT(A86,INDEX(UPSTREAM_ALTERNATIVES!$A$6:$A$205,MATCH(A86,UPSTREAM_ALTERNATIVES!$A$6:$A$205,0))),EXACT(C86,INDEX(UPSTREAM_ALTERNATIVES!$B$6:$B$205,MATCH(A86,UPSTREAM_ALTERNATIVES!$A$6:$A$205,0))),EXACT(D86,INDEX(UPSTREAM_ALTERNATIVES!$C$6:$C$205,MATCH(A86,UPSTREAM_ALTERNATIVES!$A$6:$A$205,0))),EXACT(E86,INDEX(UPSTREAM_ALTERNATIVES!$D$6:$D$205,MATCH(A86,UPSTREAM_ALTERNATIVES!$A$6:$A$205,0))),EXACT(F86,INDEX(UPSTREAM_ALTERNATIVES!$E$6:$E$205,MATCH(A86,UPSTREAM_ALTERNATIVES!$A$6:$A$205,0))),EXACT(G86,INDEX(UPSTREAM_ALTERNATIVES!$F$6:$F$205,MATCH(A86,UPSTREAM_ALTERNATIVES!$A$6:$A$205,0))),INDEX(UPSTREAM_ALTERNATIVES!$K$6:$K$205,MATCH(A86,UPSTREAM_ALTERNATIVES!$A$6:$A$205,0))="VALID"),"VALID","INVALID - UPSTREAM ALTERNATIVE PARITY"))</x:f>
      </x:c>
      <x:c r="O86" s="51" t="str">
        <x:f>IF(A86="","",COUNTIF($B$6:B86,B86))</x:f>
      </x:c>
      <x:c r="P86" s="51" t="str">
        <x:f>IF(A86="","",B86&amp;"|~|"&amp;O86)</x:f>
      </x:c>
      <x:c r="Q86" t="str">
        <x:f>IF(A86="","",ROW()-5)</x:f>
      </x:c>
    </x:row>
    <x:row r="87">
      <x:c r="A87" s="24"/>
      <x:c r="B87" s="24"/>
      <x:c r="C87" s="24"/>
      <x:c r="D87" s="24"/>
      <x:c r="E87" s="24"/>
      <x:c r="F87" s="24"/>
      <x:c r="G87" s="24"/>
      <x:c r="H87" s="30" t="str">
        <x:f>IF(A87="","",IF(COUNTIF($A$6:$A$205,A87)=1,"VALID","INVALID - DUPLICATE / CASE-COLLIDING ALTERNATIVE LINK ID"))</x:f>
      </x:c>
      <x:c r="I87" s="30" t="str">
        <x:f>IF(A87="","",IF(AND(COUNTIF(MEMO_REGISTER!$A$6:$A$205,B87)=1,EXACT(B87,INDEX(MEMO_REGISTER!$A$6:$A$205,MATCH(B87,MEMO_REGISTER!$A$6:$A$205,0))),EXACT(C87,INDEX(MEMO_REGISTER!$B$6:$B$205,MATCH(B87,MEMO_REGISTER!$A$6:$A$205,0)))),"VALID","INVALID - MEMO / DECISION OWNERSHIP"))</x:f>
      </x:c>
      <x:c r="J87" s="30" t="str">
        <x:f>IF(A87="","",IF(OR(EXACT(E87,"REJECTED"),EXACT(E87,"DEFERRED"),EXACT(E87,"STATUS QUO")),"VALID","INVALID - STATUS TOKEN"))</x:f>
      </x:c>
      <x:c r="K87" s="30" t="str">
        <x:f>IF(A87="","",IF(AND(B87&lt;&gt;"",C87&lt;&gt;"",D87&lt;&gt;"",F87&lt;&gt;"",G87&lt;&gt;""),"VALID","INVALID - REQUIRED FIELD"))</x:f>
      </x:c>
      <x:c r="L87" s="30" t="str">
        <x:f>IF(A87="","",IF(AND(H87="VALID",I87="VALID",J87="VALID",K87="VALID",N87="VALID"),"VALID","INVALID"))</x:f>
      </x:c>
      <x:c r="M87" s="30" t="str">
        <x:f>IF(A87="","",B87&amp;"|~|"&amp;C87&amp;"|~|"&amp;D87)</x:f>
      </x:c>
      <x:c r="N87" s="51" t="str">
        <x:f>IF(A87="","",IF(AND(COUNTIF(UPSTREAM_ALTERNATIVES!$A$6:$A$205,A87)=1,EXACT(A87,INDEX(UPSTREAM_ALTERNATIVES!$A$6:$A$205,MATCH(A87,UPSTREAM_ALTERNATIVES!$A$6:$A$205,0))),EXACT(C87,INDEX(UPSTREAM_ALTERNATIVES!$B$6:$B$205,MATCH(A87,UPSTREAM_ALTERNATIVES!$A$6:$A$205,0))),EXACT(D87,INDEX(UPSTREAM_ALTERNATIVES!$C$6:$C$205,MATCH(A87,UPSTREAM_ALTERNATIVES!$A$6:$A$205,0))),EXACT(E87,INDEX(UPSTREAM_ALTERNATIVES!$D$6:$D$205,MATCH(A87,UPSTREAM_ALTERNATIVES!$A$6:$A$205,0))),EXACT(F87,INDEX(UPSTREAM_ALTERNATIVES!$E$6:$E$205,MATCH(A87,UPSTREAM_ALTERNATIVES!$A$6:$A$205,0))),EXACT(G87,INDEX(UPSTREAM_ALTERNATIVES!$F$6:$F$205,MATCH(A87,UPSTREAM_ALTERNATIVES!$A$6:$A$205,0))),INDEX(UPSTREAM_ALTERNATIVES!$K$6:$K$205,MATCH(A87,UPSTREAM_ALTERNATIVES!$A$6:$A$205,0))="VALID"),"VALID","INVALID - UPSTREAM ALTERNATIVE PARITY"))</x:f>
      </x:c>
      <x:c r="O87" s="51" t="str">
        <x:f>IF(A87="","",COUNTIF($B$6:B87,B87))</x:f>
      </x:c>
      <x:c r="P87" s="51" t="str">
        <x:f>IF(A87="","",B87&amp;"|~|"&amp;O87)</x:f>
      </x:c>
      <x:c r="Q87" t="str">
        <x:f>IF(A87="","",ROW()-5)</x:f>
      </x:c>
    </x:row>
    <x:row r="88">
      <x:c r="A88" s="24"/>
      <x:c r="B88" s="24"/>
      <x:c r="C88" s="24"/>
      <x:c r="D88" s="24"/>
      <x:c r="E88" s="24"/>
      <x:c r="F88" s="24"/>
      <x:c r="G88" s="24"/>
      <x:c r="H88" s="30" t="str">
        <x:f>IF(A88="","",IF(COUNTIF($A$6:$A$205,A88)=1,"VALID","INVALID - DUPLICATE / CASE-COLLIDING ALTERNATIVE LINK ID"))</x:f>
      </x:c>
      <x:c r="I88" s="30" t="str">
        <x:f>IF(A88="","",IF(AND(COUNTIF(MEMO_REGISTER!$A$6:$A$205,B88)=1,EXACT(B88,INDEX(MEMO_REGISTER!$A$6:$A$205,MATCH(B88,MEMO_REGISTER!$A$6:$A$205,0))),EXACT(C88,INDEX(MEMO_REGISTER!$B$6:$B$205,MATCH(B88,MEMO_REGISTER!$A$6:$A$205,0)))),"VALID","INVALID - MEMO / DECISION OWNERSHIP"))</x:f>
      </x:c>
      <x:c r="J88" s="30" t="str">
        <x:f>IF(A88="","",IF(OR(EXACT(E88,"REJECTED"),EXACT(E88,"DEFERRED"),EXACT(E88,"STATUS QUO")),"VALID","INVALID - STATUS TOKEN"))</x:f>
      </x:c>
      <x:c r="K88" s="30" t="str">
        <x:f>IF(A88="","",IF(AND(B88&lt;&gt;"",C88&lt;&gt;"",D88&lt;&gt;"",F88&lt;&gt;"",G88&lt;&gt;""),"VALID","INVALID - REQUIRED FIELD"))</x:f>
      </x:c>
      <x:c r="L88" s="30" t="str">
        <x:f>IF(A88="","",IF(AND(H88="VALID",I88="VALID",J88="VALID",K88="VALID",N88="VALID"),"VALID","INVALID"))</x:f>
      </x:c>
      <x:c r="M88" s="30" t="str">
        <x:f>IF(A88="","",B88&amp;"|~|"&amp;C88&amp;"|~|"&amp;D88)</x:f>
      </x:c>
      <x:c r="N88" s="51" t="str">
        <x:f>IF(A88="","",IF(AND(COUNTIF(UPSTREAM_ALTERNATIVES!$A$6:$A$205,A88)=1,EXACT(A88,INDEX(UPSTREAM_ALTERNATIVES!$A$6:$A$205,MATCH(A88,UPSTREAM_ALTERNATIVES!$A$6:$A$205,0))),EXACT(C88,INDEX(UPSTREAM_ALTERNATIVES!$B$6:$B$205,MATCH(A88,UPSTREAM_ALTERNATIVES!$A$6:$A$205,0))),EXACT(D88,INDEX(UPSTREAM_ALTERNATIVES!$C$6:$C$205,MATCH(A88,UPSTREAM_ALTERNATIVES!$A$6:$A$205,0))),EXACT(E88,INDEX(UPSTREAM_ALTERNATIVES!$D$6:$D$205,MATCH(A88,UPSTREAM_ALTERNATIVES!$A$6:$A$205,0))),EXACT(F88,INDEX(UPSTREAM_ALTERNATIVES!$E$6:$E$205,MATCH(A88,UPSTREAM_ALTERNATIVES!$A$6:$A$205,0))),EXACT(G88,INDEX(UPSTREAM_ALTERNATIVES!$F$6:$F$205,MATCH(A88,UPSTREAM_ALTERNATIVES!$A$6:$A$205,0))),INDEX(UPSTREAM_ALTERNATIVES!$K$6:$K$205,MATCH(A88,UPSTREAM_ALTERNATIVES!$A$6:$A$205,0))="VALID"),"VALID","INVALID - UPSTREAM ALTERNATIVE PARITY"))</x:f>
      </x:c>
      <x:c r="O88" s="51" t="str">
        <x:f>IF(A88="","",COUNTIF($B$6:B88,B88))</x:f>
      </x:c>
      <x:c r="P88" s="51" t="str">
        <x:f>IF(A88="","",B88&amp;"|~|"&amp;O88)</x:f>
      </x:c>
      <x:c r="Q88" t="str">
        <x:f>IF(A88="","",ROW()-5)</x:f>
      </x:c>
    </x:row>
    <x:row r="89">
      <x:c r="A89" s="24"/>
      <x:c r="B89" s="24"/>
      <x:c r="C89" s="24"/>
      <x:c r="D89" s="24"/>
      <x:c r="E89" s="24"/>
      <x:c r="F89" s="24"/>
      <x:c r="G89" s="24"/>
      <x:c r="H89" s="30" t="str">
        <x:f>IF(A89="","",IF(COUNTIF($A$6:$A$205,A89)=1,"VALID","INVALID - DUPLICATE / CASE-COLLIDING ALTERNATIVE LINK ID"))</x:f>
      </x:c>
      <x:c r="I89" s="30" t="str">
        <x:f>IF(A89="","",IF(AND(COUNTIF(MEMO_REGISTER!$A$6:$A$205,B89)=1,EXACT(B89,INDEX(MEMO_REGISTER!$A$6:$A$205,MATCH(B89,MEMO_REGISTER!$A$6:$A$205,0))),EXACT(C89,INDEX(MEMO_REGISTER!$B$6:$B$205,MATCH(B89,MEMO_REGISTER!$A$6:$A$205,0)))),"VALID","INVALID - MEMO / DECISION OWNERSHIP"))</x:f>
      </x:c>
      <x:c r="J89" s="30" t="str">
        <x:f>IF(A89="","",IF(OR(EXACT(E89,"REJECTED"),EXACT(E89,"DEFERRED"),EXACT(E89,"STATUS QUO")),"VALID","INVALID - STATUS TOKEN"))</x:f>
      </x:c>
      <x:c r="K89" s="30" t="str">
        <x:f>IF(A89="","",IF(AND(B89&lt;&gt;"",C89&lt;&gt;"",D89&lt;&gt;"",F89&lt;&gt;"",G89&lt;&gt;""),"VALID","INVALID - REQUIRED FIELD"))</x:f>
      </x:c>
      <x:c r="L89" s="30" t="str">
        <x:f>IF(A89="","",IF(AND(H89="VALID",I89="VALID",J89="VALID",K89="VALID",N89="VALID"),"VALID","INVALID"))</x:f>
      </x:c>
      <x:c r="M89" s="30" t="str">
        <x:f>IF(A89="","",B89&amp;"|~|"&amp;C89&amp;"|~|"&amp;D89)</x:f>
      </x:c>
      <x:c r="N89" s="51" t="str">
        <x:f>IF(A89="","",IF(AND(COUNTIF(UPSTREAM_ALTERNATIVES!$A$6:$A$205,A89)=1,EXACT(A89,INDEX(UPSTREAM_ALTERNATIVES!$A$6:$A$205,MATCH(A89,UPSTREAM_ALTERNATIVES!$A$6:$A$205,0))),EXACT(C89,INDEX(UPSTREAM_ALTERNATIVES!$B$6:$B$205,MATCH(A89,UPSTREAM_ALTERNATIVES!$A$6:$A$205,0))),EXACT(D89,INDEX(UPSTREAM_ALTERNATIVES!$C$6:$C$205,MATCH(A89,UPSTREAM_ALTERNATIVES!$A$6:$A$205,0))),EXACT(E89,INDEX(UPSTREAM_ALTERNATIVES!$D$6:$D$205,MATCH(A89,UPSTREAM_ALTERNATIVES!$A$6:$A$205,0))),EXACT(F89,INDEX(UPSTREAM_ALTERNATIVES!$E$6:$E$205,MATCH(A89,UPSTREAM_ALTERNATIVES!$A$6:$A$205,0))),EXACT(G89,INDEX(UPSTREAM_ALTERNATIVES!$F$6:$F$205,MATCH(A89,UPSTREAM_ALTERNATIVES!$A$6:$A$205,0))),INDEX(UPSTREAM_ALTERNATIVES!$K$6:$K$205,MATCH(A89,UPSTREAM_ALTERNATIVES!$A$6:$A$205,0))="VALID"),"VALID","INVALID - UPSTREAM ALTERNATIVE PARITY"))</x:f>
      </x:c>
      <x:c r="O89" s="51" t="str">
        <x:f>IF(A89="","",COUNTIF($B$6:B89,B89))</x:f>
      </x:c>
      <x:c r="P89" s="51" t="str">
        <x:f>IF(A89="","",B89&amp;"|~|"&amp;O89)</x:f>
      </x:c>
      <x:c r="Q89" t="str">
        <x:f>IF(A89="","",ROW()-5)</x:f>
      </x:c>
    </x:row>
    <x:row r="90">
      <x:c r="A90" s="24"/>
      <x:c r="B90" s="24"/>
      <x:c r="C90" s="24"/>
      <x:c r="D90" s="24"/>
      <x:c r="E90" s="24"/>
      <x:c r="F90" s="24"/>
      <x:c r="G90" s="24"/>
      <x:c r="H90" s="30" t="str">
        <x:f>IF(A90="","",IF(COUNTIF($A$6:$A$205,A90)=1,"VALID","INVALID - DUPLICATE / CASE-COLLIDING ALTERNATIVE LINK ID"))</x:f>
      </x:c>
      <x:c r="I90" s="30" t="str">
        <x:f>IF(A90="","",IF(AND(COUNTIF(MEMO_REGISTER!$A$6:$A$205,B90)=1,EXACT(B90,INDEX(MEMO_REGISTER!$A$6:$A$205,MATCH(B90,MEMO_REGISTER!$A$6:$A$205,0))),EXACT(C90,INDEX(MEMO_REGISTER!$B$6:$B$205,MATCH(B90,MEMO_REGISTER!$A$6:$A$205,0)))),"VALID","INVALID - MEMO / DECISION OWNERSHIP"))</x:f>
      </x:c>
      <x:c r="J90" s="30" t="str">
        <x:f>IF(A90="","",IF(OR(EXACT(E90,"REJECTED"),EXACT(E90,"DEFERRED"),EXACT(E90,"STATUS QUO")),"VALID","INVALID - STATUS TOKEN"))</x:f>
      </x:c>
      <x:c r="K90" s="30" t="str">
        <x:f>IF(A90="","",IF(AND(B90&lt;&gt;"",C90&lt;&gt;"",D90&lt;&gt;"",F90&lt;&gt;"",G90&lt;&gt;""),"VALID","INVALID - REQUIRED FIELD"))</x:f>
      </x:c>
      <x:c r="L90" s="30" t="str">
        <x:f>IF(A90="","",IF(AND(H90="VALID",I90="VALID",J90="VALID",K90="VALID",N90="VALID"),"VALID","INVALID"))</x:f>
      </x:c>
      <x:c r="M90" s="30" t="str">
        <x:f>IF(A90="","",B90&amp;"|~|"&amp;C90&amp;"|~|"&amp;D90)</x:f>
      </x:c>
      <x:c r="N90" s="51" t="str">
        <x:f>IF(A90="","",IF(AND(COUNTIF(UPSTREAM_ALTERNATIVES!$A$6:$A$205,A90)=1,EXACT(A90,INDEX(UPSTREAM_ALTERNATIVES!$A$6:$A$205,MATCH(A90,UPSTREAM_ALTERNATIVES!$A$6:$A$205,0))),EXACT(C90,INDEX(UPSTREAM_ALTERNATIVES!$B$6:$B$205,MATCH(A90,UPSTREAM_ALTERNATIVES!$A$6:$A$205,0))),EXACT(D90,INDEX(UPSTREAM_ALTERNATIVES!$C$6:$C$205,MATCH(A90,UPSTREAM_ALTERNATIVES!$A$6:$A$205,0))),EXACT(E90,INDEX(UPSTREAM_ALTERNATIVES!$D$6:$D$205,MATCH(A90,UPSTREAM_ALTERNATIVES!$A$6:$A$205,0))),EXACT(F90,INDEX(UPSTREAM_ALTERNATIVES!$E$6:$E$205,MATCH(A90,UPSTREAM_ALTERNATIVES!$A$6:$A$205,0))),EXACT(G90,INDEX(UPSTREAM_ALTERNATIVES!$F$6:$F$205,MATCH(A90,UPSTREAM_ALTERNATIVES!$A$6:$A$205,0))),INDEX(UPSTREAM_ALTERNATIVES!$K$6:$K$205,MATCH(A90,UPSTREAM_ALTERNATIVES!$A$6:$A$205,0))="VALID"),"VALID","INVALID - UPSTREAM ALTERNATIVE PARITY"))</x:f>
      </x:c>
      <x:c r="O90" s="51" t="str">
        <x:f>IF(A90="","",COUNTIF($B$6:B90,B90))</x:f>
      </x:c>
      <x:c r="P90" s="51" t="str">
        <x:f>IF(A90="","",B90&amp;"|~|"&amp;O90)</x:f>
      </x:c>
      <x:c r="Q90" t="str">
        <x:f>IF(A90="","",ROW()-5)</x:f>
      </x:c>
    </x:row>
    <x:row r="91">
      <x:c r="A91" s="24"/>
      <x:c r="B91" s="24"/>
      <x:c r="C91" s="24"/>
      <x:c r="D91" s="24"/>
      <x:c r="E91" s="24"/>
      <x:c r="F91" s="24"/>
      <x:c r="G91" s="24"/>
      <x:c r="H91" s="30" t="str">
        <x:f>IF(A91="","",IF(COUNTIF($A$6:$A$205,A91)=1,"VALID","INVALID - DUPLICATE / CASE-COLLIDING ALTERNATIVE LINK ID"))</x:f>
      </x:c>
      <x:c r="I91" s="30" t="str">
        <x:f>IF(A91="","",IF(AND(COUNTIF(MEMO_REGISTER!$A$6:$A$205,B91)=1,EXACT(B91,INDEX(MEMO_REGISTER!$A$6:$A$205,MATCH(B91,MEMO_REGISTER!$A$6:$A$205,0))),EXACT(C91,INDEX(MEMO_REGISTER!$B$6:$B$205,MATCH(B91,MEMO_REGISTER!$A$6:$A$205,0)))),"VALID","INVALID - MEMO / DECISION OWNERSHIP"))</x:f>
      </x:c>
      <x:c r="J91" s="30" t="str">
        <x:f>IF(A91="","",IF(OR(EXACT(E91,"REJECTED"),EXACT(E91,"DEFERRED"),EXACT(E91,"STATUS QUO")),"VALID","INVALID - STATUS TOKEN"))</x:f>
      </x:c>
      <x:c r="K91" s="30" t="str">
        <x:f>IF(A91="","",IF(AND(B91&lt;&gt;"",C91&lt;&gt;"",D91&lt;&gt;"",F91&lt;&gt;"",G91&lt;&gt;""),"VALID","INVALID - REQUIRED FIELD"))</x:f>
      </x:c>
      <x:c r="L91" s="30" t="str">
        <x:f>IF(A91="","",IF(AND(H91="VALID",I91="VALID",J91="VALID",K91="VALID",N91="VALID"),"VALID","INVALID"))</x:f>
      </x:c>
      <x:c r="M91" s="30" t="str">
        <x:f>IF(A91="","",B91&amp;"|~|"&amp;C91&amp;"|~|"&amp;D91)</x:f>
      </x:c>
      <x:c r="N91" s="51" t="str">
        <x:f>IF(A91="","",IF(AND(COUNTIF(UPSTREAM_ALTERNATIVES!$A$6:$A$205,A91)=1,EXACT(A91,INDEX(UPSTREAM_ALTERNATIVES!$A$6:$A$205,MATCH(A91,UPSTREAM_ALTERNATIVES!$A$6:$A$205,0))),EXACT(C91,INDEX(UPSTREAM_ALTERNATIVES!$B$6:$B$205,MATCH(A91,UPSTREAM_ALTERNATIVES!$A$6:$A$205,0))),EXACT(D91,INDEX(UPSTREAM_ALTERNATIVES!$C$6:$C$205,MATCH(A91,UPSTREAM_ALTERNATIVES!$A$6:$A$205,0))),EXACT(E91,INDEX(UPSTREAM_ALTERNATIVES!$D$6:$D$205,MATCH(A91,UPSTREAM_ALTERNATIVES!$A$6:$A$205,0))),EXACT(F91,INDEX(UPSTREAM_ALTERNATIVES!$E$6:$E$205,MATCH(A91,UPSTREAM_ALTERNATIVES!$A$6:$A$205,0))),EXACT(G91,INDEX(UPSTREAM_ALTERNATIVES!$F$6:$F$205,MATCH(A91,UPSTREAM_ALTERNATIVES!$A$6:$A$205,0))),INDEX(UPSTREAM_ALTERNATIVES!$K$6:$K$205,MATCH(A91,UPSTREAM_ALTERNATIVES!$A$6:$A$205,0))="VALID"),"VALID","INVALID - UPSTREAM ALTERNATIVE PARITY"))</x:f>
      </x:c>
      <x:c r="O91" s="51" t="str">
        <x:f>IF(A91="","",COUNTIF($B$6:B91,B91))</x:f>
      </x:c>
      <x:c r="P91" s="51" t="str">
        <x:f>IF(A91="","",B91&amp;"|~|"&amp;O91)</x:f>
      </x:c>
      <x:c r="Q91" t="str">
        <x:f>IF(A91="","",ROW()-5)</x:f>
      </x:c>
    </x:row>
    <x:row r="92">
      <x:c r="A92" s="24"/>
      <x:c r="B92" s="24"/>
      <x:c r="C92" s="24"/>
      <x:c r="D92" s="24"/>
      <x:c r="E92" s="24"/>
      <x:c r="F92" s="24"/>
      <x:c r="G92" s="24"/>
      <x:c r="H92" s="30" t="str">
        <x:f>IF(A92="","",IF(COUNTIF($A$6:$A$205,A92)=1,"VALID","INVALID - DUPLICATE / CASE-COLLIDING ALTERNATIVE LINK ID"))</x:f>
      </x:c>
      <x:c r="I92" s="30" t="str">
        <x:f>IF(A92="","",IF(AND(COUNTIF(MEMO_REGISTER!$A$6:$A$205,B92)=1,EXACT(B92,INDEX(MEMO_REGISTER!$A$6:$A$205,MATCH(B92,MEMO_REGISTER!$A$6:$A$205,0))),EXACT(C92,INDEX(MEMO_REGISTER!$B$6:$B$205,MATCH(B92,MEMO_REGISTER!$A$6:$A$205,0)))),"VALID","INVALID - MEMO / DECISION OWNERSHIP"))</x:f>
      </x:c>
      <x:c r="J92" s="30" t="str">
        <x:f>IF(A92="","",IF(OR(EXACT(E92,"REJECTED"),EXACT(E92,"DEFERRED"),EXACT(E92,"STATUS QUO")),"VALID","INVALID - STATUS TOKEN"))</x:f>
      </x:c>
      <x:c r="K92" s="30" t="str">
        <x:f>IF(A92="","",IF(AND(B92&lt;&gt;"",C92&lt;&gt;"",D92&lt;&gt;"",F92&lt;&gt;"",G92&lt;&gt;""),"VALID","INVALID - REQUIRED FIELD"))</x:f>
      </x:c>
      <x:c r="L92" s="30" t="str">
        <x:f>IF(A92="","",IF(AND(H92="VALID",I92="VALID",J92="VALID",K92="VALID",N92="VALID"),"VALID","INVALID"))</x:f>
      </x:c>
      <x:c r="M92" s="30" t="str">
        <x:f>IF(A92="","",B92&amp;"|~|"&amp;C92&amp;"|~|"&amp;D92)</x:f>
      </x:c>
      <x:c r="N92" s="51" t="str">
        <x:f>IF(A92="","",IF(AND(COUNTIF(UPSTREAM_ALTERNATIVES!$A$6:$A$205,A92)=1,EXACT(A92,INDEX(UPSTREAM_ALTERNATIVES!$A$6:$A$205,MATCH(A92,UPSTREAM_ALTERNATIVES!$A$6:$A$205,0))),EXACT(C92,INDEX(UPSTREAM_ALTERNATIVES!$B$6:$B$205,MATCH(A92,UPSTREAM_ALTERNATIVES!$A$6:$A$205,0))),EXACT(D92,INDEX(UPSTREAM_ALTERNATIVES!$C$6:$C$205,MATCH(A92,UPSTREAM_ALTERNATIVES!$A$6:$A$205,0))),EXACT(E92,INDEX(UPSTREAM_ALTERNATIVES!$D$6:$D$205,MATCH(A92,UPSTREAM_ALTERNATIVES!$A$6:$A$205,0))),EXACT(F92,INDEX(UPSTREAM_ALTERNATIVES!$E$6:$E$205,MATCH(A92,UPSTREAM_ALTERNATIVES!$A$6:$A$205,0))),EXACT(G92,INDEX(UPSTREAM_ALTERNATIVES!$F$6:$F$205,MATCH(A92,UPSTREAM_ALTERNATIVES!$A$6:$A$205,0))),INDEX(UPSTREAM_ALTERNATIVES!$K$6:$K$205,MATCH(A92,UPSTREAM_ALTERNATIVES!$A$6:$A$205,0))="VALID"),"VALID","INVALID - UPSTREAM ALTERNATIVE PARITY"))</x:f>
      </x:c>
      <x:c r="O92" s="51" t="str">
        <x:f>IF(A92="","",COUNTIF($B$6:B92,B92))</x:f>
      </x:c>
      <x:c r="P92" s="51" t="str">
        <x:f>IF(A92="","",B92&amp;"|~|"&amp;O92)</x:f>
      </x:c>
      <x:c r="Q92" t="str">
        <x:f>IF(A92="","",ROW()-5)</x:f>
      </x:c>
    </x:row>
    <x:row r="93">
      <x:c r="A93" s="24"/>
      <x:c r="B93" s="24"/>
      <x:c r="C93" s="24"/>
      <x:c r="D93" s="24"/>
      <x:c r="E93" s="24"/>
      <x:c r="F93" s="24"/>
      <x:c r="G93" s="24"/>
      <x:c r="H93" s="30" t="str">
        <x:f>IF(A93="","",IF(COUNTIF($A$6:$A$205,A93)=1,"VALID","INVALID - DUPLICATE / CASE-COLLIDING ALTERNATIVE LINK ID"))</x:f>
      </x:c>
      <x:c r="I93" s="30" t="str">
        <x:f>IF(A93="","",IF(AND(COUNTIF(MEMO_REGISTER!$A$6:$A$205,B93)=1,EXACT(B93,INDEX(MEMO_REGISTER!$A$6:$A$205,MATCH(B93,MEMO_REGISTER!$A$6:$A$205,0))),EXACT(C93,INDEX(MEMO_REGISTER!$B$6:$B$205,MATCH(B93,MEMO_REGISTER!$A$6:$A$205,0)))),"VALID","INVALID - MEMO / DECISION OWNERSHIP"))</x:f>
      </x:c>
      <x:c r="J93" s="30" t="str">
        <x:f>IF(A93="","",IF(OR(EXACT(E93,"REJECTED"),EXACT(E93,"DEFERRED"),EXACT(E93,"STATUS QUO")),"VALID","INVALID - STATUS TOKEN"))</x:f>
      </x:c>
      <x:c r="K93" s="30" t="str">
        <x:f>IF(A93="","",IF(AND(B93&lt;&gt;"",C93&lt;&gt;"",D93&lt;&gt;"",F93&lt;&gt;"",G93&lt;&gt;""),"VALID","INVALID - REQUIRED FIELD"))</x:f>
      </x:c>
      <x:c r="L93" s="30" t="str">
        <x:f>IF(A93="","",IF(AND(H93="VALID",I93="VALID",J93="VALID",K93="VALID",N93="VALID"),"VALID","INVALID"))</x:f>
      </x:c>
      <x:c r="M93" s="30" t="str">
        <x:f>IF(A93="","",B93&amp;"|~|"&amp;C93&amp;"|~|"&amp;D93)</x:f>
      </x:c>
      <x:c r="N93" s="51" t="str">
        <x:f>IF(A93="","",IF(AND(COUNTIF(UPSTREAM_ALTERNATIVES!$A$6:$A$205,A93)=1,EXACT(A93,INDEX(UPSTREAM_ALTERNATIVES!$A$6:$A$205,MATCH(A93,UPSTREAM_ALTERNATIVES!$A$6:$A$205,0))),EXACT(C93,INDEX(UPSTREAM_ALTERNATIVES!$B$6:$B$205,MATCH(A93,UPSTREAM_ALTERNATIVES!$A$6:$A$205,0))),EXACT(D93,INDEX(UPSTREAM_ALTERNATIVES!$C$6:$C$205,MATCH(A93,UPSTREAM_ALTERNATIVES!$A$6:$A$205,0))),EXACT(E93,INDEX(UPSTREAM_ALTERNATIVES!$D$6:$D$205,MATCH(A93,UPSTREAM_ALTERNATIVES!$A$6:$A$205,0))),EXACT(F93,INDEX(UPSTREAM_ALTERNATIVES!$E$6:$E$205,MATCH(A93,UPSTREAM_ALTERNATIVES!$A$6:$A$205,0))),EXACT(G93,INDEX(UPSTREAM_ALTERNATIVES!$F$6:$F$205,MATCH(A93,UPSTREAM_ALTERNATIVES!$A$6:$A$205,0))),INDEX(UPSTREAM_ALTERNATIVES!$K$6:$K$205,MATCH(A93,UPSTREAM_ALTERNATIVES!$A$6:$A$205,0))="VALID"),"VALID","INVALID - UPSTREAM ALTERNATIVE PARITY"))</x:f>
      </x:c>
      <x:c r="O93" s="51" t="str">
        <x:f>IF(A93="","",COUNTIF($B$6:B93,B93))</x:f>
      </x:c>
      <x:c r="P93" s="51" t="str">
        <x:f>IF(A93="","",B93&amp;"|~|"&amp;O93)</x:f>
      </x:c>
      <x:c r="Q93" t="str">
        <x:f>IF(A93="","",ROW()-5)</x:f>
      </x:c>
    </x:row>
    <x:row r="94">
      <x:c r="A94" s="24"/>
      <x:c r="B94" s="24"/>
      <x:c r="C94" s="24"/>
      <x:c r="D94" s="24"/>
      <x:c r="E94" s="24"/>
      <x:c r="F94" s="24"/>
      <x:c r="G94" s="24"/>
      <x:c r="H94" s="30" t="str">
        <x:f>IF(A94="","",IF(COUNTIF($A$6:$A$205,A94)=1,"VALID","INVALID - DUPLICATE / CASE-COLLIDING ALTERNATIVE LINK ID"))</x:f>
      </x:c>
      <x:c r="I94" s="30" t="str">
        <x:f>IF(A94="","",IF(AND(COUNTIF(MEMO_REGISTER!$A$6:$A$205,B94)=1,EXACT(B94,INDEX(MEMO_REGISTER!$A$6:$A$205,MATCH(B94,MEMO_REGISTER!$A$6:$A$205,0))),EXACT(C94,INDEX(MEMO_REGISTER!$B$6:$B$205,MATCH(B94,MEMO_REGISTER!$A$6:$A$205,0)))),"VALID","INVALID - MEMO / DECISION OWNERSHIP"))</x:f>
      </x:c>
      <x:c r="J94" s="30" t="str">
        <x:f>IF(A94="","",IF(OR(EXACT(E94,"REJECTED"),EXACT(E94,"DEFERRED"),EXACT(E94,"STATUS QUO")),"VALID","INVALID - STATUS TOKEN"))</x:f>
      </x:c>
      <x:c r="K94" s="30" t="str">
        <x:f>IF(A94="","",IF(AND(B94&lt;&gt;"",C94&lt;&gt;"",D94&lt;&gt;"",F94&lt;&gt;"",G94&lt;&gt;""),"VALID","INVALID - REQUIRED FIELD"))</x:f>
      </x:c>
      <x:c r="L94" s="30" t="str">
        <x:f>IF(A94="","",IF(AND(H94="VALID",I94="VALID",J94="VALID",K94="VALID",N94="VALID"),"VALID","INVALID"))</x:f>
      </x:c>
      <x:c r="M94" s="30" t="str">
        <x:f>IF(A94="","",B94&amp;"|~|"&amp;C94&amp;"|~|"&amp;D94)</x:f>
      </x:c>
      <x:c r="N94" s="51" t="str">
        <x:f>IF(A94="","",IF(AND(COUNTIF(UPSTREAM_ALTERNATIVES!$A$6:$A$205,A94)=1,EXACT(A94,INDEX(UPSTREAM_ALTERNATIVES!$A$6:$A$205,MATCH(A94,UPSTREAM_ALTERNATIVES!$A$6:$A$205,0))),EXACT(C94,INDEX(UPSTREAM_ALTERNATIVES!$B$6:$B$205,MATCH(A94,UPSTREAM_ALTERNATIVES!$A$6:$A$205,0))),EXACT(D94,INDEX(UPSTREAM_ALTERNATIVES!$C$6:$C$205,MATCH(A94,UPSTREAM_ALTERNATIVES!$A$6:$A$205,0))),EXACT(E94,INDEX(UPSTREAM_ALTERNATIVES!$D$6:$D$205,MATCH(A94,UPSTREAM_ALTERNATIVES!$A$6:$A$205,0))),EXACT(F94,INDEX(UPSTREAM_ALTERNATIVES!$E$6:$E$205,MATCH(A94,UPSTREAM_ALTERNATIVES!$A$6:$A$205,0))),EXACT(G94,INDEX(UPSTREAM_ALTERNATIVES!$F$6:$F$205,MATCH(A94,UPSTREAM_ALTERNATIVES!$A$6:$A$205,0))),INDEX(UPSTREAM_ALTERNATIVES!$K$6:$K$205,MATCH(A94,UPSTREAM_ALTERNATIVES!$A$6:$A$205,0))="VALID"),"VALID","INVALID - UPSTREAM ALTERNATIVE PARITY"))</x:f>
      </x:c>
      <x:c r="O94" s="51" t="str">
        <x:f>IF(A94="","",COUNTIF($B$6:B94,B94))</x:f>
      </x:c>
      <x:c r="P94" s="51" t="str">
        <x:f>IF(A94="","",B94&amp;"|~|"&amp;O94)</x:f>
      </x:c>
      <x:c r="Q94" t="str">
        <x:f>IF(A94="","",ROW()-5)</x:f>
      </x:c>
    </x:row>
    <x:row r="95">
      <x:c r="A95" s="24"/>
      <x:c r="B95" s="24"/>
      <x:c r="C95" s="24"/>
      <x:c r="D95" s="24"/>
      <x:c r="E95" s="24"/>
      <x:c r="F95" s="24"/>
      <x:c r="G95" s="24"/>
      <x:c r="H95" s="30" t="str">
        <x:f>IF(A95="","",IF(COUNTIF($A$6:$A$205,A95)=1,"VALID","INVALID - DUPLICATE / CASE-COLLIDING ALTERNATIVE LINK ID"))</x:f>
      </x:c>
      <x:c r="I95" s="30" t="str">
        <x:f>IF(A95="","",IF(AND(COUNTIF(MEMO_REGISTER!$A$6:$A$205,B95)=1,EXACT(B95,INDEX(MEMO_REGISTER!$A$6:$A$205,MATCH(B95,MEMO_REGISTER!$A$6:$A$205,0))),EXACT(C95,INDEX(MEMO_REGISTER!$B$6:$B$205,MATCH(B95,MEMO_REGISTER!$A$6:$A$205,0)))),"VALID","INVALID - MEMO / DECISION OWNERSHIP"))</x:f>
      </x:c>
      <x:c r="J95" s="30" t="str">
        <x:f>IF(A95="","",IF(OR(EXACT(E95,"REJECTED"),EXACT(E95,"DEFERRED"),EXACT(E95,"STATUS QUO")),"VALID","INVALID - STATUS TOKEN"))</x:f>
      </x:c>
      <x:c r="K95" s="30" t="str">
        <x:f>IF(A95="","",IF(AND(B95&lt;&gt;"",C95&lt;&gt;"",D95&lt;&gt;"",F95&lt;&gt;"",G95&lt;&gt;""),"VALID","INVALID - REQUIRED FIELD"))</x:f>
      </x:c>
      <x:c r="L95" s="30" t="str">
        <x:f>IF(A95="","",IF(AND(H95="VALID",I95="VALID",J95="VALID",K95="VALID",N95="VALID"),"VALID","INVALID"))</x:f>
      </x:c>
      <x:c r="M95" s="30" t="str">
        <x:f>IF(A95="","",B95&amp;"|~|"&amp;C95&amp;"|~|"&amp;D95)</x:f>
      </x:c>
      <x:c r="N95" s="51" t="str">
        <x:f>IF(A95="","",IF(AND(COUNTIF(UPSTREAM_ALTERNATIVES!$A$6:$A$205,A95)=1,EXACT(A95,INDEX(UPSTREAM_ALTERNATIVES!$A$6:$A$205,MATCH(A95,UPSTREAM_ALTERNATIVES!$A$6:$A$205,0))),EXACT(C95,INDEX(UPSTREAM_ALTERNATIVES!$B$6:$B$205,MATCH(A95,UPSTREAM_ALTERNATIVES!$A$6:$A$205,0))),EXACT(D95,INDEX(UPSTREAM_ALTERNATIVES!$C$6:$C$205,MATCH(A95,UPSTREAM_ALTERNATIVES!$A$6:$A$205,0))),EXACT(E95,INDEX(UPSTREAM_ALTERNATIVES!$D$6:$D$205,MATCH(A95,UPSTREAM_ALTERNATIVES!$A$6:$A$205,0))),EXACT(F95,INDEX(UPSTREAM_ALTERNATIVES!$E$6:$E$205,MATCH(A95,UPSTREAM_ALTERNATIVES!$A$6:$A$205,0))),EXACT(G95,INDEX(UPSTREAM_ALTERNATIVES!$F$6:$F$205,MATCH(A95,UPSTREAM_ALTERNATIVES!$A$6:$A$205,0))),INDEX(UPSTREAM_ALTERNATIVES!$K$6:$K$205,MATCH(A95,UPSTREAM_ALTERNATIVES!$A$6:$A$205,0))="VALID"),"VALID","INVALID - UPSTREAM ALTERNATIVE PARITY"))</x:f>
      </x:c>
      <x:c r="O95" s="51" t="str">
        <x:f>IF(A95="","",COUNTIF($B$6:B95,B95))</x:f>
      </x:c>
      <x:c r="P95" s="51" t="str">
        <x:f>IF(A95="","",B95&amp;"|~|"&amp;O95)</x:f>
      </x:c>
      <x:c r="Q95" t="str">
        <x:f>IF(A95="","",ROW()-5)</x:f>
      </x:c>
    </x:row>
    <x:row r="96">
      <x:c r="A96" s="24"/>
      <x:c r="B96" s="24"/>
      <x:c r="C96" s="24"/>
      <x:c r="D96" s="24"/>
      <x:c r="E96" s="24"/>
      <x:c r="F96" s="24"/>
      <x:c r="G96" s="24"/>
      <x:c r="H96" s="30" t="str">
        <x:f>IF(A96="","",IF(COUNTIF($A$6:$A$205,A96)=1,"VALID","INVALID - DUPLICATE / CASE-COLLIDING ALTERNATIVE LINK ID"))</x:f>
      </x:c>
      <x:c r="I96" s="30" t="str">
        <x:f>IF(A96="","",IF(AND(COUNTIF(MEMO_REGISTER!$A$6:$A$205,B96)=1,EXACT(B96,INDEX(MEMO_REGISTER!$A$6:$A$205,MATCH(B96,MEMO_REGISTER!$A$6:$A$205,0))),EXACT(C96,INDEX(MEMO_REGISTER!$B$6:$B$205,MATCH(B96,MEMO_REGISTER!$A$6:$A$205,0)))),"VALID","INVALID - MEMO / DECISION OWNERSHIP"))</x:f>
      </x:c>
      <x:c r="J96" s="30" t="str">
        <x:f>IF(A96="","",IF(OR(EXACT(E96,"REJECTED"),EXACT(E96,"DEFERRED"),EXACT(E96,"STATUS QUO")),"VALID","INVALID - STATUS TOKEN"))</x:f>
      </x:c>
      <x:c r="K96" s="30" t="str">
        <x:f>IF(A96="","",IF(AND(B96&lt;&gt;"",C96&lt;&gt;"",D96&lt;&gt;"",F96&lt;&gt;"",G96&lt;&gt;""),"VALID","INVALID - REQUIRED FIELD"))</x:f>
      </x:c>
      <x:c r="L96" s="30" t="str">
        <x:f>IF(A96="","",IF(AND(H96="VALID",I96="VALID",J96="VALID",K96="VALID",N96="VALID"),"VALID","INVALID"))</x:f>
      </x:c>
      <x:c r="M96" s="30" t="str">
        <x:f>IF(A96="","",B96&amp;"|~|"&amp;C96&amp;"|~|"&amp;D96)</x:f>
      </x:c>
      <x:c r="N96" s="51" t="str">
        <x:f>IF(A96="","",IF(AND(COUNTIF(UPSTREAM_ALTERNATIVES!$A$6:$A$205,A96)=1,EXACT(A96,INDEX(UPSTREAM_ALTERNATIVES!$A$6:$A$205,MATCH(A96,UPSTREAM_ALTERNATIVES!$A$6:$A$205,0))),EXACT(C96,INDEX(UPSTREAM_ALTERNATIVES!$B$6:$B$205,MATCH(A96,UPSTREAM_ALTERNATIVES!$A$6:$A$205,0))),EXACT(D96,INDEX(UPSTREAM_ALTERNATIVES!$C$6:$C$205,MATCH(A96,UPSTREAM_ALTERNATIVES!$A$6:$A$205,0))),EXACT(E96,INDEX(UPSTREAM_ALTERNATIVES!$D$6:$D$205,MATCH(A96,UPSTREAM_ALTERNATIVES!$A$6:$A$205,0))),EXACT(F96,INDEX(UPSTREAM_ALTERNATIVES!$E$6:$E$205,MATCH(A96,UPSTREAM_ALTERNATIVES!$A$6:$A$205,0))),EXACT(G96,INDEX(UPSTREAM_ALTERNATIVES!$F$6:$F$205,MATCH(A96,UPSTREAM_ALTERNATIVES!$A$6:$A$205,0))),INDEX(UPSTREAM_ALTERNATIVES!$K$6:$K$205,MATCH(A96,UPSTREAM_ALTERNATIVES!$A$6:$A$205,0))="VALID"),"VALID","INVALID - UPSTREAM ALTERNATIVE PARITY"))</x:f>
      </x:c>
      <x:c r="O96" s="51" t="str">
        <x:f>IF(A96="","",COUNTIF($B$6:B96,B96))</x:f>
      </x:c>
      <x:c r="P96" s="51" t="str">
        <x:f>IF(A96="","",B96&amp;"|~|"&amp;O96)</x:f>
      </x:c>
      <x:c r="Q96" t="str">
        <x:f>IF(A96="","",ROW()-5)</x:f>
      </x:c>
    </x:row>
    <x:row r="97">
      <x:c r="A97" s="24"/>
      <x:c r="B97" s="24"/>
      <x:c r="C97" s="24"/>
      <x:c r="D97" s="24"/>
      <x:c r="E97" s="24"/>
      <x:c r="F97" s="24"/>
      <x:c r="G97" s="24"/>
      <x:c r="H97" s="30" t="str">
        <x:f>IF(A97="","",IF(COUNTIF($A$6:$A$205,A97)=1,"VALID","INVALID - DUPLICATE / CASE-COLLIDING ALTERNATIVE LINK ID"))</x:f>
      </x:c>
      <x:c r="I97" s="30" t="str">
        <x:f>IF(A97="","",IF(AND(COUNTIF(MEMO_REGISTER!$A$6:$A$205,B97)=1,EXACT(B97,INDEX(MEMO_REGISTER!$A$6:$A$205,MATCH(B97,MEMO_REGISTER!$A$6:$A$205,0))),EXACT(C97,INDEX(MEMO_REGISTER!$B$6:$B$205,MATCH(B97,MEMO_REGISTER!$A$6:$A$205,0)))),"VALID","INVALID - MEMO / DECISION OWNERSHIP"))</x:f>
      </x:c>
      <x:c r="J97" s="30" t="str">
        <x:f>IF(A97="","",IF(OR(EXACT(E97,"REJECTED"),EXACT(E97,"DEFERRED"),EXACT(E97,"STATUS QUO")),"VALID","INVALID - STATUS TOKEN"))</x:f>
      </x:c>
      <x:c r="K97" s="30" t="str">
        <x:f>IF(A97="","",IF(AND(B97&lt;&gt;"",C97&lt;&gt;"",D97&lt;&gt;"",F97&lt;&gt;"",G97&lt;&gt;""),"VALID","INVALID - REQUIRED FIELD"))</x:f>
      </x:c>
      <x:c r="L97" s="30" t="str">
        <x:f>IF(A97="","",IF(AND(H97="VALID",I97="VALID",J97="VALID",K97="VALID",N97="VALID"),"VALID","INVALID"))</x:f>
      </x:c>
      <x:c r="M97" s="30" t="str">
        <x:f>IF(A97="","",B97&amp;"|~|"&amp;C97&amp;"|~|"&amp;D97)</x:f>
      </x:c>
      <x:c r="N97" s="51" t="str">
        <x:f>IF(A97="","",IF(AND(COUNTIF(UPSTREAM_ALTERNATIVES!$A$6:$A$205,A97)=1,EXACT(A97,INDEX(UPSTREAM_ALTERNATIVES!$A$6:$A$205,MATCH(A97,UPSTREAM_ALTERNATIVES!$A$6:$A$205,0))),EXACT(C97,INDEX(UPSTREAM_ALTERNATIVES!$B$6:$B$205,MATCH(A97,UPSTREAM_ALTERNATIVES!$A$6:$A$205,0))),EXACT(D97,INDEX(UPSTREAM_ALTERNATIVES!$C$6:$C$205,MATCH(A97,UPSTREAM_ALTERNATIVES!$A$6:$A$205,0))),EXACT(E97,INDEX(UPSTREAM_ALTERNATIVES!$D$6:$D$205,MATCH(A97,UPSTREAM_ALTERNATIVES!$A$6:$A$205,0))),EXACT(F97,INDEX(UPSTREAM_ALTERNATIVES!$E$6:$E$205,MATCH(A97,UPSTREAM_ALTERNATIVES!$A$6:$A$205,0))),EXACT(G97,INDEX(UPSTREAM_ALTERNATIVES!$F$6:$F$205,MATCH(A97,UPSTREAM_ALTERNATIVES!$A$6:$A$205,0))),INDEX(UPSTREAM_ALTERNATIVES!$K$6:$K$205,MATCH(A97,UPSTREAM_ALTERNATIVES!$A$6:$A$205,0))="VALID"),"VALID","INVALID - UPSTREAM ALTERNATIVE PARITY"))</x:f>
      </x:c>
      <x:c r="O97" s="51" t="str">
        <x:f>IF(A97="","",COUNTIF($B$6:B97,B97))</x:f>
      </x:c>
      <x:c r="P97" s="51" t="str">
        <x:f>IF(A97="","",B97&amp;"|~|"&amp;O97)</x:f>
      </x:c>
      <x:c r="Q97" t="str">
        <x:f>IF(A97="","",ROW()-5)</x:f>
      </x:c>
    </x:row>
    <x:row r="98">
      <x:c r="A98" s="24"/>
      <x:c r="B98" s="24"/>
      <x:c r="C98" s="24"/>
      <x:c r="D98" s="24"/>
      <x:c r="E98" s="24"/>
      <x:c r="F98" s="24"/>
      <x:c r="G98" s="24"/>
      <x:c r="H98" s="30" t="str">
        <x:f>IF(A98="","",IF(COUNTIF($A$6:$A$205,A98)=1,"VALID","INVALID - DUPLICATE / CASE-COLLIDING ALTERNATIVE LINK ID"))</x:f>
      </x:c>
      <x:c r="I98" s="30" t="str">
        <x:f>IF(A98="","",IF(AND(COUNTIF(MEMO_REGISTER!$A$6:$A$205,B98)=1,EXACT(B98,INDEX(MEMO_REGISTER!$A$6:$A$205,MATCH(B98,MEMO_REGISTER!$A$6:$A$205,0))),EXACT(C98,INDEX(MEMO_REGISTER!$B$6:$B$205,MATCH(B98,MEMO_REGISTER!$A$6:$A$205,0)))),"VALID","INVALID - MEMO / DECISION OWNERSHIP"))</x:f>
      </x:c>
      <x:c r="J98" s="30" t="str">
        <x:f>IF(A98="","",IF(OR(EXACT(E98,"REJECTED"),EXACT(E98,"DEFERRED"),EXACT(E98,"STATUS QUO")),"VALID","INVALID - STATUS TOKEN"))</x:f>
      </x:c>
      <x:c r="K98" s="30" t="str">
        <x:f>IF(A98="","",IF(AND(B98&lt;&gt;"",C98&lt;&gt;"",D98&lt;&gt;"",F98&lt;&gt;"",G98&lt;&gt;""),"VALID","INVALID - REQUIRED FIELD"))</x:f>
      </x:c>
      <x:c r="L98" s="30" t="str">
        <x:f>IF(A98="","",IF(AND(H98="VALID",I98="VALID",J98="VALID",K98="VALID",N98="VALID"),"VALID","INVALID"))</x:f>
      </x:c>
      <x:c r="M98" s="30" t="str">
        <x:f>IF(A98="","",B98&amp;"|~|"&amp;C98&amp;"|~|"&amp;D98)</x:f>
      </x:c>
      <x:c r="N98" s="51" t="str">
        <x:f>IF(A98="","",IF(AND(COUNTIF(UPSTREAM_ALTERNATIVES!$A$6:$A$205,A98)=1,EXACT(A98,INDEX(UPSTREAM_ALTERNATIVES!$A$6:$A$205,MATCH(A98,UPSTREAM_ALTERNATIVES!$A$6:$A$205,0))),EXACT(C98,INDEX(UPSTREAM_ALTERNATIVES!$B$6:$B$205,MATCH(A98,UPSTREAM_ALTERNATIVES!$A$6:$A$205,0))),EXACT(D98,INDEX(UPSTREAM_ALTERNATIVES!$C$6:$C$205,MATCH(A98,UPSTREAM_ALTERNATIVES!$A$6:$A$205,0))),EXACT(E98,INDEX(UPSTREAM_ALTERNATIVES!$D$6:$D$205,MATCH(A98,UPSTREAM_ALTERNATIVES!$A$6:$A$205,0))),EXACT(F98,INDEX(UPSTREAM_ALTERNATIVES!$E$6:$E$205,MATCH(A98,UPSTREAM_ALTERNATIVES!$A$6:$A$205,0))),EXACT(G98,INDEX(UPSTREAM_ALTERNATIVES!$F$6:$F$205,MATCH(A98,UPSTREAM_ALTERNATIVES!$A$6:$A$205,0))),INDEX(UPSTREAM_ALTERNATIVES!$K$6:$K$205,MATCH(A98,UPSTREAM_ALTERNATIVES!$A$6:$A$205,0))="VALID"),"VALID","INVALID - UPSTREAM ALTERNATIVE PARITY"))</x:f>
      </x:c>
      <x:c r="O98" s="51" t="str">
        <x:f>IF(A98="","",COUNTIF($B$6:B98,B98))</x:f>
      </x:c>
      <x:c r="P98" s="51" t="str">
        <x:f>IF(A98="","",B98&amp;"|~|"&amp;O98)</x:f>
      </x:c>
      <x:c r="Q98" t="str">
        <x:f>IF(A98="","",ROW()-5)</x:f>
      </x:c>
    </x:row>
    <x:row r="99">
      <x:c r="A99" s="24"/>
      <x:c r="B99" s="24"/>
      <x:c r="C99" s="24"/>
      <x:c r="D99" s="24"/>
      <x:c r="E99" s="24"/>
      <x:c r="F99" s="24"/>
      <x:c r="G99" s="24"/>
      <x:c r="H99" s="30" t="str">
        <x:f>IF(A99="","",IF(COUNTIF($A$6:$A$205,A99)=1,"VALID","INVALID - DUPLICATE / CASE-COLLIDING ALTERNATIVE LINK ID"))</x:f>
      </x:c>
      <x:c r="I99" s="30" t="str">
        <x:f>IF(A99="","",IF(AND(COUNTIF(MEMO_REGISTER!$A$6:$A$205,B99)=1,EXACT(B99,INDEX(MEMO_REGISTER!$A$6:$A$205,MATCH(B99,MEMO_REGISTER!$A$6:$A$205,0))),EXACT(C99,INDEX(MEMO_REGISTER!$B$6:$B$205,MATCH(B99,MEMO_REGISTER!$A$6:$A$205,0)))),"VALID","INVALID - MEMO / DECISION OWNERSHIP"))</x:f>
      </x:c>
      <x:c r="J99" s="30" t="str">
        <x:f>IF(A99="","",IF(OR(EXACT(E99,"REJECTED"),EXACT(E99,"DEFERRED"),EXACT(E99,"STATUS QUO")),"VALID","INVALID - STATUS TOKEN"))</x:f>
      </x:c>
      <x:c r="K99" s="30" t="str">
        <x:f>IF(A99="","",IF(AND(B99&lt;&gt;"",C99&lt;&gt;"",D99&lt;&gt;"",F99&lt;&gt;"",G99&lt;&gt;""),"VALID","INVALID - REQUIRED FIELD"))</x:f>
      </x:c>
      <x:c r="L99" s="30" t="str">
        <x:f>IF(A99="","",IF(AND(H99="VALID",I99="VALID",J99="VALID",K99="VALID",N99="VALID"),"VALID","INVALID"))</x:f>
      </x:c>
      <x:c r="M99" s="30" t="str">
        <x:f>IF(A99="","",B99&amp;"|~|"&amp;C99&amp;"|~|"&amp;D99)</x:f>
      </x:c>
      <x:c r="N99" s="51" t="str">
        <x:f>IF(A99="","",IF(AND(COUNTIF(UPSTREAM_ALTERNATIVES!$A$6:$A$205,A99)=1,EXACT(A99,INDEX(UPSTREAM_ALTERNATIVES!$A$6:$A$205,MATCH(A99,UPSTREAM_ALTERNATIVES!$A$6:$A$205,0))),EXACT(C99,INDEX(UPSTREAM_ALTERNATIVES!$B$6:$B$205,MATCH(A99,UPSTREAM_ALTERNATIVES!$A$6:$A$205,0))),EXACT(D99,INDEX(UPSTREAM_ALTERNATIVES!$C$6:$C$205,MATCH(A99,UPSTREAM_ALTERNATIVES!$A$6:$A$205,0))),EXACT(E99,INDEX(UPSTREAM_ALTERNATIVES!$D$6:$D$205,MATCH(A99,UPSTREAM_ALTERNATIVES!$A$6:$A$205,0))),EXACT(F99,INDEX(UPSTREAM_ALTERNATIVES!$E$6:$E$205,MATCH(A99,UPSTREAM_ALTERNATIVES!$A$6:$A$205,0))),EXACT(G99,INDEX(UPSTREAM_ALTERNATIVES!$F$6:$F$205,MATCH(A99,UPSTREAM_ALTERNATIVES!$A$6:$A$205,0))),INDEX(UPSTREAM_ALTERNATIVES!$K$6:$K$205,MATCH(A99,UPSTREAM_ALTERNATIVES!$A$6:$A$205,0))="VALID"),"VALID","INVALID - UPSTREAM ALTERNATIVE PARITY"))</x:f>
      </x:c>
      <x:c r="O99" s="51" t="str">
        <x:f>IF(A99="","",COUNTIF($B$6:B99,B99))</x:f>
      </x:c>
      <x:c r="P99" s="51" t="str">
        <x:f>IF(A99="","",B99&amp;"|~|"&amp;O99)</x:f>
      </x:c>
      <x:c r="Q99" t="str">
        <x:f>IF(A99="","",ROW()-5)</x:f>
      </x:c>
    </x:row>
    <x:row r="100">
      <x:c r="A100" s="24"/>
      <x:c r="B100" s="24"/>
      <x:c r="C100" s="24"/>
      <x:c r="D100" s="24"/>
      <x:c r="E100" s="24"/>
      <x:c r="F100" s="24"/>
      <x:c r="G100" s="24"/>
      <x:c r="H100" s="30" t="str">
        <x:f>IF(A100="","",IF(COUNTIF($A$6:$A$205,A100)=1,"VALID","INVALID - DUPLICATE / CASE-COLLIDING ALTERNATIVE LINK ID"))</x:f>
      </x:c>
      <x:c r="I100" s="30" t="str">
        <x:f>IF(A100="","",IF(AND(COUNTIF(MEMO_REGISTER!$A$6:$A$205,B100)=1,EXACT(B100,INDEX(MEMO_REGISTER!$A$6:$A$205,MATCH(B100,MEMO_REGISTER!$A$6:$A$205,0))),EXACT(C100,INDEX(MEMO_REGISTER!$B$6:$B$205,MATCH(B100,MEMO_REGISTER!$A$6:$A$205,0)))),"VALID","INVALID - MEMO / DECISION OWNERSHIP"))</x:f>
      </x:c>
      <x:c r="J100" s="30" t="str">
        <x:f>IF(A100="","",IF(OR(EXACT(E100,"REJECTED"),EXACT(E100,"DEFERRED"),EXACT(E100,"STATUS QUO")),"VALID","INVALID - STATUS TOKEN"))</x:f>
      </x:c>
      <x:c r="K100" s="30" t="str">
        <x:f>IF(A100="","",IF(AND(B100&lt;&gt;"",C100&lt;&gt;"",D100&lt;&gt;"",F100&lt;&gt;"",G100&lt;&gt;""),"VALID","INVALID - REQUIRED FIELD"))</x:f>
      </x:c>
      <x:c r="L100" s="30" t="str">
        <x:f>IF(A100="","",IF(AND(H100="VALID",I100="VALID",J100="VALID",K100="VALID",N100="VALID"),"VALID","INVALID"))</x:f>
      </x:c>
      <x:c r="M100" s="30" t="str">
        <x:f>IF(A100="","",B100&amp;"|~|"&amp;C100&amp;"|~|"&amp;D100)</x:f>
      </x:c>
      <x:c r="N100" s="51" t="str">
        <x:f>IF(A100="","",IF(AND(COUNTIF(UPSTREAM_ALTERNATIVES!$A$6:$A$205,A100)=1,EXACT(A100,INDEX(UPSTREAM_ALTERNATIVES!$A$6:$A$205,MATCH(A100,UPSTREAM_ALTERNATIVES!$A$6:$A$205,0))),EXACT(C100,INDEX(UPSTREAM_ALTERNATIVES!$B$6:$B$205,MATCH(A100,UPSTREAM_ALTERNATIVES!$A$6:$A$205,0))),EXACT(D100,INDEX(UPSTREAM_ALTERNATIVES!$C$6:$C$205,MATCH(A100,UPSTREAM_ALTERNATIVES!$A$6:$A$205,0))),EXACT(E100,INDEX(UPSTREAM_ALTERNATIVES!$D$6:$D$205,MATCH(A100,UPSTREAM_ALTERNATIVES!$A$6:$A$205,0))),EXACT(F100,INDEX(UPSTREAM_ALTERNATIVES!$E$6:$E$205,MATCH(A100,UPSTREAM_ALTERNATIVES!$A$6:$A$205,0))),EXACT(G100,INDEX(UPSTREAM_ALTERNATIVES!$F$6:$F$205,MATCH(A100,UPSTREAM_ALTERNATIVES!$A$6:$A$205,0))),INDEX(UPSTREAM_ALTERNATIVES!$K$6:$K$205,MATCH(A100,UPSTREAM_ALTERNATIVES!$A$6:$A$205,0))="VALID"),"VALID","INVALID - UPSTREAM ALTERNATIVE PARITY"))</x:f>
      </x:c>
      <x:c r="O100" s="51" t="str">
        <x:f>IF(A100="","",COUNTIF($B$6:B100,B100))</x:f>
      </x:c>
      <x:c r="P100" s="51" t="str">
        <x:f>IF(A100="","",B100&amp;"|~|"&amp;O100)</x:f>
      </x:c>
      <x:c r="Q100" t="str">
        <x:f>IF(A100="","",ROW()-5)</x:f>
      </x:c>
    </x:row>
    <x:row r="101">
      <x:c r="A101" s="24"/>
      <x:c r="B101" s="24"/>
      <x:c r="C101" s="24"/>
      <x:c r="D101" s="24"/>
      <x:c r="E101" s="24"/>
      <x:c r="F101" s="24"/>
      <x:c r="G101" s="24"/>
      <x:c r="H101" s="30" t="str">
        <x:f>IF(A101="","",IF(COUNTIF($A$6:$A$205,A101)=1,"VALID","INVALID - DUPLICATE / CASE-COLLIDING ALTERNATIVE LINK ID"))</x:f>
      </x:c>
      <x:c r="I101" s="30" t="str">
        <x:f>IF(A101="","",IF(AND(COUNTIF(MEMO_REGISTER!$A$6:$A$205,B101)=1,EXACT(B101,INDEX(MEMO_REGISTER!$A$6:$A$205,MATCH(B101,MEMO_REGISTER!$A$6:$A$205,0))),EXACT(C101,INDEX(MEMO_REGISTER!$B$6:$B$205,MATCH(B101,MEMO_REGISTER!$A$6:$A$205,0)))),"VALID","INVALID - MEMO / DECISION OWNERSHIP"))</x:f>
      </x:c>
      <x:c r="J101" s="30" t="str">
        <x:f>IF(A101="","",IF(OR(EXACT(E101,"REJECTED"),EXACT(E101,"DEFERRED"),EXACT(E101,"STATUS QUO")),"VALID","INVALID - STATUS TOKEN"))</x:f>
      </x:c>
      <x:c r="K101" s="30" t="str">
        <x:f>IF(A101="","",IF(AND(B101&lt;&gt;"",C101&lt;&gt;"",D101&lt;&gt;"",F101&lt;&gt;"",G101&lt;&gt;""),"VALID","INVALID - REQUIRED FIELD"))</x:f>
      </x:c>
      <x:c r="L101" s="30" t="str">
        <x:f>IF(A101="","",IF(AND(H101="VALID",I101="VALID",J101="VALID",K101="VALID",N101="VALID"),"VALID","INVALID"))</x:f>
      </x:c>
      <x:c r="M101" s="30" t="str">
        <x:f>IF(A101="","",B101&amp;"|~|"&amp;C101&amp;"|~|"&amp;D101)</x:f>
      </x:c>
      <x:c r="N101" s="51" t="str">
        <x:f>IF(A101="","",IF(AND(COUNTIF(UPSTREAM_ALTERNATIVES!$A$6:$A$205,A101)=1,EXACT(A101,INDEX(UPSTREAM_ALTERNATIVES!$A$6:$A$205,MATCH(A101,UPSTREAM_ALTERNATIVES!$A$6:$A$205,0))),EXACT(C101,INDEX(UPSTREAM_ALTERNATIVES!$B$6:$B$205,MATCH(A101,UPSTREAM_ALTERNATIVES!$A$6:$A$205,0))),EXACT(D101,INDEX(UPSTREAM_ALTERNATIVES!$C$6:$C$205,MATCH(A101,UPSTREAM_ALTERNATIVES!$A$6:$A$205,0))),EXACT(E101,INDEX(UPSTREAM_ALTERNATIVES!$D$6:$D$205,MATCH(A101,UPSTREAM_ALTERNATIVES!$A$6:$A$205,0))),EXACT(F101,INDEX(UPSTREAM_ALTERNATIVES!$E$6:$E$205,MATCH(A101,UPSTREAM_ALTERNATIVES!$A$6:$A$205,0))),EXACT(G101,INDEX(UPSTREAM_ALTERNATIVES!$F$6:$F$205,MATCH(A101,UPSTREAM_ALTERNATIVES!$A$6:$A$205,0))),INDEX(UPSTREAM_ALTERNATIVES!$K$6:$K$205,MATCH(A101,UPSTREAM_ALTERNATIVES!$A$6:$A$205,0))="VALID"),"VALID","INVALID - UPSTREAM ALTERNATIVE PARITY"))</x:f>
      </x:c>
      <x:c r="O101" s="51" t="str">
        <x:f>IF(A101="","",COUNTIF($B$6:B101,B101))</x:f>
      </x:c>
      <x:c r="P101" s="51" t="str">
        <x:f>IF(A101="","",B101&amp;"|~|"&amp;O101)</x:f>
      </x:c>
      <x:c r="Q101" t="str">
        <x:f>IF(A101="","",ROW()-5)</x:f>
      </x:c>
    </x:row>
    <x:row r="102">
      <x:c r="A102" s="24"/>
      <x:c r="B102" s="24"/>
      <x:c r="C102" s="24"/>
      <x:c r="D102" s="24"/>
      <x:c r="E102" s="24"/>
      <x:c r="F102" s="24"/>
      <x:c r="G102" s="24"/>
      <x:c r="H102" s="30" t="str">
        <x:f>IF(A102="","",IF(COUNTIF($A$6:$A$205,A102)=1,"VALID","INVALID - DUPLICATE / CASE-COLLIDING ALTERNATIVE LINK ID"))</x:f>
      </x:c>
      <x:c r="I102" s="30" t="str">
        <x:f>IF(A102="","",IF(AND(COUNTIF(MEMO_REGISTER!$A$6:$A$205,B102)=1,EXACT(B102,INDEX(MEMO_REGISTER!$A$6:$A$205,MATCH(B102,MEMO_REGISTER!$A$6:$A$205,0))),EXACT(C102,INDEX(MEMO_REGISTER!$B$6:$B$205,MATCH(B102,MEMO_REGISTER!$A$6:$A$205,0)))),"VALID","INVALID - MEMO / DECISION OWNERSHIP"))</x:f>
      </x:c>
      <x:c r="J102" s="30" t="str">
        <x:f>IF(A102="","",IF(OR(EXACT(E102,"REJECTED"),EXACT(E102,"DEFERRED"),EXACT(E102,"STATUS QUO")),"VALID","INVALID - STATUS TOKEN"))</x:f>
      </x:c>
      <x:c r="K102" s="30" t="str">
        <x:f>IF(A102="","",IF(AND(B102&lt;&gt;"",C102&lt;&gt;"",D102&lt;&gt;"",F102&lt;&gt;"",G102&lt;&gt;""),"VALID","INVALID - REQUIRED FIELD"))</x:f>
      </x:c>
      <x:c r="L102" s="30" t="str">
        <x:f>IF(A102="","",IF(AND(H102="VALID",I102="VALID",J102="VALID",K102="VALID",N102="VALID"),"VALID","INVALID"))</x:f>
      </x:c>
      <x:c r="M102" s="30" t="str">
        <x:f>IF(A102="","",B102&amp;"|~|"&amp;C102&amp;"|~|"&amp;D102)</x:f>
      </x:c>
      <x:c r="N102" s="51" t="str">
        <x:f>IF(A102="","",IF(AND(COUNTIF(UPSTREAM_ALTERNATIVES!$A$6:$A$205,A102)=1,EXACT(A102,INDEX(UPSTREAM_ALTERNATIVES!$A$6:$A$205,MATCH(A102,UPSTREAM_ALTERNATIVES!$A$6:$A$205,0))),EXACT(C102,INDEX(UPSTREAM_ALTERNATIVES!$B$6:$B$205,MATCH(A102,UPSTREAM_ALTERNATIVES!$A$6:$A$205,0))),EXACT(D102,INDEX(UPSTREAM_ALTERNATIVES!$C$6:$C$205,MATCH(A102,UPSTREAM_ALTERNATIVES!$A$6:$A$205,0))),EXACT(E102,INDEX(UPSTREAM_ALTERNATIVES!$D$6:$D$205,MATCH(A102,UPSTREAM_ALTERNATIVES!$A$6:$A$205,0))),EXACT(F102,INDEX(UPSTREAM_ALTERNATIVES!$E$6:$E$205,MATCH(A102,UPSTREAM_ALTERNATIVES!$A$6:$A$205,0))),EXACT(G102,INDEX(UPSTREAM_ALTERNATIVES!$F$6:$F$205,MATCH(A102,UPSTREAM_ALTERNATIVES!$A$6:$A$205,0))),INDEX(UPSTREAM_ALTERNATIVES!$K$6:$K$205,MATCH(A102,UPSTREAM_ALTERNATIVES!$A$6:$A$205,0))="VALID"),"VALID","INVALID - UPSTREAM ALTERNATIVE PARITY"))</x:f>
      </x:c>
      <x:c r="O102" s="51" t="str">
        <x:f>IF(A102="","",COUNTIF($B$6:B102,B102))</x:f>
      </x:c>
      <x:c r="P102" s="51" t="str">
        <x:f>IF(A102="","",B102&amp;"|~|"&amp;O102)</x:f>
      </x:c>
      <x:c r="Q102" t="str">
        <x:f>IF(A102="","",ROW()-5)</x:f>
      </x:c>
    </x:row>
    <x:row r="103">
      <x:c r="A103" s="24"/>
      <x:c r="B103" s="24"/>
      <x:c r="C103" s="24"/>
      <x:c r="D103" s="24"/>
      <x:c r="E103" s="24"/>
      <x:c r="F103" s="24"/>
      <x:c r="G103" s="24"/>
      <x:c r="H103" s="30" t="str">
        <x:f>IF(A103="","",IF(COUNTIF($A$6:$A$205,A103)=1,"VALID","INVALID - DUPLICATE / CASE-COLLIDING ALTERNATIVE LINK ID"))</x:f>
      </x:c>
      <x:c r="I103" s="30" t="str">
        <x:f>IF(A103="","",IF(AND(COUNTIF(MEMO_REGISTER!$A$6:$A$205,B103)=1,EXACT(B103,INDEX(MEMO_REGISTER!$A$6:$A$205,MATCH(B103,MEMO_REGISTER!$A$6:$A$205,0))),EXACT(C103,INDEX(MEMO_REGISTER!$B$6:$B$205,MATCH(B103,MEMO_REGISTER!$A$6:$A$205,0)))),"VALID","INVALID - MEMO / DECISION OWNERSHIP"))</x:f>
      </x:c>
      <x:c r="J103" s="30" t="str">
        <x:f>IF(A103="","",IF(OR(EXACT(E103,"REJECTED"),EXACT(E103,"DEFERRED"),EXACT(E103,"STATUS QUO")),"VALID","INVALID - STATUS TOKEN"))</x:f>
      </x:c>
      <x:c r="K103" s="30" t="str">
        <x:f>IF(A103="","",IF(AND(B103&lt;&gt;"",C103&lt;&gt;"",D103&lt;&gt;"",F103&lt;&gt;"",G103&lt;&gt;""),"VALID","INVALID - REQUIRED FIELD"))</x:f>
      </x:c>
      <x:c r="L103" s="30" t="str">
        <x:f>IF(A103="","",IF(AND(H103="VALID",I103="VALID",J103="VALID",K103="VALID",N103="VALID"),"VALID","INVALID"))</x:f>
      </x:c>
      <x:c r="M103" s="30" t="str">
        <x:f>IF(A103="","",B103&amp;"|~|"&amp;C103&amp;"|~|"&amp;D103)</x:f>
      </x:c>
      <x:c r="N103" s="51" t="str">
        <x:f>IF(A103="","",IF(AND(COUNTIF(UPSTREAM_ALTERNATIVES!$A$6:$A$205,A103)=1,EXACT(A103,INDEX(UPSTREAM_ALTERNATIVES!$A$6:$A$205,MATCH(A103,UPSTREAM_ALTERNATIVES!$A$6:$A$205,0))),EXACT(C103,INDEX(UPSTREAM_ALTERNATIVES!$B$6:$B$205,MATCH(A103,UPSTREAM_ALTERNATIVES!$A$6:$A$205,0))),EXACT(D103,INDEX(UPSTREAM_ALTERNATIVES!$C$6:$C$205,MATCH(A103,UPSTREAM_ALTERNATIVES!$A$6:$A$205,0))),EXACT(E103,INDEX(UPSTREAM_ALTERNATIVES!$D$6:$D$205,MATCH(A103,UPSTREAM_ALTERNATIVES!$A$6:$A$205,0))),EXACT(F103,INDEX(UPSTREAM_ALTERNATIVES!$E$6:$E$205,MATCH(A103,UPSTREAM_ALTERNATIVES!$A$6:$A$205,0))),EXACT(G103,INDEX(UPSTREAM_ALTERNATIVES!$F$6:$F$205,MATCH(A103,UPSTREAM_ALTERNATIVES!$A$6:$A$205,0))),INDEX(UPSTREAM_ALTERNATIVES!$K$6:$K$205,MATCH(A103,UPSTREAM_ALTERNATIVES!$A$6:$A$205,0))="VALID"),"VALID","INVALID - UPSTREAM ALTERNATIVE PARITY"))</x:f>
      </x:c>
      <x:c r="O103" s="51" t="str">
        <x:f>IF(A103="","",COUNTIF($B$6:B103,B103))</x:f>
      </x:c>
      <x:c r="P103" s="51" t="str">
        <x:f>IF(A103="","",B103&amp;"|~|"&amp;O103)</x:f>
      </x:c>
      <x:c r="Q103" t="str">
        <x:f>IF(A103="","",ROW()-5)</x:f>
      </x:c>
    </x:row>
    <x:row r="104">
      <x:c r="A104" s="24"/>
      <x:c r="B104" s="24"/>
      <x:c r="C104" s="24"/>
      <x:c r="D104" s="24"/>
      <x:c r="E104" s="24"/>
      <x:c r="F104" s="24"/>
      <x:c r="G104" s="24"/>
      <x:c r="H104" s="30" t="str">
        <x:f>IF(A104="","",IF(COUNTIF($A$6:$A$205,A104)=1,"VALID","INVALID - DUPLICATE / CASE-COLLIDING ALTERNATIVE LINK ID"))</x:f>
      </x:c>
      <x:c r="I104" s="30" t="str">
        <x:f>IF(A104="","",IF(AND(COUNTIF(MEMO_REGISTER!$A$6:$A$205,B104)=1,EXACT(B104,INDEX(MEMO_REGISTER!$A$6:$A$205,MATCH(B104,MEMO_REGISTER!$A$6:$A$205,0))),EXACT(C104,INDEX(MEMO_REGISTER!$B$6:$B$205,MATCH(B104,MEMO_REGISTER!$A$6:$A$205,0)))),"VALID","INVALID - MEMO / DECISION OWNERSHIP"))</x:f>
      </x:c>
      <x:c r="J104" s="30" t="str">
        <x:f>IF(A104="","",IF(OR(EXACT(E104,"REJECTED"),EXACT(E104,"DEFERRED"),EXACT(E104,"STATUS QUO")),"VALID","INVALID - STATUS TOKEN"))</x:f>
      </x:c>
      <x:c r="K104" s="30" t="str">
        <x:f>IF(A104="","",IF(AND(B104&lt;&gt;"",C104&lt;&gt;"",D104&lt;&gt;"",F104&lt;&gt;"",G104&lt;&gt;""),"VALID","INVALID - REQUIRED FIELD"))</x:f>
      </x:c>
      <x:c r="L104" s="30" t="str">
        <x:f>IF(A104="","",IF(AND(H104="VALID",I104="VALID",J104="VALID",K104="VALID",N104="VALID"),"VALID","INVALID"))</x:f>
      </x:c>
      <x:c r="M104" s="30" t="str">
        <x:f>IF(A104="","",B104&amp;"|~|"&amp;C104&amp;"|~|"&amp;D104)</x:f>
      </x:c>
      <x:c r="N104" s="51" t="str">
        <x:f>IF(A104="","",IF(AND(COUNTIF(UPSTREAM_ALTERNATIVES!$A$6:$A$205,A104)=1,EXACT(A104,INDEX(UPSTREAM_ALTERNATIVES!$A$6:$A$205,MATCH(A104,UPSTREAM_ALTERNATIVES!$A$6:$A$205,0))),EXACT(C104,INDEX(UPSTREAM_ALTERNATIVES!$B$6:$B$205,MATCH(A104,UPSTREAM_ALTERNATIVES!$A$6:$A$205,0))),EXACT(D104,INDEX(UPSTREAM_ALTERNATIVES!$C$6:$C$205,MATCH(A104,UPSTREAM_ALTERNATIVES!$A$6:$A$205,0))),EXACT(E104,INDEX(UPSTREAM_ALTERNATIVES!$D$6:$D$205,MATCH(A104,UPSTREAM_ALTERNATIVES!$A$6:$A$205,0))),EXACT(F104,INDEX(UPSTREAM_ALTERNATIVES!$E$6:$E$205,MATCH(A104,UPSTREAM_ALTERNATIVES!$A$6:$A$205,0))),EXACT(G104,INDEX(UPSTREAM_ALTERNATIVES!$F$6:$F$205,MATCH(A104,UPSTREAM_ALTERNATIVES!$A$6:$A$205,0))),INDEX(UPSTREAM_ALTERNATIVES!$K$6:$K$205,MATCH(A104,UPSTREAM_ALTERNATIVES!$A$6:$A$205,0))="VALID"),"VALID","INVALID - UPSTREAM ALTERNATIVE PARITY"))</x:f>
      </x:c>
      <x:c r="O104" s="51" t="str">
        <x:f>IF(A104="","",COUNTIF($B$6:B104,B104))</x:f>
      </x:c>
      <x:c r="P104" s="51" t="str">
        <x:f>IF(A104="","",B104&amp;"|~|"&amp;O104)</x:f>
      </x:c>
      <x:c r="Q104" t="str">
        <x:f>IF(A104="","",ROW()-5)</x:f>
      </x:c>
    </x:row>
    <x:row r="105">
      <x:c r="A105" s="24"/>
      <x:c r="B105" s="24"/>
      <x:c r="C105" s="24"/>
      <x:c r="D105" s="24"/>
      <x:c r="E105" s="24"/>
      <x:c r="F105" s="24"/>
      <x:c r="G105" s="24"/>
      <x:c r="H105" s="30" t="str">
        <x:f>IF(A105="","",IF(COUNTIF($A$6:$A$205,A105)=1,"VALID","INVALID - DUPLICATE / CASE-COLLIDING ALTERNATIVE LINK ID"))</x:f>
      </x:c>
      <x:c r="I105" s="30" t="str">
        <x:f>IF(A105="","",IF(AND(COUNTIF(MEMO_REGISTER!$A$6:$A$205,B105)=1,EXACT(B105,INDEX(MEMO_REGISTER!$A$6:$A$205,MATCH(B105,MEMO_REGISTER!$A$6:$A$205,0))),EXACT(C105,INDEX(MEMO_REGISTER!$B$6:$B$205,MATCH(B105,MEMO_REGISTER!$A$6:$A$205,0)))),"VALID","INVALID - MEMO / DECISION OWNERSHIP"))</x:f>
      </x:c>
      <x:c r="J105" s="30" t="str">
        <x:f>IF(A105="","",IF(OR(EXACT(E105,"REJECTED"),EXACT(E105,"DEFERRED"),EXACT(E105,"STATUS QUO")),"VALID","INVALID - STATUS TOKEN"))</x:f>
      </x:c>
      <x:c r="K105" s="30" t="str">
        <x:f>IF(A105="","",IF(AND(B105&lt;&gt;"",C105&lt;&gt;"",D105&lt;&gt;"",F105&lt;&gt;"",G105&lt;&gt;""),"VALID","INVALID - REQUIRED FIELD"))</x:f>
      </x:c>
      <x:c r="L105" s="30" t="str">
        <x:f>IF(A105="","",IF(AND(H105="VALID",I105="VALID",J105="VALID",K105="VALID",N105="VALID"),"VALID","INVALID"))</x:f>
      </x:c>
      <x:c r="M105" s="30" t="str">
        <x:f>IF(A105="","",B105&amp;"|~|"&amp;C105&amp;"|~|"&amp;D105)</x:f>
      </x:c>
      <x:c r="N105" s="51" t="str">
        <x:f>IF(A105="","",IF(AND(COUNTIF(UPSTREAM_ALTERNATIVES!$A$6:$A$205,A105)=1,EXACT(A105,INDEX(UPSTREAM_ALTERNATIVES!$A$6:$A$205,MATCH(A105,UPSTREAM_ALTERNATIVES!$A$6:$A$205,0))),EXACT(C105,INDEX(UPSTREAM_ALTERNATIVES!$B$6:$B$205,MATCH(A105,UPSTREAM_ALTERNATIVES!$A$6:$A$205,0))),EXACT(D105,INDEX(UPSTREAM_ALTERNATIVES!$C$6:$C$205,MATCH(A105,UPSTREAM_ALTERNATIVES!$A$6:$A$205,0))),EXACT(E105,INDEX(UPSTREAM_ALTERNATIVES!$D$6:$D$205,MATCH(A105,UPSTREAM_ALTERNATIVES!$A$6:$A$205,0))),EXACT(F105,INDEX(UPSTREAM_ALTERNATIVES!$E$6:$E$205,MATCH(A105,UPSTREAM_ALTERNATIVES!$A$6:$A$205,0))),EXACT(G105,INDEX(UPSTREAM_ALTERNATIVES!$F$6:$F$205,MATCH(A105,UPSTREAM_ALTERNATIVES!$A$6:$A$205,0))),INDEX(UPSTREAM_ALTERNATIVES!$K$6:$K$205,MATCH(A105,UPSTREAM_ALTERNATIVES!$A$6:$A$205,0))="VALID"),"VALID","INVALID - UPSTREAM ALTERNATIVE PARITY"))</x:f>
      </x:c>
      <x:c r="O105" s="51" t="str">
        <x:f>IF(A105="","",COUNTIF($B$6:B105,B105))</x:f>
      </x:c>
      <x:c r="P105" s="51" t="str">
        <x:f>IF(A105="","",B105&amp;"|~|"&amp;O105)</x:f>
      </x:c>
      <x:c r="Q105" t="str">
        <x:f>IF(A105="","",ROW()-5)</x:f>
      </x:c>
    </x:row>
    <x:row r="106">
      <x:c r="A106" s="24"/>
      <x:c r="B106" s="24"/>
      <x:c r="C106" s="24"/>
      <x:c r="D106" s="24"/>
      <x:c r="E106" s="24"/>
      <x:c r="F106" s="24"/>
      <x:c r="G106" s="24"/>
      <x:c r="H106" s="30" t="str">
        <x:f>IF(A106="","",IF(COUNTIF($A$6:$A$205,A106)=1,"VALID","INVALID - DUPLICATE / CASE-COLLIDING ALTERNATIVE LINK ID"))</x:f>
      </x:c>
      <x:c r="I106" s="30" t="str">
        <x:f>IF(A106="","",IF(AND(COUNTIF(MEMO_REGISTER!$A$6:$A$205,B106)=1,EXACT(B106,INDEX(MEMO_REGISTER!$A$6:$A$205,MATCH(B106,MEMO_REGISTER!$A$6:$A$205,0))),EXACT(C106,INDEX(MEMO_REGISTER!$B$6:$B$205,MATCH(B106,MEMO_REGISTER!$A$6:$A$205,0)))),"VALID","INVALID - MEMO / DECISION OWNERSHIP"))</x:f>
      </x:c>
      <x:c r="J106" s="30" t="str">
        <x:f>IF(A106="","",IF(OR(EXACT(E106,"REJECTED"),EXACT(E106,"DEFERRED"),EXACT(E106,"STATUS QUO")),"VALID","INVALID - STATUS TOKEN"))</x:f>
      </x:c>
      <x:c r="K106" s="30" t="str">
        <x:f>IF(A106="","",IF(AND(B106&lt;&gt;"",C106&lt;&gt;"",D106&lt;&gt;"",F106&lt;&gt;"",G106&lt;&gt;""),"VALID","INVALID - REQUIRED FIELD"))</x:f>
      </x:c>
      <x:c r="L106" s="30" t="str">
        <x:f>IF(A106="","",IF(AND(H106="VALID",I106="VALID",J106="VALID",K106="VALID",N106="VALID"),"VALID","INVALID"))</x:f>
      </x:c>
      <x:c r="M106" s="30" t="str">
        <x:f>IF(A106="","",B106&amp;"|~|"&amp;C106&amp;"|~|"&amp;D106)</x:f>
      </x:c>
      <x:c r="N106" s="51" t="str">
        <x:f>IF(A106="","",IF(AND(COUNTIF(UPSTREAM_ALTERNATIVES!$A$6:$A$205,A106)=1,EXACT(A106,INDEX(UPSTREAM_ALTERNATIVES!$A$6:$A$205,MATCH(A106,UPSTREAM_ALTERNATIVES!$A$6:$A$205,0))),EXACT(C106,INDEX(UPSTREAM_ALTERNATIVES!$B$6:$B$205,MATCH(A106,UPSTREAM_ALTERNATIVES!$A$6:$A$205,0))),EXACT(D106,INDEX(UPSTREAM_ALTERNATIVES!$C$6:$C$205,MATCH(A106,UPSTREAM_ALTERNATIVES!$A$6:$A$205,0))),EXACT(E106,INDEX(UPSTREAM_ALTERNATIVES!$D$6:$D$205,MATCH(A106,UPSTREAM_ALTERNATIVES!$A$6:$A$205,0))),EXACT(F106,INDEX(UPSTREAM_ALTERNATIVES!$E$6:$E$205,MATCH(A106,UPSTREAM_ALTERNATIVES!$A$6:$A$205,0))),EXACT(G106,INDEX(UPSTREAM_ALTERNATIVES!$F$6:$F$205,MATCH(A106,UPSTREAM_ALTERNATIVES!$A$6:$A$205,0))),INDEX(UPSTREAM_ALTERNATIVES!$K$6:$K$205,MATCH(A106,UPSTREAM_ALTERNATIVES!$A$6:$A$205,0))="VALID"),"VALID","INVALID - UPSTREAM ALTERNATIVE PARITY"))</x:f>
      </x:c>
      <x:c r="O106" s="51" t="str">
        <x:f>IF(A106="","",COUNTIF($B$6:B106,B106))</x:f>
      </x:c>
      <x:c r="P106" s="51" t="str">
        <x:f>IF(A106="","",B106&amp;"|~|"&amp;O106)</x:f>
      </x:c>
      <x:c r="Q106" t="str">
        <x:f>IF(A106="","",ROW()-5)</x:f>
      </x:c>
    </x:row>
    <x:row r="107">
      <x:c r="A107" s="24"/>
      <x:c r="B107" s="24"/>
      <x:c r="C107" s="24"/>
      <x:c r="D107" s="24"/>
      <x:c r="E107" s="24"/>
      <x:c r="F107" s="24"/>
      <x:c r="G107" s="24"/>
      <x:c r="H107" s="30" t="str">
        <x:f>IF(A107="","",IF(COUNTIF($A$6:$A$205,A107)=1,"VALID","INVALID - DUPLICATE / CASE-COLLIDING ALTERNATIVE LINK ID"))</x:f>
      </x:c>
      <x:c r="I107" s="30" t="str">
        <x:f>IF(A107="","",IF(AND(COUNTIF(MEMO_REGISTER!$A$6:$A$205,B107)=1,EXACT(B107,INDEX(MEMO_REGISTER!$A$6:$A$205,MATCH(B107,MEMO_REGISTER!$A$6:$A$205,0))),EXACT(C107,INDEX(MEMO_REGISTER!$B$6:$B$205,MATCH(B107,MEMO_REGISTER!$A$6:$A$205,0)))),"VALID","INVALID - MEMO / DECISION OWNERSHIP"))</x:f>
      </x:c>
      <x:c r="J107" s="30" t="str">
        <x:f>IF(A107="","",IF(OR(EXACT(E107,"REJECTED"),EXACT(E107,"DEFERRED"),EXACT(E107,"STATUS QUO")),"VALID","INVALID - STATUS TOKEN"))</x:f>
      </x:c>
      <x:c r="K107" s="30" t="str">
        <x:f>IF(A107="","",IF(AND(B107&lt;&gt;"",C107&lt;&gt;"",D107&lt;&gt;"",F107&lt;&gt;"",G107&lt;&gt;""),"VALID","INVALID - REQUIRED FIELD"))</x:f>
      </x:c>
      <x:c r="L107" s="30" t="str">
        <x:f>IF(A107="","",IF(AND(H107="VALID",I107="VALID",J107="VALID",K107="VALID",N107="VALID"),"VALID","INVALID"))</x:f>
      </x:c>
      <x:c r="M107" s="30" t="str">
        <x:f>IF(A107="","",B107&amp;"|~|"&amp;C107&amp;"|~|"&amp;D107)</x:f>
      </x:c>
      <x:c r="N107" s="51" t="str">
        <x:f>IF(A107="","",IF(AND(COUNTIF(UPSTREAM_ALTERNATIVES!$A$6:$A$205,A107)=1,EXACT(A107,INDEX(UPSTREAM_ALTERNATIVES!$A$6:$A$205,MATCH(A107,UPSTREAM_ALTERNATIVES!$A$6:$A$205,0))),EXACT(C107,INDEX(UPSTREAM_ALTERNATIVES!$B$6:$B$205,MATCH(A107,UPSTREAM_ALTERNATIVES!$A$6:$A$205,0))),EXACT(D107,INDEX(UPSTREAM_ALTERNATIVES!$C$6:$C$205,MATCH(A107,UPSTREAM_ALTERNATIVES!$A$6:$A$205,0))),EXACT(E107,INDEX(UPSTREAM_ALTERNATIVES!$D$6:$D$205,MATCH(A107,UPSTREAM_ALTERNATIVES!$A$6:$A$205,0))),EXACT(F107,INDEX(UPSTREAM_ALTERNATIVES!$E$6:$E$205,MATCH(A107,UPSTREAM_ALTERNATIVES!$A$6:$A$205,0))),EXACT(G107,INDEX(UPSTREAM_ALTERNATIVES!$F$6:$F$205,MATCH(A107,UPSTREAM_ALTERNATIVES!$A$6:$A$205,0))),INDEX(UPSTREAM_ALTERNATIVES!$K$6:$K$205,MATCH(A107,UPSTREAM_ALTERNATIVES!$A$6:$A$205,0))="VALID"),"VALID","INVALID - UPSTREAM ALTERNATIVE PARITY"))</x:f>
      </x:c>
      <x:c r="O107" s="51" t="str">
        <x:f>IF(A107="","",COUNTIF($B$6:B107,B107))</x:f>
      </x:c>
      <x:c r="P107" s="51" t="str">
        <x:f>IF(A107="","",B107&amp;"|~|"&amp;O107)</x:f>
      </x:c>
      <x:c r="Q107" t="str">
        <x:f>IF(A107="","",ROW()-5)</x:f>
      </x:c>
    </x:row>
    <x:row r="108">
      <x:c r="A108" s="24"/>
      <x:c r="B108" s="24"/>
      <x:c r="C108" s="24"/>
      <x:c r="D108" s="24"/>
      <x:c r="E108" s="24"/>
      <x:c r="F108" s="24"/>
      <x:c r="G108" s="24"/>
      <x:c r="H108" s="30" t="str">
        <x:f>IF(A108="","",IF(COUNTIF($A$6:$A$205,A108)=1,"VALID","INVALID - DUPLICATE / CASE-COLLIDING ALTERNATIVE LINK ID"))</x:f>
      </x:c>
      <x:c r="I108" s="30" t="str">
        <x:f>IF(A108="","",IF(AND(COUNTIF(MEMO_REGISTER!$A$6:$A$205,B108)=1,EXACT(B108,INDEX(MEMO_REGISTER!$A$6:$A$205,MATCH(B108,MEMO_REGISTER!$A$6:$A$205,0))),EXACT(C108,INDEX(MEMO_REGISTER!$B$6:$B$205,MATCH(B108,MEMO_REGISTER!$A$6:$A$205,0)))),"VALID","INVALID - MEMO / DECISION OWNERSHIP"))</x:f>
      </x:c>
      <x:c r="J108" s="30" t="str">
        <x:f>IF(A108="","",IF(OR(EXACT(E108,"REJECTED"),EXACT(E108,"DEFERRED"),EXACT(E108,"STATUS QUO")),"VALID","INVALID - STATUS TOKEN"))</x:f>
      </x:c>
      <x:c r="K108" s="30" t="str">
        <x:f>IF(A108="","",IF(AND(B108&lt;&gt;"",C108&lt;&gt;"",D108&lt;&gt;"",F108&lt;&gt;"",G108&lt;&gt;""),"VALID","INVALID - REQUIRED FIELD"))</x:f>
      </x:c>
      <x:c r="L108" s="30" t="str">
        <x:f>IF(A108="","",IF(AND(H108="VALID",I108="VALID",J108="VALID",K108="VALID",N108="VALID"),"VALID","INVALID"))</x:f>
      </x:c>
      <x:c r="M108" s="30" t="str">
        <x:f>IF(A108="","",B108&amp;"|~|"&amp;C108&amp;"|~|"&amp;D108)</x:f>
      </x:c>
      <x:c r="N108" s="51" t="str">
        <x:f>IF(A108="","",IF(AND(COUNTIF(UPSTREAM_ALTERNATIVES!$A$6:$A$205,A108)=1,EXACT(A108,INDEX(UPSTREAM_ALTERNATIVES!$A$6:$A$205,MATCH(A108,UPSTREAM_ALTERNATIVES!$A$6:$A$205,0))),EXACT(C108,INDEX(UPSTREAM_ALTERNATIVES!$B$6:$B$205,MATCH(A108,UPSTREAM_ALTERNATIVES!$A$6:$A$205,0))),EXACT(D108,INDEX(UPSTREAM_ALTERNATIVES!$C$6:$C$205,MATCH(A108,UPSTREAM_ALTERNATIVES!$A$6:$A$205,0))),EXACT(E108,INDEX(UPSTREAM_ALTERNATIVES!$D$6:$D$205,MATCH(A108,UPSTREAM_ALTERNATIVES!$A$6:$A$205,0))),EXACT(F108,INDEX(UPSTREAM_ALTERNATIVES!$E$6:$E$205,MATCH(A108,UPSTREAM_ALTERNATIVES!$A$6:$A$205,0))),EXACT(G108,INDEX(UPSTREAM_ALTERNATIVES!$F$6:$F$205,MATCH(A108,UPSTREAM_ALTERNATIVES!$A$6:$A$205,0))),INDEX(UPSTREAM_ALTERNATIVES!$K$6:$K$205,MATCH(A108,UPSTREAM_ALTERNATIVES!$A$6:$A$205,0))="VALID"),"VALID","INVALID - UPSTREAM ALTERNATIVE PARITY"))</x:f>
      </x:c>
      <x:c r="O108" s="51" t="str">
        <x:f>IF(A108="","",COUNTIF($B$6:B108,B108))</x:f>
      </x:c>
      <x:c r="P108" s="51" t="str">
        <x:f>IF(A108="","",B108&amp;"|~|"&amp;O108)</x:f>
      </x:c>
      <x:c r="Q108" t="str">
        <x:f>IF(A108="","",ROW()-5)</x:f>
      </x:c>
    </x:row>
    <x:row r="109">
      <x:c r="A109" s="24"/>
      <x:c r="B109" s="24"/>
      <x:c r="C109" s="24"/>
      <x:c r="D109" s="24"/>
      <x:c r="E109" s="24"/>
      <x:c r="F109" s="24"/>
      <x:c r="G109" s="24"/>
      <x:c r="H109" s="30" t="str">
        <x:f>IF(A109="","",IF(COUNTIF($A$6:$A$205,A109)=1,"VALID","INVALID - DUPLICATE / CASE-COLLIDING ALTERNATIVE LINK ID"))</x:f>
      </x:c>
      <x:c r="I109" s="30" t="str">
        <x:f>IF(A109="","",IF(AND(COUNTIF(MEMO_REGISTER!$A$6:$A$205,B109)=1,EXACT(B109,INDEX(MEMO_REGISTER!$A$6:$A$205,MATCH(B109,MEMO_REGISTER!$A$6:$A$205,0))),EXACT(C109,INDEX(MEMO_REGISTER!$B$6:$B$205,MATCH(B109,MEMO_REGISTER!$A$6:$A$205,0)))),"VALID","INVALID - MEMO / DECISION OWNERSHIP"))</x:f>
      </x:c>
      <x:c r="J109" s="30" t="str">
        <x:f>IF(A109="","",IF(OR(EXACT(E109,"REJECTED"),EXACT(E109,"DEFERRED"),EXACT(E109,"STATUS QUO")),"VALID","INVALID - STATUS TOKEN"))</x:f>
      </x:c>
      <x:c r="K109" s="30" t="str">
        <x:f>IF(A109="","",IF(AND(B109&lt;&gt;"",C109&lt;&gt;"",D109&lt;&gt;"",F109&lt;&gt;"",G109&lt;&gt;""),"VALID","INVALID - REQUIRED FIELD"))</x:f>
      </x:c>
      <x:c r="L109" s="30" t="str">
        <x:f>IF(A109="","",IF(AND(H109="VALID",I109="VALID",J109="VALID",K109="VALID",N109="VALID"),"VALID","INVALID"))</x:f>
      </x:c>
      <x:c r="M109" s="30" t="str">
        <x:f>IF(A109="","",B109&amp;"|~|"&amp;C109&amp;"|~|"&amp;D109)</x:f>
      </x:c>
      <x:c r="N109" s="51" t="str">
        <x:f>IF(A109="","",IF(AND(COUNTIF(UPSTREAM_ALTERNATIVES!$A$6:$A$205,A109)=1,EXACT(A109,INDEX(UPSTREAM_ALTERNATIVES!$A$6:$A$205,MATCH(A109,UPSTREAM_ALTERNATIVES!$A$6:$A$205,0))),EXACT(C109,INDEX(UPSTREAM_ALTERNATIVES!$B$6:$B$205,MATCH(A109,UPSTREAM_ALTERNATIVES!$A$6:$A$205,0))),EXACT(D109,INDEX(UPSTREAM_ALTERNATIVES!$C$6:$C$205,MATCH(A109,UPSTREAM_ALTERNATIVES!$A$6:$A$205,0))),EXACT(E109,INDEX(UPSTREAM_ALTERNATIVES!$D$6:$D$205,MATCH(A109,UPSTREAM_ALTERNATIVES!$A$6:$A$205,0))),EXACT(F109,INDEX(UPSTREAM_ALTERNATIVES!$E$6:$E$205,MATCH(A109,UPSTREAM_ALTERNATIVES!$A$6:$A$205,0))),EXACT(G109,INDEX(UPSTREAM_ALTERNATIVES!$F$6:$F$205,MATCH(A109,UPSTREAM_ALTERNATIVES!$A$6:$A$205,0))),INDEX(UPSTREAM_ALTERNATIVES!$K$6:$K$205,MATCH(A109,UPSTREAM_ALTERNATIVES!$A$6:$A$205,0))="VALID"),"VALID","INVALID - UPSTREAM ALTERNATIVE PARITY"))</x:f>
      </x:c>
      <x:c r="O109" s="51" t="str">
        <x:f>IF(A109="","",COUNTIF($B$6:B109,B109))</x:f>
      </x:c>
      <x:c r="P109" s="51" t="str">
        <x:f>IF(A109="","",B109&amp;"|~|"&amp;O109)</x:f>
      </x:c>
      <x:c r="Q109" t="str">
        <x:f>IF(A109="","",ROW()-5)</x:f>
      </x:c>
    </x:row>
    <x:row r="110">
      <x:c r="A110" s="24"/>
      <x:c r="B110" s="24"/>
      <x:c r="C110" s="24"/>
      <x:c r="D110" s="24"/>
      <x:c r="E110" s="24"/>
      <x:c r="F110" s="24"/>
      <x:c r="G110" s="24"/>
      <x:c r="H110" s="30" t="str">
        <x:f>IF(A110="","",IF(COUNTIF($A$6:$A$205,A110)=1,"VALID","INVALID - DUPLICATE / CASE-COLLIDING ALTERNATIVE LINK ID"))</x:f>
      </x:c>
      <x:c r="I110" s="30" t="str">
        <x:f>IF(A110="","",IF(AND(COUNTIF(MEMO_REGISTER!$A$6:$A$205,B110)=1,EXACT(B110,INDEX(MEMO_REGISTER!$A$6:$A$205,MATCH(B110,MEMO_REGISTER!$A$6:$A$205,0))),EXACT(C110,INDEX(MEMO_REGISTER!$B$6:$B$205,MATCH(B110,MEMO_REGISTER!$A$6:$A$205,0)))),"VALID","INVALID - MEMO / DECISION OWNERSHIP"))</x:f>
      </x:c>
      <x:c r="J110" s="30" t="str">
        <x:f>IF(A110="","",IF(OR(EXACT(E110,"REJECTED"),EXACT(E110,"DEFERRED"),EXACT(E110,"STATUS QUO")),"VALID","INVALID - STATUS TOKEN"))</x:f>
      </x:c>
      <x:c r="K110" s="30" t="str">
        <x:f>IF(A110="","",IF(AND(B110&lt;&gt;"",C110&lt;&gt;"",D110&lt;&gt;"",F110&lt;&gt;"",G110&lt;&gt;""),"VALID","INVALID - REQUIRED FIELD"))</x:f>
      </x:c>
      <x:c r="L110" s="30" t="str">
        <x:f>IF(A110="","",IF(AND(H110="VALID",I110="VALID",J110="VALID",K110="VALID",N110="VALID"),"VALID","INVALID"))</x:f>
      </x:c>
      <x:c r="M110" s="30" t="str">
        <x:f>IF(A110="","",B110&amp;"|~|"&amp;C110&amp;"|~|"&amp;D110)</x:f>
      </x:c>
      <x:c r="N110" s="51" t="str">
        <x:f>IF(A110="","",IF(AND(COUNTIF(UPSTREAM_ALTERNATIVES!$A$6:$A$205,A110)=1,EXACT(A110,INDEX(UPSTREAM_ALTERNATIVES!$A$6:$A$205,MATCH(A110,UPSTREAM_ALTERNATIVES!$A$6:$A$205,0))),EXACT(C110,INDEX(UPSTREAM_ALTERNATIVES!$B$6:$B$205,MATCH(A110,UPSTREAM_ALTERNATIVES!$A$6:$A$205,0))),EXACT(D110,INDEX(UPSTREAM_ALTERNATIVES!$C$6:$C$205,MATCH(A110,UPSTREAM_ALTERNATIVES!$A$6:$A$205,0))),EXACT(E110,INDEX(UPSTREAM_ALTERNATIVES!$D$6:$D$205,MATCH(A110,UPSTREAM_ALTERNATIVES!$A$6:$A$205,0))),EXACT(F110,INDEX(UPSTREAM_ALTERNATIVES!$E$6:$E$205,MATCH(A110,UPSTREAM_ALTERNATIVES!$A$6:$A$205,0))),EXACT(G110,INDEX(UPSTREAM_ALTERNATIVES!$F$6:$F$205,MATCH(A110,UPSTREAM_ALTERNATIVES!$A$6:$A$205,0))),INDEX(UPSTREAM_ALTERNATIVES!$K$6:$K$205,MATCH(A110,UPSTREAM_ALTERNATIVES!$A$6:$A$205,0))="VALID"),"VALID","INVALID - UPSTREAM ALTERNATIVE PARITY"))</x:f>
      </x:c>
      <x:c r="O110" s="51" t="str">
        <x:f>IF(A110="","",COUNTIF($B$6:B110,B110))</x:f>
      </x:c>
      <x:c r="P110" s="51" t="str">
        <x:f>IF(A110="","",B110&amp;"|~|"&amp;O110)</x:f>
      </x:c>
      <x:c r="Q110" t="str">
        <x:f>IF(A110="","",ROW()-5)</x:f>
      </x:c>
    </x:row>
    <x:row r="111">
      <x:c r="A111" s="24"/>
      <x:c r="B111" s="24"/>
      <x:c r="C111" s="24"/>
      <x:c r="D111" s="24"/>
      <x:c r="E111" s="24"/>
      <x:c r="F111" s="24"/>
      <x:c r="G111" s="24"/>
      <x:c r="H111" s="30" t="str">
        <x:f>IF(A111="","",IF(COUNTIF($A$6:$A$205,A111)=1,"VALID","INVALID - DUPLICATE / CASE-COLLIDING ALTERNATIVE LINK ID"))</x:f>
      </x:c>
      <x:c r="I111" s="30" t="str">
        <x:f>IF(A111="","",IF(AND(COUNTIF(MEMO_REGISTER!$A$6:$A$205,B111)=1,EXACT(B111,INDEX(MEMO_REGISTER!$A$6:$A$205,MATCH(B111,MEMO_REGISTER!$A$6:$A$205,0))),EXACT(C111,INDEX(MEMO_REGISTER!$B$6:$B$205,MATCH(B111,MEMO_REGISTER!$A$6:$A$205,0)))),"VALID","INVALID - MEMO / DECISION OWNERSHIP"))</x:f>
      </x:c>
      <x:c r="J111" s="30" t="str">
        <x:f>IF(A111="","",IF(OR(EXACT(E111,"REJECTED"),EXACT(E111,"DEFERRED"),EXACT(E111,"STATUS QUO")),"VALID","INVALID - STATUS TOKEN"))</x:f>
      </x:c>
      <x:c r="K111" s="30" t="str">
        <x:f>IF(A111="","",IF(AND(B111&lt;&gt;"",C111&lt;&gt;"",D111&lt;&gt;"",F111&lt;&gt;"",G111&lt;&gt;""),"VALID","INVALID - REQUIRED FIELD"))</x:f>
      </x:c>
      <x:c r="L111" s="30" t="str">
        <x:f>IF(A111="","",IF(AND(H111="VALID",I111="VALID",J111="VALID",K111="VALID",N111="VALID"),"VALID","INVALID"))</x:f>
      </x:c>
      <x:c r="M111" s="30" t="str">
        <x:f>IF(A111="","",B111&amp;"|~|"&amp;C111&amp;"|~|"&amp;D111)</x:f>
      </x:c>
      <x:c r="N111" s="51" t="str">
        <x:f>IF(A111="","",IF(AND(COUNTIF(UPSTREAM_ALTERNATIVES!$A$6:$A$205,A111)=1,EXACT(A111,INDEX(UPSTREAM_ALTERNATIVES!$A$6:$A$205,MATCH(A111,UPSTREAM_ALTERNATIVES!$A$6:$A$205,0))),EXACT(C111,INDEX(UPSTREAM_ALTERNATIVES!$B$6:$B$205,MATCH(A111,UPSTREAM_ALTERNATIVES!$A$6:$A$205,0))),EXACT(D111,INDEX(UPSTREAM_ALTERNATIVES!$C$6:$C$205,MATCH(A111,UPSTREAM_ALTERNATIVES!$A$6:$A$205,0))),EXACT(E111,INDEX(UPSTREAM_ALTERNATIVES!$D$6:$D$205,MATCH(A111,UPSTREAM_ALTERNATIVES!$A$6:$A$205,0))),EXACT(F111,INDEX(UPSTREAM_ALTERNATIVES!$E$6:$E$205,MATCH(A111,UPSTREAM_ALTERNATIVES!$A$6:$A$205,0))),EXACT(G111,INDEX(UPSTREAM_ALTERNATIVES!$F$6:$F$205,MATCH(A111,UPSTREAM_ALTERNATIVES!$A$6:$A$205,0))),INDEX(UPSTREAM_ALTERNATIVES!$K$6:$K$205,MATCH(A111,UPSTREAM_ALTERNATIVES!$A$6:$A$205,0))="VALID"),"VALID","INVALID - UPSTREAM ALTERNATIVE PARITY"))</x:f>
      </x:c>
      <x:c r="O111" s="51" t="str">
        <x:f>IF(A111="","",COUNTIF($B$6:B111,B111))</x:f>
      </x:c>
      <x:c r="P111" s="51" t="str">
        <x:f>IF(A111="","",B111&amp;"|~|"&amp;O111)</x:f>
      </x:c>
      <x:c r="Q111" t="str">
        <x:f>IF(A111="","",ROW()-5)</x:f>
      </x:c>
    </x:row>
    <x:row r="112">
      <x:c r="A112" s="24"/>
      <x:c r="B112" s="24"/>
      <x:c r="C112" s="24"/>
      <x:c r="D112" s="24"/>
      <x:c r="E112" s="24"/>
      <x:c r="F112" s="24"/>
      <x:c r="G112" s="24"/>
      <x:c r="H112" s="30" t="str">
        <x:f>IF(A112="","",IF(COUNTIF($A$6:$A$205,A112)=1,"VALID","INVALID - DUPLICATE / CASE-COLLIDING ALTERNATIVE LINK ID"))</x:f>
      </x:c>
      <x:c r="I112" s="30" t="str">
        <x:f>IF(A112="","",IF(AND(COUNTIF(MEMO_REGISTER!$A$6:$A$205,B112)=1,EXACT(B112,INDEX(MEMO_REGISTER!$A$6:$A$205,MATCH(B112,MEMO_REGISTER!$A$6:$A$205,0))),EXACT(C112,INDEX(MEMO_REGISTER!$B$6:$B$205,MATCH(B112,MEMO_REGISTER!$A$6:$A$205,0)))),"VALID","INVALID - MEMO / DECISION OWNERSHIP"))</x:f>
      </x:c>
      <x:c r="J112" s="30" t="str">
        <x:f>IF(A112="","",IF(OR(EXACT(E112,"REJECTED"),EXACT(E112,"DEFERRED"),EXACT(E112,"STATUS QUO")),"VALID","INVALID - STATUS TOKEN"))</x:f>
      </x:c>
      <x:c r="K112" s="30" t="str">
        <x:f>IF(A112="","",IF(AND(B112&lt;&gt;"",C112&lt;&gt;"",D112&lt;&gt;"",F112&lt;&gt;"",G112&lt;&gt;""),"VALID","INVALID - REQUIRED FIELD"))</x:f>
      </x:c>
      <x:c r="L112" s="30" t="str">
        <x:f>IF(A112="","",IF(AND(H112="VALID",I112="VALID",J112="VALID",K112="VALID",N112="VALID"),"VALID","INVALID"))</x:f>
      </x:c>
      <x:c r="M112" s="30" t="str">
        <x:f>IF(A112="","",B112&amp;"|~|"&amp;C112&amp;"|~|"&amp;D112)</x:f>
      </x:c>
      <x:c r="N112" s="51" t="str">
        <x:f>IF(A112="","",IF(AND(COUNTIF(UPSTREAM_ALTERNATIVES!$A$6:$A$205,A112)=1,EXACT(A112,INDEX(UPSTREAM_ALTERNATIVES!$A$6:$A$205,MATCH(A112,UPSTREAM_ALTERNATIVES!$A$6:$A$205,0))),EXACT(C112,INDEX(UPSTREAM_ALTERNATIVES!$B$6:$B$205,MATCH(A112,UPSTREAM_ALTERNATIVES!$A$6:$A$205,0))),EXACT(D112,INDEX(UPSTREAM_ALTERNATIVES!$C$6:$C$205,MATCH(A112,UPSTREAM_ALTERNATIVES!$A$6:$A$205,0))),EXACT(E112,INDEX(UPSTREAM_ALTERNATIVES!$D$6:$D$205,MATCH(A112,UPSTREAM_ALTERNATIVES!$A$6:$A$205,0))),EXACT(F112,INDEX(UPSTREAM_ALTERNATIVES!$E$6:$E$205,MATCH(A112,UPSTREAM_ALTERNATIVES!$A$6:$A$205,0))),EXACT(G112,INDEX(UPSTREAM_ALTERNATIVES!$F$6:$F$205,MATCH(A112,UPSTREAM_ALTERNATIVES!$A$6:$A$205,0))),INDEX(UPSTREAM_ALTERNATIVES!$K$6:$K$205,MATCH(A112,UPSTREAM_ALTERNATIVES!$A$6:$A$205,0))="VALID"),"VALID","INVALID - UPSTREAM ALTERNATIVE PARITY"))</x:f>
      </x:c>
      <x:c r="O112" s="51" t="str">
        <x:f>IF(A112="","",COUNTIF($B$6:B112,B112))</x:f>
      </x:c>
      <x:c r="P112" s="51" t="str">
        <x:f>IF(A112="","",B112&amp;"|~|"&amp;O112)</x:f>
      </x:c>
      <x:c r="Q112" t="str">
        <x:f>IF(A112="","",ROW()-5)</x:f>
      </x:c>
    </x:row>
    <x:row r="113">
      <x:c r="A113" s="24"/>
      <x:c r="B113" s="24"/>
      <x:c r="C113" s="24"/>
      <x:c r="D113" s="24"/>
      <x:c r="E113" s="24"/>
      <x:c r="F113" s="24"/>
      <x:c r="G113" s="24"/>
      <x:c r="H113" s="30" t="str">
        <x:f>IF(A113="","",IF(COUNTIF($A$6:$A$205,A113)=1,"VALID","INVALID - DUPLICATE / CASE-COLLIDING ALTERNATIVE LINK ID"))</x:f>
      </x:c>
      <x:c r="I113" s="30" t="str">
        <x:f>IF(A113="","",IF(AND(COUNTIF(MEMO_REGISTER!$A$6:$A$205,B113)=1,EXACT(B113,INDEX(MEMO_REGISTER!$A$6:$A$205,MATCH(B113,MEMO_REGISTER!$A$6:$A$205,0))),EXACT(C113,INDEX(MEMO_REGISTER!$B$6:$B$205,MATCH(B113,MEMO_REGISTER!$A$6:$A$205,0)))),"VALID","INVALID - MEMO / DECISION OWNERSHIP"))</x:f>
      </x:c>
      <x:c r="J113" s="30" t="str">
        <x:f>IF(A113="","",IF(OR(EXACT(E113,"REJECTED"),EXACT(E113,"DEFERRED"),EXACT(E113,"STATUS QUO")),"VALID","INVALID - STATUS TOKEN"))</x:f>
      </x:c>
      <x:c r="K113" s="30" t="str">
        <x:f>IF(A113="","",IF(AND(B113&lt;&gt;"",C113&lt;&gt;"",D113&lt;&gt;"",F113&lt;&gt;"",G113&lt;&gt;""),"VALID","INVALID - REQUIRED FIELD"))</x:f>
      </x:c>
      <x:c r="L113" s="30" t="str">
        <x:f>IF(A113="","",IF(AND(H113="VALID",I113="VALID",J113="VALID",K113="VALID",N113="VALID"),"VALID","INVALID"))</x:f>
      </x:c>
      <x:c r="M113" s="30" t="str">
        <x:f>IF(A113="","",B113&amp;"|~|"&amp;C113&amp;"|~|"&amp;D113)</x:f>
      </x:c>
      <x:c r="N113" s="51" t="str">
        <x:f>IF(A113="","",IF(AND(COUNTIF(UPSTREAM_ALTERNATIVES!$A$6:$A$205,A113)=1,EXACT(A113,INDEX(UPSTREAM_ALTERNATIVES!$A$6:$A$205,MATCH(A113,UPSTREAM_ALTERNATIVES!$A$6:$A$205,0))),EXACT(C113,INDEX(UPSTREAM_ALTERNATIVES!$B$6:$B$205,MATCH(A113,UPSTREAM_ALTERNATIVES!$A$6:$A$205,0))),EXACT(D113,INDEX(UPSTREAM_ALTERNATIVES!$C$6:$C$205,MATCH(A113,UPSTREAM_ALTERNATIVES!$A$6:$A$205,0))),EXACT(E113,INDEX(UPSTREAM_ALTERNATIVES!$D$6:$D$205,MATCH(A113,UPSTREAM_ALTERNATIVES!$A$6:$A$205,0))),EXACT(F113,INDEX(UPSTREAM_ALTERNATIVES!$E$6:$E$205,MATCH(A113,UPSTREAM_ALTERNATIVES!$A$6:$A$205,0))),EXACT(G113,INDEX(UPSTREAM_ALTERNATIVES!$F$6:$F$205,MATCH(A113,UPSTREAM_ALTERNATIVES!$A$6:$A$205,0))),INDEX(UPSTREAM_ALTERNATIVES!$K$6:$K$205,MATCH(A113,UPSTREAM_ALTERNATIVES!$A$6:$A$205,0))="VALID"),"VALID","INVALID - UPSTREAM ALTERNATIVE PARITY"))</x:f>
      </x:c>
      <x:c r="O113" s="51" t="str">
        <x:f>IF(A113="","",COUNTIF($B$6:B113,B113))</x:f>
      </x:c>
      <x:c r="P113" s="51" t="str">
        <x:f>IF(A113="","",B113&amp;"|~|"&amp;O113)</x:f>
      </x:c>
      <x:c r="Q113" t="str">
        <x:f>IF(A113="","",ROW()-5)</x:f>
      </x:c>
    </x:row>
    <x:row r="114">
      <x:c r="A114" s="24"/>
      <x:c r="B114" s="24"/>
      <x:c r="C114" s="24"/>
      <x:c r="D114" s="24"/>
      <x:c r="E114" s="24"/>
      <x:c r="F114" s="24"/>
      <x:c r="G114" s="24"/>
      <x:c r="H114" s="30" t="str">
        <x:f>IF(A114="","",IF(COUNTIF($A$6:$A$205,A114)=1,"VALID","INVALID - DUPLICATE / CASE-COLLIDING ALTERNATIVE LINK ID"))</x:f>
      </x:c>
      <x:c r="I114" s="30" t="str">
        <x:f>IF(A114="","",IF(AND(COUNTIF(MEMO_REGISTER!$A$6:$A$205,B114)=1,EXACT(B114,INDEX(MEMO_REGISTER!$A$6:$A$205,MATCH(B114,MEMO_REGISTER!$A$6:$A$205,0))),EXACT(C114,INDEX(MEMO_REGISTER!$B$6:$B$205,MATCH(B114,MEMO_REGISTER!$A$6:$A$205,0)))),"VALID","INVALID - MEMO / DECISION OWNERSHIP"))</x:f>
      </x:c>
      <x:c r="J114" s="30" t="str">
        <x:f>IF(A114="","",IF(OR(EXACT(E114,"REJECTED"),EXACT(E114,"DEFERRED"),EXACT(E114,"STATUS QUO")),"VALID","INVALID - STATUS TOKEN"))</x:f>
      </x:c>
      <x:c r="K114" s="30" t="str">
        <x:f>IF(A114="","",IF(AND(B114&lt;&gt;"",C114&lt;&gt;"",D114&lt;&gt;"",F114&lt;&gt;"",G114&lt;&gt;""),"VALID","INVALID - REQUIRED FIELD"))</x:f>
      </x:c>
      <x:c r="L114" s="30" t="str">
        <x:f>IF(A114="","",IF(AND(H114="VALID",I114="VALID",J114="VALID",K114="VALID",N114="VALID"),"VALID","INVALID"))</x:f>
      </x:c>
      <x:c r="M114" s="30" t="str">
        <x:f>IF(A114="","",B114&amp;"|~|"&amp;C114&amp;"|~|"&amp;D114)</x:f>
      </x:c>
      <x:c r="N114" s="51" t="str">
        <x:f>IF(A114="","",IF(AND(COUNTIF(UPSTREAM_ALTERNATIVES!$A$6:$A$205,A114)=1,EXACT(A114,INDEX(UPSTREAM_ALTERNATIVES!$A$6:$A$205,MATCH(A114,UPSTREAM_ALTERNATIVES!$A$6:$A$205,0))),EXACT(C114,INDEX(UPSTREAM_ALTERNATIVES!$B$6:$B$205,MATCH(A114,UPSTREAM_ALTERNATIVES!$A$6:$A$205,0))),EXACT(D114,INDEX(UPSTREAM_ALTERNATIVES!$C$6:$C$205,MATCH(A114,UPSTREAM_ALTERNATIVES!$A$6:$A$205,0))),EXACT(E114,INDEX(UPSTREAM_ALTERNATIVES!$D$6:$D$205,MATCH(A114,UPSTREAM_ALTERNATIVES!$A$6:$A$205,0))),EXACT(F114,INDEX(UPSTREAM_ALTERNATIVES!$E$6:$E$205,MATCH(A114,UPSTREAM_ALTERNATIVES!$A$6:$A$205,0))),EXACT(G114,INDEX(UPSTREAM_ALTERNATIVES!$F$6:$F$205,MATCH(A114,UPSTREAM_ALTERNATIVES!$A$6:$A$205,0))),INDEX(UPSTREAM_ALTERNATIVES!$K$6:$K$205,MATCH(A114,UPSTREAM_ALTERNATIVES!$A$6:$A$205,0))="VALID"),"VALID","INVALID - UPSTREAM ALTERNATIVE PARITY"))</x:f>
      </x:c>
      <x:c r="O114" s="51" t="str">
        <x:f>IF(A114="","",COUNTIF($B$6:B114,B114))</x:f>
      </x:c>
      <x:c r="P114" s="51" t="str">
        <x:f>IF(A114="","",B114&amp;"|~|"&amp;O114)</x:f>
      </x:c>
      <x:c r="Q114" t="str">
        <x:f>IF(A114="","",ROW()-5)</x:f>
      </x:c>
    </x:row>
    <x:row r="115">
      <x:c r="A115" s="24"/>
      <x:c r="B115" s="24"/>
      <x:c r="C115" s="24"/>
      <x:c r="D115" s="24"/>
      <x:c r="E115" s="24"/>
      <x:c r="F115" s="24"/>
      <x:c r="G115" s="24"/>
      <x:c r="H115" s="30" t="str">
        <x:f>IF(A115="","",IF(COUNTIF($A$6:$A$205,A115)=1,"VALID","INVALID - DUPLICATE / CASE-COLLIDING ALTERNATIVE LINK ID"))</x:f>
      </x:c>
      <x:c r="I115" s="30" t="str">
        <x:f>IF(A115="","",IF(AND(COUNTIF(MEMO_REGISTER!$A$6:$A$205,B115)=1,EXACT(B115,INDEX(MEMO_REGISTER!$A$6:$A$205,MATCH(B115,MEMO_REGISTER!$A$6:$A$205,0))),EXACT(C115,INDEX(MEMO_REGISTER!$B$6:$B$205,MATCH(B115,MEMO_REGISTER!$A$6:$A$205,0)))),"VALID","INVALID - MEMO / DECISION OWNERSHIP"))</x:f>
      </x:c>
      <x:c r="J115" s="30" t="str">
        <x:f>IF(A115="","",IF(OR(EXACT(E115,"REJECTED"),EXACT(E115,"DEFERRED"),EXACT(E115,"STATUS QUO")),"VALID","INVALID - STATUS TOKEN"))</x:f>
      </x:c>
      <x:c r="K115" s="30" t="str">
        <x:f>IF(A115="","",IF(AND(B115&lt;&gt;"",C115&lt;&gt;"",D115&lt;&gt;"",F115&lt;&gt;"",G115&lt;&gt;""),"VALID","INVALID - REQUIRED FIELD"))</x:f>
      </x:c>
      <x:c r="L115" s="30" t="str">
        <x:f>IF(A115="","",IF(AND(H115="VALID",I115="VALID",J115="VALID",K115="VALID",N115="VALID"),"VALID","INVALID"))</x:f>
      </x:c>
      <x:c r="M115" s="30" t="str">
        <x:f>IF(A115="","",B115&amp;"|~|"&amp;C115&amp;"|~|"&amp;D115)</x:f>
      </x:c>
      <x:c r="N115" s="51" t="str">
        <x:f>IF(A115="","",IF(AND(COUNTIF(UPSTREAM_ALTERNATIVES!$A$6:$A$205,A115)=1,EXACT(A115,INDEX(UPSTREAM_ALTERNATIVES!$A$6:$A$205,MATCH(A115,UPSTREAM_ALTERNATIVES!$A$6:$A$205,0))),EXACT(C115,INDEX(UPSTREAM_ALTERNATIVES!$B$6:$B$205,MATCH(A115,UPSTREAM_ALTERNATIVES!$A$6:$A$205,0))),EXACT(D115,INDEX(UPSTREAM_ALTERNATIVES!$C$6:$C$205,MATCH(A115,UPSTREAM_ALTERNATIVES!$A$6:$A$205,0))),EXACT(E115,INDEX(UPSTREAM_ALTERNATIVES!$D$6:$D$205,MATCH(A115,UPSTREAM_ALTERNATIVES!$A$6:$A$205,0))),EXACT(F115,INDEX(UPSTREAM_ALTERNATIVES!$E$6:$E$205,MATCH(A115,UPSTREAM_ALTERNATIVES!$A$6:$A$205,0))),EXACT(G115,INDEX(UPSTREAM_ALTERNATIVES!$F$6:$F$205,MATCH(A115,UPSTREAM_ALTERNATIVES!$A$6:$A$205,0))),INDEX(UPSTREAM_ALTERNATIVES!$K$6:$K$205,MATCH(A115,UPSTREAM_ALTERNATIVES!$A$6:$A$205,0))="VALID"),"VALID","INVALID - UPSTREAM ALTERNATIVE PARITY"))</x:f>
      </x:c>
      <x:c r="O115" s="51" t="str">
        <x:f>IF(A115="","",COUNTIF($B$6:B115,B115))</x:f>
      </x:c>
      <x:c r="P115" s="51" t="str">
        <x:f>IF(A115="","",B115&amp;"|~|"&amp;O115)</x:f>
      </x:c>
      <x:c r="Q115" t="str">
        <x:f>IF(A115="","",ROW()-5)</x:f>
      </x:c>
    </x:row>
    <x:row r="116">
      <x:c r="A116" s="24"/>
      <x:c r="B116" s="24"/>
      <x:c r="C116" s="24"/>
      <x:c r="D116" s="24"/>
      <x:c r="E116" s="24"/>
      <x:c r="F116" s="24"/>
      <x:c r="G116" s="24"/>
      <x:c r="H116" s="30" t="str">
        <x:f>IF(A116="","",IF(COUNTIF($A$6:$A$205,A116)=1,"VALID","INVALID - DUPLICATE / CASE-COLLIDING ALTERNATIVE LINK ID"))</x:f>
      </x:c>
      <x:c r="I116" s="30" t="str">
        <x:f>IF(A116="","",IF(AND(COUNTIF(MEMO_REGISTER!$A$6:$A$205,B116)=1,EXACT(B116,INDEX(MEMO_REGISTER!$A$6:$A$205,MATCH(B116,MEMO_REGISTER!$A$6:$A$205,0))),EXACT(C116,INDEX(MEMO_REGISTER!$B$6:$B$205,MATCH(B116,MEMO_REGISTER!$A$6:$A$205,0)))),"VALID","INVALID - MEMO / DECISION OWNERSHIP"))</x:f>
      </x:c>
      <x:c r="J116" s="30" t="str">
        <x:f>IF(A116="","",IF(OR(EXACT(E116,"REJECTED"),EXACT(E116,"DEFERRED"),EXACT(E116,"STATUS QUO")),"VALID","INVALID - STATUS TOKEN"))</x:f>
      </x:c>
      <x:c r="K116" s="30" t="str">
        <x:f>IF(A116="","",IF(AND(B116&lt;&gt;"",C116&lt;&gt;"",D116&lt;&gt;"",F116&lt;&gt;"",G116&lt;&gt;""),"VALID","INVALID - REQUIRED FIELD"))</x:f>
      </x:c>
      <x:c r="L116" s="30" t="str">
        <x:f>IF(A116="","",IF(AND(H116="VALID",I116="VALID",J116="VALID",K116="VALID",N116="VALID"),"VALID","INVALID"))</x:f>
      </x:c>
      <x:c r="M116" s="30" t="str">
        <x:f>IF(A116="","",B116&amp;"|~|"&amp;C116&amp;"|~|"&amp;D116)</x:f>
      </x:c>
      <x:c r="N116" s="51" t="str">
        <x:f>IF(A116="","",IF(AND(COUNTIF(UPSTREAM_ALTERNATIVES!$A$6:$A$205,A116)=1,EXACT(A116,INDEX(UPSTREAM_ALTERNATIVES!$A$6:$A$205,MATCH(A116,UPSTREAM_ALTERNATIVES!$A$6:$A$205,0))),EXACT(C116,INDEX(UPSTREAM_ALTERNATIVES!$B$6:$B$205,MATCH(A116,UPSTREAM_ALTERNATIVES!$A$6:$A$205,0))),EXACT(D116,INDEX(UPSTREAM_ALTERNATIVES!$C$6:$C$205,MATCH(A116,UPSTREAM_ALTERNATIVES!$A$6:$A$205,0))),EXACT(E116,INDEX(UPSTREAM_ALTERNATIVES!$D$6:$D$205,MATCH(A116,UPSTREAM_ALTERNATIVES!$A$6:$A$205,0))),EXACT(F116,INDEX(UPSTREAM_ALTERNATIVES!$E$6:$E$205,MATCH(A116,UPSTREAM_ALTERNATIVES!$A$6:$A$205,0))),EXACT(G116,INDEX(UPSTREAM_ALTERNATIVES!$F$6:$F$205,MATCH(A116,UPSTREAM_ALTERNATIVES!$A$6:$A$205,0))),INDEX(UPSTREAM_ALTERNATIVES!$K$6:$K$205,MATCH(A116,UPSTREAM_ALTERNATIVES!$A$6:$A$205,0))="VALID"),"VALID","INVALID - UPSTREAM ALTERNATIVE PARITY"))</x:f>
      </x:c>
      <x:c r="O116" s="51" t="str">
        <x:f>IF(A116="","",COUNTIF($B$6:B116,B116))</x:f>
      </x:c>
      <x:c r="P116" s="51" t="str">
        <x:f>IF(A116="","",B116&amp;"|~|"&amp;O116)</x:f>
      </x:c>
      <x:c r="Q116" t="str">
        <x:f>IF(A116="","",ROW()-5)</x:f>
      </x:c>
    </x:row>
    <x:row r="117">
      <x:c r="A117" s="24"/>
      <x:c r="B117" s="24"/>
      <x:c r="C117" s="24"/>
      <x:c r="D117" s="24"/>
      <x:c r="E117" s="24"/>
      <x:c r="F117" s="24"/>
      <x:c r="G117" s="24"/>
      <x:c r="H117" s="30" t="str">
        <x:f>IF(A117="","",IF(COUNTIF($A$6:$A$205,A117)=1,"VALID","INVALID - DUPLICATE / CASE-COLLIDING ALTERNATIVE LINK ID"))</x:f>
      </x:c>
      <x:c r="I117" s="30" t="str">
        <x:f>IF(A117="","",IF(AND(COUNTIF(MEMO_REGISTER!$A$6:$A$205,B117)=1,EXACT(B117,INDEX(MEMO_REGISTER!$A$6:$A$205,MATCH(B117,MEMO_REGISTER!$A$6:$A$205,0))),EXACT(C117,INDEX(MEMO_REGISTER!$B$6:$B$205,MATCH(B117,MEMO_REGISTER!$A$6:$A$205,0)))),"VALID","INVALID - MEMO / DECISION OWNERSHIP"))</x:f>
      </x:c>
      <x:c r="J117" s="30" t="str">
        <x:f>IF(A117="","",IF(OR(EXACT(E117,"REJECTED"),EXACT(E117,"DEFERRED"),EXACT(E117,"STATUS QUO")),"VALID","INVALID - STATUS TOKEN"))</x:f>
      </x:c>
      <x:c r="K117" s="30" t="str">
        <x:f>IF(A117="","",IF(AND(B117&lt;&gt;"",C117&lt;&gt;"",D117&lt;&gt;"",F117&lt;&gt;"",G117&lt;&gt;""),"VALID","INVALID - REQUIRED FIELD"))</x:f>
      </x:c>
      <x:c r="L117" s="30" t="str">
        <x:f>IF(A117="","",IF(AND(H117="VALID",I117="VALID",J117="VALID",K117="VALID",N117="VALID"),"VALID","INVALID"))</x:f>
      </x:c>
      <x:c r="M117" s="30" t="str">
        <x:f>IF(A117="","",B117&amp;"|~|"&amp;C117&amp;"|~|"&amp;D117)</x:f>
      </x:c>
      <x:c r="N117" s="51" t="str">
        <x:f>IF(A117="","",IF(AND(COUNTIF(UPSTREAM_ALTERNATIVES!$A$6:$A$205,A117)=1,EXACT(A117,INDEX(UPSTREAM_ALTERNATIVES!$A$6:$A$205,MATCH(A117,UPSTREAM_ALTERNATIVES!$A$6:$A$205,0))),EXACT(C117,INDEX(UPSTREAM_ALTERNATIVES!$B$6:$B$205,MATCH(A117,UPSTREAM_ALTERNATIVES!$A$6:$A$205,0))),EXACT(D117,INDEX(UPSTREAM_ALTERNATIVES!$C$6:$C$205,MATCH(A117,UPSTREAM_ALTERNATIVES!$A$6:$A$205,0))),EXACT(E117,INDEX(UPSTREAM_ALTERNATIVES!$D$6:$D$205,MATCH(A117,UPSTREAM_ALTERNATIVES!$A$6:$A$205,0))),EXACT(F117,INDEX(UPSTREAM_ALTERNATIVES!$E$6:$E$205,MATCH(A117,UPSTREAM_ALTERNATIVES!$A$6:$A$205,0))),EXACT(G117,INDEX(UPSTREAM_ALTERNATIVES!$F$6:$F$205,MATCH(A117,UPSTREAM_ALTERNATIVES!$A$6:$A$205,0))),INDEX(UPSTREAM_ALTERNATIVES!$K$6:$K$205,MATCH(A117,UPSTREAM_ALTERNATIVES!$A$6:$A$205,0))="VALID"),"VALID","INVALID - UPSTREAM ALTERNATIVE PARITY"))</x:f>
      </x:c>
      <x:c r="O117" s="51" t="str">
        <x:f>IF(A117="","",COUNTIF($B$6:B117,B117))</x:f>
      </x:c>
      <x:c r="P117" s="51" t="str">
        <x:f>IF(A117="","",B117&amp;"|~|"&amp;O117)</x:f>
      </x:c>
      <x:c r="Q117" t="str">
        <x:f>IF(A117="","",ROW()-5)</x:f>
      </x:c>
    </x:row>
    <x:row r="118">
      <x:c r="A118" s="24"/>
      <x:c r="B118" s="24"/>
      <x:c r="C118" s="24"/>
      <x:c r="D118" s="24"/>
      <x:c r="E118" s="24"/>
      <x:c r="F118" s="24"/>
      <x:c r="G118" s="24"/>
      <x:c r="H118" s="30" t="str">
        <x:f>IF(A118="","",IF(COUNTIF($A$6:$A$205,A118)=1,"VALID","INVALID - DUPLICATE / CASE-COLLIDING ALTERNATIVE LINK ID"))</x:f>
      </x:c>
      <x:c r="I118" s="30" t="str">
        <x:f>IF(A118="","",IF(AND(COUNTIF(MEMO_REGISTER!$A$6:$A$205,B118)=1,EXACT(B118,INDEX(MEMO_REGISTER!$A$6:$A$205,MATCH(B118,MEMO_REGISTER!$A$6:$A$205,0))),EXACT(C118,INDEX(MEMO_REGISTER!$B$6:$B$205,MATCH(B118,MEMO_REGISTER!$A$6:$A$205,0)))),"VALID","INVALID - MEMO / DECISION OWNERSHIP"))</x:f>
      </x:c>
      <x:c r="J118" s="30" t="str">
        <x:f>IF(A118="","",IF(OR(EXACT(E118,"REJECTED"),EXACT(E118,"DEFERRED"),EXACT(E118,"STATUS QUO")),"VALID","INVALID - STATUS TOKEN"))</x:f>
      </x:c>
      <x:c r="K118" s="30" t="str">
        <x:f>IF(A118="","",IF(AND(B118&lt;&gt;"",C118&lt;&gt;"",D118&lt;&gt;"",F118&lt;&gt;"",G118&lt;&gt;""),"VALID","INVALID - REQUIRED FIELD"))</x:f>
      </x:c>
      <x:c r="L118" s="30" t="str">
        <x:f>IF(A118="","",IF(AND(H118="VALID",I118="VALID",J118="VALID",K118="VALID",N118="VALID"),"VALID","INVALID"))</x:f>
      </x:c>
      <x:c r="M118" s="30" t="str">
        <x:f>IF(A118="","",B118&amp;"|~|"&amp;C118&amp;"|~|"&amp;D118)</x:f>
      </x:c>
      <x:c r="N118" s="51" t="str">
        <x:f>IF(A118="","",IF(AND(COUNTIF(UPSTREAM_ALTERNATIVES!$A$6:$A$205,A118)=1,EXACT(A118,INDEX(UPSTREAM_ALTERNATIVES!$A$6:$A$205,MATCH(A118,UPSTREAM_ALTERNATIVES!$A$6:$A$205,0))),EXACT(C118,INDEX(UPSTREAM_ALTERNATIVES!$B$6:$B$205,MATCH(A118,UPSTREAM_ALTERNATIVES!$A$6:$A$205,0))),EXACT(D118,INDEX(UPSTREAM_ALTERNATIVES!$C$6:$C$205,MATCH(A118,UPSTREAM_ALTERNATIVES!$A$6:$A$205,0))),EXACT(E118,INDEX(UPSTREAM_ALTERNATIVES!$D$6:$D$205,MATCH(A118,UPSTREAM_ALTERNATIVES!$A$6:$A$205,0))),EXACT(F118,INDEX(UPSTREAM_ALTERNATIVES!$E$6:$E$205,MATCH(A118,UPSTREAM_ALTERNATIVES!$A$6:$A$205,0))),EXACT(G118,INDEX(UPSTREAM_ALTERNATIVES!$F$6:$F$205,MATCH(A118,UPSTREAM_ALTERNATIVES!$A$6:$A$205,0))),INDEX(UPSTREAM_ALTERNATIVES!$K$6:$K$205,MATCH(A118,UPSTREAM_ALTERNATIVES!$A$6:$A$205,0))="VALID"),"VALID","INVALID - UPSTREAM ALTERNATIVE PARITY"))</x:f>
      </x:c>
      <x:c r="O118" s="51" t="str">
        <x:f>IF(A118="","",COUNTIF($B$6:B118,B118))</x:f>
      </x:c>
      <x:c r="P118" s="51" t="str">
        <x:f>IF(A118="","",B118&amp;"|~|"&amp;O118)</x:f>
      </x:c>
      <x:c r="Q118" t="str">
        <x:f>IF(A118="","",ROW()-5)</x:f>
      </x:c>
    </x:row>
    <x:row r="119">
      <x:c r="A119" s="24"/>
      <x:c r="B119" s="24"/>
      <x:c r="C119" s="24"/>
      <x:c r="D119" s="24"/>
      <x:c r="E119" s="24"/>
      <x:c r="F119" s="24"/>
      <x:c r="G119" s="24"/>
      <x:c r="H119" s="30" t="str">
        <x:f>IF(A119="","",IF(COUNTIF($A$6:$A$205,A119)=1,"VALID","INVALID - DUPLICATE / CASE-COLLIDING ALTERNATIVE LINK ID"))</x:f>
      </x:c>
      <x:c r="I119" s="30" t="str">
        <x:f>IF(A119="","",IF(AND(COUNTIF(MEMO_REGISTER!$A$6:$A$205,B119)=1,EXACT(B119,INDEX(MEMO_REGISTER!$A$6:$A$205,MATCH(B119,MEMO_REGISTER!$A$6:$A$205,0))),EXACT(C119,INDEX(MEMO_REGISTER!$B$6:$B$205,MATCH(B119,MEMO_REGISTER!$A$6:$A$205,0)))),"VALID","INVALID - MEMO / DECISION OWNERSHIP"))</x:f>
      </x:c>
      <x:c r="J119" s="30" t="str">
        <x:f>IF(A119="","",IF(OR(EXACT(E119,"REJECTED"),EXACT(E119,"DEFERRED"),EXACT(E119,"STATUS QUO")),"VALID","INVALID - STATUS TOKEN"))</x:f>
      </x:c>
      <x:c r="K119" s="30" t="str">
        <x:f>IF(A119="","",IF(AND(B119&lt;&gt;"",C119&lt;&gt;"",D119&lt;&gt;"",F119&lt;&gt;"",G119&lt;&gt;""),"VALID","INVALID - REQUIRED FIELD"))</x:f>
      </x:c>
      <x:c r="L119" s="30" t="str">
        <x:f>IF(A119="","",IF(AND(H119="VALID",I119="VALID",J119="VALID",K119="VALID",N119="VALID"),"VALID","INVALID"))</x:f>
      </x:c>
      <x:c r="M119" s="30" t="str">
        <x:f>IF(A119="","",B119&amp;"|~|"&amp;C119&amp;"|~|"&amp;D119)</x:f>
      </x:c>
      <x:c r="N119" s="51" t="str">
        <x:f>IF(A119="","",IF(AND(COUNTIF(UPSTREAM_ALTERNATIVES!$A$6:$A$205,A119)=1,EXACT(A119,INDEX(UPSTREAM_ALTERNATIVES!$A$6:$A$205,MATCH(A119,UPSTREAM_ALTERNATIVES!$A$6:$A$205,0))),EXACT(C119,INDEX(UPSTREAM_ALTERNATIVES!$B$6:$B$205,MATCH(A119,UPSTREAM_ALTERNATIVES!$A$6:$A$205,0))),EXACT(D119,INDEX(UPSTREAM_ALTERNATIVES!$C$6:$C$205,MATCH(A119,UPSTREAM_ALTERNATIVES!$A$6:$A$205,0))),EXACT(E119,INDEX(UPSTREAM_ALTERNATIVES!$D$6:$D$205,MATCH(A119,UPSTREAM_ALTERNATIVES!$A$6:$A$205,0))),EXACT(F119,INDEX(UPSTREAM_ALTERNATIVES!$E$6:$E$205,MATCH(A119,UPSTREAM_ALTERNATIVES!$A$6:$A$205,0))),EXACT(G119,INDEX(UPSTREAM_ALTERNATIVES!$F$6:$F$205,MATCH(A119,UPSTREAM_ALTERNATIVES!$A$6:$A$205,0))),INDEX(UPSTREAM_ALTERNATIVES!$K$6:$K$205,MATCH(A119,UPSTREAM_ALTERNATIVES!$A$6:$A$205,0))="VALID"),"VALID","INVALID - UPSTREAM ALTERNATIVE PARITY"))</x:f>
      </x:c>
      <x:c r="O119" s="51" t="str">
        <x:f>IF(A119="","",COUNTIF($B$6:B119,B119))</x:f>
      </x:c>
      <x:c r="P119" s="51" t="str">
        <x:f>IF(A119="","",B119&amp;"|~|"&amp;O119)</x:f>
      </x:c>
      <x:c r="Q119" t="str">
        <x:f>IF(A119="","",ROW()-5)</x:f>
      </x:c>
    </x:row>
    <x:row r="120">
      <x:c r="A120" s="24"/>
      <x:c r="B120" s="24"/>
      <x:c r="C120" s="24"/>
      <x:c r="D120" s="24"/>
      <x:c r="E120" s="24"/>
      <x:c r="F120" s="24"/>
      <x:c r="G120" s="24"/>
      <x:c r="H120" s="30" t="str">
        <x:f>IF(A120="","",IF(COUNTIF($A$6:$A$205,A120)=1,"VALID","INVALID - DUPLICATE / CASE-COLLIDING ALTERNATIVE LINK ID"))</x:f>
      </x:c>
      <x:c r="I120" s="30" t="str">
        <x:f>IF(A120="","",IF(AND(COUNTIF(MEMO_REGISTER!$A$6:$A$205,B120)=1,EXACT(B120,INDEX(MEMO_REGISTER!$A$6:$A$205,MATCH(B120,MEMO_REGISTER!$A$6:$A$205,0))),EXACT(C120,INDEX(MEMO_REGISTER!$B$6:$B$205,MATCH(B120,MEMO_REGISTER!$A$6:$A$205,0)))),"VALID","INVALID - MEMO / DECISION OWNERSHIP"))</x:f>
      </x:c>
      <x:c r="J120" s="30" t="str">
        <x:f>IF(A120="","",IF(OR(EXACT(E120,"REJECTED"),EXACT(E120,"DEFERRED"),EXACT(E120,"STATUS QUO")),"VALID","INVALID - STATUS TOKEN"))</x:f>
      </x:c>
      <x:c r="K120" s="30" t="str">
        <x:f>IF(A120="","",IF(AND(B120&lt;&gt;"",C120&lt;&gt;"",D120&lt;&gt;"",F120&lt;&gt;"",G120&lt;&gt;""),"VALID","INVALID - REQUIRED FIELD"))</x:f>
      </x:c>
      <x:c r="L120" s="30" t="str">
        <x:f>IF(A120="","",IF(AND(H120="VALID",I120="VALID",J120="VALID",K120="VALID",N120="VALID"),"VALID","INVALID"))</x:f>
      </x:c>
      <x:c r="M120" s="30" t="str">
        <x:f>IF(A120="","",B120&amp;"|~|"&amp;C120&amp;"|~|"&amp;D120)</x:f>
      </x:c>
      <x:c r="N120" s="51" t="str">
        <x:f>IF(A120="","",IF(AND(COUNTIF(UPSTREAM_ALTERNATIVES!$A$6:$A$205,A120)=1,EXACT(A120,INDEX(UPSTREAM_ALTERNATIVES!$A$6:$A$205,MATCH(A120,UPSTREAM_ALTERNATIVES!$A$6:$A$205,0))),EXACT(C120,INDEX(UPSTREAM_ALTERNATIVES!$B$6:$B$205,MATCH(A120,UPSTREAM_ALTERNATIVES!$A$6:$A$205,0))),EXACT(D120,INDEX(UPSTREAM_ALTERNATIVES!$C$6:$C$205,MATCH(A120,UPSTREAM_ALTERNATIVES!$A$6:$A$205,0))),EXACT(E120,INDEX(UPSTREAM_ALTERNATIVES!$D$6:$D$205,MATCH(A120,UPSTREAM_ALTERNATIVES!$A$6:$A$205,0))),EXACT(F120,INDEX(UPSTREAM_ALTERNATIVES!$E$6:$E$205,MATCH(A120,UPSTREAM_ALTERNATIVES!$A$6:$A$205,0))),EXACT(G120,INDEX(UPSTREAM_ALTERNATIVES!$F$6:$F$205,MATCH(A120,UPSTREAM_ALTERNATIVES!$A$6:$A$205,0))),INDEX(UPSTREAM_ALTERNATIVES!$K$6:$K$205,MATCH(A120,UPSTREAM_ALTERNATIVES!$A$6:$A$205,0))="VALID"),"VALID","INVALID - UPSTREAM ALTERNATIVE PARITY"))</x:f>
      </x:c>
      <x:c r="O120" s="51" t="str">
        <x:f>IF(A120="","",COUNTIF($B$6:B120,B120))</x:f>
      </x:c>
      <x:c r="P120" s="51" t="str">
        <x:f>IF(A120="","",B120&amp;"|~|"&amp;O120)</x:f>
      </x:c>
      <x:c r="Q120" t="str">
        <x:f>IF(A120="","",ROW()-5)</x:f>
      </x:c>
    </x:row>
    <x:row r="121">
      <x:c r="A121" s="24"/>
      <x:c r="B121" s="24"/>
      <x:c r="C121" s="24"/>
      <x:c r="D121" s="24"/>
      <x:c r="E121" s="24"/>
      <x:c r="F121" s="24"/>
      <x:c r="G121" s="24"/>
      <x:c r="H121" s="30" t="str">
        <x:f>IF(A121="","",IF(COUNTIF($A$6:$A$205,A121)=1,"VALID","INVALID - DUPLICATE / CASE-COLLIDING ALTERNATIVE LINK ID"))</x:f>
      </x:c>
      <x:c r="I121" s="30" t="str">
        <x:f>IF(A121="","",IF(AND(COUNTIF(MEMO_REGISTER!$A$6:$A$205,B121)=1,EXACT(B121,INDEX(MEMO_REGISTER!$A$6:$A$205,MATCH(B121,MEMO_REGISTER!$A$6:$A$205,0))),EXACT(C121,INDEX(MEMO_REGISTER!$B$6:$B$205,MATCH(B121,MEMO_REGISTER!$A$6:$A$205,0)))),"VALID","INVALID - MEMO / DECISION OWNERSHIP"))</x:f>
      </x:c>
      <x:c r="J121" s="30" t="str">
        <x:f>IF(A121="","",IF(OR(EXACT(E121,"REJECTED"),EXACT(E121,"DEFERRED"),EXACT(E121,"STATUS QUO")),"VALID","INVALID - STATUS TOKEN"))</x:f>
      </x:c>
      <x:c r="K121" s="30" t="str">
        <x:f>IF(A121="","",IF(AND(B121&lt;&gt;"",C121&lt;&gt;"",D121&lt;&gt;"",F121&lt;&gt;"",G121&lt;&gt;""),"VALID","INVALID - REQUIRED FIELD"))</x:f>
      </x:c>
      <x:c r="L121" s="30" t="str">
        <x:f>IF(A121="","",IF(AND(H121="VALID",I121="VALID",J121="VALID",K121="VALID",N121="VALID"),"VALID","INVALID"))</x:f>
      </x:c>
      <x:c r="M121" s="30" t="str">
        <x:f>IF(A121="","",B121&amp;"|~|"&amp;C121&amp;"|~|"&amp;D121)</x:f>
      </x:c>
      <x:c r="N121" s="51" t="str">
        <x:f>IF(A121="","",IF(AND(COUNTIF(UPSTREAM_ALTERNATIVES!$A$6:$A$205,A121)=1,EXACT(A121,INDEX(UPSTREAM_ALTERNATIVES!$A$6:$A$205,MATCH(A121,UPSTREAM_ALTERNATIVES!$A$6:$A$205,0))),EXACT(C121,INDEX(UPSTREAM_ALTERNATIVES!$B$6:$B$205,MATCH(A121,UPSTREAM_ALTERNATIVES!$A$6:$A$205,0))),EXACT(D121,INDEX(UPSTREAM_ALTERNATIVES!$C$6:$C$205,MATCH(A121,UPSTREAM_ALTERNATIVES!$A$6:$A$205,0))),EXACT(E121,INDEX(UPSTREAM_ALTERNATIVES!$D$6:$D$205,MATCH(A121,UPSTREAM_ALTERNATIVES!$A$6:$A$205,0))),EXACT(F121,INDEX(UPSTREAM_ALTERNATIVES!$E$6:$E$205,MATCH(A121,UPSTREAM_ALTERNATIVES!$A$6:$A$205,0))),EXACT(G121,INDEX(UPSTREAM_ALTERNATIVES!$F$6:$F$205,MATCH(A121,UPSTREAM_ALTERNATIVES!$A$6:$A$205,0))),INDEX(UPSTREAM_ALTERNATIVES!$K$6:$K$205,MATCH(A121,UPSTREAM_ALTERNATIVES!$A$6:$A$205,0))="VALID"),"VALID","INVALID - UPSTREAM ALTERNATIVE PARITY"))</x:f>
      </x:c>
      <x:c r="O121" s="51" t="str">
        <x:f>IF(A121="","",COUNTIF($B$6:B121,B121))</x:f>
      </x:c>
      <x:c r="P121" s="51" t="str">
        <x:f>IF(A121="","",B121&amp;"|~|"&amp;O121)</x:f>
      </x:c>
      <x:c r="Q121" t="str">
        <x:f>IF(A121="","",ROW()-5)</x:f>
      </x:c>
    </x:row>
    <x:row r="122">
      <x:c r="A122" s="24"/>
      <x:c r="B122" s="24"/>
      <x:c r="C122" s="24"/>
      <x:c r="D122" s="24"/>
      <x:c r="E122" s="24"/>
      <x:c r="F122" s="24"/>
      <x:c r="G122" s="24"/>
      <x:c r="H122" s="30" t="str">
        <x:f>IF(A122="","",IF(COUNTIF($A$6:$A$205,A122)=1,"VALID","INVALID - DUPLICATE / CASE-COLLIDING ALTERNATIVE LINK ID"))</x:f>
      </x:c>
      <x:c r="I122" s="30" t="str">
        <x:f>IF(A122="","",IF(AND(COUNTIF(MEMO_REGISTER!$A$6:$A$205,B122)=1,EXACT(B122,INDEX(MEMO_REGISTER!$A$6:$A$205,MATCH(B122,MEMO_REGISTER!$A$6:$A$205,0))),EXACT(C122,INDEX(MEMO_REGISTER!$B$6:$B$205,MATCH(B122,MEMO_REGISTER!$A$6:$A$205,0)))),"VALID","INVALID - MEMO / DECISION OWNERSHIP"))</x:f>
      </x:c>
      <x:c r="J122" s="30" t="str">
        <x:f>IF(A122="","",IF(OR(EXACT(E122,"REJECTED"),EXACT(E122,"DEFERRED"),EXACT(E122,"STATUS QUO")),"VALID","INVALID - STATUS TOKEN"))</x:f>
      </x:c>
      <x:c r="K122" s="30" t="str">
        <x:f>IF(A122="","",IF(AND(B122&lt;&gt;"",C122&lt;&gt;"",D122&lt;&gt;"",F122&lt;&gt;"",G122&lt;&gt;""),"VALID","INVALID - REQUIRED FIELD"))</x:f>
      </x:c>
      <x:c r="L122" s="30" t="str">
        <x:f>IF(A122="","",IF(AND(H122="VALID",I122="VALID",J122="VALID",K122="VALID",N122="VALID"),"VALID","INVALID"))</x:f>
      </x:c>
      <x:c r="M122" s="30" t="str">
        <x:f>IF(A122="","",B122&amp;"|~|"&amp;C122&amp;"|~|"&amp;D122)</x:f>
      </x:c>
      <x:c r="N122" s="51" t="str">
        <x:f>IF(A122="","",IF(AND(COUNTIF(UPSTREAM_ALTERNATIVES!$A$6:$A$205,A122)=1,EXACT(A122,INDEX(UPSTREAM_ALTERNATIVES!$A$6:$A$205,MATCH(A122,UPSTREAM_ALTERNATIVES!$A$6:$A$205,0))),EXACT(C122,INDEX(UPSTREAM_ALTERNATIVES!$B$6:$B$205,MATCH(A122,UPSTREAM_ALTERNATIVES!$A$6:$A$205,0))),EXACT(D122,INDEX(UPSTREAM_ALTERNATIVES!$C$6:$C$205,MATCH(A122,UPSTREAM_ALTERNATIVES!$A$6:$A$205,0))),EXACT(E122,INDEX(UPSTREAM_ALTERNATIVES!$D$6:$D$205,MATCH(A122,UPSTREAM_ALTERNATIVES!$A$6:$A$205,0))),EXACT(F122,INDEX(UPSTREAM_ALTERNATIVES!$E$6:$E$205,MATCH(A122,UPSTREAM_ALTERNATIVES!$A$6:$A$205,0))),EXACT(G122,INDEX(UPSTREAM_ALTERNATIVES!$F$6:$F$205,MATCH(A122,UPSTREAM_ALTERNATIVES!$A$6:$A$205,0))),INDEX(UPSTREAM_ALTERNATIVES!$K$6:$K$205,MATCH(A122,UPSTREAM_ALTERNATIVES!$A$6:$A$205,0))="VALID"),"VALID","INVALID - UPSTREAM ALTERNATIVE PARITY"))</x:f>
      </x:c>
      <x:c r="O122" s="51" t="str">
        <x:f>IF(A122="","",COUNTIF($B$6:B122,B122))</x:f>
      </x:c>
      <x:c r="P122" s="51" t="str">
        <x:f>IF(A122="","",B122&amp;"|~|"&amp;O122)</x:f>
      </x:c>
      <x:c r="Q122" t="str">
        <x:f>IF(A122="","",ROW()-5)</x:f>
      </x:c>
    </x:row>
    <x:row r="123">
      <x:c r="A123" s="24"/>
      <x:c r="B123" s="24"/>
      <x:c r="C123" s="24"/>
      <x:c r="D123" s="24"/>
      <x:c r="E123" s="24"/>
      <x:c r="F123" s="24"/>
      <x:c r="G123" s="24"/>
      <x:c r="H123" s="30" t="str">
        <x:f>IF(A123="","",IF(COUNTIF($A$6:$A$205,A123)=1,"VALID","INVALID - DUPLICATE / CASE-COLLIDING ALTERNATIVE LINK ID"))</x:f>
      </x:c>
      <x:c r="I123" s="30" t="str">
        <x:f>IF(A123="","",IF(AND(COUNTIF(MEMO_REGISTER!$A$6:$A$205,B123)=1,EXACT(B123,INDEX(MEMO_REGISTER!$A$6:$A$205,MATCH(B123,MEMO_REGISTER!$A$6:$A$205,0))),EXACT(C123,INDEX(MEMO_REGISTER!$B$6:$B$205,MATCH(B123,MEMO_REGISTER!$A$6:$A$205,0)))),"VALID","INVALID - MEMO / DECISION OWNERSHIP"))</x:f>
      </x:c>
      <x:c r="J123" s="30" t="str">
        <x:f>IF(A123="","",IF(OR(EXACT(E123,"REJECTED"),EXACT(E123,"DEFERRED"),EXACT(E123,"STATUS QUO")),"VALID","INVALID - STATUS TOKEN"))</x:f>
      </x:c>
      <x:c r="K123" s="30" t="str">
        <x:f>IF(A123="","",IF(AND(B123&lt;&gt;"",C123&lt;&gt;"",D123&lt;&gt;"",F123&lt;&gt;"",G123&lt;&gt;""),"VALID","INVALID - REQUIRED FIELD"))</x:f>
      </x:c>
      <x:c r="L123" s="30" t="str">
        <x:f>IF(A123="","",IF(AND(H123="VALID",I123="VALID",J123="VALID",K123="VALID",N123="VALID"),"VALID","INVALID"))</x:f>
      </x:c>
      <x:c r="M123" s="30" t="str">
        <x:f>IF(A123="","",B123&amp;"|~|"&amp;C123&amp;"|~|"&amp;D123)</x:f>
      </x:c>
      <x:c r="N123" s="51" t="str">
        <x:f>IF(A123="","",IF(AND(COUNTIF(UPSTREAM_ALTERNATIVES!$A$6:$A$205,A123)=1,EXACT(A123,INDEX(UPSTREAM_ALTERNATIVES!$A$6:$A$205,MATCH(A123,UPSTREAM_ALTERNATIVES!$A$6:$A$205,0))),EXACT(C123,INDEX(UPSTREAM_ALTERNATIVES!$B$6:$B$205,MATCH(A123,UPSTREAM_ALTERNATIVES!$A$6:$A$205,0))),EXACT(D123,INDEX(UPSTREAM_ALTERNATIVES!$C$6:$C$205,MATCH(A123,UPSTREAM_ALTERNATIVES!$A$6:$A$205,0))),EXACT(E123,INDEX(UPSTREAM_ALTERNATIVES!$D$6:$D$205,MATCH(A123,UPSTREAM_ALTERNATIVES!$A$6:$A$205,0))),EXACT(F123,INDEX(UPSTREAM_ALTERNATIVES!$E$6:$E$205,MATCH(A123,UPSTREAM_ALTERNATIVES!$A$6:$A$205,0))),EXACT(G123,INDEX(UPSTREAM_ALTERNATIVES!$F$6:$F$205,MATCH(A123,UPSTREAM_ALTERNATIVES!$A$6:$A$205,0))),INDEX(UPSTREAM_ALTERNATIVES!$K$6:$K$205,MATCH(A123,UPSTREAM_ALTERNATIVES!$A$6:$A$205,0))="VALID"),"VALID","INVALID - UPSTREAM ALTERNATIVE PARITY"))</x:f>
      </x:c>
      <x:c r="O123" s="51" t="str">
        <x:f>IF(A123="","",COUNTIF($B$6:B123,B123))</x:f>
      </x:c>
      <x:c r="P123" s="51" t="str">
        <x:f>IF(A123="","",B123&amp;"|~|"&amp;O123)</x:f>
      </x:c>
      <x:c r="Q123" t="str">
        <x:f>IF(A123="","",ROW()-5)</x:f>
      </x:c>
    </x:row>
    <x:row r="124">
      <x:c r="A124" s="24"/>
      <x:c r="B124" s="24"/>
      <x:c r="C124" s="24"/>
      <x:c r="D124" s="24"/>
      <x:c r="E124" s="24"/>
      <x:c r="F124" s="24"/>
      <x:c r="G124" s="24"/>
      <x:c r="H124" s="30" t="str">
        <x:f>IF(A124="","",IF(COUNTIF($A$6:$A$205,A124)=1,"VALID","INVALID - DUPLICATE / CASE-COLLIDING ALTERNATIVE LINK ID"))</x:f>
      </x:c>
      <x:c r="I124" s="30" t="str">
        <x:f>IF(A124="","",IF(AND(COUNTIF(MEMO_REGISTER!$A$6:$A$205,B124)=1,EXACT(B124,INDEX(MEMO_REGISTER!$A$6:$A$205,MATCH(B124,MEMO_REGISTER!$A$6:$A$205,0))),EXACT(C124,INDEX(MEMO_REGISTER!$B$6:$B$205,MATCH(B124,MEMO_REGISTER!$A$6:$A$205,0)))),"VALID","INVALID - MEMO / DECISION OWNERSHIP"))</x:f>
      </x:c>
      <x:c r="J124" s="30" t="str">
        <x:f>IF(A124="","",IF(OR(EXACT(E124,"REJECTED"),EXACT(E124,"DEFERRED"),EXACT(E124,"STATUS QUO")),"VALID","INVALID - STATUS TOKEN"))</x:f>
      </x:c>
      <x:c r="K124" s="30" t="str">
        <x:f>IF(A124="","",IF(AND(B124&lt;&gt;"",C124&lt;&gt;"",D124&lt;&gt;"",F124&lt;&gt;"",G124&lt;&gt;""),"VALID","INVALID - REQUIRED FIELD"))</x:f>
      </x:c>
      <x:c r="L124" s="30" t="str">
        <x:f>IF(A124="","",IF(AND(H124="VALID",I124="VALID",J124="VALID",K124="VALID",N124="VALID"),"VALID","INVALID"))</x:f>
      </x:c>
      <x:c r="M124" s="30" t="str">
        <x:f>IF(A124="","",B124&amp;"|~|"&amp;C124&amp;"|~|"&amp;D124)</x:f>
      </x:c>
      <x:c r="N124" s="51" t="str">
        <x:f>IF(A124="","",IF(AND(COUNTIF(UPSTREAM_ALTERNATIVES!$A$6:$A$205,A124)=1,EXACT(A124,INDEX(UPSTREAM_ALTERNATIVES!$A$6:$A$205,MATCH(A124,UPSTREAM_ALTERNATIVES!$A$6:$A$205,0))),EXACT(C124,INDEX(UPSTREAM_ALTERNATIVES!$B$6:$B$205,MATCH(A124,UPSTREAM_ALTERNATIVES!$A$6:$A$205,0))),EXACT(D124,INDEX(UPSTREAM_ALTERNATIVES!$C$6:$C$205,MATCH(A124,UPSTREAM_ALTERNATIVES!$A$6:$A$205,0))),EXACT(E124,INDEX(UPSTREAM_ALTERNATIVES!$D$6:$D$205,MATCH(A124,UPSTREAM_ALTERNATIVES!$A$6:$A$205,0))),EXACT(F124,INDEX(UPSTREAM_ALTERNATIVES!$E$6:$E$205,MATCH(A124,UPSTREAM_ALTERNATIVES!$A$6:$A$205,0))),EXACT(G124,INDEX(UPSTREAM_ALTERNATIVES!$F$6:$F$205,MATCH(A124,UPSTREAM_ALTERNATIVES!$A$6:$A$205,0))),INDEX(UPSTREAM_ALTERNATIVES!$K$6:$K$205,MATCH(A124,UPSTREAM_ALTERNATIVES!$A$6:$A$205,0))="VALID"),"VALID","INVALID - UPSTREAM ALTERNATIVE PARITY"))</x:f>
      </x:c>
      <x:c r="O124" s="51" t="str">
        <x:f>IF(A124="","",COUNTIF($B$6:B124,B124))</x:f>
      </x:c>
      <x:c r="P124" s="51" t="str">
        <x:f>IF(A124="","",B124&amp;"|~|"&amp;O124)</x:f>
      </x:c>
      <x:c r="Q124" t="str">
        <x:f>IF(A124="","",ROW()-5)</x:f>
      </x:c>
    </x:row>
    <x:row r="125">
      <x:c r="A125" s="24"/>
      <x:c r="B125" s="24"/>
      <x:c r="C125" s="24"/>
      <x:c r="D125" s="24"/>
      <x:c r="E125" s="24"/>
      <x:c r="F125" s="24"/>
      <x:c r="G125" s="24"/>
      <x:c r="H125" s="30" t="str">
        <x:f>IF(A125="","",IF(COUNTIF($A$6:$A$205,A125)=1,"VALID","INVALID - DUPLICATE / CASE-COLLIDING ALTERNATIVE LINK ID"))</x:f>
      </x:c>
      <x:c r="I125" s="30" t="str">
        <x:f>IF(A125="","",IF(AND(COUNTIF(MEMO_REGISTER!$A$6:$A$205,B125)=1,EXACT(B125,INDEX(MEMO_REGISTER!$A$6:$A$205,MATCH(B125,MEMO_REGISTER!$A$6:$A$205,0))),EXACT(C125,INDEX(MEMO_REGISTER!$B$6:$B$205,MATCH(B125,MEMO_REGISTER!$A$6:$A$205,0)))),"VALID","INVALID - MEMO / DECISION OWNERSHIP"))</x:f>
      </x:c>
      <x:c r="J125" s="30" t="str">
        <x:f>IF(A125="","",IF(OR(EXACT(E125,"REJECTED"),EXACT(E125,"DEFERRED"),EXACT(E125,"STATUS QUO")),"VALID","INVALID - STATUS TOKEN"))</x:f>
      </x:c>
      <x:c r="K125" s="30" t="str">
        <x:f>IF(A125="","",IF(AND(B125&lt;&gt;"",C125&lt;&gt;"",D125&lt;&gt;"",F125&lt;&gt;"",G125&lt;&gt;""),"VALID","INVALID - REQUIRED FIELD"))</x:f>
      </x:c>
      <x:c r="L125" s="30" t="str">
        <x:f>IF(A125="","",IF(AND(H125="VALID",I125="VALID",J125="VALID",K125="VALID",N125="VALID"),"VALID","INVALID"))</x:f>
      </x:c>
      <x:c r="M125" s="30" t="str">
        <x:f>IF(A125="","",B125&amp;"|~|"&amp;C125&amp;"|~|"&amp;D125)</x:f>
      </x:c>
      <x:c r="N125" s="51" t="str">
        <x:f>IF(A125="","",IF(AND(COUNTIF(UPSTREAM_ALTERNATIVES!$A$6:$A$205,A125)=1,EXACT(A125,INDEX(UPSTREAM_ALTERNATIVES!$A$6:$A$205,MATCH(A125,UPSTREAM_ALTERNATIVES!$A$6:$A$205,0))),EXACT(C125,INDEX(UPSTREAM_ALTERNATIVES!$B$6:$B$205,MATCH(A125,UPSTREAM_ALTERNATIVES!$A$6:$A$205,0))),EXACT(D125,INDEX(UPSTREAM_ALTERNATIVES!$C$6:$C$205,MATCH(A125,UPSTREAM_ALTERNATIVES!$A$6:$A$205,0))),EXACT(E125,INDEX(UPSTREAM_ALTERNATIVES!$D$6:$D$205,MATCH(A125,UPSTREAM_ALTERNATIVES!$A$6:$A$205,0))),EXACT(F125,INDEX(UPSTREAM_ALTERNATIVES!$E$6:$E$205,MATCH(A125,UPSTREAM_ALTERNATIVES!$A$6:$A$205,0))),EXACT(G125,INDEX(UPSTREAM_ALTERNATIVES!$F$6:$F$205,MATCH(A125,UPSTREAM_ALTERNATIVES!$A$6:$A$205,0))),INDEX(UPSTREAM_ALTERNATIVES!$K$6:$K$205,MATCH(A125,UPSTREAM_ALTERNATIVES!$A$6:$A$205,0))="VALID"),"VALID","INVALID - UPSTREAM ALTERNATIVE PARITY"))</x:f>
      </x:c>
      <x:c r="O125" s="51" t="str">
        <x:f>IF(A125="","",COUNTIF($B$6:B125,B125))</x:f>
      </x:c>
      <x:c r="P125" s="51" t="str">
        <x:f>IF(A125="","",B125&amp;"|~|"&amp;O125)</x:f>
      </x:c>
      <x:c r="Q125" t="str">
        <x:f>IF(A125="","",ROW()-5)</x:f>
      </x:c>
    </x:row>
    <x:row r="126">
      <x:c r="A126" s="24"/>
      <x:c r="B126" s="24"/>
      <x:c r="C126" s="24"/>
      <x:c r="D126" s="24"/>
      <x:c r="E126" s="24"/>
      <x:c r="F126" s="24"/>
      <x:c r="G126" s="24"/>
      <x:c r="H126" s="30" t="str">
        <x:f>IF(A126="","",IF(COUNTIF($A$6:$A$205,A126)=1,"VALID","INVALID - DUPLICATE / CASE-COLLIDING ALTERNATIVE LINK ID"))</x:f>
      </x:c>
      <x:c r="I126" s="30" t="str">
        <x:f>IF(A126="","",IF(AND(COUNTIF(MEMO_REGISTER!$A$6:$A$205,B126)=1,EXACT(B126,INDEX(MEMO_REGISTER!$A$6:$A$205,MATCH(B126,MEMO_REGISTER!$A$6:$A$205,0))),EXACT(C126,INDEX(MEMO_REGISTER!$B$6:$B$205,MATCH(B126,MEMO_REGISTER!$A$6:$A$205,0)))),"VALID","INVALID - MEMO / DECISION OWNERSHIP"))</x:f>
      </x:c>
      <x:c r="J126" s="30" t="str">
        <x:f>IF(A126="","",IF(OR(EXACT(E126,"REJECTED"),EXACT(E126,"DEFERRED"),EXACT(E126,"STATUS QUO")),"VALID","INVALID - STATUS TOKEN"))</x:f>
      </x:c>
      <x:c r="K126" s="30" t="str">
        <x:f>IF(A126="","",IF(AND(B126&lt;&gt;"",C126&lt;&gt;"",D126&lt;&gt;"",F126&lt;&gt;"",G126&lt;&gt;""),"VALID","INVALID - REQUIRED FIELD"))</x:f>
      </x:c>
      <x:c r="L126" s="30" t="str">
        <x:f>IF(A126="","",IF(AND(H126="VALID",I126="VALID",J126="VALID",K126="VALID",N126="VALID"),"VALID","INVALID"))</x:f>
      </x:c>
      <x:c r="M126" s="30" t="str">
        <x:f>IF(A126="","",B126&amp;"|~|"&amp;C126&amp;"|~|"&amp;D126)</x:f>
      </x:c>
      <x:c r="N126" s="51" t="str">
        <x:f>IF(A126="","",IF(AND(COUNTIF(UPSTREAM_ALTERNATIVES!$A$6:$A$205,A126)=1,EXACT(A126,INDEX(UPSTREAM_ALTERNATIVES!$A$6:$A$205,MATCH(A126,UPSTREAM_ALTERNATIVES!$A$6:$A$205,0))),EXACT(C126,INDEX(UPSTREAM_ALTERNATIVES!$B$6:$B$205,MATCH(A126,UPSTREAM_ALTERNATIVES!$A$6:$A$205,0))),EXACT(D126,INDEX(UPSTREAM_ALTERNATIVES!$C$6:$C$205,MATCH(A126,UPSTREAM_ALTERNATIVES!$A$6:$A$205,0))),EXACT(E126,INDEX(UPSTREAM_ALTERNATIVES!$D$6:$D$205,MATCH(A126,UPSTREAM_ALTERNATIVES!$A$6:$A$205,0))),EXACT(F126,INDEX(UPSTREAM_ALTERNATIVES!$E$6:$E$205,MATCH(A126,UPSTREAM_ALTERNATIVES!$A$6:$A$205,0))),EXACT(G126,INDEX(UPSTREAM_ALTERNATIVES!$F$6:$F$205,MATCH(A126,UPSTREAM_ALTERNATIVES!$A$6:$A$205,0))),INDEX(UPSTREAM_ALTERNATIVES!$K$6:$K$205,MATCH(A126,UPSTREAM_ALTERNATIVES!$A$6:$A$205,0))="VALID"),"VALID","INVALID - UPSTREAM ALTERNATIVE PARITY"))</x:f>
      </x:c>
      <x:c r="O126" s="51" t="str">
        <x:f>IF(A126="","",COUNTIF($B$6:B126,B126))</x:f>
      </x:c>
      <x:c r="P126" s="51" t="str">
        <x:f>IF(A126="","",B126&amp;"|~|"&amp;O126)</x:f>
      </x:c>
      <x:c r="Q126" t="str">
        <x:f>IF(A126="","",ROW()-5)</x:f>
      </x:c>
    </x:row>
    <x:row r="127">
      <x:c r="A127" s="24"/>
      <x:c r="B127" s="24"/>
      <x:c r="C127" s="24"/>
      <x:c r="D127" s="24"/>
      <x:c r="E127" s="24"/>
      <x:c r="F127" s="24"/>
      <x:c r="G127" s="24"/>
      <x:c r="H127" s="30" t="str">
        <x:f>IF(A127="","",IF(COUNTIF($A$6:$A$205,A127)=1,"VALID","INVALID - DUPLICATE / CASE-COLLIDING ALTERNATIVE LINK ID"))</x:f>
      </x:c>
      <x:c r="I127" s="30" t="str">
        <x:f>IF(A127="","",IF(AND(COUNTIF(MEMO_REGISTER!$A$6:$A$205,B127)=1,EXACT(B127,INDEX(MEMO_REGISTER!$A$6:$A$205,MATCH(B127,MEMO_REGISTER!$A$6:$A$205,0))),EXACT(C127,INDEX(MEMO_REGISTER!$B$6:$B$205,MATCH(B127,MEMO_REGISTER!$A$6:$A$205,0)))),"VALID","INVALID - MEMO / DECISION OWNERSHIP"))</x:f>
      </x:c>
      <x:c r="J127" s="30" t="str">
        <x:f>IF(A127="","",IF(OR(EXACT(E127,"REJECTED"),EXACT(E127,"DEFERRED"),EXACT(E127,"STATUS QUO")),"VALID","INVALID - STATUS TOKEN"))</x:f>
      </x:c>
      <x:c r="K127" s="30" t="str">
        <x:f>IF(A127="","",IF(AND(B127&lt;&gt;"",C127&lt;&gt;"",D127&lt;&gt;"",F127&lt;&gt;"",G127&lt;&gt;""),"VALID","INVALID - REQUIRED FIELD"))</x:f>
      </x:c>
      <x:c r="L127" s="30" t="str">
        <x:f>IF(A127="","",IF(AND(H127="VALID",I127="VALID",J127="VALID",K127="VALID",N127="VALID"),"VALID","INVALID"))</x:f>
      </x:c>
      <x:c r="M127" s="30" t="str">
        <x:f>IF(A127="","",B127&amp;"|~|"&amp;C127&amp;"|~|"&amp;D127)</x:f>
      </x:c>
      <x:c r="N127" s="51" t="str">
        <x:f>IF(A127="","",IF(AND(COUNTIF(UPSTREAM_ALTERNATIVES!$A$6:$A$205,A127)=1,EXACT(A127,INDEX(UPSTREAM_ALTERNATIVES!$A$6:$A$205,MATCH(A127,UPSTREAM_ALTERNATIVES!$A$6:$A$205,0))),EXACT(C127,INDEX(UPSTREAM_ALTERNATIVES!$B$6:$B$205,MATCH(A127,UPSTREAM_ALTERNATIVES!$A$6:$A$205,0))),EXACT(D127,INDEX(UPSTREAM_ALTERNATIVES!$C$6:$C$205,MATCH(A127,UPSTREAM_ALTERNATIVES!$A$6:$A$205,0))),EXACT(E127,INDEX(UPSTREAM_ALTERNATIVES!$D$6:$D$205,MATCH(A127,UPSTREAM_ALTERNATIVES!$A$6:$A$205,0))),EXACT(F127,INDEX(UPSTREAM_ALTERNATIVES!$E$6:$E$205,MATCH(A127,UPSTREAM_ALTERNATIVES!$A$6:$A$205,0))),EXACT(G127,INDEX(UPSTREAM_ALTERNATIVES!$F$6:$F$205,MATCH(A127,UPSTREAM_ALTERNATIVES!$A$6:$A$205,0))),INDEX(UPSTREAM_ALTERNATIVES!$K$6:$K$205,MATCH(A127,UPSTREAM_ALTERNATIVES!$A$6:$A$205,0))="VALID"),"VALID","INVALID - UPSTREAM ALTERNATIVE PARITY"))</x:f>
      </x:c>
      <x:c r="O127" s="51" t="str">
        <x:f>IF(A127="","",COUNTIF($B$6:B127,B127))</x:f>
      </x:c>
      <x:c r="P127" s="51" t="str">
        <x:f>IF(A127="","",B127&amp;"|~|"&amp;O127)</x:f>
      </x:c>
      <x:c r="Q127" t="str">
        <x:f>IF(A127="","",ROW()-5)</x:f>
      </x:c>
    </x:row>
    <x:row r="128">
      <x:c r="A128" s="24"/>
      <x:c r="B128" s="24"/>
      <x:c r="C128" s="24"/>
      <x:c r="D128" s="24"/>
      <x:c r="E128" s="24"/>
      <x:c r="F128" s="24"/>
      <x:c r="G128" s="24"/>
      <x:c r="H128" s="30" t="str">
        <x:f>IF(A128="","",IF(COUNTIF($A$6:$A$205,A128)=1,"VALID","INVALID - DUPLICATE / CASE-COLLIDING ALTERNATIVE LINK ID"))</x:f>
      </x:c>
      <x:c r="I128" s="30" t="str">
        <x:f>IF(A128="","",IF(AND(COUNTIF(MEMO_REGISTER!$A$6:$A$205,B128)=1,EXACT(B128,INDEX(MEMO_REGISTER!$A$6:$A$205,MATCH(B128,MEMO_REGISTER!$A$6:$A$205,0))),EXACT(C128,INDEX(MEMO_REGISTER!$B$6:$B$205,MATCH(B128,MEMO_REGISTER!$A$6:$A$205,0)))),"VALID","INVALID - MEMO / DECISION OWNERSHIP"))</x:f>
      </x:c>
      <x:c r="J128" s="30" t="str">
        <x:f>IF(A128="","",IF(OR(EXACT(E128,"REJECTED"),EXACT(E128,"DEFERRED"),EXACT(E128,"STATUS QUO")),"VALID","INVALID - STATUS TOKEN"))</x:f>
      </x:c>
      <x:c r="K128" s="30" t="str">
        <x:f>IF(A128="","",IF(AND(B128&lt;&gt;"",C128&lt;&gt;"",D128&lt;&gt;"",F128&lt;&gt;"",G128&lt;&gt;""),"VALID","INVALID - REQUIRED FIELD"))</x:f>
      </x:c>
      <x:c r="L128" s="30" t="str">
        <x:f>IF(A128="","",IF(AND(H128="VALID",I128="VALID",J128="VALID",K128="VALID",N128="VALID"),"VALID","INVALID"))</x:f>
      </x:c>
      <x:c r="M128" s="30" t="str">
        <x:f>IF(A128="","",B128&amp;"|~|"&amp;C128&amp;"|~|"&amp;D128)</x:f>
      </x:c>
      <x:c r="N128" s="51" t="str">
        <x:f>IF(A128="","",IF(AND(COUNTIF(UPSTREAM_ALTERNATIVES!$A$6:$A$205,A128)=1,EXACT(A128,INDEX(UPSTREAM_ALTERNATIVES!$A$6:$A$205,MATCH(A128,UPSTREAM_ALTERNATIVES!$A$6:$A$205,0))),EXACT(C128,INDEX(UPSTREAM_ALTERNATIVES!$B$6:$B$205,MATCH(A128,UPSTREAM_ALTERNATIVES!$A$6:$A$205,0))),EXACT(D128,INDEX(UPSTREAM_ALTERNATIVES!$C$6:$C$205,MATCH(A128,UPSTREAM_ALTERNATIVES!$A$6:$A$205,0))),EXACT(E128,INDEX(UPSTREAM_ALTERNATIVES!$D$6:$D$205,MATCH(A128,UPSTREAM_ALTERNATIVES!$A$6:$A$205,0))),EXACT(F128,INDEX(UPSTREAM_ALTERNATIVES!$E$6:$E$205,MATCH(A128,UPSTREAM_ALTERNATIVES!$A$6:$A$205,0))),EXACT(G128,INDEX(UPSTREAM_ALTERNATIVES!$F$6:$F$205,MATCH(A128,UPSTREAM_ALTERNATIVES!$A$6:$A$205,0))),INDEX(UPSTREAM_ALTERNATIVES!$K$6:$K$205,MATCH(A128,UPSTREAM_ALTERNATIVES!$A$6:$A$205,0))="VALID"),"VALID","INVALID - UPSTREAM ALTERNATIVE PARITY"))</x:f>
      </x:c>
      <x:c r="O128" s="51" t="str">
        <x:f>IF(A128="","",COUNTIF($B$6:B128,B128))</x:f>
      </x:c>
      <x:c r="P128" s="51" t="str">
        <x:f>IF(A128="","",B128&amp;"|~|"&amp;O128)</x:f>
      </x:c>
      <x:c r="Q128" t="str">
        <x:f>IF(A128="","",ROW()-5)</x:f>
      </x:c>
    </x:row>
    <x:row r="129">
      <x:c r="A129" s="24"/>
      <x:c r="B129" s="24"/>
      <x:c r="C129" s="24"/>
      <x:c r="D129" s="24"/>
      <x:c r="E129" s="24"/>
      <x:c r="F129" s="24"/>
      <x:c r="G129" s="24"/>
      <x:c r="H129" s="30" t="str">
        <x:f>IF(A129="","",IF(COUNTIF($A$6:$A$205,A129)=1,"VALID","INVALID - DUPLICATE / CASE-COLLIDING ALTERNATIVE LINK ID"))</x:f>
      </x:c>
      <x:c r="I129" s="30" t="str">
        <x:f>IF(A129="","",IF(AND(COUNTIF(MEMO_REGISTER!$A$6:$A$205,B129)=1,EXACT(B129,INDEX(MEMO_REGISTER!$A$6:$A$205,MATCH(B129,MEMO_REGISTER!$A$6:$A$205,0))),EXACT(C129,INDEX(MEMO_REGISTER!$B$6:$B$205,MATCH(B129,MEMO_REGISTER!$A$6:$A$205,0)))),"VALID","INVALID - MEMO / DECISION OWNERSHIP"))</x:f>
      </x:c>
      <x:c r="J129" s="30" t="str">
        <x:f>IF(A129="","",IF(OR(EXACT(E129,"REJECTED"),EXACT(E129,"DEFERRED"),EXACT(E129,"STATUS QUO")),"VALID","INVALID - STATUS TOKEN"))</x:f>
      </x:c>
      <x:c r="K129" s="30" t="str">
        <x:f>IF(A129="","",IF(AND(B129&lt;&gt;"",C129&lt;&gt;"",D129&lt;&gt;"",F129&lt;&gt;"",G129&lt;&gt;""),"VALID","INVALID - REQUIRED FIELD"))</x:f>
      </x:c>
      <x:c r="L129" s="30" t="str">
        <x:f>IF(A129="","",IF(AND(H129="VALID",I129="VALID",J129="VALID",K129="VALID",N129="VALID"),"VALID","INVALID"))</x:f>
      </x:c>
      <x:c r="M129" s="30" t="str">
        <x:f>IF(A129="","",B129&amp;"|~|"&amp;C129&amp;"|~|"&amp;D129)</x:f>
      </x:c>
      <x:c r="N129" s="51" t="str">
        <x:f>IF(A129="","",IF(AND(COUNTIF(UPSTREAM_ALTERNATIVES!$A$6:$A$205,A129)=1,EXACT(A129,INDEX(UPSTREAM_ALTERNATIVES!$A$6:$A$205,MATCH(A129,UPSTREAM_ALTERNATIVES!$A$6:$A$205,0))),EXACT(C129,INDEX(UPSTREAM_ALTERNATIVES!$B$6:$B$205,MATCH(A129,UPSTREAM_ALTERNATIVES!$A$6:$A$205,0))),EXACT(D129,INDEX(UPSTREAM_ALTERNATIVES!$C$6:$C$205,MATCH(A129,UPSTREAM_ALTERNATIVES!$A$6:$A$205,0))),EXACT(E129,INDEX(UPSTREAM_ALTERNATIVES!$D$6:$D$205,MATCH(A129,UPSTREAM_ALTERNATIVES!$A$6:$A$205,0))),EXACT(F129,INDEX(UPSTREAM_ALTERNATIVES!$E$6:$E$205,MATCH(A129,UPSTREAM_ALTERNATIVES!$A$6:$A$205,0))),EXACT(G129,INDEX(UPSTREAM_ALTERNATIVES!$F$6:$F$205,MATCH(A129,UPSTREAM_ALTERNATIVES!$A$6:$A$205,0))),INDEX(UPSTREAM_ALTERNATIVES!$K$6:$K$205,MATCH(A129,UPSTREAM_ALTERNATIVES!$A$6:$A$205,0))="VALID"),"VALID","INVALID - UPSTREAM ALTERNATIVE PARITY"))</x:f>
      </x:c>
      <x:c r="O129" s="51" t="str">
        <x:f>IF(A129="","",COUNTIF($B$6:B129,B129))</x:f>
      </x:c>
      <x:c r="P129" s="51" t="str">
        <x:f>IF(A129="","",B129&amp;"|~|"&amp;O129)</x:f>
      </x:c>
      <x:c r="Q129" t="str">
        <x:f>IF(A129="","",ROW()-5)</x:f>
      </x:c>
    </x:row>
    <x:row r="130">
      <x:c r="A130" s="24"/>
      <x:c r="B130" s="24"/>
      <x:c r="C130" s="24"/>
      <x:c r="D130" s="24"/>
      <x:c r="E130" s="24"/>
      <x:c r="F130" s="24"/>
      <x:c r="G130" s="24"/>
      <x:c r="H130" s="30" t="str">
        <x:f>IF(A130="","",IF(COUNTIF($A$6:$A$205,A130)=1,"VALID","INVALID - DUPLICATE / CASE-COLLIDING ALTERNATIVE LINK ID"))</x:f>
      </x:c>
      <x:c r="I130" s="30" t="str">
        <x:f>IF(A130="","",IF(AND(COUNTIF(MEMO_REGISTER!$A$6:$A$205,B130)=1,EXACT(B130,INDEX(MEMO_REGISTER!$A$6:$A$205,MATCH(B130,MEMO_REGISTER!$A$6:$A$205,0))),EXACT(C130,INDEX(MEMO_REGISTER!$B$6:$B$205,MATCH(B130,MEMO_REGISTER!$A$6:$A$205,0)))),"VALID","INVALID - MEMO / DECISION OWNERSHIP"))</x:f>
      </x:c>
      <x:c r="J130" s="30" t="str">
        <x:f>IF(A130="","",IF(OR(EXACT(E130,"REJECTED"),EXACT(E130,"DEFERRED"),EXACT(E130,"STATUS QUO")),"VALID","INVALID - STATUS TOKEN"))</x:f>
      </x:c>
      <x:c r="K130" s="30" t="str">
        <x:f>IF(A130="","",IF(AND(B130&lt;&gt;"",C130&lt;&gt;"",D130&lt;&gt;"",F130&lt;&gt;"",G130&lt;&gt;""),"VALID","INVALID - REQUIRED FIELD"))</x:f>
      </x:c>
      <x:c r="L130" s="30" t="str">
        <x:f>IF(A130="","",IF(AND(H130="VALID",I130="VALID",J130="VALID",K130="VALID",N130="VALID"),"VALID","INVALID"))</x:f>
      </x:c>
      <x:c r="M130" s="30" t="str">
        <x:f>IF(A130="","",B130&amp;"|~|"&amp;C130&amp;"|~|"&amp;D130)</x:f>
      </x:c>
      <x:c r="N130" s="51" t="str">
        <x:f>IF(A130="","",IF(AND(COUNTIF(UPSTREAM_ALTERNATIVES!$A$6:$A$205,A130)=1,EXACT(A130,INDEX(UPSTREAM_ALTERNATIVES!$A$6:$A$205,MATCH(A130,UPSTREAM_ALTERNATIVES!$A$6:$A$205,0))),EXACT(C130,INDEX(UPSTREAM_ALTERNATIVES!$B$6:$B$205,MATCH(A130,UPSTREAM_ALTERNATIVES!$A$6:$A$205,0))),EXACT(D130,INDEX(UPSTREAM_ALTERNATIVES!$C$6:$C$205,MATCH(A130,UPSTREAM_ALTERNATIVES!$A$6:$A$205,0))),EXACT(E130,INDEX(UPSTREAM_ALTERNATIVES!$D$6:$D$205,MATCH(A130,UPSTREAM_ALTERNATIVES!$A$6:$A$205,0))),EXACT(F130,INDEX(UPSTREAM_ALTERNATIVES!$E$6:$E$205,MATCH(A130,UPSTREAM_ALTERNATIVES!$A$6:$A$205,0))),EXACT(G130,INDEX(UPSTREAM_ALTERNATIVES!$F$6:$F$205,MATCH(A130,UPSTREAM_ALTERNATIVES!$A$6:$A$205,0))),INDEX(UPSTREAM_ALTERNATIVES!$K$6:$K$205,MATCH(A130,UPSTREAM_ALTERNATIVES!$A$6:$A$205,0))="VALID"),"VALID","INVALID - UPSTREAM ALTERNATIVE PARITY"))</x:f>
      </x:c>
      <x:c r="O130" s="51" t="str">
        <x:f>IF(A130="","",COUNTIF($B$6:B130,B130))</x:f>
      </x:c>
      <x:c r="P130" s="51" t="str">
        <x:f>IF(A130="","",B130&amp;"|~|"&amp;O130)</x:f>
      </x:c>
      <x:c r="Q130" t="str">
        <x:f>IF(A130="","",ROW()-5)</x:f>
      </x:c>
    </x:row>
    <x:row r="131">
      <x:c r="A131" s="24"/>
      <x:c r="B131" s="24"/>
      <x:c r="C131" s="24"/>
      <x:c r="D131" s="24"/>
      <x:c r="E131" s="24"/>
      <x:c r="F131" s="24"/>
      <x:c r="G131" s="24"/>
      <x:c r="H131" s="30" t="str">
        <x:f>IF(A131="","",IF(COUNTIF($A$6:$A$205,A131)=1,"VALID","INVALID - DUPLICATE / CASE-COLLIDING ALTERNATIVE LINK ID"))</x:f>
      </x:c>
      <x:c r="I131" s="30" t="str">
        <x:f>IF(A131="","",IF(AND(COUNTIF(MEMO_REGISTER!$A$6:$A$205,B131)=1,EXACT(B131,INDEX(MEMO_REGISTER!$A$6:$A$205,MATCH(B131,MEMO_REGISTER!$A$6:$A$205,0))),EXACT(C131,INDEX(MEMO_REGISTER!$B$6:$B$205,MATCH(B131,MEMO_REGISTER!$A$6:$A$205,0)))),"VALID","INVALID - MEMO / DECISION OWNERSHIP"))</x:f>
      </x:c>
      <x:c r="J131" s="30" t="str">
        <x:f>IF(A131="","",IF(OR(EXACT(E131,"REJECTED"),EXACT(E131,"DEFERRED"),EXACT(E131,"STATUS QUO")),"VALID","INVALID - STATUS TOKEN"))</x:f>
      </x:c>
      <x:c r="K131" s="30" t="str">
        <x:f>IF(A131="","",IF(AND(B131&lt;&gt;"",C131&lt;&gt;"",D131&lt;&gt;"",F131&lt;&gt;"",G131&lt;&gt;""),"VALID","INVALID - REQUIRED FIELD"))</x:f>
      </x:c>
      <x:c r="L131" s="30" t="str">
        <x:f>IF(A131="","",IF(AND(H131="VALID",I131="VALID",J131="VALID",K131="VALID",N131="VALID"),"VALID","INVALID"))</x:f>
      </x:c>
      <x:c r="M131" s="30" t="str">
        <x:f>IF(A131="","",B131&amp;"|~|"&amp;C131&amp;"|~|"&amp;D131)</x:f>
      </x:c>
      <x:c r="N131" s="51" t="str">
        <x:f>IF(A131="","",IF(AND(COUNTIF(UPSTREAM_ALTERNATIVES!$A$6:$A$205,A131)=1,EXACT(A131,INDEX(UPSTREAM_ALTERNATIVES!$A$6:$A$205,MATCH(A131,UPSTREAM_ALTERNATIVES!$A$6:$A$205,0))),EXACT(C131,INDEX(UPSTREAM_ALTERNATIVES!$B$6:$B$205,MATCH(A131,UPSTREAM_ALTERNATIVES!$A$6:$A$205,0))),EXACT(D131,INDEX(UPSTREAM_ALTERNATIVES!$C$6:$C$205,MATCH(A131,UPSTREAM_ALTERNATIVES!$A$6:$A$205,0))),EXACT(E131,INDEX(UPSTREAM_ALTERNATIVES!$D$6:$D$205,MATCH(A131,UPSTREAM_ALTERNATIVES!$A$6:$A$205,0))),EXACT(F131,INDEX(UPSTREAM_ALTERNATIVES!$E$6:$E$205,MATCH(A131,UPSTREAM_ALTERNATIVES!$A$6:$A$205,0))),EXACT(G131,INDEX(UPSTREAM_ALTERNATIVES!$F$6:$F$205,MATCH(A131,UPSTREAM_ALTERNATIVES!$A$6:$A$205,0))),INDEX(UPSTREAM_ALTERNATIVES!$K$6:$K$205,MATCH(A131,UPSTREAM_ALTERNATIVES!$A$6:$A$205,0))="VALID"),"VALID","INVALID - UPSTREAM ALTERNATIVE PARITY"))</x:f>
      </x:c>
      <x:c r="O131" s="51" t="str">
        <x:f>IF(A131="","",COUNTIF($B$6:B131,B131))</x:f>
      </x:c>
      <x:c r="P131" s="51" t="str">
        <x:f>IF(A131="","",B131&amp;"|~|"&amp;O131)</x:f>
      </x:c>
      <x:c r="Q131" t="str">
        <x:f>IF(A131="","",ROW()-5)</x:f>
      </x:c>
    </x:row>
    <x:row r="132">
      <x:c r="A132" s="24"/>
      <x:c r="B132" s="24"/>
      <x:c r="C132" s="24"/>
      <x:c r="D132" s="24"/>
      <x:c r="E132" s="24"/>
      <x:c r="F132" s="24"/>
      <x:c r="G132" s="24"/>
      <x:c r="H132" s="30" t="str">
        <x:f>IF(A132="","",IF(COUNTIF($A$6:$A$205,A132)=1,"VALID","INVALID - DUPLICATE / CASE-COLLIDING ALTERNATIVE LINK ID"))</x:f>
      </x:c>
      <x:c r="I132" s="30" t="str">
        <x:f>IF(A132="","",IF(AND(COUNTIF(MEMO_REGISTER!$A$6:$A$205,B132)=1,EXACT(B132,INDEX(MEMO_REGISTER!$A$6:$A$205,MATCH(B132,MEMO_REGISTER!$A$6:$A$205,0))),EXACT(C132,INDEX(MEMO_REGISTER!$B$6:$B$205,MATCH(B132,MEMO_REGISTER!$A$6:$A$205,0)))),"VALID","INVALID - MEMO / DECISION OWNERSHIP"))</x:f>
      </x:c>
      <x:c r="J132" s="30" t="str">
        <x:f>IF(A132="","",IF(OR(EXACT(E132,"REJECTED"),EXACT(E132,"DEFERRED"),EXACT(E132,"STATUS QUO")),"VALID","INVALID - STATUS TOKEN"))</x:f>
      </x:c>
      <x:c r="K132" s="30" t="str">
        <x:f>IF(A132="","",IF(AND(B132&lt;&gt;"",C132&lt;&gt;"",D132&lt;&gt;"",F132&lt;&gt;"",G132&lt;&gt;""),"VALID","INVALID - REQUIRED FIELD"))</x:f>
      </x:c>
      <x:c r="L132" s="30" t="str">
        <x:f>IF(A132="","",IF(AND(H132="VALID",I132="VALID",J132="VALID",K132="VALID",N132="VALID"),"VALID","INVALID"))</x:f>
      </x:c>
      <x:c r="M132" s="30" t="str">
        <x:f>IF(A132="","",B132&amp;"|~|"&amp;C132&amp;"|~|"&amp;D132)</x:f>
      </x:c>
      <x:c r="N132" s="51" t="str">
        <x:f>IF(A132="","",IF(AND(COUNTIF(UPSTREAM_ALTERNATIVES!$A$6:$A$205,A132)=1,EXACT(A132,INDEX(UPSTREAM_ALTERNATIVES!$A$6:$A$205,MATCH(A132,UPSTREAM_ALTERNATIVES!$A$6:$A$205,0))),EXACT(C132,INDEX(UPSTREAM_ALTERNATIVES!$B$6:$B$205,MATCH(A132,UPSTREAM_ALTERNATIVES!$A$6:$A$205,0))),EXACT(D132,INDEX(UPSTREAM_ALTERNATIVES!$C$6:$C$205,MATCH(A132,UPSTREAM_ALTERNATIVES!$A$6:$A$205,0))),EXACT(E132,INDEX(UPSTREAM_ALTERNATIVES!$D$6:$D$205,MATCH(A132,UPSTREAM_ALTERNATIVES!$A$6:$A$205,0))),EXACT(F132,INDEX(UPSTREAM_ALTERNATIVES!$E$6:$E$205,MATCH(A132,UPSTREAM_ALTERNATIVES!$A$6:$A$205,0))),EXACT(G132,INDEX(UPSTREAM_ALTERNATIVES!$F$6:$F$205,MATCH(A132,UPSTREAM_ALTERNATIVES!$A$6:$A$205,0))),INDEX(UPSTREAM_ALTERNATIVES!$K$6:$K$205,MATCH(A132,UPSTREAM_ALTERNATIVES!$A$6:$A$205,0))="VALID"),"VALID","INVALID - UPSTREAM ALTERNATIVE PARITY"))</x:f>
      </x:c>
      <x:c r="O132" s="51" t="str">
        <x:f>IF(A132="","",COUNTIF($B$6:B132,B132))</x:f>
      </x:c>
      <x:c r="P132" s="51" t="str">
        <x:f>IF(A132="","",B132&amp;"|~|"&amp;O132)</x:f>
      </x:c>
      <x:c r="Q132" t="str">
        <x:f>IF(A132="","",ROW()-5)</x:f>
      </x:c>
    </x:row>
    <x:row r="133">
      <x:c r="A133" s="24"/>
      <x:c r="B133" s="24"/>
      <x:c r="C133" s="24"/>
      <x:c r="D133" s="24"/>
      <x:c r="E133" s="24"/>
      <x:c r="F133" s="24"/>
      <x:c r="G133" s="24"/>
      <x:c r="H133" s="30" t="str">
        <x:f>IF(A133="","",IF(COUNTIF($A$6:$A$205,A133)=1,"VALID","INVALID - DUPLICATE / CASE-COLLIDING ALTERNATIVE LINK ID"))</x:f>
      </x:c>
      <x:c r="I133" s="30" t="str">
        <x:f>IF(A133="","",IF(AND(COUNTIF(MEMO_REGISTER!$A$6:$A$205,B133)=1,EXACT(B133,INDEX(MEMO_REGISTER!$A$6:$A$205,MATCH(B133,MEMO_REGISTER!$A$6:$A$205,0))),EXACT(C133,INDEX(MEMO_REGISTER!$B$6:$B$205,MATCH(B133,MEMO_REGISTER!$A$6:$A$205,0)))),"VALID","INVALID - MEMO / DECISION OWNERSHIP"))</x:f>
      </x:c>
      <x:c r="J133" s="30" t="str">
        <x:f>IF(A133="","",IF(OR(EXACT(E133,"REJECTED"),EXACT(E133,"DEFERRED"),EXACT(E133,"STATUS QUO")),"VALID","INVALID - STATUS TOKEN"))</x:f>
      </x:c>
      <x:c r="K133" s="30" t="str">
        <x:f>IF(A133="","",IF(AND(B133&lt;&gt;"",C133&lt;&gt;"",D133&lt;&gt;"",F133&lt;&gt;"",G133&lt;&gt;""),"VALID","INVALID - REQUIRED FIELD"))</x:f>
      </x:c>
      <x:c r="L133" s="30" t="str">
        <x:f>IF(A133="","",IF(AND(H133="VALID",I133="VALID",J133="VALID",K133="VALID",N133="VALID"),"VALID","INVALID"))</x:f>
      </x:c>
      <x:c r="M133" s="30" t="str">
        <x:f>IF(A133="","",B133&amp;"|~|"&amp;C133&amp;"|~|"&amp;D133)</x:f>
      </x:c>
      <x:c r="N133" s="51" t="str">
        <x:f>IF(A133="","",IF(AND(COUNTIF(UPSTREAM_ALTERNATIVES!$A$6:$A$205,A133)=1,EXACT(A133,INDEX(UPSTREAM_ALTERNATIVES!$A$6:$A$205,MATCH(A133,UPSTREAM_ALTERNATIVES!$A$6:$A$205,0))),EXACT(C133,INDEX(UPSTREAM_ALTERNATIVES!$B$6:$B$205,MATCH(A133,UPSTREAM_ALTERNATIVES!$A$6:$A$205,0))),EXACT(D133,INDEX(UPSTREAM_ALTERNATIVES!$C$6:$C$205,MATCH(A133,UPSTREAM_ALTERNATIVES!$A$6:$A$205,0))),EXACT(E133,INDEX(UPSTREAM_ALTERNATIVES!$D$6:$D$205,MATCH(A133,UPSTREAM_ALTERNATIVES!$A$6:$A$205,0))),EXACT(F133,INDEX(UPSTREAM_ALTERNATIVES!$E$6:$E$205,MATCH(A133,UPSTREAM_ALTERNATIVES!$A$6:$A$205,0))),EXACT(G133,INDEX(UPSTREAM_ALTERNATIVES!$F$6:$F$205,MATCH(A133,UPSTREAM_ALTERNATIVES!$A$6:$A$205,0))),INDEX(UPSTREAM_ALTERNATIVES!$K$6:$K$205,MATCH(A133,UPSTREAM_ALTERNATIVES!$A$6:$A$205,0))="VALID"),"VALID","INVALID - UPSTREAM ALTERNATIVE PARITY"))</x:f>
      </x:c>
      <x:c r="O133" s="51" t="str">
        <x:f>IF(A133="","",COUNTIF($B$6:B133,B133))</x:f>
      </x:c>
      <x:c r="P133" s="51" t="str">
        <x:f>IF(A133="","",B133&amp;"|~|"&amp;O133)</x:f>
      </x:c>
      <x:c r="Q133" t="str">
        <x:f>IF(A133="","",ROW()-5)</x:f>
      </x:c>
    </x:row>
    <x:row r="134">
      <x:c r="A134" s="24"/>
      <x:c r="B134" s="24"/>
      <x:c r="C134" s="24"/>
      <x:c r="D134" s="24"/>
      <x:c r="E134" s="24"/>
      <x:c r="F134" s="24"/>
      <x:c r="G134" s="24"/>
      <x:c r="H134" s="30" t="str">
        <x:f>IF(A134="","",IF(COUNTIF($A$6:$A$205,A134)=1,"VALID","INVALID - DUPLICATE / CASE-COLLIDING ALTERNATIVE LINK ID"))</x:f>
      </x:c>
      <x:c r="I134" s="30" t="str">
        <x:f>IF(A134="","",IF(AND(COUNTIF(MEMO_REGISTER!$A$6:$A$205,B134)=1,EXACT(B134,INDEX(MEMO_REGISTER!$A$6:$A$205,MATCH(B134,MEMO_REGISTER!$A$6:$A$205,0))),EXACT(C134,INDEX(MEMO_REGISTER!$B$6:$B$205,MATCH(B134,MEMO_REGISTER!$A$6:$A$205,0)))),"VALID","INVALID - MEMO / DECISION OWNERSHIP"))</x:f>
      </x:c>
      <x:c r="J134" s="30" t="str">
        <x:f>IF(A134="","",IF(OR(EXACT(E134,"REJECTED"),EXACT(E134,"DEFERRED"),EXACT(E134,"STATUS QUO")),"VALID","INVALID - STATUS TOKEN"))</x:f>
      </x:c>
      <x:c r="K134" s="30" t="str">
        <x:f>IF(A134="","",IF(AND(B134&lt;&gt;"",C134&lt;&gt;"",D134&lt;&gt;"",F134&lt;&gt;"",G134&lt;&gt;""),"VALID","INVALID - REQUIRED FIELD"))</x:f>
      </x:c>
      <x:c r="L134" s="30" t="str">
        <x:f>IF(A134="","",IF(AND(H134="VALID",I134="VALID",J134="VALID",K134="VALID",N134="VALID"),"VALID","INVALID"))</x:f>
      </x:c>
      <x:c r="M134" s="30" t="str">
        <x:f>IF(A134="","",B134&amp;"|~|"&amp;C134&amp;"|~|"&amp;D134)</x:f>
      </x:c>
      <x:c r="N134" s="51" t="str">
        <x:f>IF(A134="","",IF(AND(COUNTIF(UPSTREAM_ALTERNATIVES!$A$6:$A$205,A134)=1,EXACT(A134,INDEX(UPSTREAM_ALTERNATIVES!$A$6:$A$205,MATCH(A134,UPSTREAM_ALTERNATIVES!$A$6:$A$205,0))),EXACT(C134,INDEX(UPSTREAM_ALTERNATIVES!$B$6:$B$205,MATCH(A134,UPSTREAM_ALTERNATIVES!$A$6:$A$205,0))),EXACT(D134,INDEX(UPSTREAM_ALTERNATIVES!$C$6:$C$205,MATCH(A134,UPSTREAM_ALTERNATIVES!$A$6:$A$205,0))),EXACT(E134,INDEX(UPSTREAM_ALTERNATIVES!$D$6:$D$205,MATCH(A134,UPSTREAM_ALTERNATIVES!$A$6:$A$205,0))),EXACT(F134,INDEX(UPSTREAM_ALTERNATIVES!$E$6:$E$205,MATCH(A134,UPSTREAM_ALTERNATIVES!$A$6:$A$205,0))),EXACT(G134,INDEX(UPSTREAM_ALTERNATIVES!$F$6:$F$205,MATCH(A134,UPSTREAM_ALTERNATIVES!$A$6:$A$205,0))),INDEX(UPSTREAM_ALTERNATIVES!$K$6:$K$205,MATCH(A134,UPSTREAM_ALTERNATIVES!$A$6:$A$205,0))="VALID"),"VALID","INVALID - UPSTREAM ALTERNATIVE PARITY"))</x:f>
      </x:c>
      <x:c r="O134" s="51" t="str">
        <x:f>IF(A134="","",COUNTIF($B$6:B134,B134))</x:f>
      </x:c>
      <x:c r="P134" s="51" t="str">
        <x:f>IF(A134="","",B134&amp;"|~|"&amp;O134)</x:f>
      </x:c>
      <x:c r="Q134" t="str">
        <x:f>IF(A134="","",ROW()-5)</x:f>
      </x:c>
    </x:row>
    <x:row r="135">
      <x:c r="A135" s="24"/>
      <x:c r="B135" s="24"/>
      <x:c r="C135" s="24"/>
      <x:c r="D135" s="24"/>
      <x:c r="E135" s="24"/>
      <x:c r="F135" s="24"/>
      <x:c r="G135" s="24"/>
      <x:c r="H135" s="30" t="str">
        <x:f>IF(A135="","",IF(COUNTIF($A$6:$A$205,A135)=1,"VALID","INVALID - DUPLICATE / CASE-COLLIDING ALTERNATIVE LINK ID"))</x:f>
      </x:c>
      <x:c r="I135" s="30" t="str">
        <x:f>IF(A135="","",IF(AND(COUNTIF(MEMO_REGISTER!$A$6:$A$205,B135)=1,EXACT(B135,INDEX(MEMO_REGISTER!$A$6:$A$205,MATCH(B135,MEMO_REGISTER!$A$6:$A$205,0))),EXACT(C135,INDEX(MEMO_REGISTER!$B$6:$B$205,MATCH(B135,MEMO_REGISTER!$A$6:$A$205,0)))),"VALID","INVALID - MEMO / DECISION OWNERSHIP"))</x:f>
      </x:c>
      <x:c r="J135" s="30" t="str">
        <x:f>IF(A135="","",IF(OR(EXACT(E135,"REJECTED"),EXACT(E135,"DEFERRED"),EXACT(E135,"STATUS QUO")),"VALID","INVALID - STATUS TOKEN"))</x:f>
      </x:c>
      <x:c r="K135" s="30" t="str">
        <x:f>IF(A135="","",IF(AND(B135&lt;&gt;"",C135&lt;&gt;"",D135&lt;&gt;"",F135&lt;&gt;"",G135&lt;&gt;""),"VALID","INVALID - REQUIRED FIELD"))</x:f>
      </x:c>
      <x:c r="L135" s="30" t="str">
        <x:f>IF(A135="","",IF(AND(H135="VALID",I135="VALID",J135="VALID",K135="VALID",N135="VALID"),"VALID","INVALID"))</x:f>
      </x:c>
      <x:c r="M135" s="30" t="str">
        <x:f>IF(A135="","",B135&amp;"|~|"&amp;C135&amp;"|~|"&amp;D135)</x:f>
      </x:c>
      <x:c r="N135" s="51" t="str">
        <x:f>IF(A135="","",IF(AND(COUNTIF(UPSTREAM_ALTERNATIVES!$A$6:$A$205,A135)=1,EXACT(A135,INDEX(UPSTREAM_ALTERNATIVES!$A$6:$A$205,MATCH(A135,UPSTREAM_ALTERNATIVES!$A$6:$A$205,0))),EXACT(C135,INDEX(UPSTREAM_ALTERNATIVES!$B$6:$B$205,MATCH(A135,UPSTREAM_ALTERNATIVES!$A$6:$A$205,0))),EXACT(D135,INDEX(UPSTREAM_ALTERNATIVES!$C$6:$C$205,MATCH(A135,UPSTREAM_ALTERNATIVES!$A$6:$A$205,0))),EXACT(E135,INDEX(UPSTREAM_ALTERNATIVES!$D$6:$D$205,MATCH(A135,UPSTREAM_ALTERNATIVES!$A$6:$A$205,0))),EXACT(F135,INDEX(UPSTREAM_ALTERNATIVES!$E$6:$E$205,MATCH(A135,UPSTREAM_ALTERNATIVES!$A$6:$A$205,0))),EXACT(G135,INDEX(UPSTREAM_ALTERNATIVES!$F$6:$F$205,MATCH(A135,UPSTREAM_ALTERNATIVES!$A$6:$A$205,0))),INDEX(UPSTREAM_ALTERNATIVES!$K$6:$K$205,MATCH(A135,UPSTREAM_ALTERNATIVES!$A$6:$A$205,0))="VALID"),"VALID","INVALID - UPSTREAM ALTERNATIVE PARITY"))</x:f>
      </x:c>
      <x:c r="O135" s="51" t="str">
        <x:f>IF(A135="","",COUNTIF($B$6:B135,B135))</x:f>
      </x:c>
      <x:c r="P135" s="51" t="str">
        <x:f>IF(A135="","",B135&amp;"|~|"&amp;O135)</x:f>
      </x:c>
      <x:c r="Q135" t="str">
        <x:f>IF(A135="","",ROW()-5)</x:f>
      </x:c>
    </x:row>
    <x:row r="136">
      <x:c r="A136" s="24"/>
      <x:c r="B136" s="24"/>
      <x:c r="C136" s="24"/>
      <x:c r="D136" s="24"/>
      <x:c r="E136" s="24"/>
      <x:c r="F136" s="24"/>
      <x:c r="G136" s="24"/>
      <x:c r="H136" s="30" t="str">
        <x:f>IF(A136="","",IF(COUNTIF($A$6:$A$205,A136)=1,"VALID","INVALID - DUPLICATE / CASE-COLLIDING ALTERNATIVE LINK ID"))</x:f>
      </x:c>
      <x:c r="I136" s="30" t="str">
        <x:f>IF(A136="","",IF(AND(COUNTIF(MEMO_REGISTER!$A$6:$A$205,B136)=1,EXACT(B136,INDEX(MEMO_REGISTER!$A$6:$A$205,MATCH(B136,MEMO_REGISTER!$A$6:$A$205,0))),EXACT(C136,INDEX(MEMO_REGISTER!$B$6:$B$205,MATCH(B136,MEMO_REGISTER!$A$6:$A$205,0)))),"VALID","INVALID - MEMO / DECISION OWNERSHIP"))</x:f>
      </x:c>
      <x:c r="J136" s="30" t="str">
        <x:f>IF(A136="","",IF(OR(EXACT(E136,"REJECTED"),EXACT(E136,"DEFERRED"),EXACT(E136,"STATUS QUO")),"VALID","INVALID - STATUS TOKEN"))</x:f>
      </x:c>
      <x:c r="K136" s="30" t="str">
        <x:f>IF(A136="","",IF(AND(B136&lt;&gt;"",C136&lt;&gt;"",D136&lt;&gt;"",F136&lt;&gt;"",G136&lt;&gt;""),"VALID","INVALID - REQUIRED FIELD"))</x:f>
      </x:c>
      <x:c r="L136" s="30" t="str">
        <x:f>IF(A136="","",IF(AND(H136="VALID",I136="VALID",J136="VALID",K136="VALID",N136="VALID"),"VALID","INVALID"))</x:f>
      </x:c>
      <x:c r="M136" s="30" t="str">
        <x:f>IF(A136="","",B136&amp;"|~|"&amp;C136&amp;"|~|"&amp;D136)</x:f>
      </x:c>
      <x:c r="N136" s="51" t="str">
        <x:f>IF(A136="","",IF(AND(COUNTIF(UPSTREAM_ALTERNATIVES!$A$6:$A$205,A136)=1,EXACT(A136,INDEX(UPSTREAM_ALTERNATIVES!$A$6:$A$205,MATCH(A136,UPSTREAM_ALTERNATIVES!$A$6:$A$205,0))),EXACT(C136,INDEX(UPSTREAM_ALTERNATIVES!$B$6:$B$205,MATCH(A136,UPSTREAM_ALTERNATIVES!$A$6:$A$205,0))),EXACT(D136,INDEX(UPSTREAM_ALTERNATIVES!$C$6:$C$205,MATCH(A136,UPSTREAM_ALTERNATIVES!$A$6:$A$205,0))),EXACT(E136,INDEX(UPSTREAM_ALTERNATIVES!$D$6:$D$205,MATCH(A136,UPSTREAM_ALTERNATIVES!$A$6:$A$205,0))),EXACT(F136,INDEX(UPSTREAM_ALTERNATIVES!$E$6:$E$205,MATCH(A136,UPSTREAM_ALTERNATIVES!$A$6:$A$205,0))),EXACT(G136,INDEX(UPSTREAM_ALTERNATIVES!$F$6:$F$205,MATCH(A136,UPSTREAM_ALTERNATIVES!$A$6:$A$205,0))),INDEX(UPSTREAM_ALTERNATIVES!$K$6:$K$205,MATCH(A136,UPSTREAM_ALTERNATIVES!$A$6:$A$205,0))="VALID"),"VALID","INVALID - UPSTREAM ALTERNATIVE PARITY"))</x:f>
      </x:c>
      <x:c r="O136" s="51" t="str">
        <x:f>IF(A136="","",COUNTIF($B$6:B136,B136))</x:f>
      </x:c>
      <x:c r="P136" s="51" t="str">
        <x:f>IF(A136="","",B136&amp;"|~|"&amp;O136)</x:f>
      </x:c>
      <x:c r="Q136" t="str">
        <x:f>IF(A136="","",ROW()-5)</x:f>
      </x:c>
    </x:row>
    <x:row r="137">
      <x:c r="A137" s="24"/>
      <x:c r="B137" s="24"/>
      <x:c r="C137" s="24"/>
      <x:c r="D137" s="24"/>
      <x:c r="E137" s="24"/>
      <x:c r="F137" s="24"/>
      <x:c r="G137" s="24"/>
      <x:c r="H137" s="30" t="str">
        <x:f>IF(A137="","",IF(COUNTIF($A$6:$A$205,A137)=1,"VALID","INVALID - DUPLICATE / CASE-COLLIDING ALTERNATIVE LINK ID"))</x:f>
      </x:c>
      <x:c r="I137" s="30" t="str">
        <x:f>IF(A137="","",IF(AND(COUNTIF(MEMO_REGISTER!$A$6:$A$205,B137)=1,EXACT(B137,INDEX(MEMO_REGISTER!$A$6:$A$205,MATCH(B137,MEMO_REGISTER!$A$6:$A$205,0))),EXACT(C137,INDEX(MEMO_REGISTER!$B$6:$B$205,MATCH(B137,MEMO_REGISTER!$A$6:$A$205,0)))),"VALID","INVALID - MEMO / DECISION OWNERSHIP"))</x:f>
      </x:c>
      <x:c r="J137" s="30" t="str">
        <x:f>IF(A137="","",IF(OR(EXACT(E137,"REJECTED"),EXACT(E137,"DEFERRED"),EXACT(E137,"STATUS QUO")),"VALID","INVALID - STATUS TOKEN"))</x:f>
      </x:c>
      <x:c r="K137" s="30" t="str">
        <x:f>IF(A137="","",IF(AND(B137&lt;&gt;"",C137&lt;&gt;"",D137&lt;&gt;"",F137&lt;&gt;"",G137&lt;&gt;""),"VALID","INVALID - REQUIRED FIELD"))</x:f>
      </x:c>
      <x:c r="L137" s="30" t="str">
        <x:f>IF(A137="","",IF(AND(H137="VALID",I137="VALID",J137="VALID",K137="VALID",N137="VALID"),"VALID","INVALID"))</x:f>
      </x:c>
      <x:c r="M137" s="30" t="str">
        <x:f>IF(A137="","",B137&amp;"|~|"&amp;C137&amp;"|~|"&amp;D137)</x:f>
      </x:c>
      <x:c r="N137" s="51" t="str">
        <x:f>IF(A137="","",IF(AND(COUNTIF(UPSTREAM_ALTERNATIVES!$A$6:$A$205,A137)=1,EXACT(A137,INDEX(UPSTREAM_ALTERNATIVES!$A$6:$A$205,MATCH(A137,UPSTREAM_ALTERNATIVES!$A$6:$A$205,0))),EXACT(C137,INDEX(UPSTREAM_ALTERNATIVES!$B$6:$B$205,MATCH(A137,UPSTREAM_ALTERNATIVES!$A$6:$A$205,0))),EXACT(D137,INDEX(UPSTREAM_ALTERNATIVES!$C$6:$C$205,MATCH(A137,UPSTREAM_ALTERNATIVES!$A$6:$A$205,0))),EXACT(E137,INDEX(UPSTREAM_ALTERNATIVES!$D$6:$D$205,MATCH(A137,UPSTREAM_ALTERNATIVES!$A$6:$A$205,0))),EXACT(F137,INDEX(UPSTREAM_ALTERNATIVES!$E$6:$E$205,MATCH(A137,UPSTREAM_ALTERNATIVES!$A$6:$A$205,0))),EXACT(G137,INDEX(UPSTREAM_ALTERNATIVES!$F$6:$F$205,MATCH(A137,UPSTREAM_ALTERNATIVES!$A$6:$A$205,0))),INDEX(UPSTREAM_ALTERNATIVES!$K$6:$K$205,MATCH(A137,UPSTREAM_ALTERNATIVES!$A$6:$A$205,0))="VALID"),"VALID","INVALID - UPSTREAM ALTERNATIVE PARITY"))</x:f>
      </x:c>
      <x:c r="O137" s="51" t="str">
        <x:f>IF(A137="","",COUNTIF($B$6:B137,B137))</x:f>
      </x:c>
      <x:c r="P137" s="51" t="str">
        <x:f>IF(A137="","",B137&amp;"|~|"&amp;O137)</x:f>
      </x:c>
      <x:c r="Q137" t="str">
        <x:f>IF(A137="","",ROW()-5)</x:f>
      </x:c>
    </x:row>
    <x:row r="138">
      <x:c r="A138" s="24"/>
      <x:c r="B138" s="24"/>
      <x:c r="C138" s="24"/>
      <x:c r="D138" s="24"/>
      <x:c r="E138" s="24"/>
      <x:c r="F138" s="24"/>
      <x:c r="G138" s="24"/>
      <x:c r="H138" s="30" t="str">
        <x:f>IF(A138="","",IF(COUNTIF($A$6:$A$205,A138)=1,"VALID","INVALID - DUPLICATE / CASE-COLLIDING ALTERNATIVE LINK ID"))</x:f>
      </x:c>
      <x:c r="I138" s="30" t="str">
        <x:f>IF(A138="","",IF(AND(COUNTIF(MEMO_REGISTER!$A$6:$A$205,B138)=1,EXACT(B138,INDEX(MEMO_REGISTER!$A$6:$A$205,MATCH(B138,MEMO_REGISTER!$A$6:$A$205,0))),EXACT(C138,INDEX(MEMO_REGISTER!$B$6:$B$205,MATCH(B138,MEMO_REGISTER!$A$6:$A$205,0)))),"VALID","INVALID - MEMO / DECISION OWNERSHIP"))</x:f>
      </x:c>
      <x:c r="J138" s="30" t="str">
        <x:f>IF(A138="","",IF(OR(EXACT(E138,"REJECTED"),EXACT(E138,"DEFERRED"),EXACT(E138,"STATUS QUO")),"VALID","INVALID - STATUS TOKEN"))</x:f>
      </x:c>
      <x:c r="K138" s="30" t="str">
        <x:f>IF(A138="","",IF(AND(B138&lt;&gt;"",C138&lt;&gt;"",D138&lt;&gt;"",F138&lt;&gt;"",G138&lt;&gt;""),"VALID","INVALID - REQUIRED FIELD"))</x:f>
      </x:c>
      <x:c r="L138" s="30" t="str">
        <x:f>IF(A138="","",IF(AND(H138="VALID",I138="VALID",J138="VALID",K138="VALID",N138="VALID"),"VALID","INVALID"))</x:f>
      </x:c>
      <x:c r="M138" s="30" t="str">
        <x:f>IF(A138="","",B138&amp;"|~|"&amp;C138&amp;"|~|"&amp;D138)</x:f>
      </x:c>
      <x:c r="N138" s="51" t="str">
        <x:f>IF(A138="","",IF(AND(COUNTIF(UPSTREAM_ALTERNATIVES!$A$6:$A$205,A138)=1,EXACT(A138,INDEX(UPSTREAM_ALTERNATIVES!$A$6:$A$205,MATCH(A138,UPSTREAM_ALTERNATIVES!$A$6:$A$205,0))),EXACT(C138,INDEX(UPSTREAM_ALTERNATIVES!$B$6:$B$205,MATCH(A138,UPSTREAM_ALTERNATIVES!$A$6:$A$205,0))),EXACT(D138,INDEX(UPSTREAM_ALTERNATIVES!$C$6:$C$205,MATCH(A138,UPSTREAM_ALTERNATIVES!$A$6:$A$205,0))),EXACT(E138,INDEX(UPSTREAM_ALTERNATIVES!$D$6:$D$205,MATCH(A138,UPSTREAM_ALTERNATIVES!$A$6:$A$205,0))),EXACT(F138,INDEX(UPSTREAM_ALTERNATIVES!$E$6:$E$205,MATCH(A138,UPSTREAM_ALTERNATIVES!$A$6:$A$205,0))),EXACT(G138,INDEX(UPSTREAM_ALTERNATIVES!$F$6:$F$205,MATCH(A138,UPSTREAM_ALTERNATIVES!$A$6:$A$205,0))),INDEX(UPSTREAM_ALTERNATIVES!$K$6:$K$205,MATCH(A138,UPSTREAM_ALTERNATIVES!$A$6:$A$205,0))="VALID"),"VALID","INVALID - UPSTREAM ALTERNATIVE PARITY"))</x:f>
      </x:c>
      <x:c r="O138" s="51" t="str">
        <x:f>IF(A138="","",COUNTIF($B$6:B138,B138))</x:f>
      </x:c>
      <x:c r="P138" s="51" t="str">
        <x:f>IF(A138="","",B138&amp;"|~|"&amp;O138)</x:f>
      </x:c>
      <x:c r="Q138" t="str">
        <x:f>IF(A138="","",ROW()-5)</x:f>
      </x:c>
    </x:row>
    <x:row r="139">
      <x:c r="A139" s="24"/>
      <x:c r="B139" s="24"/>
      <x:c r="C139" s="24"/>
      <x:c r="D139" s="24"/>
      <x:c r="E139" s="24"/>
      <x:c r="F139" s="24"/>
      <x:c r="G139" s="24"/>
      <x:c r="H139" s="30" t="str">
        <x:f>IF(A139="","",IF(COUNTIF($A$6:$A$205,A139)=1,"VALID","INVALID - DUPLICATE / CASE-COLLIDING ALTERNATIVE LINK ID"))</x:f>
      </x:c>
      <x:c r="I139" s="30" t="str">
        <x:f>IF(A139="","",IF(AND(COUNTIF(MEMO_REGISTER!$A$6:$A$205,B139)=1,EXACT(B139,INDEX(MEMO_REGISTER!$A$6:$A$205,MATCH(B139,MEMO_REGISTER!$A$6:$A$205,0))),EXACT(C139,INDEX(MEMO_REGISTER!$B$6:$B$205,MATCH(B139,MEMO_REGISTER!$A$6:$A$205,0)))),"VALID","INVALID - MEMO / DECISION OWNERSHIP"))</x:f>
      </x:c>
      <x:c r="J139" s="30" t="str">
        <x:f>IF(A139="","",IF(OR(EXACT(E139,"REJECTED"),EXACT(E139,"DEFERRED"),EXACT(E139,"STATUS QUO")),"VALID","INVALID - STATUS TOKEN"))</x:f>
      </x:c>
      <x:c r="K139" s="30" t="str">
        <x:f>IF(A139="","",IF(AND(B139&lt;&gt;"",C139&lt;&gt;"",D139&lt;&gt;"",F139&lt;&gt;"",G139&lt;&gt;""),"VALID","INVALID - REQUIRED FIELD"))</x:f>
      </x:c>
      <x:c r="L139" s="30" t="str">
        <x:f>IF(A139="","",IF(AND(H139="VALID",I139="VALID",J139="VALID",K139="VALID",N139="VALID"),"VALID","INVALID"))</x:f>
      </x:c>
      <x:c r="M139" s="30" t="str">
        <x:f>IF(A139="","",B139&amp;"|~|"&amp;C139&amp;"|~|"&amp;D139)</x:f>
      </x:c>
      <x:c r="N139" s="51" t="str">
        <x:f>IF(A139="","",IF(AND(COUNTIF(UPSTREAM_ALTERNATIVES!$A$6:$A$205,A139)=1,EXACT(A139,INDEX(UPSTREAM_ALTERNATIVES!$A$6:$A$205,MATCH(A139,UPSTREAM_ALTERNATIVES!$A$6:$A$205,0))),EXACT(C139,INDEX(UPSTREAM_ALTERNATIVES!$B$6:$B$205,MATCH(A139,UPSTREAM_ALTERNATIVES!$A$6:$A$205,0))),EXACT(D139,INDEX(UPSTREAM_ALTERNATIVES!$C$6:$C$205,MATCH(A139,UPSTREAM_ALTERNATIVES!$A$6:$A$205,0))),EXACT(E139,INDEX(UPSTREAM_ALTERNATIVES!$D$6:$D$205,MATCH(A139,UPSTREAM_ALTERNATIVES!$A$6:$A$205,0))),EXACT(F139,INDEX(UPSTREAM_ALTERNATIVES!$E$6:$E$205,MATCH(A139,UPSTREAM_ALTERNATIVES!$A$6:$A$205,0))),EXACT(G139,INDEX(UPSTREAM_ALTERNATIVES!$F$6:$F$205,MATCH(A139,UPSTREAM_ALTERNATIVES!$A$6:$A$205,0))),INDEX(UPSTREAM_ALTERNATIVES!$K$6:$K$205,MATCH(A139,UPSTREAM_ALTERNATIVES!$A$6:$A$205,0))="VALID"),"VALID","INVALID - UPSTREAM ALTERNATIVE PARITY"))</x:f>
      </x:c>
      <x:c r="O139" s="51" t="str">
        <x:f>IF(A139="","",COUNTIF($B$6:B139,B139))</x:f>
      </x:c>
      <x:c r="P139" s="51" t="str">
        <x:f>IF(A139="","",B139&amp;"|~|"&amp;O139)</x:f>
      </x:c>
      <x:c r="Q139" t="str">
        <x:f>IF(A139="","",ROW()-5)</x:f>
      </x:c>
    </x:row>
    <x:row r="140">
      <x:c r="A140" s="24"/>
      <x:c r="B140" s="24"/>
      <x:c r="C140" s="24"/>
      <x:c r="D140" s="24"/>
      <x:c r="E140" s="24"/>
      <x:c r="F140" s="24"/>
      <x:c r="G140" s="24"/>
      <x:c r="H140" s="30" t="str">
        <x:f>IF(A140="","",IF(COUNTIF($A$6:$A$205,A140)=1,"VALID","INVALID - DUPLICATE / CASE-COLLIDING ALTERNATIVE LINK ID"))</x:f>
      </x:c>
      <x:c r="I140" s="30" t="str">
        <x:f>IF(A140="","",IF(AND(COUNTIF(MEMO_REGISTER!$A$6:$A$205,B140)=1,EXACT(B140,INDEX(MEMO_REGISTER!$A$6:$A$205,MATCH(B140,MEMO_REGISTER!$A$6:$A$205,0))),EXACT(C140,INDEX(MEMO_REGISTER!$B$6:$B$205,MATCH(B140,MEMO_REGISTER!$A$6:$A$205,0)))),"VALID","INVALID - MEMO / DECISION OWNERSHIP"))</x:f>
      </x:c>
      <x:c r="J140" s="30" t="str">
        <x:f>IF(A140="","",IF(OR(EXACT(E140,"REJECTED"),EXACT(E140,"DEFERRED"),EXACT(E140,"STATUS QUO")),"VALID","INVALID - STATUS TOKEN"))</x:f>
      </x:c>
      <x:c r="K140" s="30" t="str">
        <x:f>IF(A140="","",IF(AND(B140&lt;&gt;"",C140&lt;&gt;"",D140&lt;&gt;"",F140&lt;&gt;"",G140&lt;&gt;""),"VALID","INVALID - REQUIRED FIELD"))</x:f>
      </x:c>
      <x:c r="L140" s="30" t="str">
        <x:f>IF(A140="","",IF(AND(H140="VALID",I140="VALID",J140="VALID",K140="VALID",N140="VALID"),"VALID","INVALID"))</x:f>
      </x:c>
      <x:c r="M140" s="30" t="str">
        <x:f>IF(A140="","",B140&amp;"|~|"&amp;C140&amp;"|~|"&amp;D140)</x:f>
      </x:c>
      <x:c r="N140" s="51" t="str">
        <x:f>IF(A140="","",IF(AND(COUNTIF(UPSTREAM_ALTERNATIVES!$A$6:$A$205,A140)=1,EXACT(A140,INDEX(UPSTREAM_ALTERNATIVES!$A$6:$A$205,MATCH(A140,UPSTREAM_ALTERNATIVES!$A$6:$A$205,0))),EXACT(C140,INDEX(UPSTREAM_ALTERNATIVES!$B$6:$B$205,MATCH(A140,UPSTREAM_ALTERNATIVES!$A$6:$A$205,0))),EXACT(D140,INDEX(UPSTREAM_ALTERNATIVES!$C$6:$C$205,MATCH(A140,UPSTREAM_ALTERNATIVES!$A$6:$A$205,0))),EXACT(E140,INDEX(UPSTREAM_ALTERNATIVES!$D$6:$D$205,MATCH(A140,UPSTREAM_ALTERNATIVES!$A$6:$A$205,0))),EXACT(F140,INDEX(UPSTREAM_ALTERNATIVES!$E$6:$E$205,MATCH(A140,UPSTREAM_ALTERNATIVES!$A$6:$A$205,0))),EXACT(G140,INDEX(UPSTREAM_ALTERNATIVES!$F$6:$F$205,MATCH(A140,UPSTREAM_ALTERNATIVES!$A$6:$A$205,0))),INDEX(UPSTREAM_ALTERNATIVES!$K$6:$K$205,MATCH(A140,UPSTREAM_ALTERNATIVES!$A$6:$A$205,0))="VALID"),"VALID","INVALID - UPSTREAM ALTERNATIVE PARITY"))</x:f>
      </x:c>
      <x:c r="O140" s="51" t="str">
        <x:f>IF(A140="","",COUNTIF($B$6:B140,B140))</x:f>
      </x:c>
      <x:c r="P140" s="51" t="str">
        <x:f>IF(A140="","",B140&amp;"|~|"&amp;O140)</x:f>
      </x:c>
      <x:c r="Q140" t="str">
        <x:f>IF(A140="","",ROW()-5)</x:f>
      </x:c>
    </x:row>
    <x:row r="141">
      <x:c r="A141" s="24"/>
      <x:c r="B141" s="24"/>
      <x:c r="C141" s="24"/>
      <x:c r="D141" s="24"/>
      <x:c r="E141" s="24"/>
      <x:c r="F141" s="24"/>
      <x:c r="G141" s="24"/>
      <x:c r="H141" s="30" t="str">
        <x:f>IF(A141="","",IF(COUNTIF($A$6:$A$205,A141)=1,"VALID","INVALID - DUPLICATE / CASE-COLLIDING ALTERNATIVE LINK ID"))</x:f>
      </x:c>
      <x:c r="I141" s="30" t="str">
        <x:f>IF(A141="","",IF(AND(COUNTIF(MEMO_REGISTER!$A$6:$A$205,B141)=1,EXACT(B141,INDEX(MEMO_REGISTER!$A$6:$A$205,MATCH(B141,MEMO_REGISTER!$A$6:$A$205,0))),EXACT(C141,INDEX(MEMO_REGISTER!$B$6:$B$205,MATCH(B141,MEMO_REGISTER!$A$6:$A$205,0)))),"VALID","INVALID - MEMO / DECISION OWNERSHIP"))</x:f>
      </x:c>
      <x:c r="J141" s="30" t="str">
        <x:f>IF(A141="","",IF(OR(EXACT(E141,"REJECTED"),EXACT(E141,"DEFERRED"),EXACT(E141,"STATUS QUO")),"VALID","INVALID - STATUS TOKEN"))</x:f>
      </x:c>
      <x:c r="K141" s="30" t="str">
        <x:f>IF(A141="","",IF(AND(B141&lt;&gt;"",C141&lt;&gt;"",D141&lt;&gt;"",F141&lt;&gt;"",G141&lt;&gt;""),"VALID","INVALID - REQUIRED FIELD"))</x:f>
      </x:c>
      <x:c r="L141" s="30" t="str">
        <x:f>IF(A141="","",IF(AND(H141="VALID",I141="VALID",J141="VALID",K141="VALID",N141="VALID"),"VALID","INVALID"))</x:f>
      </x:c>
      <x:c r="M141" s="30" t="str">
        <x:f>IF(A141="","",B141&amp;"|~|"&amp;C141&amp;"|~|"&amp;D141)</x:f>
      </x:c>
      <x:c r="N141" s="51" t="str">
        <x:f>IF(A141="","",IF(AND(COUNTIF(UPSTREAM_ALTERNATIVES!$A$6:$A$205,A141)=1,EXACT(A141,INDEX(UPSTREAM_ALTERNATIVES!$A$6:$A$205,MATCH(A141,UPSTREAM_ALTERNATIVES!$A$6:$A$205,0))),EXACT(C141,INDEX(UPSTREAM_ALTERNATIVES!$B$6:$B$205,MATCH(A141,UPSTREAM_ALTERNATIVES!$A$6:$A$205,0))),EXACT(D141,INDEX(UPSTREAM_ALTERNATIVES!$C$6:$C$205,MATCH(A141,UPSTREAM_ALTERNATIVES!$A$6:$A$205,0))),EXACT(E141,INDEX(UPSTREAM_ALTERNATIVES!$D$6:$D$205,MATCH(A141,UPSTREAM_ALTERNATIVES!$A$6:$A$205,0))),EXACT(F141,INDEX(UPSTREAM_ALTERNATIVES!$E$6:$E$205,MATCH(A141,UPSTREAM_ALTERNATIVES!$A$6:$A$205,0))),EXACT(G141,INDEX(UPSTREAM_ALTERNATIVES!$F$6:$F$205,MATCH(A141,UPSTREAM_ALTERNATIVES!$A$6:$A$205,0))),INDEX(UPSTREAM_ALTERNATIVES!$K$6:$K$205,MATCH(A141,UPSTREAM_ALTERNATIVES!$A$6:$A$205,0))="VALID"),"VALID","INVALID - UPSTREAM ALTERNATIVE PARITY"))</x:f>
      </x:c>
      <x:c r="O141" s="51" t="str">
        <x:f>IF(A141="","",COUNTIF($B$6:B141,B141))</x:f>
      </x:c>
      <x:c r="P141" s="51" t="str">
        <x:f>IF(A141="","",B141&amp;"|~|"&amp;O141)</x:f>
      </x:c>
      <x:c r="Q141" t="str">
        <x:f>IF(A141="","",ROW()-5)</x:f>
      </x:c>
    </x:row>
    <x:row r="142">
      <x:c r="A142" s="24"/>
      <x:c r="B142" s="24"/>
      <x:c r="C142" s="24"/>
      <x:c r="D142" s="24"/>
      <x:c r="E142" s="24"/>
      <x:c r="F142" s="24"/>
      <x:c r="G142" s="24"/>
      <x:c r="H142" s="30" t="str">
        <x:f>IF(A142="","",IF(COUNTIF($A$6:$A$205,A142)=1,"VALID","INVALID - DUPLICATE / CASE-COLLIDING ALTERNATIVE LINK ID"))</x:f>
      </x:c>
      <x:c r="I142" s="30" t="str">
        <x:f>IF(A142="","",IF(AND(COUNTIF(MEMO_REGISTER!$A$6:$A$205,B142)=1,EXACT(B142,INDEX(MEMO_REGISTER!$A$6:$A$205,MATCH(B142,MEMO_REGISTER!$A$6:$A$205,0))),EXACT(C142,INDEX(MEMO_REGISTER!$B$6:$B$205,MATCH(B142,MEMO_REGISTER!$A$6:$A$205,0)))),"VALID","INVALID - MEMO / DECISION OWNERSHIP"))</x:f>
      </x:c>
      <x:c r="J142" s="30" t="str">
        <x:f>IF(A142="","",IF(OR(EXACT(E142,"REJECTED"),EXACT(E142,"DEFERRED"),EXACT(E142,"STATUS QUO")),"VALID","INVALID - STATUS TOKEN"))</x:f>
      </x:c>
      <x:c r="K142" s="30" t="str">
        <x:f>IF(A142="","",IF(AND(B142&lt;&gt;"",C142&lt;&gt;"",D142&lt;&gt;"",F142&lt;&gt;"",G142&lt;&gt;""),"VALID","INVALID - REQUIRED FIELD"))</x:f>
      </x:c>
      <x:c r="L142" s="30" t="str">
        <x:f>IF(A142="","",IF(AND(H142="VALID",I142="VALID",J142="VALID",K142="VALID",N142="VALID"),"VALID","INVALID"))</x:f>
      </x:c>
      <x:c r="M142" s="30" t="str">
        <x:f>IF(A142="","",B142&amp;"|~|"&amp;C142&amp;"|~|"&amp;D142)</x:f>
      </x:c>
      <x:c r="N142" s="51" t="str">
        <x:f>IF(A142="","",IF(AND(COUNTIF(UPSTREAM_ALTERNATIVES!$A$6:$A$205,A142)=1,EXACT(A142,INDEX(UPSTREAM_ALTERNATIVES!$A$6:$A$205,MATCH(A142,UPSTREAM_ALTERNATIVES!$A$6:$A$205,0))),EXACT(C142,INDEX(UPSTREAM_ALTERNATIVES!$B$6:$B$205,MATCH(A142,UPSTREAM_ALTERNATIVES!$A$6:$A$205,0))),EXACT(D142,INDEX(UPSTREAM_ALTERNATIVES!$C$6:$C$205,MATCH(A142,UPSTREAM_ALTERNATIVES!$A$6:$A$205,0))),EXACT(E142,INDEX(UPSTREAM_ALTERNATIVES!$D$6:$D$205,MATCH(A142,UPSTREAM_ALTERNATIVES!$A$6:$A$205,0))),EXACT(F142,INDEX(UPSTREAM_ALTERNATIVES!$E$6:$E$205,MATCH(A142,UPSTREAM_ALTERNATIVES!$A$6:$A$205,0))),EXACT(G142,INDEX(UPSTREAM_ALTERNATIVES!$F$6:$F$205,MATCH(A142,UPSTREAM_ALTERNATIVES!$A$6:$A$205,0))),INDEX(UPSTREAM_ALTERNATIVES!$K$6:$K$205,MATCH(A142,UPSTREAM_ALTERNATIVES!$A$6:$A$205,0))="VALID"),"VALID","INVALID - UPSTREAM ALTERNATIVE PARITY"))</x:f>
      </x:c>
      <x:c r="O142" s="51" t="str">
        <x:f>IF(A142="","",COUNTIF($B$6:B142,B142))</x:f>
      </x:c>
      <x:c r="P142" s="51" t="str">
        <x:f>IF(A142="","",B142&amp;"|~|"&amp;O142)</x:f>
      </x:c>
      <x:c r="Q142" t="str">
        <x:f>IF(A142="","",ROW()-5)</x:f>
      </x:c>
    </x:row>
    <x:row r="143">
      <x:c r="A143" s="24"/>
      <x:c r="B143" s="24"/>
      <x:c r="C143" s="24"/>
      <x:c r="D143" s="24"/>
      <x:c r="E143" s="24"/>
      <x:c r="F143" s="24"/>
      <x:c r="G143" s="24"/>
      <x:c r="H143" s="30" t="str">
        <x:f>IF(A143="","",IF(COUNTIF($A$6:$A$205,A143)=1,"VALID","INVALID - DUPLICATE / CASE-COLLIDING ALTERNATIVE LINK ID"))</x:f>
      </x:c>
      <x:c r="I143" s="30" t="str">
        <x:f>IF(A143="","",IF(AND(COUNTIF(MEMO_REGISTER!$A$6:$A$205,B143)=1,EXACT(B143,INDEX(MEMO_REGISTER!$A$6:$A$205,MATCH(B143,MEMO_REGISTER!$A$6:$A$205,0))),EXACT(C143,INDEX(MEMO_REGISTER!$B$6:$B$205,MATCH(B143,MEMO_REGISTER!$A$6:$A$205,0)))),"VALID","INVALID - MEMO / DECISION OWNERSHIP"))</x:f>
      </x:c>
      <x:c r="J143" s="30" t="str">
        <x:f>IF(A143="","",IF(OR(EXACT(E143,"REJECTED"),EXACT(E143,"DEFERRED"),EXACT(E143,"STATUS QUO")),"VALID","INVALID - STATUS TOKEN"))</x:f>
      </x:c>
      <x:c r="K143" s="30" t="str">
        <x:f>IF(A143="","",IF(AND(B143&lt;&gt;"",C143&lt;&gt;"",D143&lt;&gt;"",F143&lt;&gt;"",G143&lt;&gt;""),"VALID","INVALID - REQUIRED FIELD"))</x:f>
      </x:c>
      <x:c r="L143" s="30" t="str">
        <x:f>IF(A143="","",IF(AND(H143="VALID",I143="VALID",J143="VALID",K143="VALID",N143="VALID"),"VALID","INVALID"))</x:f>
      </x:c>
      <x:c r="M143" s="30" t="str">
        <x:f>IF(A143="","",B143&amp;"|~|"&amp;C143&amp;"|~|"&amp;D143)</x:f>
      </x:c>
      <x:c r="N143" s="51" t="str">
        <x:f>IF(A143="","",IF(AND(COUNTIF(UPSTREAM_ALTERNATIVES!$A$6:$A$205,A143)=1,EXACT(A143,INDEX(UPSTREAM_ALTERNATIVES!$A$6:$A$205,MATCH(A143,UPSTREAM_ALTERNATIVES!$A$6:$A$205,0))),EXACT(C143,INDEX(UPSTREAM_ALTERNATIVES!$B$6:$B$205,MATCH(A143,UPSTREAM_ALTERNATIVES!$A$6:$A$205,0))),EXACT(D143,INDEX(UPSTREAM_ALTERNATIVES!$C$6:$C$205,MATCH(A143,UPSTREAM_ALTERNATIVES!$A$6:$A$205,0))),EXACT(E143,INDEX(UPSTREAM_ALTERNATIVES!$D$6:$D$205,MATCH(A143,UPSTREAM_ALTERNATIVES!$A$6:$A$205,0))),EXACT(F143,INDEX(UPSTREAM_ALTERNATIVES!$E$6:$E$205,MATCH(A143,UPSTREAM_ALTERNATIVES!$A$6:$A$205,0))),EXACT(G143,INDEX(UPSTREAM_ALTERNATIVES!$F$6:$F$205,MATCH(A143,UPSTREAM_ALTERNATIVES!$A$6:$A$205,0))),INDEX(UPSTREAM_ALTERNATIVES!$K$6:$K$205,MATCH(A143,UPSTREAM_ALTERNATIVES!$A$6:$A$205,0))="VALID"),"VALID","INVALID - UPSTREAM ALTERNATIVE PARITY"))</x:f>
      </x:c>
      <x:c r="O143" s="51" t="str">
        <x:f>IF(A143="","",COUNTIF($B$6:B143,B143))</x:f>
      </x:c>
      <x:c r="P143" s="51" t="str">
        <x:f>IF(A143="","",B143&amp;"|~|"&amp;O143)</x:f>
      </x:c>
      <x:c r="Q143" t="str">
        <x:f>IF(A143="","",ROW()-5)</x:f>
      </x:c>
    </x:row>
    <x:row r="144">
      <x:c r="A144" s="24"/>
      <x:c r="B144" s="24"/>
      <x:c r="C144" s="24"/>
      <x:c r="D144" s="24"/>
      <x:c r="E144" s="24"/>
      <x:c r="F144" s="24"/>
      <x:c r="G144" s="24"/>
      <x:c r="H144" s="30" t="str">
        <x:f>IF(A144="","",IF(COUNTIF($A$6:$A$205,A144)=1,"VALID","INVALID - DUPLICATE / CASE-COLLIDING ALTERNATIVE LINK ID"))</x:f>
      </x:c>
      <x:c r="I144" s="30" t="str">
        <x:f>IF(A144="","",IF(AND(COUNTIF(MEMO_REGISTER!$A$6:$A$205,B144)=1,EXACT(B144,INDEX(MEMO_REGISTER!$A$6:$A$205,MATCH(B144,MEMO_REGISTER!$A$6:$A$205,0))),EXACT(C144,INDEX(MEMO_REGISTER!$B$6:$B$205,MATCH(B144,MEMO_REGISTER!$A$6:$A$205,0)))),"VALID","INVALID - MEMO / DECISION OWNERSHIP"))</x:f>
      </x:c>
      <x:c r="J144" s="30" t="str">
        <x:f>IF(A144="","",IF(OR(EXACT(E144,"REJECTED"),EXACT(E144,"DEFERRED"),EXACT(E144,"STATUS QUO")),"VALID","INVALID - STATUS TOKEN"))</x:f>
      </x:c>
      <x:c r="K144" s="30" t="str">
        <x:f>IF(A144="","",IF(AND(B144&lt;&gt;"",C144&lt;&gt;"",D144&lt;&gt;"",F144&lt;&gt;"",G144&lt;&gt;""),"VALID","INVALID - REQUIRED FIELD"))</x:f>
      </x:c>
      <x:c r="L144" s="30" t="str">
        <x:f>IF(A144="","",IF(AND(H144="VALID",I144="VALID",J144="VALID",K144="VALID",N144="VALID"),"VALID","INVALID"))</x:f>
      </x:c>
      <x:c r="M144" s="30" t="str">
        <x:f>IF(A144="","",B144&amp;"|~|"&amp;C144&amp;"|~|"&amp;D144)</x:f>
      </x:c>
      <x:c r="N144" s="51" t="str">
        <x:f>IF(A144="","",IF(AND(COUNTIF(UPSTREAM_ALTERNATIVES!$A$6:$A$205,A144)=1,EXACT(A144,INDEX(UPSTREAM_ALTERNATIVES!$A$6:$A$205,MATCH(A144,UPSTREAM_ALTERNATIVES!$A$6:$A$205,0))),EXACT(C144,INDEX(UPSTREAM_ALTERNATIVES!$B$6:$B$205,MATCH(A144,UPSTREAM_ALTERNATIVES!$A$6:$A$205,0))),EXACT(D144,INDEX(UPSTREAM_ALTERNATIVES!$C$6:$C$205,MATCH(A144,UPSTREAM_ALTERNATIVES!$A$6:$A$205,0))),EXACT(E144,INDEX(UPSTREAM_ALTERNATIVES!$D$6:$D$205,MATCH(A144,UPSTREAM_ALTERNATIVES!$A$6:$A$205,0))),EXACT(F144,INDEX(UPSTREAM_ALTERNATIVES!$E$6:$E$205,MATCH(A144,UPSTREAM_ALTERNATIVES!$A$6:$A$205,0))),EXACT(G144,INDEX(UPSTREAM_ALTERNATIVES!$F$6:$F$205,MATCH(A144,UPSTREAM_ALTERNATIVES!$A$6:$A$205,0))),INDEX(UPSTREAM_ALTERNATIVES!$K$6:$K$205,MATCH(A144,UPSTREAM_ALTERNATIVES!$A$6:$A$205,0))="VALID"),"VALID","INVALID - UPSTREAM ALTERNATIVE PARITY"))</x:f>
      </x:c>
      <x:c r="O144" s="51" t="str">
        <x:f>IF(A144="","",COUNTIF($B$6:B144,B144))</x:f>
      </x:c>
      <x:c r="P144" s="51" t="str">
        <x:f>IF(A144="","",B144&amp;"|~|"&amp;O144)</x:f>
      </x:c>
      <x:c r="Q144" t="str">
        <x:f>IF(A144="","",ROW()-5)</x:f>
      </x:c>
    </x:row>
    <x:row r="145">
      <x:c r="A145" s="24"/>
      <x:c r="B145" s="24"/>
      <x:c r="C145" s="24"/>
      <x:c r="D145" s="24"/>
      <x:c r="E145" s="24"/>
      <x:c r="F145" s="24"/>
      <x:c r="G145" s="24"/>
      <x:c r="H145" s="30" t="str">
        <x:f>IF(A145="","",IF(COUNTIF($A$6:$A$205,A145)=1,"VALID","INVALID - DUPLICATE / CASE-COLLIDING ALTERNATIVE LINK ID"))</x:f>
      </x:c>
      <x:c r="I145" s="30" t="str">
        <x:f>IF(A145="","",IF(AND(COUNTIF(MEMO_REGISTER!$A$6:$A$205,B145)=1,EXACT(B145,INDEX(MEMO_REGISTER!$A$6:$A$205,MATCH(B145,MEMO_REGISTER!$A$6:$A$205,0))),EXACT(C145,INDEX(MEMO_REGISTER!$B$6:$B$205,MATCH(B145,MEMO_REGISTER!$A$6:$A$205,0)))),"VALID","INVALID - MEMO / DECISION OWNERSHIP"))</x:f>
      </x:c>
      <x:c r="J145" s="30" t="str">
        <x:f>IF(A145="","",IF(OR(EXACT(E145,"REJECTED"),EXACT(E145,"DEFERRED"),EXACT(E145,"STATUS QUO")),"VALID","INVALID - STATUS TOKEN"))</x:f>
      </x:c>
      <x:c r="K145" s="30" t="str">
        <x:f>IF(A145="","",IF(AND(B145&lt;&gt;"",C145&lt;&gt;"",D145&lt;&gt;"",F145&lt;&gt;"",G145&lt;&gt;""),"VALID","INVALID - REQUIRED FIELD"))</x:f>
      </x:c>
      <x:c r="L145" s="30" t="str">
        <x:f>IF(A145="","",IF(AND(H145="VALID",I145="VALID",J145="VALID",K145="VALID",N145="VALID"),"VALID","INVALID"))</x:f>
      </x:c>
      <x:c r="M145" s="30" t="str">
        <x:f>IF(A145="","",B145&amp;"|~|"&amp;C145&amp;"|~|"&amp;D145)</x:f>
      </x:c>
      <x:c r="N145" s="51" t="str">
        <x:f>IF(A145="","",IF(AND(COUNTIF(UPSTREAM_ALTERNATIVES!$A$6:$A$205,A145)=1,EXACT(A145,INDEX(UPSTREAM_ALTERNATIVES!$A$6:$A$205,MATCH(A145,UPSTREAM_ALTERNATIVES!$A$6:$A$205,0))),EXACT(C145,INDEX(UPSTREAM_ALTERNATIVES!$B$6:$B$205,MATCH(A145,UPSTREAM_ALTERNATIVES!$A$6:$A$205,0))),EXACT(D145,INDEX(UPSTREAM_ALTERNATIVES!$C$6:$C$205,MATCH(A145,UPSTREAM_ALTERNATIVES!$A$6:$A$205,0))),EXACT(E145,INDEX(UPSTREAM_ALTERNATIVES!$D$6:$D$205,MATCH(A145,UPSTREAM_ALTERNATIVES!$A$6:$A$205,0))),EXACT(F145,INDEX(UPSTREAM_ALTERNATIVES!$E$6:$E$205,MATCH(A145,UPSTREAM_ALTERNATIVES!$A$6:$A$205,0))),EXACT(G145,INDEX(UPSTREAM_ALTERNATIVES!$F$6:$F$205,MATCH(A145,UPSTREAM_ALTERNATIVES!$A$6:$A$205,0))),INDEX(UPSTREAM_ALTERNATIVES!$K$6:$K$205,MATCH(A145,UPSTREAM_ALTERNATIVES!$A$6:$A$205,0))="VALID"),"VALID","INVALID - UPSTREAM ALTERNATIVE PARITY"))</x:f>
      </x:c>
      <x:c r="O145" s="51" t="str">
        <x:f>IF(A145="","",COUNTIF($B$6:B145,B145))</x:f>
      </x:c>
      <x:c r="P145" s="51" t="str">
        <x:f>IF(A145="","",B145&amp;"|~|"&amp;O145)</x:f>
      </x:c>
      <x:c r="Q145" t="str">
        <x:f>IF(A145="","",ROW()-5)</x:f>
      </x:c>
    </x:row>
    <x:row r="146">
      <x:c r="A146" s="24"/>
      <x:c r="B146" s="24"/>
      <x:c r="C146" s="24"/>
      <x:c r="D146" s="24"/>
      <x:c r="E146" s="24"/>
      <x:c r="F146" s="24"/>
      <x:c r="G146" s="24"/>
      <x:c r="H146" s="30" t="str">
        <x:f>IF(A146="","",IF(COUNTIF($A$6:$A$205,A146)=1,"VALID","INVALID - DUPLICATE / CASE-COLLIDING ALTERNATIVE LINK ID"))</x:f>
      </x:c>
      <x:c r="I146" s="30" t="str">
        <x:f>IF(A146="","",IF(AND(COUNTIF(MEMO_REGISTER!$A$6:$A$205,B146)=1,EXACT(B146,INDEX(MEMO_REGISTER!$A$6:$A$205,MATCH(B146,MEMO_REGISTER!$A$6:$A$205,0))),EXACT(C146,INDEX(MEMO_REGISTER!$B$6:$B$205,MATCH(B146,MEMO_REGISTER!$A$6:$A$205,0)))),"VALID","INVALID - MEMO / DECISION OWNERSHIP"))</x:f>
      </x:c>
      <x:c r="J146" s="30" t="str">
        <x:f>IF(A146="","",IF(OR(EXACT(E146,"REJECTED"),EXACT(E146,"DEFERRED"),EXACT(E146,"STATUS QUO")),"VALID","INVALID - STATUS TOKEN"))</x:f>
      </x:c>
      <x:c r="K146" s="30" t="str">
        <x:f>IF(A146="","",IF(AND(B146&lt;&gt;"",C146&lt;&gt;"",D146&lt;&gt;"",F146&lt;&gt;"",G146&lt;&gt;""),"VALID","INVALID - REQUIRED FIELD"))</x:f>
      </x:c>
      <x:c r="L146" s="30" t="str">
        <x:f>IF(A146="","",IF(AND(H146="VALID",I146="VALID",J146="VALID",K146="VALID",N146="VALID"),"VALID","INVALID"))</x:f>
      </x:c>
      <x:c r="M146" s="30" t="str">
        <x:f>IF(A146="","",B146&amp;"|~|"&amp;C146&amp;"|~|"&amp;D146)</x:f>
      </x:c>
      <x:c r="N146" s="51" t="str">
        <x:f>IF(A146="","",IF(AND(COUNTIF(UPSTREAM_ALTERNATIVES!$A$6:$A$205,A146)=1,EXACT(A146,INDEX(UPSTREAM_ALTERNATIVES!$A$6:$A$205,MATCH(A146,UPSTREAM_ALTERNATIVES!$A$6:$A$205,0))),EXACT(C146,INDEX(UPSTREAM_ALTERNATIVES!$B$6:$B$205,MATCH(A146,UPSTREAM_ALTERNATIVES!$A$6:$A$205,0))),EXACT(D146,INDEX(UPSTREAM_ALTERNATIVES!$C$6:$C$205,MATCH(A146,UPSTREAM_ALTERNATIVES!$A$6:$A$205,0))),EXACT(E146,INDEX(UPSTREAM_ALTERNATIVES!$D$6:$D$205,MATCH(A146,UPSTREAM_ALTERNATIVES!$A$6:$A$205,0))),EXACT(F146,INDEX(UPSTREAM_ALTERNATIVES!$E$6:$E$205,MATCH(A146,UPSTREAM_ALTERNATIVES!$A$6:$A$205,0))),EXACT(G146,INDEX(UPSTREAM_ALTERNATIVES!$F$6:$F$205,MATCH(A146,UPSTREAM_ALTERNATIVES!$A$6:$A$205,0))),INDEX(UPSTREAM_ALTERNATIVES!$K$6:$K$205,MATCH(A146,UPSTREAM_ALTERNATIVES!$A$6:$A$205,0))="VALID"),"VALID","INVALID - UPSTREAM ALTERNATIVE PARITY"))</x:f>
      </x:c>
      <x:c r="O146" s="51" t="str">
        <x:f>IF(A146="","",COUNTIF($B$6:B146,B146))</x:f>
      </x:c>
      <x:c r="P146" s="51" t="str">
        <x:f>IF(A146="","",B146&amp;"|~|"&amp;O146)</x:f>
      </x:c>
      <x:c r="Q146" t="str">
        <x:f>IF(A146="","",ROW()-5)</x:f>
      </x:c>
    </x:row>
    <x:row r="147">
      <x:c r="A147" s="24"/>
      <x:c r="B147" s="24"/>
      <x:c r="C147" s="24"/>
      <x:c r="D147" s="24"/>
      <x:c r="E147" s="24"/>
      <x:c r="F147" s="24"/>
      <x:c r="G147" s="24"/>
      <x:c r="H147" s="30" t="str">
        <x:f>IF(A147="","",IF(COUNTIF($A$6:$A$205,A147)=1,"VALID","INVALID - DUPLICATE / CASE-COLLIDING ALTERNATIVE LINK ID"))</x:f>
      </x:c>
      <x:c r="I147" s="30" t="str">
        <x:f>IF(A147="","",IF(AND(COUNTIF(MEMO_REGISTER!$A$6:$A$205,B147)=1,EXACT(B147,INDEX(MEMO_REGISTER!$A$6:$A$205,MATCH(B147,MEMO_REGISTER!$A$6:$A$205,0))),EXACT(C147,INDEX(MEMO_REGISTER!$B$6:$B$205,MATCH(B147,MEMO_REGISTER!$A$6:$A$205,0)))),"VALID","INVALID - MEMO / DECISION OWNERSHIP"))</x:f>
      </x:c>
      <x:c r="J147" s="30" t="str">
        <x:f>IF(A147="","",IF(OR(EXACT(E147,"REJECTED"),EXACT(E147,"DEFERRED"),EXACT(E147,"STATUS QUO")),"VALID","INVALID - STATUS TOKEN"))</x:f>
      </x:c>
      <x:c r="K147" s="30" t="str">
        <x:f>IF(A147="","",IF(AND(B147&lt;&gt;"",C147&lt;&gt;"",D147&lt;&gt;"",F147&lt;&gt;"",G147&lt;&gt;""),"VALID","INVALID - REQUIRED FIELD"))</x:f>
      </x:c>
      <x:c r="L147" s="30" t="str">
        <x:f>IF(A147="","",IF(AND(H147="VALID",I147="VALID",J147="VALID",K147="VALID",N147="VALID"),"VALID","INVALID"))</x:f>
      </x:c>
      <x:c r="M147" s="30" t="str">
        <x:f>IF(A147="","",B147&amp;"|~|"&amp;C147&amp;"|~|"&amp;D147)</x:f>
      </x:c>
      <x:c r="N147" s="51" t="str">
        <x:f>IF(A147="","",IF(AND(COUNTIF(UPSTREAM_ALTERNATIVES!$A$6:$A$205,A147)=1,EXACT(A147,INDEX(UPSTREAM_ALTERNATIVES!$A$6:$A$205,MATCH(A147,UPSTREAM_ALTERNATIVES!$A$6:$A$205,0))),EXACT(C147,INDEX(UPSTREAM_ALTERNATIVES!$B$6:$B$205,MATCH(A147,UPSTREAM_ALTERNATIVES!$A$6:$A$205,0))),EXACT(D147,INDEX(UPSTREAM_ALTERNATIVES!$C$6:$C$205,MATCH(A147,UPSTREAM_ALTERNATIVES!$A$6:$A$205,0))),EXACT(E147,INDEX(UPSTREAM_ALTERNATIVES!$D$6:$D$205,MATCH(A147,UPSTREAM_ALTERNATIVES!$A$6:$A$205,0))),EXACT(F147,INDEX(UPSTREAM_ALTERNATIVES!$E$6:$E$205,MATCH(A147,UPSTREAM_ALTERNATIVES!$A$6:$A$205,0))),EXACT(G147,INDEX(UPSTREAM_ALTERNATIVES!$F$6:$F$205,MATCH(A147,UPSTREAM_ALTERNATIVES!$A$6:$A$205,0))),INDEX(UPSTREAM_ALTERNATIVES!$K$6:$K$205,MATCH(A147,UPSTREAM_ALTERNATIVES!$A$6:$A$205,0))="VALID"),"VALID","INVALID - UPSTREAM ALTERNATIVE PARITY"))</x:f>
      </x:c>
      <x:c r="O147" s="51" t="str">
        <x:f>IF(A147="","",COUNTIF($B$6:B147,B147))</x:f>
      </x:c>
      <x:c r="P147" s="51" t="str">
        <x:f>IF(A147="","",B147&amp;"|~|"&amp;O147)</x:f>
      </x:c>
      <x:c r="Q147" t="str">
        <x:f>IF(A147="","",ROW()-5)</x:f>
      </x:c>
    </x:row>
    <x:row r="148">
      <x:c r="A148" s="24"/>
      <x:c r="B148" s="24"/>
      <x:c r="C148" s="24"/>
      <x:c r="D148" s="24"/>
      <x:c r="E148" s="24"/>
      <x:c r="F148" s="24"/>
      <x:c r="G148" s="24"/>
      <x:c r="H148" s="30" t="str">
        <x:f>IF(A148="","",IF(COUNTIF($A$6:$A$205,A148)=1,"VALID","INVALID - DUPLICATE / CASE-COLLIDING ALTERNATIVE LINK ID"))</x:f>
      </x:c>
      <x:c r="I148" s="30" t="str">
        <x:f>IF(A148="","",IF(AND(COUNTIF(MEMO_REGISTER!$A$6:$A$205,B148)=1,EXACT(B148,INDEX(MEMO_REGISTER!$A$6:$A$205,MATCH(B148,MEMO_REGISTER!$A$6:$A$205,0))),EXACT(C148,INDEX(MEMO_REGISTER!$B$6:$B$205,MATCH(B148,MEMO_REGISTER!$A$6:$A$205,0)))),"VALID","INVALID - MEMO / DECISION OWNERSHIP"))</x:f>
      </x:c>
      <x:c r="J148" s="30" t="str">
        <x:f>IF(A148="","",IF(OR(EXACT(E148,"REJECTED"),EXACT(E148,"DEFERRED"),EXACT(E148,"STATUS QUO")),"VALID","INVALID - STATUS TOKEN"))</x:f>
      </x:c>
      <x:c r="K148" s="30" t="str">
        <x:f>IF(A148="","",IF(AND(B148&lt;&gt;"",C148&lt;&gt;"",D148&lt;&gt;"",F148&lt;&gt;"",G148&lt;&gt;""),"VALID","INVALID - REQUIRED FIELD"))</x:f>
      </x:c>
      <x:c r="L148" s="30" t="str">
        <x:f>IF(A148="","",IF(AND(H148="VALID",I148="VALID",J148="VALID",K148="VALID",N148="VALID"),"VALID","INVALID"))</x:f>
      </x:c>
      <x:c r="M148" s="30" t="str">
        <x:f>IF(A148="","",B148&amp;"|~|"&amp;C148&amp;"|~|"&amp;D148)</x:f>
      </x:c>
      <x:c r="N148" s="51" t="str">
        <x:f>IF(A148="","",IF(AND(COUNTIF(UPSTREAM_ALTERNATIVES!$A$6:$A$205,A148)=1,EXACT(A148,INDEX(UPSTREAM_ALTERNATIVES!$A$6:$A$205,MATCH(A148,UPSTREAM_ALTERNATIVES!$A$6:$A$205,0))),EXACT(C148,INDEX(UPSTREAM_ALTERNATIVES!$B$6:$B$205,MATCH(A148,UPSTREAM_ALTERNATIVES!$A$6:$A$205,0))),EXACT(D148,INDEX(UPSTREAM_ALTERNATIVES!$C$6:$C$205,MATCH(A148,UPSTREAM_ALTERNATIVES!$A$6:$A$205,0))),EXACT(E148,INDEX(UPSTREAM_ALTERNATIVES!$D$6:$D$205,MATCH(A148,UPSTREAM_ALTERNATIVES!$A$6:$A$205,0))),EXACT(F148,INDEX(UPSTREAM_ALTERNATIVES!$E$6:$E$205,MATCH(A148,UPSTREAM_ALTERNATIVES!$A$6:$A$205,0))),EXACT(G148,INDEX(UPSTREAM_ALTERNATIVES!$F$6:$F$205,MATCH(A148,UPSTREAM_ALTERNATIVES!$A$6:$A$205,0))),INDEX(UPSTREAM_ALTERNATIVES!$K$6:$K$205,MATCH(A148,UPSTREAM_ALTERNATIVES!$A$6:$A$205,0))="VALID"),"VALID","INVALID - UPSTREAM ALTERNATIVE PARITY"))</x:f>
      </x:c>
      <x:c r="O148" s="51" t="str">
        <x:f>IF(A148="","",COUNTIF($B$6:B148,B148))</x:f>
      </x:c>
      <x:c r="P148" s="51" t="str">
        <x:f>IF(A148="","",B148&amp;"|~|"&amp;O148)</x:f>
      </x:c>
      <x:c r="Q148" t="str">
        <x:f>IF(A148="","",ROW()-5)</x:f>
      </x:c>
    </x:row>
    <x:row r="149">
      <x:c r="A149" s="24"/>
      <x:c r="B149" s="24"/>
      <x:c r="C149" s="24"/>
      <x:c r="D149" s="24"/>
      <x:c r="E149" s="24"/>
      <x:c r="F149" s="24"/>
      <x:c r="G149" s="24"/>
      <x:c r="H149" s="30" t="str">
        <x:f>IF(A149="","",IF(COUNTIF($A$6:$A$205,A149)=1,"VALID","INVALID - DUPLICATE / CASE-COLLIDING ALTERNATIVE LINK ID"))</x:f>
      </x:c>
      <x:c r="I149" s="30" t="str">
        <x:f>IF(A149="","",IF(AND(COUNTIF(MEMO_REGISTER!$A$6:$A$205,B149)=1,EXACT(B149,INDEX(MEMO_REGISTER!$A$6:$A$205,MATCH(B149,MEMO_REGISTER!$A$6:$A$205,0))),EXACT(C149,INDEX(MEMO_REGISTER!$B$6:$B$205,MATCH(B149,MEMO_REGISTER!$A$6:$A$205,0)))),"VALID","INVALID - MEMO / DECISION OWNERSHIP"))</x:f>
      </x:c>
      <x:c r="J149" s="30" t="str">
        <x:f>IF(A149="","",IF(OR(EXACT(E149,"REJECTED"),EXACT(E149,"DEFERRED"),EXACT(E149,"STATUS QUO")),"VALID","INVALID - STATUS TOKEN"))</x:f>
      </x:c>
      <x:c r="K149" s="30" t="str">
        <x:f>IF(A149="","",IF(AND(B149&lt;&gt;"",C149&lt;&gt;"",D149&lt;&gt;"",F149&lt;&gt;"",G149&lt;&gt;""),"VALID","INVALID - REQUIRED FIELD"))</x:f>
      </x:c>
      <x:c r="L149" s="30" t="str">
        <x:f>IF(A149="","",IF(AND(H149="VALID",I149="VALID",J149="VALID",K149="VALID",N149="VALID"),"VALID","INVALID"))</x:f>
      </x:c>
      <x:c r="M149" s="30" t="str">
        <x:f>IF(A149="","",B149&amp;"|~|"&amp;C149&amp;"|~|"&amp;D149)</x:f>
      </x:c>
      <x:c r="N149" s="51" t="str">
        <x:f>IF(A149="","",IF(AND(COUNTIF(UPSTREAM_ALTERNATIVES!$A$6:$A$205,A149)=1,EXACT(A149,INDEX(UPSTREAM_ALTERNATIVES!$A$6:$A$205,MATCH(A149,UPSTREAM_ALTERNATIVES!$A$6:$A$205,0))),EXACT(C149,INDEX(UPSTREAM_ALTERNATIVES!$B$6:$B$205,MATCH(A149,UPSTREAM_ALTERNATIVES!$A$6:$A$205,0))),EXACT(D149,INDEX(UPSTREAM_ALTERNATIVES!$C$6:$C$205,MATCH(A149,UPSTREAM_ALTERNATIVES!$A$6:$A$205,0))),EXACT(E149,INDEX(UPSTREAM_ALTERNATIVES!$D$6:$D$205,MATCH(A149,UPSTREAM_ALTERNATIVES!$A$6:$A$205,0))),EXACT(F149,INDEX(UPSTREAM_ALTERNATIVES!$E$6:$E$205,MATCH(A149,UPSTREAM_ALTERNATIVES!$A$6:$A$205,0))),EXACT(G149,INDEX(UPSTREAM_ALTERNATIVES!$F$6:$F$205,MATCH(A149,UPSTREAM_ALTERNATIVES!$A$6:$A$205,0))),INDEX(UPSTREAM_ALTERNATIVES!$K$6:$K$205,MATCH(A149,UPSTREAM_ALTERNATIVES!$A$6:$A$205,0))="VALID"),"VALID","INVALID - UPSTREAM ALTERNATIVE PARITY"))</x:f>
      </x:c>
      <x:c r="O149" s="51" t="str">
        <x:f>IF(A149="","",COUNTIF($B$6:B149,B149))</x:f>
      </x:c>
      <x:c r="P149" s="51" t="str">
        <x:f>IF(A149="","",B149&amp;"|~|"&amp;O149)</x:f>
      </x:c>
      <x:c r="Q149" t="str">
        <x:f>IF(A149="","",ROW()-5)</x:f>
      </x:c>
    </x:row>
    <x:row r="150">
      <x:c r="A150" s="24"/>
      <x:c r="B150" s="24"/>
      <x:c r="C150" s="24"/>
      <x:c r="D150" s="24"/>
      <x:c r="E150" s="24"/>
      <x:c r="F150" s="24"/>
      <x:c r="G150" s="24"/>
      <x:c r="H150" s="30" t="str">
        <x:f>IF(A150="","",IF(COUNTIF($A$6:$A$205,A150)=1,"VALID","INVALID - DUPLICATE / CASE-COLLIDING ALTERNATIVE LINK ID"))</x:f>
      </x:c>
      <x:c r="I150" s="30" t="str">
        <x:f>IF(A150="","",IF(AND(COUNTIF(MEMO_REGISTER!$A$6:$A$205,B150)=1,EXACT(B150,INDEX(MEMO_REGISTER!$A$6:$A$205,MATCH(B150,MEMO_REGISTER!$A$6:$A$205,0))),EXACT(C150,INDEX(MEMO_REGISTER!$B$6:$B$205,MATCH(B150,MEMO_REGISTER!$A$6:$A$205,0)))),"VALID","INVALID - MEMO / DECISION OWNERSHIP"))</x:f>
      </x:c>
      <x:c r="J150" s="30" t="str">
        <x:f>IF(A150="","",IF(OR(EXACT(E150,"REJECTED"),EXACT(E150,"DEFERRED"),EXACT(E150,"STATUS QUO")),"VALID","INVALID - STATUS TOKEN"))</x:f>
      </x:c>
      <x:c r="K150" s="30" t="str">
        <x:f>IF(A150="","",IF(AND(B150&lt;&gt;"",C150&lt;&gt;"",D150&lt;&gt;"",F150&lt;&gt;"",G150&lt;&gt;""),"VALID","INVALID - REQUIRED FIELD"))</x:f>
      </x:c>
      <x:c r="L150" s="30" t="str">
        <x:f>IF(A150="","",IF(AND(H150="VALID",I150="VALID",J150="VALID",K150="VALID",N150="VALID"),"VALID","INVALID"))</x:f>
      </x:c>
      <x:c r="M150" s="30" t="str">
        <x:f>IF(A150="","",B150&amp;"|~|"&amp;C150&amp;"|~|"&amp;D150)</x:f>
      </x:c>
      <x:c r="N150" s="51" t="str">
        <x:f>IF(A150="","",IF(AND(COUNTIF(UPSTREAM_ALTERNATIVES!$A$6:$A$205,A150)=1,EXACT(A150,INDEX(UPSTREAM_ALTERNATIVES!$A$6:$A$205,MATCH(A150,UPSTREAM_ALTERNATIVES!$A$6:$A$205,0))),EXACT(C150,INDEX(UPSTREAM_ALTERNATIVES!$B$6:$B$205,MATCH(A150,UPSTREAM_ALTERNATIVES!$A$6:$A$205,0))),EXACT(D150,INDEX(UPSTREAM_ALTERNATIVES!$C$6:$C$205,MATCH(A150,UPSTREAM_ALTERNATIVES!$A$6:$A$205,0))),EXACT(E150,INDEX(UPSTREAM_ALTERNATIVES!$D$6:$D$205,MATCH(A150,UPSTREAM_ALTERNATIVES!$A$6:$A$205,0))),EXACT(F150,INDEX(UPSTREAM_ALTERNATIVES!$E$6:$E$205,MATCH(A150,UPSTREAM_ALTERNATIVES!$A$6:$A$205,0))),EXACT(G150,INDEX(UPSTREAM_ALTERNATIVES!$F$6:$F$205,MATCH(A150,UPSTREAM_ALTERNATIVES!$A$6:$A$205,0))),INDEX(UPSTREAM_ALTERNATIVES!$K$6:$K$205,MATCH(A150,UPSTREAM_ALTERNATIVES!$A$6:$A$205,0))="VALID"),"VALID","INVALID - UPSTREAM ALTERNATIVE PARITY"))</x:f>
      </x:c>
      <x:c r="O150" s="51" t="str">
        <x:f>IF(A150="","",COUNTIF($B$6:B150,B150))</x:f>
      </x:c>
      <x:c r="P150" s="51" t="str">
        <x:f>IF(A150="","",B150&amp;"|~|"&amp;O150)</x:f>
      </x:c>
      <x:c r="Q150" t="str">
        <x:f>IF(A150="","",ROW()-5)</x:f>
      </x:c>
    </x:row>
    <x:row r="151">
      <x:c r="A151" s="24"/>
      <x:c r="B151" s="24"/>
      <x:c r="C151" s="24"/>
      <x:c r="D151" s="24"/>
      <x:c r="E151" s="24"/>
      <x:c r="F151" s="24"/>
      <x:c r="G151" s="24"/>
      <x:c r="H151" s="30" t="str">
        <x:f>IF(A151="","",IF(COUNTIF($A$6:$A$205,A151)=1,"VALID","INVALID - DUPLICATE / CASE-COLLIDING ALTERNATIVE LINK ID"))</x:f>
      </x:c>
      <x:c r="I151" s="30" t="str">
        <x:f>IF(A151="","",IF(AND(COUNTIF(MEMO_REGISTER!$A$6:$A$205,B151)=1,EXACT(B151,INDEX(MEMO_REGISTER!$A$6:$A$205,MATCH(B151,MEMO_REGISTER!$A$6:$A$205,0))),EXACT(C151,INDEX(MEMO_REGISTER!$B$6:$B$205,MATCH(B151,MEMO_REGISTER!$A$6:$A$205,0)))),"VALID","INVALID - MEMO / DECISION OWNERSHIP"))</x:f>
      </x:c>
      <x:c r="J151" s="30" t="str">
        <x:f>IF(A151="","",IF(OR(EXACT(E151,"REJECTED"),EXACT(E151,"DEFERRED"),EXACT(E151,"STATUS QUO")),"VALID","INVALID - STATUS TOKEN"))</x:f>
      </x:c>
      <x:c r="K151" s="30" t="str">
        <x:f>IF(A151="","",IF(AND(B151&lt;&gt;"",C151&lt;&gt;"",D151&lt;&gt;"",F151&lt;&gt;"",G151&lt;&gt;""),"VALID","INVALID - REQUIRED FIELD"))</x:f>
      </x:c>
      <x:c r="L151" s="30" t="str">
        <x:f>IF(A151="","",IF(AND(H151="VALID",I151="VALID",J151="VALID",K151="VALID",N151="VALID"),"VALID","INVALID"))</x:f>
      </x:c>
      <x:c r="M151" s="30" t="str">
        <x:f>IF(A151="","",B151&amp;"|~|"&amp;C151&amp;"|~|"&amp;D151)</x:f>
      </x:c>
      <x:c r="N151" s="51" t="str">
        <x:f>IF(A151="","",IF(AND(COUNTIF(UPSTREAM_ALTERNATIVES!$A$6:$A$205,A151)=1,EXACT(A151,INDEX(UPSTREAM_ALTERNATIVES!$A$6:$A$205,MATCH(A151,UPSTREAM_ALTERNATIVES!$A$6:$A$205,0))),EXACT(C151,INDEX(UPSTREAM_ALTERNATIVES!$B$6:$B$205,MATCH(A151,UPSTREAM_ALTERNATIVES!$A$6:$A$205,0))),EXACT(D151,INDEX(UPSTREAM_ALTERNATIVES!$C$6:$C$205,MATCH(A151,UPSTREAM_ALTERNATIVES!$A$6:$A$205,0))),EXACT(E151,INDEX(UPSTREAM_ALTERNATIVES!$D$6:$D$205,MATCH(A151,UPSTREAM_ALTERNATIVES!$A$6:$A$205,0))),EXACT(F151,INDEX(UPSTREAM_ALTERNATIVES!$E$6:$E$205,MATCH(A151,UPSTREAM_ALTERNATIVES!$A$6:$A$205,0))),EXACT(G151,INDEX(UPSTREAM_ALTERNATIVES!$F$6:$F$205,MATCH(A151,UPSTREAM_ALTERNATIVES!$A$6:$A$205,0))),INDEX(UPSTREAM_ALTERNATIVES!$K$6:$K$205,MATCH(A151,UPSTREAM_ALTERNATIVES!$A$6:$A$205,0))="VALID"),"VALID","INVALID - UPSTREAM ALTERNATIVE PARITY"))</x:f>
      </x:c>
      <x:c r="O151" s="51" t="str">
        <x:f>IF(A151="","",COUNTIF($B$6:B151,B151))</x:f>
      </x:c>
      <x:c r="P151" s="51" t="str">
        <x:f>IF(A151="","",B151&amp;"|~|"&amp;O151)</x:f>
      </x:c>
      <x:c r="Q151" t="str">
        <x:f>IF(A151="","",ROW()-5)</x:f>
      </x:c>
    </x:row>
    <x:row r="152">
      <x:c r="A152" s="24"/>
      <x:c r="B152" s="24"/>
      <x:c r="C152" s="24"/>
      <x:c r="D152" s="24"/>
      <x:c r="E152" s="24"/>
      <x:c r="F152" s="24"/>
      <x:c r="G152" s="24"/>
      <x:c r="H152" s="30" t="str">
        <x:f>IF(A152="","",IF(COUNTIF($A$6:$A$205,A152)=1,"VALID","INVALID - DUPLICATE / CASE-COLLIDING ALTERNATIVE LINK ID"))</x:f>
      </x:c>
      <x:c r="I152" s="30" t="str">
        <x:f>IF(A152="","",IF(AND(COUNTIF(MEMO_REGISTER!$A$6:$A$205,B152)=1,EXACT(B152,INDEX(MEMO_REGISTER!$A$6:$A$205,MATCH(B152,MEMO_REGISTER!$A$6:$A$205,0))),EXACT(C152,INDEX(MEMO_REGISTER!$B$6:$B$205,MATCH(B152,MEMO_REGISTER!$A$6:$A$205,0)))),"VALID","INVALID - MEMO / DECISION OWNERSHIP"))</x:f>
      </x:c>
      <x:c r="J152" s="30" t="str">
        <x:f>IF(A152="","",IF(OR(EXACT(E152,"REJECTED"),EXACT(E152,"DEFERRED"),EXACT(E152,"STATUS QUO")),"VALID","INVALID - STATUS TOKEN"))</x:f>
      </x:c>
      <x:c r="K152" s="30" t="str">
        <x:f>IF(A152="","",IF(AND(B152&lt;&gt;"",C152&lt;&gt;"",D152&lt;&gt;"",F152&lt;&gt;"",G152&lt;&gt;""),"VALID","INVALID - REQUIRED FIELD"))</x:f>
      </x:c>
      <x:c r="L152" s="30" t="str">
        <x:f>IF(A152="","",IF(AND(H152="VALID",I152="VALID",J152="VALID",K152="VALID",N152="VALID"),"VALID","INVALID"))</x:f>
      </x:c>
      <x:c r="M152" s="30" t="str">
        <x:f>IF(A152="","",B152&amp;"|~|"&amp;C152&amp;"|~|"&amp;D152)</x:f>
      </x:c>
      <x:c r="N152" s="51" t="str">
        <x:f>IF(A152="","",IF(AND(COUNTIF(UPSTREAM_ALTERNATIVES!$A$6:$A$205,A152)=1,EXACT(A152,INDEX(UPSTREAM_ALTERNATIVES!$A$6:$A$205,MATCH(A152,UPSTREAM_ALTERNATIVES!$A$6:$A$205,0))),EXACT(C152,INDEX(UPSTREAM_ALTERNATIVES!$B$6:$B$205,MATCH(A152,UPSTREAM_ALTERNATIVES!$A$6:$A$205,0))),EXACT(D152,INDEX(UPSTREAM_ALTERNATIVES!$C$6:$C$205,MATCH(A152,UPSTREAM_ALTERNATIVES!$A$6:$A$205,0))),EXACT(E152,INDEX(UPSTREAM_ALTERNATIVES!$D$6:$D$205,MATCH(A152,UPSTREAM_ALTERNATIVES!$A$6:$A$205,0))),EXACT(F152,INDEX(UPSTREAM_ALTERNATIVES!$E$6:$E$205,MATCH(A152,UPSTREAM_ALTERNATIVES!$A$6:$A$205,0))),EXACT(G152,INDEX(UPSTREAM_ALTERNATIVES!$F$6:$F$205,MATCH(A152,UPSTREAM_ALTERNATIVES!$A$6:$A$205,0))),INDEX(UPSTREAM_ALTERNATIVES!$K$6:$K$205,MATCH(A152,UPSTREAM_ALTERNATIVES!$A$6:$A$205,0))="VALID"),"VALID","INVALID - UPSTREAM ALTERNATIVE PARITY"))</x:f>
      </x:c>
      <x:c r="O152" s="51" t="str">
        <x:f>IF(A152="","",COUNTIF($B$6:B152,B152))</x:f>
      </x:c>
      <x:c r="P152" s="51" t="str">
        <x:f>IF(A152="","",B152&amp;"|~|"&amp;O152)</x:f>
      </x:c>
      <x:c r="Q152" t="str">
        <x:f>IF(A152="","",ROW()-5)</x:f>
      </x:c>
    </x:row>
    <x:row r="153">
      <x:c r="A153" s="24"/>
      <x:c r="B153" s="24"/>
      <x:c r="C153" s="24"/>
      <x:c r="D153" s="24"/>
      <x:c r="E153" s="24"/>
      <x:c r="F153" s="24"/>
      <x:c r="G153" s="24"/>
      <x:c r="H153" s="30" t="str">
        <x:f>IF(A153="","",IF(COUNTIF($A$6:$A$205,A153)=1,"VALID","INVALID - DUPLICATE / CASE-COLLIDING ALTERNATIVE LINK ID"))</x:f>
      </x:c>
      <x:c r="I153" s="30" t="str">
        <x:f>IF(A153="","",IF(AND(COUNTIF(MEMO_REGISTER!$A$6:$A$205,B153)=1,EXACT(B153,INDEX(MEMO_REGISTER!$A$6:$A$205,MATCH(B153,MEMO_REGISTER!$A$6:$A$205,0))),EXACT(C153,INDEX(MEMO_REGISTER!$B$6:$B$205,MATCH(B153,MEMO_REGISTER!$A$6:$A$205,0)))),"VALID","INVALID - MEMO / DECISION OWNERSHIP"))</x:f>
      </x:c>
      <x:c r="J153" s="30" t="str">
        <x:f>IF(A153="","",IF(OR(EXACT(E153,"REJECTED"),EXACT(E153,"DEFERRED"),EXACT(E153,"STATUS QUO")),"VALID","INVALID - STATUS TOKEN"))</x:f>
      </x:c>
      <x:c r="K153" s="30" t="str">
        <x:f>IF(A153="","",IF(AND(B153&lt;&gt;"",C153&lt;&gt;"",D153&lt;&gt;"",F153&lt;&gt;"",G153&lt;&gt;""),"VALID","INVALID - REQUIRED FIELD"))</x:f>
      </x:c>
      <x:c r="L153" s="30" t="str">
        <x:f>IF(A153="","",IF(AND(H153="VALID",I153="VALID",J153="VALID",K153="VALID",N153="VALID"),"VALID","INVALID"))</x:f>
      </x:c>
      <x:c r="M153" s="30" t="str">
        <x:f>IF(A153="","",B153&amp;"|~|"&amp;C153&amp;"|~|"&amp;D153)</x:f>
      </x:c>
      <x:c r="N153" s="51" t="str">
        <x:f>IF(A153="","",IF(AND(COUNTIF(UPSTREAM_ALTERNATIVES!$A$6:$A$205,A153)=1,EXACT(A153,INDEX(UPSTREAM_ALTERNATIVES!$A$6:$A$205,MATCH(A153,UPSTREAM_ALTERNATIVES!$A$6:$A$205,0))),EXACT(C153,INDEX(UPSTREAM_ALTERNATIVES!$B$6:$B$205,MATCH(A153,UPSTREAM_ALTERNATIVES!$A$6:$A$205,0))),EXACT(D153,INDEX(UPSTREAM_ALTERNATIVES!$C$6:$C$205,MATCH(A153,UPSTREAM_ALTERNATIVES!$A$6:$A$205,0))),EXACT(E153,INDEX(UPSTREAM_ALTERNATIVES!$D$6:$D$205,MATCH(A153,UPSTREAM_ALTERNATIVES!$A$6:$A$205,0))),EXACT(F153,INDEX(UPSTREAM_ALTERNATIVES!$E$6:$E$205,MATCH(A153,UPSTREAM_ALTERNATIVES!$A$6:$A$205,0))),EXACT(G153,INDEX(UPSTREAM_ALTERNATIVES!$F$6:$F$205,MATCH(A153,UPSTREAM_ALTERNATIVES!$A$6:$A$205,0))),INDEX(UPSTREAM_ALTERNATIVES!$K$6:$K$205,MATCH(A153,UPSTREAM_ALTERNATIVES!$A$6:$A$205,0))="VALID"),"VALID","INVALID - UPSTREAM ALTERNATIVE PARITY"))</x:f>
      </x:c>
      <x:c r="O153" s="51" t="str">
        <x:f>IF(A153="","",COUNTIF($B$6:B153,B153))</x:f>
      </x:c>
      <x:c r="P153" s="51" t="str">
        <x:f>IF(A153="","",B153&amp;"|~|"&amp;O153)</x:f>
      </x:c>
      <x:c r="Q153" t="str">
        <x:f>IF(A153="","",ROW()-5)</x:f>
      </x:c>
    </x:row>
    <x:row r="154">
      <x:c r="A154" s="24"/>
      <x:c r="B154" s="24"/>
      <x:c r="C154" s="24"/>
      <x:c r="D154" s="24"/>
      <x:c r="E154" s="24"/>
      <x:c r="F154" s="24"/>
      <x:c r="G154" s="24"/>
      <x:c r="H154" s="30" t="str">
        <x:f>IF(A154="","",IF(COUNTIF($A$6:$A$205,A154)=1,"VALID","INVALID - DUPLICATE / CASE-COLLIDING ALTERNATIVE LINK ID"))</x:f>
      </x:c>
      <x:c r="I154" s="30" t="str">
        <x:f>IF(A154="","",IF(AND(COUNTIF(MEMO_REGISTER!$A$6:$A$205,B154)=1,EXACT(B154,INDEX(MEMO_REGISTER!$A$6:$A$205,MATCH(B154,MEMO_REGISTER!$A$6:$A$205,0))),EXACT(C154,INDEX(MEMO_REGISTER!$B$6:$B$205,MATCH(B154,MEMO_REGISTER!$A$6:$A$205,0)))),"VALID","INVALID - MEMO / DECISION OWNERSHIP"))</x:f>
      </x:c>
      <x:c r="J154" s="30" t="str">
        <x:f>IF(A154="","",IF(OR(EXACT(E154,"REJECTED"),EXACT(E154,"DEFERRED"),EXACT(E154,"STATUS QUO")),"VALID","INVALID - STATUS TOKEN"))</x:f>
      </x:c>
      <x:c r="K154" s="30" t="str">
        <x:f>IF(A154="","",IF(AND(B154&lt;&gt;"",C154&lt;&gt;"",D154&lt;&gt;"",F154&lt;&gt;"",G154&lt;&gt;""),"VALID","INVALID - REQUIRED FIELD"))</x:f>
      </x:c>
      <x:c r="L154" s="30" t="str">
        <x:f>IF(A154="","",IF(AND(H154="VALID",I154="VALID",J154="VALID",K154="VALID",N154="VALID"),"VALID","INVALID"))</x:f>
      </x:c>
      <x:c r="M154" s="30" t="str">
        <x:f>IF(A154="","",B154&amp;"|~|"&amp;C154&amp;"|~|"&amp;D154)</x:f>
      </x:c>
      <x:c r="N154" s="51" t="str">
        <x:f>IF(A154="","",IF(AND(COUNTIF(UPSTREAM_ALTERNATIVES!$A$6:$A$205,A154)=1,EXACT(A154,INDEX(UPSTREAM_ALTERNATIVES!$A$6:$A$205,MATCH(A154,UPSTREAM_ALTERNATIVES!$A$6:$A$205,0))),EXACT(C154,INDEX(UPSTREAM_ALTERNATIVES!$B$6:$B$205,MATCH(A154,UPSTREAM_ALTERNATIVES!$A$6:$A$205,0))),EXACT(D154,INDEX(UPSTREAM_ALTERNATIVES!$C$6:$C$205,MATCH(A154,UPSTREAM_ALTERNATIVES!$A$6:$A$205,0))),EXACT(E154,INDEX(UPSTREAM_ALTERNATIVES!$D$6:$D$205,MATCH(A154,UPSTREAM_ALTERNATIVES!$A$6:$A$205,0))),EXACT(F154,INDEX(UPSTREAM_ALTERNATIVES!$E$6:$E$205,MATCH(A154,UPSTREAM_ALTERNATIVES!$A$6:$A$205,0))),EXACT(G154,INDEX(UPSTREAM_ALTERNATIVES!$F$6:$F$205,MATCH(A154,UPSTREAM_ALTERNATIVES!$A$6:$A$205,0))),INDEX(UPSTREAM_ALTERNATIVES!$K$6:$K$205,MATCH(A154,UPSTREAM_ALTERNATIVES!$A$6:$A$205,0))="VALID"),"VALID","INVALID - UPSTREAM ALTERNATIVE PARITY"))</x:f>
      </x:c>
      <x:c r="O154" s="51" t="str">
        <x:f>IF(A154="","",COUNTIF($B$6:B154,B154))</x:f>
      </x:c>
      <x:c r="P154" s="51" t="str">
        <x:f>IF(A154="","",B154&amp;"|~|"&amp;O154)</x:f>
      </x:c>
      <x:c r="Q154" t="str">
        <x:f>IF(A154="","",ROW()-5)</x:f>
      </x:c>
    </x:row>
    <x:row r="155">
      <x:c r="A155" s="24"/>
      <x:c r="B155" s="24"/>
      <x:c r="C155" s="24"/>
      <x:c r="D155" s="24"/>
      <x:c r="E155" s="24"/>
      <x:c r="F155" s="24"/>
      <x:c r="G155" s="24"/>
      <x:c r="H155" s="30" t="str">
        <x:f>IF(A155="","",IF(COUNTIF($A$6:$A$205,A155)=1,"VALID","INVALID - DUPLICATE / CASE-COLLIDING ALTERNATIVE LINK ID"))</x:f>
      </x:c>
      <x:c r="I155" s="30" t="str">
        <x:f>IF(A155="","",IF(AND(COUNTIF(MEMO_REGISTER!$A$6:$A$205,B155)=1,EXACT(B155,INDEX(MEMO_REGISTER!$A$6:$A$205,MATCH(B155,MEMO_REGISTER!$A$6:$A$205,0))),EXACT(C155,INDEX(MEMO_REGISTER!$B$6:$B$205,MATCH(B155,MEMO_REGISTER!$A$6:$A$205,0)))),"VALID","INVALID - MEMO / DECISION OWNERSHIP"))</x:f>
      </x:c>
      <x:c r="J155" s="30" t="str">
        <x:f>IF(A155="","",IF(OR(EXACT(E155,"REJECTED"),EXACT(E155,"DEFERRED"),EXACT(E155,"STATUS QUO")),"VALID","INVALID - STATUS TOKEN"))</x:f>
      </x:c>
      <x:c r="K155" s="30" t="str">
        <x:f>IF(A155="","",IF(AND(B155&lt;&gt;"",C155&lt;&gt;"",D155&lt;&gt;"",F155&lt;&gt;"",G155&lt;&gt;""),"VALID","INVALID - REQUIRED FIELD"))</x:f>
      </x:c>
      <x:c r="L155" s="30" t="str">
        <x:f>IF(A155="","",IF(AND(H155="VALID",I155="VALID",J155="VALID",K155="VALID",N155="VALID"),"VALID","INVALID"))</x:f>
      </x:c>
      <x:c r="M155" s="30" t="str">
        <x:f>IF(A155="","",B155&amp;"|~|"&amp;C155&amp;"|~|"&amp;D155)</x:f>
      </x:c>
      <x:c r="N155" s="51" t="str">
        <x:f>IF(A155="","",IF(AND(COUNTIF(UPSTREAM_ALTERNATIVES!$A$6:$A$205,A155)=1,EXACT(A155,INDEX(UPSTREAM_ALTERNATIVES!$A$6:$A$205,MATCH(A155,UPSTREAM_ALTERNATIVES!$A$6:$A$205,0))),EXACT(C155,INDEX(UPSTREAM_ALTERNATIVES!$B$6:$B$205,MATCH(A155,UPSTREAM_ALTERNATIVES!$A$6:$A$205,0))),EXACT(D155,INDEX(UPSTREAM_ALTERNATIVES!$C$6:$C$205,MATCH(A155,UPSTREAM_ALTERNATIVES!$A$6:$A$205,0))),EXACT(E155,INDEX(UPSTREAM_ALTERNATIVES!$D$6:$D$205,MATCH(A155,UPSTREAM_ALTERNATIVES!$A$6:$A$205,0))),EXACT(F155,INDEX(UPSTREAM_ALTERNATIVES!$E$6:$E$205,MATCH(A155,UPSTREAM_ALTERNATIVES!$A$6:$A$205,0))),EXACT(G155,INDEX(UPSTREAM_ALTERNATIVES!$F$6:$F$205,MATCH(A155,UPSTREAM_ALTERNATIVES!$A$6:$A$205,0))),INDEX(UPSTREAM_ALTERNATIVES!$K$6:$K$205,MATCH(A155,UPSTREAM_ALTERNATIVES!$A$6:$A$205,0))="VALID"),"VALID","INVALID - UPSTREAM ALTERNATIVE PARITY"))</x:f>
      </x:c>
      <x:c r="O155" s="51" t="str">
        <x:f>IF(A155="","",COUNTIF($B$6:B155,B155))</x:f>
      </x:c>
      <x:c r="P155" s="51" t="str">
        <x:f>IF(A155="","",B155&amp;"|~|"&amp;O155)</x:f>
      </x:c>
      <x:c r="Q155" t="str">
        <x:f>IF(A155="","",ROW()-5)</x:f>
      </x:c>
    </x:row>
    <x:row r="156">
      <x:c r="A156" s="24"/>
      <x:c r="B156" s="24"/>
      <x:c r="C156" s="24"/>
      <x:c r="D156" s="24"/>
      <x:c r="E156" s="24"/>
      <x:c r="F156" s="24"/>
      <x:c r="G156" s="24"/>
      <x:c r="H156" s="30" t="str">
        <x:f>IF(A156="","",IF(COUNTIF($A$6:$A$205,A156)=1,"VALID","INVALID - DUPLICATE / CASE-COLLIDING ALTERNATIVE LINK ID"))</x:f>
      </x:c>
      <x:c r="I156" s="30" t="str">
        <x:f>IF(A156="","",IF(AND(COUNTIF(MEMO_REGISTER!$A$6:$A$205,B156)=1,EXACT(B156,INDEX(MEMO_REGISTER!$A$6:$A$205,MATCH(B156,MEMO_REGISTER!$A$6:$A$205,0))),EXACT(C156,INDEX(MEMO_REGISTER!$B$6:$B$205,MATCH(B156,MEMO_REGISTER!$A$6:$A$205,0)))),"VALID","INVALID - MEMO / DECISION OWNERSHIP"))</x:f>
      </x:c>
      <x:c r="J156" s="30" t="str">
        <x:f>IF(A156="","",IF(OR(EXACT(E156,"REJECTED"),EXACT(E156,"DEFERRED"),EXACT(E156,"STATUS QUO")),"VALID","INVALID - STATUS TOKEN"))</x:f>
      </x:c>
      <x:c r="K156" s="30" t="str">
        <x:f>IF(A156="","",IF(AND(B156&lt;&gt;"",C156&lt;&gt;"",D156&lt;&gt;"",F156&lt;&gt;"",G156&lt;&gt;""),"VALID","INVALID - REQUIRED FIELD"))</x:f>
      </x:c>
      <x:c r="L156" s="30" t="str">
        <x:f>IF(A156="","",IF(AND(H156="VALID",I156="VALID",J156="VALID",K156="VALID",N156="VALID"),"VALID","INVALID"))</x:f>
      </x:c>
      <x:c r="M156" s="30" t="str">
        <x:f>IF(A156="","",B156&amp;"|~|"&amp;C156&amp;"|~|"&amp;D156)</x:f>
      </x:c>
      <x:c r="N156" s="51" t="str">
        <x:f>IF(A156="","",IF(AND(COUNTIF(UPSTREAM_ALTERNATIVES!$A$6:$A$205,A156)=1,EXACT(A156,INDEX(UPSTREAM_ALTERNATIVES!$A$6:$A$205,MATCH(A156,UPSTREAM_ALTERNATIVES!$A$6:$A$205,0))),EXACT(C156,INDEX(UPSTREAM_ALTERNATIVES!$B$6:$B$205,MATCH(A156,UPSTREAM_ALTERNATIVES!$A$6:$A$205,0))),EXACT(D156,INDEX(UPSTREAM_ALTERNATIVES!$C$6:$C$205,MATCH(A156,UPSTREAM_ALTERNATIVES!$A$6:$A$205,0))),EXACT(E156,INDEX(UPSTREAM_ALTERNATIVES!$D$6:$D$205,MATCH(A156,UPSTREAM_ALTERNATIVES!$A$6:$A$205,0))),EXACT(F156,INDEX(UPSTREAM_ALTERNATIVES!$E$6:$E$205,MATCH(A156,UPSTREAM_ALTERNATIVES!$A$6:$A$205,0))),EXACT(G156,INDEX(UPSTREAM_ALTERNATIVES!$F$6:$F$205,MATCH(A156,UPSTREAM_ALTERNATIVES!$A$6:$A$205,0))),INDEX(UPSTREAM_ALTERNATIVES!$K$6:$K$205,MATCH(A156,UPSTREAM_ALTERNATIVES!$A$6:$A$205,0))="VALID"),"VALID","INVALID - UPSTREAM ALTERNATIVE PARITY"))</x:f>
      </x:c>
      <x:c r="O156" s="51" t="str">
        <x:f>IF(A156="","",COUNTIF($B$6:B156,B156))</x:f>
      </x:c>
      <x:c r="P156" s="51" t="str">
        <x:f>IF(A156="","",B156&amp;"|~|"&amp;O156)</x:f>
      </x:c>
      <x:c r="Q156" t="str">
        <x:f>IF(A156="","",ROW()-5)</x:f>
      </x:c>
    </x:row>
    <x:row r="157">
      <x:c r="A157" s="24"/>
      <x:c r="B157" s="24"/>
      <x:c r="C157" s="24"/>
      <x:c r="D157" s="24"/>
      <x:c r="E157" s="24"/>
      <x:c r="F157" s="24"/>
      <x:c r="G157" s="24"/>
      <x:c r="H157" s="30" t="str">
        <x:f>IF(A157="","",IF(COUNTIF($A$6:$A$205,A157)=1,"VALID","INVALID - DUPLICATE / CASE-COLLIDING ALTERNATIVE LINK ID"))</x:f>
      </x:c>
      <x:c r="I157" s="30" t="str">
        <x:f>IF(A157="","",IF(AND(COUNTIF(MEMO_REGISTER!$A$6:$A$205,B157)=1,EXACT(B157,INDEX(MEMO_REGISTER!$A$6:$A$205,MATCH(B157,MEMO_REGISTER!$A$6:$A$205,0))),EXACT(C157,INDEX(MEMO_REGISTER!$B$6:$B$205,MATCH(B157,MEMO_REGISTER!$A$6:$A$205,0)))),"VALID","INVALID - MEMO / DECISION OWNERSHIP"))</x:f>
      </x:c>
      <x:c r="J157" s="30" t="str">
        <x:f>IF(A157="","",IF(OR(EXACT(E157,"REJECTED"),EXACT(E157,"DEFERRED"),EXACT(E157,"STATUS QUO")),"VALID","INVALID - STATUS TOKEN"))</x:f>
      </x:c>
      <x:c r="K157" s="30" t="str">
        <x:f>IF(A157="","",IF(AND(B157&lt;&gt;"",C157&lt;&gt;"",D157&lt;&gt;"",F157&lt;&gt;"",G157&lt;&gt;""),"VALID","INVALID - REQUIRED FIELD"))</x:f>
      </x:c>
      <x:c r="L157" s="30" t="str">
        <x:f>IF(A157="","",IF(AND(H157="VALID",I157="VALID",J157="VALID",K157="VALID",N157="VALID"),"VALID","INVALID"))</x:f>
      </x:c>
      <x:c r="M157" s="30" t="str">
        <x:f>IF(A157="","",B157&amp;"|~|"&amp;C157&amp;"|~|"&amp;D157)</x:f>
      </x:c>
      <x:c r="N157" s="51" t="str">
        <x:f>IF(A157="","",IF(AND(COUNTIF(UPSTREAM_ALTERNATIVES!$A$6:$A$205,A157)=1,EXACT(A157,INDEX(UPSTREAM_ALTERNATIVES!$A$6:$A$205,MATCH(A157,UPSTREAM_ALTERNATIVES!$A$6:$A$205,0))),EXACT(C157,INDEX(UPSTREAM_ALTERNATIVES!$B$6:$B$205,MATCH(A157,UPSTREAM_ALTERNATIVES!$A$6:$A$205,0))),EXACT(D157,INDEX(UPSTREAM_ALTERNATIVES!$C$6:$C$205,MATCH(A157,UPSTREAM_ALTERNATIVES!$A$6:$A$205,0))),EXACT(E157,INDEX(UPSTREAM_ALTERNATIVES!$D$6:$D$205,MATCH(A157,UPSTREAM_ALTERNATIVES!$A$6:$A$205,0))),EXACT(F157,INDEX(UPSTREAM_ALTERNATIVES!$E$6:$E$205,MATCH(A157,UPSTREAM_ALTERNATIVES!$A$6:$A$205,0))),EXACT(G157,INDEX(UPSTREAM_ALTERNATIVES!$F$6:$F$205,MATCH(A157,UPSTREAM_ALTERNATIVES!$A$6:$A$205,0))),INDEX(UPSTREAM_ALTERNATIVES!$K$6:$K$205,MATCH(A157,UPSTREAM_ALTERNATIVES!$A$6:$A$205,0))="VALID"),"VALID","INVALID - UPSTREAM ALTERNATIVE PARITY"))</x:f>
      </x:c>
      <x:c r="O157" s="51" t="str">
        <x:f>IF(A157="","",COUNTIF($B$6:B157,B157))</x:f>
      </x:c>
      <x:c r="P157" s="51" t="str">
        <x:f>IF(A157="","",B157&amp;"|~|"&amp;O157)</x:f>
      </x:c>
      <x:c r="Q157" t="str">
        <x:f>IF(A157="","",ROW()-5)</x:f>
      </x:c>
    </x:row>
    <x:row r="158">
      <x:c r="A158" s="24"/>
      <x:c r="B158" s="24"/>
      <x:c r="C158" s="24"/>
      <x:c r="D158" s="24"/>
      <x:c r="E158" s="24"/>
      <x:c r="F158" s="24"/>
      <x:c r="G158" s="24"/>
      <x:c r="H158" s="30" t="str">
        <x:f>IF(A158="","",IF(COUNTIF($A$6:$A$205,A158)=1,"VALID","INVALID - DUPLICATE / CASE-COLLIDING ALTERNATIVE LINK ID"))</x:f>
      </x:c>
      <x:c r="I158" s="30" t="str">
        <x:f>IF(A158="","",IF(AND(COUNTIF(MEMO_REGISTER!$A$6:$A$205,B158)=1,EXACT(B158,INDEX(MEMO_REGISTER!$A$6:$A$205,MATCH(B158,MEMO_REGISTER!$A$6:$A$205,0))),EXACT(C158,INDEX(MEMO_REGISTER!$B$6:$B$205,MATCH(B158,MEMO_REGISTER!$A$6:$A$205,0)))),"VALID","INVALID - MEMO / DECISION OWNERSHIP"))</x:f>
      </x:c>
      <x:c r="J158" s="30" t="str">
        <x:f>IF(A158="","",IF(OR(EXACT(E158,"REJECTED"),EXACT(E158,"DEFERRED"),EXACT(E158,"STATUS QUO")),"VALID","INVALID - STATUS TOKEN"))</x:f>
      </x:c>
      <x:c r="K158" s="30" t="str">
        <x:f>IF(A158="","",IF(AND(B158&lt;&gt;"",C158&lt;&gt;"",D158&lt;&gt;"",F158&lt;&gt;"",G158&lt;&gt;""),"VALID","INVALID - REQUIRED FIELD"))</x:f>
      </x:c>
      <x:c r="L158" s="30" t="str">
        <x:f>IF(A158="","",IF(AND(H158="VALID",I158="VALID",J158="VALID",K158="VALID",N158="VALID"),"VALID","INVALID"))</x:f>
      </x:c>
      <x:c r="M158" s="30" t="str">
        <x:f>IF(A158="","",B158&amp;"|~|"&amp;C158&amp;"|~|"&amp;D158)</x:f>
      </x:c>
      <x:c r="N158" s="51" t="str">
        <x:f>IF(A158="","",IF(AND(COUNTIF(UPSTREAM_ALTERNATIVES!$A$6:$A$205,A158)=1,EXACT(A158,INDEX(UPSTREAM_ALTERNATIVES!$A$6:$A$205,MATCH(A158,UPSTREAM_ALTERNATIVES!$A$6:$A$205,0))),EXACT(C158,INDEX(UPSTREAM_ALTERNATIVES!$B$6:$B$205,MATCH(A158,UPSTREAM_ALTERNATIVES!$A$6:$A$205,0))),EXACT(D158,INDEX(UPSTREAM_ALTERNATIVES!$C$6:$C$205,MATCH(A158,UPSTREAM_ALTERNATIVES!$A$6:$A$205,0))),EXACT(E158,INDEX(UPSTREAM_ALTERNATIVES!$D$6:$D$205,MATCH(A158,UPSTREAM_ALTERNATIVES!$A$6:$A$205,0))),EXACT(F158,INDEX(UPSTREAM_ALTERNATIVES!$E$6:$E$205,MATCH(A158,UPSTREAM_ALTERNATIVES!$A$6:$A$205,0))),EXACT(G158,INDEX(UPSTREAM_ALTERNATIVES!$F$6:$F$205,MATCH(A158,UPSTREAM_ALTERNATIVES!$A$6:$A$205,0))),INDEX(UPSTREAM_ALTERNATIVES!$K$6:$K$205,MATCH(A158,UPSTREAM_ALTERNATIVES!$A$6:$A$205,0))="VALID"),"VALID","INVALID - UPSTREAM ALTERNATIVE PARITY"))</x:f>
      </x:c>
      <x:c r="O158" s="51" t="str">
        <x:f>IF(A158="","",COUNTIF($B$6:B158,B158))</x:f>
      </x:c>
      <x:c r="P158" s="51" t="str">
        <x:f>IF(A158="","",B158&amp;"|~|"&amp;O158)</x:f>
      </x:c>
      <x:c r="Q158" t="str">
        <x:f>IF(A158="","",ROW()-5)</x:f>
      </x:c>
    </x:row>
    <x:row r="159">
      <x:c r="A159" s="24"/>
      <x:c r="B159" s="24"/>
      <x:c r="C159" s="24"/>
      <x:c r="D159" s="24"/>
      <x:c r="E159" s="24"/>
      <x:c r="F159" s="24"/>
      <x:c r="G159" s="24"/>
      <x:c r="H159" s="30" t="str">
        <x:f>IF(A159="","",IF(COUNTIF($A$6:$A$205,A159)=1,"VALID","INVALID - DUPLICATE / CASE-COLLIDING ALTERNATIVE LINK ID"))</x:f>
      </x:c>
      <x:c r="I159" s="30" t="str">
        <x:f>IF(A159="","",IF(AND(COUNTIF(MEMO_REGISTER!$A$6:$A$205,B159)=1,EXACT(B159,INDEX(MEMO_REGISTER!$A$6:$A$205,MATCH(B159,MEMO_REGISTER!$A$6:$A$205,0))),EXACT(C159,INDEX(MEMO_REGISTER!$B$6:$B$205,MATCH(B159,MEMO_REGISTER!$A$6:$A$205,0)))),"VALID","INVALID - MEMO / DECISION OWNERSHIP"))</x:f>
      </x:c>
      <x:c r="J159" s="30" t="str">
        <x:f>IF(A159="","",IF(OR(EXACT(E159,"REJECTED"),EXACT(E159,"DEFERRED"),EXACT(E159,"STATUS QUO")),"VALID","INVALID - STATUS TOKEN"))</x:f>
      </x:c>
      <x:c r="K159" s="30" t="str">
        <x:f>IF(A159="","",IF(AND(B159&lt;&gt;"",C159&lt;&gt;"",D159&lt;&gt;"",F159&lt;&gt;"",G159&lt;&gt;""),"VALID","INVALID - REQUIRED FIELD"))</x:f>
      </x:c>
      <x:c r="L159" s="30" t="str">
        <x:f>IF(A159="","",IF(AND(H159="VALID",I159="VALID",J159="VALID",K159="VALID",N159="VALID"),"VALID","INVALID"))</x:f>
      </x:c>
      <x:c r="M159" s="30" t="str">
        <x:f>IF(A159="","",B159&amp;"|~|"&amp;C159&amp;"|~|"&amp;D159)</x:f>
      </x:c>
      <x:c r="N159" s="51" t="str">
        <x:f>IF(A159="","",IF(AND(COUNTIF(UPSTREAM_ALTERNATIVES!$A$6:$A$205,A159)=1,EXACT(A159,INDEX(UPSTREAM_ALTERNATIVES!$A$6:$A$205,MATCH(A159,UPSTREAM_ALTERNATIVES!$A$6:$A$205,0))),EXACT(C159,INDEX(UPSTREAM_ALTERNATIVES!$B$6:$B$205,MATCH(A159,UPSTREAM_ALTERNATIVES!$A$6:$A$205,0))),EXACT(D159,INDEX(UPSTREAM_ALTERNATIVES!$C$6:$C$205,MATCH(A159,UPSTREAM_ALTERNATIVES!$A$6:$A$205,0))),EXACT(E159,INDEX(UPSTREAM_ALTERNATIVES!$D$6:$D$205,MATCH(A159,UPSTREAM_ALTERNATIVES!$A$6:$A$205,0))),EXACT(F159,INDEX(UPSTREAM_ALTERNATIVES!$E$6:$E$205,MATCH(A159,UPSTREAM_ALTERNATIVES!$A$6:$A$205,0))),EXACT(G159,INDEX(UPSTREAM_ALTERNATIVES!$F$6:$F$205,MATCH(A159,UPSTREAM_ALTERNATIVES!$A$6:$A$205,0))),INDEX(UPSTREAM_ALTERNATIVES!$K$6:$K$205,MATCH(A159,UPSTREAM_ALTERNATIVES!$A$6:$A$205,0))="VALID"),"VALID","INVALID - UPSTREAM ALTERNATIVE PARITY"))</x:f>
      </x:c>
      <x:c r="O159" s="51" t="str">
        <x:f>IF(A159="","",COUNTIF($B$6:B159,B159))</x:f>
      </x:c>
      <x:c r="P159" s="51" t="str">
        <x:f>IF(A159="","",B159&amp;"|~|"&amp;O159)</x:f>
      </x:c>
      <x:c r="Q159" t="str">
        <x:f>IF(A159="","",ROW()-5)</x:f>
      </x:c>
    </x:row>
    <x:row r="160">
      <x:c r="A160" s="24"/>
      <x:c r="B160" s="24"/>
      <x:c r="C160" s="24"/>
      <x:c r="D160" s="24"/>
      <x:c r="E160" s="24"/>
      <x:c r="F160" s="24"/>
      <x:c r="G160" s="24"/>
      <x:c r="H160" s="30" t="str">
        <x:f>IF(A160="","",IF(COUNTIF($A$6:$A$205,A160)=1,"VALID","INVALID - DUPLICATE / CASE-COLLIDING ALTERNATIVE LINK ID"))</x:f>
      </x:c>
      <x:c r="I160" s="30" t="str">
        <x:f>IF(A160="","",IF(AND(COUNTIF(MEMO_REGISTER!$A$6:$A$205,B160)=1,EXACT(B160,INDEX(MEMO_REGISTER!$A$6:$A$205,MATCH(B160,MEMO_REGISTER!$A$6:$A$205,0))),EXACT(C160,INDEX(MEMO_REGISTER!$B$6:$B$205,MATCH(B160,MEMO_REGISTER!$A$6:$A$205,0)))),"VALID","INVALID - MEMO / DECISION OWNERSHIP"))</x:f>
      </x:c>
      <x:c r="J160" s="30" t="str">
        <x:f>IF(A160="","",IF(OR(EXACT(E160,"REJECTED"),EXACT(E160,"DEFERRED"),EXACT(E160,"STATUS QUO")),"VALID","INVALID - STATUS TOKEN"))</x:f>
      </x:c>
      <x:c r="K160" s="30" t="str">
        <x:f>IF(A160="","",IF(AND(B160&lt;&gt;"",C160&lt;&gt;"",D160&lt;&gt;"",F160&lt;&gt;"",G160&lt;&gt;""),"VALID","INVALID - REQUIRED FIELD"))</x:f>
      </x:c>
      <x:c r="L160" s="30" t="str">
        <x:f>IF(A160="","",IF(AND(H160="VALID",I160="VALID",J160="VALID",K160="VALID",N160="VALID"),"VALID","INVALID"))</x:f>
      </x:c>
      <x:c r="M160" s="30" t="str">
        <x:f>IF(A160="","",B160&amp;"|~|"&amp;C160&amp;"|~|"&amp;D160)</x:f>
      </x:c>
      <x:c r="N160" s="51" t="str">
        <x:f>IF(A160="","",IF(AND(COUNTIF(UPSTREAM_ALTERNATIVES!$A$6:$A$205,A160)=1,EXACT(A160,INDEX(UPSTREAM_ALTERNATIVES!$A$6:$A$205,MATCH(A160,UPSTREAM_ALTERNATIVES!$A$6:$A$205,0))),EXACT(C160,INDEX(UPSTREAM_ALTERNATIVES!$B$6:$B$205,MATCH(A160,UPSTREAM_ALTERNATIVES!$A$6:$A$205,0))),EXACT(D160,INDEX(UPSTREAM_ALTERNATIVES!$C$6:$C$205,MATCH(A160,UPSTREAM_ALTERNATIVES!$A$6:$A$205,0))),EXACT(E160,INDEX(UPSTREAM_ALTERNATIVES!$D$6:$D$205,MATCH(A160,UPSTREAM_ALTERNATIVES!$A$6:$A$205,0))),EXACT(F160,INDEX(UPSTREAM_ALTERNATIVES!$E$6:$E$205,MATCH(A160,UPSTREAM_ALTERNATIVES!$A$6:$A$205,0))),EXACT(G160,INDEX(UPSTREAM_ALTERNATIVES!$F$6:$F$205,MATCH(A160,UPSTREAM_ALTERNATIVES!$A$6:$A$205,0))),INDEX(UPSTREAM_ALTERNATIVES!$K$6:$K$205,MATCH(A160,UPSTREAM_ALTERNATIVES!$A$6:$A$205,0))="VALID"),"VALID","INVALID - UPSTREAM ALTERNATIVE PARITY"))</x:f>
      </x:c>
      <x:c r="O160" s="51" t="str">
        <x:f>IF(A160="","",COUNTIF($B$6:B160,B160))</x:f>
      </x:c>
      <x:c r="P160" s="51" t="str">
        <x:f>IF(A160="","",B160&amp;"|~|"&amp;O160)</x:f>
      </x:c>
      <x:c r="Q160" t="str">
        <x:f>IF(A160="","",ROW()-5)</x:f>
      </x:c>
    </x:row>
    <x:row r="161">
      <x:c r="A161" s="24"/>
      <x:c r="B161" s="24"/>
      <x:c r="C161" s="24"/>
      <x:c r="D161" s="24"/>
      <x:c r="E161" s="24"/>
      <x:c r="F161" s="24"/>
      <x:c r="G161" s="24"/>
      <x:c r="H161" s="30" t="str">
        <x:f>IF(A161="","",IF(COUNTIF($A$6:$A$205,A161)=1,"VALID","INVALID - DUPLICATE / CASE-COLLIDING ALTERNATIVE LINK ID"))</x:f>
      </x:c>
      <x:c r="I161" s="30" t="str">
        <x:f>IF(A161="","",IF(AND(COUNTIF(MEMO_REGISTER!$A$6:$A$205,B161)=1,EXACT(B161,INDEX(MEMO_REGISTER!$A$6:$A$205,MATCH(B161,MEMO_REGISTER!$A$6:$A$205,0))),EXACT(C161,INDEX(MEMO_REGISTER!$B$6:$B$205,MATCH(B161,MEMO_REGISTER!$A$6:$A$205,0)))),"VALID","INVALID - MEMO / DECISION OWNERSHIP"))</x:f>
      </x:c>
      <x:c r="J161" s="30" t="str">
        <x:f>IF(A161="","",IF(OR(EXACT(E161,"REJECTED"),EXACT(E161,"DEFERRED"),EXACT(E161,"STATUS QUO")),"VALID","INVALID - STATUS TOKEN"))</x:f>
      </x:c>
      <x:c r="K161" s="30" t="str">
        <x:f>IF(A161="","",IF(AND(B161&lt;&gt;"",C161&lt;&gt;"",D161&lt;&gt;"",F161&lt;&gt;"",G161&lt;&gt;""),"VALID","INVALID - REQUIRED FIELD"))</x:f>
      </x:c>
      <x:c r="L161" s="30" t="str">
        <x:f>IF(A161="","",IF(AND(H161="VALID",I161="VALID",J161="VALID",K161="VALID",N161="VALID"),"VALID","INVALID"))</x:f>
      </x:c>
      <x:c r="M161" s="30" t="str">
        <x:f>IF(A161="","",B161&amp;"|~|"&amp;C161&amp;"|~|"&amp;D161)</x:f>
      </x:c>
      <x:c r="N161" s="51" t="str">
        <x:f>IF(A161="","",IF(AND(COUNTIF(UPSTREAM_ALTERNATIVES!$A$6:$A$205,A161)=1,EXACT(A161,INDEX(UPSTREAM_ALTERNATIVES!$A$6:$A$205,MATCH(A161,UPSTREAM_ALTERNATIVES!$A$6:$A$205,0))),EXACT(C161,INDEX(UPSTREAM_ALTERNATIVES!$B$6:$B$205,MATCH(A161,UPSTREAM_ALTERNATIVES!$A$6:$A$205,0))),EXACT(D161,INDEX(UPSTREAM_ALTERNATIVES!$C$6:$C$205,MATCH(A161,UPSTREAM_ALTERNATIVES!$A$6:$A$205,0))),EXACT(E161,INDEX(UPSTREAM_ALTERNATIVES!$D$6:$D$205,MATCH(A161,UPSTREAM_ALTERNATIVES!$A$6:$A$205,0))),EXACT(F161,INDEX(UPSTREAM_ALTERNATIVES!$E$6:$E$205,MATCH(A161,UPSTREAM_ALTERNATIVES!$A$6:$A$205,0))),EXACT(G161,INDEX(UPSTREAM_ALTERNATIVES!$F$6:$F$205,MATCH(A161,UPSTREAM_ALTERNATIVES!$A$6:$A$205,0))),INDEX(UPSTREAM_ALTERNATIVES!$K$6:$K$205,MATCH(A161,UPSTREAM_ALTERNATIVES!$A$6:$A$205,0))="VALID"),"VALID","INVALID - UPSTREAM ALTERNATIVE PARITY"))</x:f>
      </x:c>
      <x:c r="O161" s="51" t="str">
        <x:f>IF(A161="","",COUNTIF($B$6:B161,B161))</x:f>
      </x:c>
      <x:c r="P161" s="51" t="str">
        <x:f>IF(A161="","",B161&amp;"|~|"&amp;O161)</x:f>
      </x:c>
      <x:c r="Q161" t="str">
        <x:f>IF(A161="","",ROW()-5)</x:f>
      </x:c>
    </x:row>
    <x:row r="162">
      <x:c r="A162" s="24"/>
      <x:c r="B162" s="24"/>
      <x:c r="C162" s="24"/>
      <x:c r="D162" s="24"/>
      <x:c r="E162" s="24"/>
      <x:c r="F162" s="24"/>
      <x:c r="G162" s="24"/>
      <x:c r="H162" s="30" t="str">
        <x:f>IF(A162="","",IF(COUNTIF($A$6:$A$205,A162)=1,"VALID","INVALID - DUPLICATE / CASE-COLLIDING ALTERNATIVE LINK ID"))</x:f>
      </x:c>
      <x:c r="I162" s="30" t="str">
        <x:f>IF(A162="","",IF(AND(COUNTIF(MEMO_REGISTER!$A$6:$A$205,B162)=1,EXACT(B162,INDEX(MEMO_REGISTER!$A$6:$A$205,MATCH(B162,MEMO_REGISTER!$A$6:$A$205,0))),EXACT(C162,INDEX(MEMO_REGISTER!$B$6:$B$205,MATCH(B162,MEMO_REGISTER!$A$6:$A$205,0)))),"VALID","INVALID - MEMO / DECISION OWNERSHIP"))</x:f>
      </x:c>
      <x:c r="J162" s="30" t="str">
        <x:f>IF(A162="","",IF(OR(EXACT(E162,"REJECTED"),EXACT(E162,"DEFERRED"),EXACT(E162,"STATUS QUO")),"VALID","INVALID - STATUS TOKEN"))</x:f>
      </x:c>
      <x:c r="K162" s="30" t="str">
        <x:f>IF(A162="","",IF(AND(B162&lt;&gt;"",C162&lt;&gt;"",D162&lt;&gt;"",F162&lt;&gt;"",G162&lt;&gt;""),"VALID","INVALID - REQUIRED FIELD"))</x:f>
      </x:c>
      <x:c r="L162" s="30" t="str">
        <x:f>IF(A162="","",IF(AND(H162="VALID",I162="VALID",J162="VALID",K162="VALID",N162="VALID"),"VALID","INVALID"))</x:f>
      </x:c>
      <x:c r="M162" s="30" t="str">
        <x:f>IF(A162="","",B162&amp;"|~|"&amp;C162&amp;"|~|"&amp;D162)</x:f>
      </x:c>
      <x:c r="N162" s="51" t="str">
        <x:f>IF(A162="","",IF(AND(COUNTIF(UPSTREAM_ALTERNATIVES!$A$6:$A$205,A162)=1,EXACT(A162,INDEX(UPSTREAM_ALTERNATIVES!$A$6:$A$205,MATCH(A162,UPSTREAM_ALTERNATIVES!$A$6:$A$205,0))),EXACT(C162,INDEX(UPSTREAM_ALTERNATIVES!$B$6:$B$205,MATCH(A162,UPSTREAM_ALTERNATIVES!$A$6:$A$205,0))),EXACT(D162,INDEX(UPSTREAM_ALTERNATIVES!$C$6:$C$205,MATCH(A162,UPSTREAM_ALTERNATIVES!$A$6:$A$205,0))),EXACT(E162,INDEX(UPSTREAM_ALTERNATIVES!$D$6:$D$205,MATCH(A162,UPSTREAM_ALTERNATIVES!$A$6:$A$205,0))),EXACT(F162,INDEX(UPSTREAM_ALTERNATIVES!$E$6:$E$205,MATCH(A162,UPSTREAM_ALTERNATIVES!$A$6:$A$205,0))),EXACT(G162,INDEX(UPSTREAM_ALTERNATIVES!$F$6:$F$205,MATCH(A162,UPSTREAM_ALTERNATIVES!$A$6:$A$205,0))),INDEX(UPSTREAM_ALTERNATIVES!$K$6:$K$205,MATCH(A162,UPSTREAM_ALTERNATIVES!$A$6:$A$205,0))="VALID"),"VALID","INVALID - UPSTREAM ALTERNATIVE PARITY"))</x:f>
      </x:c>
      <x:c r="O162" s="51" t="str">
        <x:f>IF(A162="","",COUNTIF($B$6:B162,B162))</x:f>
      </x:c>
      <x:c r="P162" s="51" t="str">
        <x:f>IF(A162="","",B162&amp;"|~|"&amp;O162)</x:f>
      </x:c>
      <x:c r="Q162" t="str">
        <x:f>IF(A162="","",ROW()-5)</x:f>
      </x:c>
    </x:row>
    <x:row r="163">
      <x:c r="A163" s="24"/>
      <x:c r="B163" s="24"/>
      <x:c r="C163" s="24"/>
      <x:c r="D163" s="24"/>
      <x:c r="E163" s="24"/>
      <x:c r="F163" s="24"/>
      <x:c r="G163" s="24"/>
      <x:c r="H163" s="30" t="str">
        <x:f>IF(A163="","",IF(COUNTIF($A$6:$A$205,A163)=1,"VALID","INVALID - DUPLICATE / CASE-COLLIDING ALTERNATIVE LINK ID"))</x:f>
      </x:c>
      <x:c r="I163" s="30" t="str">
        <x:f>IF(A163="","",IF(AND(COUNTIF(MEMO_REGISTER!$A$6:$A$205,B163)=1,EXACT(B163,INDEX(MEMO_REGISTER!$A$6:$A$205,MATCH(B163,MEMO_REGISTER!$A$6:$A$205,0))),EXACT(C163,INDEX(MEMO_REGISTER!$B$6:$B$205,MATCH(B163,MEMO_REGISTER!$A$6:$A$205,0)))),"VALID","INVALID - MEMO / DECISION OWNERSHIP"))</x:f>
      </x:c>
      <x:c r="J163" s="30" t="str">
        <x:f>IF(A163="","",IF(OR(EXACT(E163,"REJECTED"),EXACT(E163,"DEFERRED"),EXACT(E163,"STATUS QUO")),"VALID","INVALID - STATUS TOKEN"))</x:f>
      </x:c>
      <x:c r="K163" s="30" t="str">
        <x:f>IF(A163="","",IF(AND(B163&lt;&gt;"",C163&lt;&gt;"",D163&lt;&gt;"",F163&lt;&gt;"",G163&lt;&gt;""),"VALID","INVALID - REQUIRED FIELD"))</x:f>
      </x:c>
      <x:c r="L163" s="30" t="str">
        <x:f>IF(A163="","",IF(AND(H163="VALID",I163="VALID",J163="VALID",K163="VALID",N163="VALID"),"VALID","INVALID"))</x:f>
      </x:c>
      <x:c r="M163" s="30" t="str">
        <x:f>IF(A163="","",B163&amp;"|~|"&amp;C163&amp;"|~|"&amp;D163)</x:f>
      </x:c>
      <x:c r="N163" s="51" t="str">
        <x:f>IF(A163="","",IF(AND(COUNTIF(UPSTREAM_ALTERNATIVES!$A$6:$A$205,A163)=1,EXACT(A163,INDEX(UPSTREAM_ALTERNATIVES!$A$6:$A$205,MATCH(A163,UPSTREAM_ALTERNATIVES!$A$6:$A$205,0))),EXACT(C163,INDEX(UPSTREAM_ALTERNATIVES!$B$6:$B$205,MATCH(A163,UPSTREAM_ALTERNATIVES!$A$6:$A$205,0))),EXACT(D163,INDEX(UPSTREAM_ALTERNATIVES!$C$6:$C$205,MATCH(A163,UPSTREAM_ALTERNATIVES!$A$6:$A$205,0))),EXACT(E163,INDEX(UPSTREAM_ALTERNATIVES!$D$6:$D$205,MATCH(A163,UPSTREAM_ALTERNATIVES!$A$6:$A$205,0))),EXACT(F163,INDEX(UPSTREAM_ALTERNATIVES!$E$6:$E$205,MATCH(A163,UPSTREAM_ALTERNATIVES!$A$6:$A$205,0))),EXACT(G163,INDEX(UPSTREAM_ALTERNATIVES!$F$6:$F$205,MATCH(A163,UPSTREAM_ALTERNATIVES!$A$6:$A$205,0))),INDEX(UPSTREAM_ALTERNATIVES!$K$6:$K$205,MATCH(A163,UPSTREAM_ALTERNATIVES!$A$6:$A$205,0))="VALID"),"VALID","INVALID - UPSTREAM ALTERNATIVE PARITY"))</x:f>
      </x:c>
      <x:c r="O163" s="51" t="str">
        <x:f>IF(A163="","",COUNTIF($B$6:B163,B163))</x:f>
      </x:c>
      <x:c r="P163" s="51" t="str">
        <x:f>IF(A163="","",B163&amp;"|~|"&amp;O163)</x:f>
      </x:c>
      <x:c r="Q163" t="str">
        <x:f>IF(A163="","",ROW()-5)</x:f>
      </x:c>
    </x:row>
    <x:row r="164">
      <x:c r="A164" s="24"/>
      <x:c r="B164" s="24"/>
      <x:c r="C164" s="24"/>
      <x:c r="D164" s="24"/>
      <x:c r="E164" s="24"/>
      <x:c r="F164" s="24"/>
      <x:c r="G164" s="24"/>
      <x:c r="H164" s="30" t="str">
        <x:f>IF(A164="","",IF(COUNTIF($A$6:$A$205,A164)=1,"VALID","INVALID - DUPLICATE / CASE-COLLIDING ALTERNATIVE LINK ID"))</x:f>
      </x:c>
      <x:c r="I164" s="30" t="str">
        <x:f>IF(A164="","",IF(AND(COUNTIF(MEMO_REGISTER!$A$6:$A$205,B164)=1,EXACT(B164,INDEX(MEMO_REGISTER!$A$6:$A$205,MATCH(B164,MEMO_REGISTER!$A$6:$A$205,0))),EXACT(C164,INDEX(MEMO_REGISTER!$B$6:$B$205,MATCH(B164,MEMO_REGISTER!$A$6:$A$205,0)))),"VALID","INVALID - MEMO / DECISION OWNERSHIP"))</x:f>
      </x:c>
      <x:c r="J164" s="30" t="str">
        <x:f>IF(A164="","",IF(OR(EXACT(E164,"REJECTED"),EXACT(E164,"DEFERRED"),EXACT(E164,"STATUS QUO")),"VALID","INVALID - STATUS TOKEN"))</x:f>
      </x:c>
      <x:c r="K164" s="30" t="str">
        <x:f>IF(A164="","",IF(AND(B164&lt;&gt;"",C164&lt;&gt;"",D164&lt;&gt;"",F164&lt;&gt;"",G164&lt;&gt;""),"VALID","INVALID - REQUIRED FIELD"))</x:f>
      </x:c>
      <x:c r="L164" s="30" t="str">
        <x:f>IF(A164="","",IF(AND(H164="VALID",I164="VALID",J164="VALID",K164="VALID",N164="VALID"),"VALID","INVALID"))</x:f>
      </x:c>
      <x:c r="M164" s="30" t="str">
        <x:f>IF(A164="","",B164&amp;"|~|"&amp;C164&amp;"|~|"&amp;D164)</x:f>
      </x:c>
      <x:c r="N164" s="51" t="str">
        <x:f>IF(A164="","",IF(AND(COUNTIF(UPSTREAM_ALTERNATIVES!$A$6:$A$205,A164)=1,EXACT(A164,INDEX(UPSTREAM_ALTERNATIVES!$A$6:$A$205,MATCH(A164,UPSTREAM_ALTERNATIVES!$A$6:$A$205,0))),EXACT(C164,INDEX(UPSTREAM_ALTERNATIVES!$B$6:$B$205,MATCH(A164,UPSTREAM_ALTERNATIVES!$A$6:$A$205,0))),EXACT(D164,INDEX(UPSTREAM_ALTERNATIVES!$C$6:$C$205,MATCH(A164,UPSTREAM_ALTERNATIVES!$A$6:$A$205,0))),EXACT(E164,INDEX(UPSTREAM_ALTERNATIVES!$D$6:$D$205,MATCH(A164,UPSTREAM_ALTERNATIVES!$A$6:$A$205,0))),EXACT(F164,INDEX(UPSTREAM_ALTERNATIVES!$E$6:$E$205,MATCH(A164,UPSTREAM_ALTERNATIVES!$A$6:$A$205,0))),EXACT(G164,INDEX(UPSTREAM_ALTERNATIVES!$F$6:$F$205,MATCH(A164,UPSTREAM_ALTERNATIVES!$A$6:$A$205,0))),INDEX(UPSTREAM_ALTERNATIVES!$K$6:$K$205,MATCH(A164,UPSTREAM_ALTERNATIVES!$A$6:$A$205,0))="VALID"),"VALID","INVALID - UPSTREAM ALTERNATIVE PARITY"))</x:f>
      </x:c>
      <x:c r="O164" s="51" t="str">
        <x:f>IF(A164="","",COUNTIF($B$6:B164,B164))</x:f>
      </x:c>
      <x:c r="P164" s="51" t="str">
        <x:f>IF(A164="","",B164&amp;"|~|"&amp;O164)</x:f>
      </x:c>
      <x:c r="Q164" t="str">
        <x:f>IF(A164="","",ROW()-5)</x:f>
      </x:c>
    </x:row>
    <x:row r="165">
      <x:c r="A165" s="24"/>
      <x:c r="B165" s="24"/>
      <x:c r="C165" s="24"/>
      <x:c r="D165" s="24"/>
      <x:c r="E165" s="24"/>
      <x:c r="F165" s="24"/>
      <x:c r="G165" s="24"/>
      <x:c r="H165" s="30" t="str">
        <x:f>IF(A165="","",IF(COUNTIF($A$6:$A$205,A165)=1,"VALID","INVALID - DUPLICATE / CASE-COLLIDING ALTERNATIVE LINK ID"))</x:f>
      </x:c>
      <x:c r="I165" s="30" t="str">
        <x:f>IF(A165="","",IF(AND(COUNTIF(MEMO_REGISTER!$A$6:$A$205,B165)=1,EXACT(B165,INDEX(MEMO_REGISTER!$A$6:$A$205,MATCH(B165,MEMO_REGISTER!$A$6:$A$205,0))),EXACT(C165,INDEX(MEMO_REGISTER!$B$6:$B$205,MATCH(B165,MEMO_REGISTER!$A$6:$A$205,0)))),"VALID","INVALID - MEMO / DECISION OWNERSHIP"))</x:f>
      </x:c>
      <x:c r="J165" s="30" t="str">
        <x:f>IF(A165="","",IF(OR(EXACT(E165,"REJECTED"),EXACT(E165,"DEFERRED"),EXACT(E165,"STATUS QUO")),"VALID","INVALID - STATUS TOKEN"))</x:f>
      </x:c>
      <x:c r="K165" s="30" t="str">
        <x:f>IF(A165="","",IF(AND(B165&lt;&gt;"",C165&lt;&gt;"",D165&lt;&gt;"",F165&lt;&gt;"",G165&lt;&gt;""),"VALID","INVALID - REQUIRED FIELD"))</x:f>
      </x:c>
      <x:c r="L165" s="30" t="str">
        <x:f>IF(A165="","",IF(AND(H165="VALID",I165="VALID",J165="VALID",K165="VALID",N165="VALID"),"VALID","INVALID"))</x:f>
      </x:c>
      <x:c r="M165" s="30" t="str">
        <x:f>IF(A165="","",B165&amp;"|~|"&amp;C165&amp;"|~|"&amp;D165)</x:f>
      </x:c>
      <x:c r="N165" s="51" t="str">
        <x:f>IF(A165="","",IF(AND(COUNTIF(UPSTREAM_ALTERNATIVES!$A$6:$A$205,A165)=1,EXACT(A165,INDEX(UPSTREAM_ALTERNATIVES!$A$6:$A$205,MATCH(A165,UPSTREAM_ALTERNATIVES!$A$6:$A$205,0))),EXACT(C165,INDEX(UPSTREAM_ALTERNATIVES!$B$6:$B$205,MATCH(A165,UPSTREAM_ALTERNATIVES!$A$6:$A$205,0))),EXACT(D165,INDEX(UPSTREAM_ALTERNATIVES!$C$6:$C$205,MATCH(A165,UPSTREAM_ALTERNATIVES!$A$6:$A$205,0))),EXACT(E165,INDEX(UPSTREAM_ALTERNATIVES!$D$6:$D$205,MATCH(A165,UPSTREAM_ALTERNATIVES!$A$6:$A$205,0))),EXACT(F165,INDEX(UPSTREAM_ALTERNATIVES!$E$6:$E$205,MATCH(A165,UPSTREAM_ALTERNATIVES!$A$6:$A$205,0))),EXACT(G165,INDEX(UPSTREAM_ALTERNATIVES!$F$6:$F$205,MATCH(A165,UPSTREAM_ALTERNATIVES!$A$6:$A$205,0))),INDEX(UPSTREAM_ALTERNATIVES!$K$6:$K$205,MATCH(A165,UPSTREAM_ALTERNATIVES!$A$6:$A$205,0))="VALID"),"VALID","INVALID - UPSTREAM ALTERNATIVE PARITY"))</x:f>
      </x:c>
      <x:c r="O165" s="51" t="str">
        <x:f>IF(A165="","",COUNTIF($B$6:B165,B165))</x:f>
      </x:c>
      <x:c r="P165" s="51" t="str">
        <x:f>IF(A165="","",B165&amp;"|~|"&amp;O165)</x:f>
      </x:c>
      <x:c r="Q165" t="str">
        <x:f>IF(A165="","",ROW()-5)</x:f>
      </x:c>
    </x:row>
    <x:row r="166">
      <x:c r="A166" s="24"/>
      <x:c r="B166" s="24"/>
      <x:c r="C166" s="24"/>
      <x:c r="D166" s="24"/>
      <x:c r="E166" s="24"/>
      <x:c r="F166" s="24"/>
      <x:c r="G166" s="24"/>
      <x:c r="H166" s="30" t="str">
        <x:f>IF(A166="","",IF(COUNTIF($A$6:$A$205,A166)=1,"VALID","INVALID - DUPLICATE / CASE-COLLIDING ALTERNATIVE LINK ID"))</x:f>
      </x:c>
      <x:c r="I166" s="30" t="str">
        <x:f>IF(A166="","",IF(AND(COUNTIF(MEMO_REGISTER!$A$6:$A$205,B166)=1,EXACT(B166,INDEX(MEMO_REGISTER!$A$6:$A$205,MATCH(B166,MEMO_REGISTER!$A$6:$A$205,0))),EXACT(C166,INDEX(MEMO_REGISTER!$B$6:$B$205,MATCH(B166,MEMO_REGISTER!$A$6:$A$205,0)))),"VALID","INVALID - MEMO / DECISION OWNERSHIP"))</x:f>
      </x:c>
      <x:c r="J166" s="30" t="str">
        <x:f>IF(A166="","",IF(OR(EXACT(E166,"REJECTED"),EXACT(E166,"DEFERRED"),EXACT(E166,"STATUS QUO")),"VALID","INVALID - STATUS TOKEN"))</x:f>
      </x:c>
      <x:c r="K166" s="30" t="str">
        <x:f>IF(A166="","",IF(AND(B166&lt;&gt;"",C166&lt;&gt;"",D166&lt;&gt;"",F166&lt;&gt;"",G166&lt;&gt;""),"VALID","INVALID - REQUIRED FIELD"))</x:f>
      </x:c>
      <x:c r="L166" s="30" t="str">
        <x:f>IF(A166="","",IF(AND(H166="VALID",I166="VALID",J166="VALID",K166="VALID",N166="VALID"),"VALID","INVALID"))</x:f>
      </x:c>
      <x:c r="M166" s="30" t="str">
        <x:f>IF(A166="","",B166&amp;"|~|"&amp;C166&amp;"|~|"&amp;D166)</x:f>
      </x:c>
      <x:c r="N166" s="51" t="str">
        <x:f>IF(A166="","",IF(AND(COUNTIF(UPSTREAM_ALTERNATIVES!$A$6:$A$205,A166)=1,EXACT(A166,INDEX(UPSTREAM_ALTERNATIVES!$A$6:$A$205,MATCH(A166,UPSTREAM_ALTERNATIVES!$A$6:$A$205,0))),EXACT(C166,INDEX(UPSTREAM_ALTERNATIVES!$B$6:$B$205,MATCH(A166,UPSTREAM_ALTERNATIVES!$A$6:$A$205,0))),EXACT(D166,INDEX(UPSTREAM_ALTERNATIVES!$C$6:$C$205,MATCH(A166,UPSTREAM_ALTERNATIVES!$A$6:$A$205,0))),EXACT(E166,INDEX(UPSTREAM_ALTERNATIVES!$D$6:$D$205,MATCH(A166,UPSTREAM_ALTERNATIVES!$A$6:$A$205,0))),EXACT(F166,INDEX(UPSTREAM_ALTERNATIVES!$E$6:$E$205,MATCH(A166,UPSTREAM_ALTERNATIVES!$A$6:$A$205,0))),EXACT(G166,INDEX(UPSTREAM_ALTERNATIVES!$F$6:$F$205,MATCH(A166,UPSTREAM_ALTERNATIVES!$A$6:$A$205,0))),INDEX(UPSTREAM_ALTERNATIVES!$K$6:$K$205,MATCH(A166,UPSTREAM_ALTERNATIVES!$A$6:$A$205,0))="VALID"),"VALID","INVALID - UPSTREAM ALTERNATIVE PARITY"))</x:f>
      </x:c>
      <x:c r="O166" s="51" t="str">
        <x:f>IF(A166="","",COUNTIF($B$6:B166,B166))</x:f>
      </x:c>
      <x:c r="P166" s="51" t="str">
        <x:f>IF(A166="","",B166&amp;"|~|"&amp;O166)</x:f>
      </x:c>
      <x:c r="Q166" t="str">
        <x:f>IF(A166="","",ROW()-5)</x:f>
      </x:c>
    </x:row>
    <x:row r="167">
      <x:c r="A167" s="24"/>
      <x:c r="B167" s="24"/>
      <x:c r="C167" s="24"/>
      <x:c r="D167" s="24"/>
      <x:c r="E167" s="24"/>
      <x:c r="F167" s="24"/>
      <x:c r="G167" s="24"/>
      <x:c r="H167" s="30" t="str">
        <x:f>IF(A167="","",IF(COUNTIF($A$6:$A$205,A167)=1,"VALID","INVALID - DUPLICATE / CASE-COLLIDING ALTERNATIVE LINK ID"))</x:f>
      </x:c>
      <x:c r="I167" s="30" t="str">
        <x:f>IF(A167="","",IF(AND(COUNTIF(MEMO_REGISTER!$A$6:$A$205,B167)=1,EXACT(B167,INDEX(MEMO_REGISTER!$A$6:$A$205,MATCH(B167,MEMO_REGISTER!$A$6:$A$205,0))),EXACT(C167,INDEX(MEMO_REGISTER!$B$6:$B$205,MATCH(B167,MEMO_REGISTER!$A$6:$A$205,0)))),"VALID","INVALID - MEMO / DECISION OWNERSHIP"))</x:f>
      </x:c>
      <x:c r="J167" s="30" t="str">
        <x:f>IF(A167="","",IF(OR(EXACT(E167,"REJECTED"),EXACT(E167,"DEFERRED"),EXACT(E167,"STATUS QUO")),"VALID","INVALID - STATUS TOKEN"))</x:f>
      </x:c>
      <x:c r="K167" s="30" t="str">
        <x:f>IF(A167="","",IF(AND(B167&lt;&gt;"",C167&lt;&gt;"",D167&lt;&gt;"",F167&lt;&gt;"",G167&lt;&gt;""),"VALID","INVALID - REQUIRED FIELD"))</x:f>
      </x:c>
      <x:c r="L167" s="30" t="str">
        <x:f>IF(A167="","",IF(AND(H167="VALID",I167="VALID",J167="VALID",K167="VALID",N167="VALID"),"VALID","INVALID"))</x:f>
      </x:c>
      <x:c r="M167" s="30" t="str">
        <x:f>IF(A167="","",B167&amp;"|~|"&amp;C167&amp;"|~|"&amp;D167)</x:f>
      </x:c>
      <x:c r="N167" s="51" t="str">
        <x:f>IF(A167="","",IF(AND(COUNTIF(UPSTREAM_ALTERNATIVES!$A$6:$A$205,A167)=1,EXACT(A167,INDEX(UPSTREAM_ALTERNATIVES!$A$6:$A$205,MATCH(A167,UPSTREAM_ALTERNATIVES!$A$6:$A$205,0))),EXACT(C167,INDEX(UPSTREAM_ALTERNATIVES!$B$6:$B$205,MATCH(A167,UPSTREAM_ALTERNATIVES!$A$6:$A$205,0))),EXACT(D167,INDEX(UPSTREAM_ALTERNATIVES!$C$6:$C$205,MATCH(A167,UPSTREAM_ALTERNATIVES!$A$6:$A$205,0))),EXACT(E167,INDEX(UPSTREAM_ALTERNATIVES!$D$6:$D$205,MATCH(A167,UPSTREAM_ALTERNATIVES!$A$6:$A$205,0))),EXACT(F167,INDEX(UPSTREAM_ALTERNATIVES!$E$6:$E$205,MATCH(A167,UPSTREAM_ALTERNATIVES!$A$6:$A$205,0))),EXACT(G167,INDEX(UPSTREAM_ALTERNATIVES!$F$6:$F$205,MATCH(A167,UPSTREAM_ALTERNATIVES!$A$6:$A$205,0))),INDEX(UPSTREAM_ALTERNATIVES!$K$6:$K$205,MATCH(A167,UPSTREAM_ALTERNATIVES!$A$6:$A$205,0))="VALID"),"VALID","INVALID - UPSTREAM ALTERNATIVE PARITY"))</x:f>
      </x:c>
      <x:c r="O167" s="51" t="str">
        <x:f>IF(A167="","",COUNTIF($B$6:B167,B167))</x:f>
      </x:c>
      <x:c r="P167" s="51" t="str">
        <x:f>IF(A167="","",B167&amp;"|~|"&amp;O167)</x:f>
      </x:c>
      <x:c r="Q167" t="str">
        <x:f>IF(A167="","",ROW()-5)</x:f>
      </x:c>
    </x:row>
    <x:row r="168">
      <x:c r="A168" s="24"/>
      <x:c r="B168" s="24"/>
      <x:c r="C168" s="24"/>
      <x:c r="D168" s="24"/>
      <x:c r="E168" s="24"/>
      <x:c r="F168" s="24"/>
      <x:c r="G168" s="24"/>
      <x:c r="H168" s="30" t="str">
        <x:f>IF(A168="","",IF(COUNTIF($A$6:$A$205,A168)=1,"VALID","INVALID - DUPLICATE / CASE-COLLIDING ALTERNATIVE LINK ID"))</x:f>
      </x:c>
      <x:c r="I168" s="30" t="str">
        <x:f>IF(A168="","",IF(AND(COUNTIF(MEMO_REGISTER!$A$6:$A$205,B168)=1,EXACT(B168,INDEX(MEMO_REGISTER!$A$6:$A$205,MATCH(B168,MEMO_REGISTER!$A$6:$A$205,0))),EXACT(C168,INDEX(MEMO_REGISTER!$B$6:$B$205,MATCH(B168,MEMO_REGISTER!$A$6:$A$205,0)))),"VALID","INVALID - MEMO / DECISION OWNERSHIP"))</x:f>
      </x:c>
      <x:c r="J168" s="30" t="str">
        <x:f>IF(A168="","",IF(OR(EXACT(E168,"REJECTED"),EXACT(E168,"DEFERRED"),EXACT(E168,"STATUS QUO")),"VALID","INVALID - STATUS TOKEN"))</x:f>
      </x:c>
      <x:c r="K168" s="30" t="str">
        <x:f>IF(A168="","",IF(AND(B168&lt;&gt;"",C168&lt;&gt;"",D168&lt;&gt;"",F168&lt;&gt;"",G168&lt;&gt;""),"VALID","INVALID - REQUIRED FIELD"))</x:f>
      </x:c>
      <x:c r="L168" s="30" t="str">
        <x:f>IF(A168="","",IF(AND(H168="VALID",I168="VALID",J168="VALID",K168="VALID",N168="VALID"),"VALID","INVALID"))</x:f>
      </x:c>
      <x:c r="M168" s="30" t="str">
        <x:f>IF(A168="","",B168&amp;"|~|"&amp;C168&amp;"|~|"&amp;D168)</x:f>
      </x:c>
      <x:c r="N168" s="51" t="str">
        <x:f>IF(A168="","",IF(AND(COUNTIF(UPSTREAM_ALTERNATIVES!$A$6:$A$205,A168)=1,EXACT(A168,INDEX(UPSTREAM_ALTERNATIVES!$A$6:$A$205,MATCH(A168,UPSTREAM_ALTERNATIVES!$A$6:$A$205,0))),EXACT(C168,INDEX(UPSTREAM_ALTERNATIVES!$B$6:$B$205,MATCH(A168,UPSTREAM_ALTERNATIVES!$A$6:$A$205,0))),EXACT(D168,INDEX(UPSTREAM_ALTERNATIVES!$C$6:$C$205,MATCH(A168,UPSTREAM_ALTERNATIVES!$A$6:$A$205,0))),EXACT(E168,INDEX(UPSTREAM_ALTERNATIVES!$D$6:$D$205,MATCH(A168,UPSTREAM_ALTERNATIVES!$A$6:$A$205,0))),EXACT(F168,INDEX(UPSTREAM_ALTERNATIVES!$E$6:$E$205,MATCH(A168,UPSTREAM_ALTERNATIVES!$A$6:$A$205,0))),EXACT(G168,INDEX(UPSTREAM_ALTERNATIVES!$F$6:$F$205,MATCH(A168,UPSTREAM_ALTERNATIVES!$A$6:$A$205,0))),INDEX(UPSTREAM_ALTERNATIVES!$K$6:$K$205,MATCH(A168,UPSTREAM_ALTERNATIVES!$A$6:$A$205,0))="VALID"),"VALID","INVALID - UPSTREAM ALTERNATIVE PARITY"))</x:f>
      </x:c>
      <x:c r="O168" s="51" t="str">
        <x:f>IF(A168="","",COUNTIF($B$6:B168,B168))</x:f>
      </x:c>
      <x:c r="P168" s="51" t="str">
        <x:f>IF(A168="","",B168&amp;"|~|"&amp;O168)</x:f>
      </x:c>
      <x:c r="Q168" t="str">
        <x:f>IF(A168="","",ROW()-5)</x:f>
      </x:c>
    </x:row>
    <x:row r="169">
      <x:c r="A169" s="24"/>
      <x:c r="B169" s="24"/>
      <x:c r="C169" s="24"/>
      <x:c r="D169" s="24"/>
      <x:c r="E169" s="24"/>
      <x:c r="F169" s="24"/>
      <x:c r="G169" s="24"/>
      <x:c r="H169" s="30" t="str">
        <x:f>IF(A169="","",IF(COUNTIF($A$6:$A$205,A169)=1,"VALID","INVALID - DUPLICATE / CASE-COLLIDING ALTERNATIVE LINK ID"))</x:f>
      </x:c>
      <x:c r="I169" s="30" t="str">
        <x:f>IF(A169="","",IF(AND(COUNTIF(MEMO_REGISTER!$A$6:$A$205,B169)=1,EXACT(B169,INDEX(MEMO_REGISTER!$A$6:$A$205,MATCH(B169,MEMO_REGISTER!$A$6:$A$205,0))),EXACT(C169,INDEX(MEMO_REGISTER!$B$6:$B$205,MATCH(B169,MEMO_REGISTER!$A$6:$A$205,0)))),"VALID","INVALID - MEMO / DECISION OWNERSHIP"))</x:f>
      </x:c>
      <x:c r="J169" s="30" t="str">
        <x:f>IF(A169="","",IF(OR(EXACT(E169,"REJECTED"),EXACT(E169,"DEFERRED"),EXACT(E169,"STATUS QUO")),"VALID","INVALID - STATUS TOKEN"))</x:f>
      </x:c>
      <x:c r="K169" s="30" t="str">
        <x:f>IF(A169="","",IF(AND(B169&lt;&gt;"",C169&lt;&gt;"",D169&lt;&gt;"",F169&lt;&gt;"",G169&lt;&gt;""),"VALID","INVALID - REQUIRED FIELD"))</x:f>
      </x:c>
      <x:c r="L169" s="30" t="str">
        <x:f>IF(A169="","",IF(AND(H169="VALID",I169="VALID",J169="VALID",K169="VALID",N169="VALID"),"VALID","INVALID"))</x:f>
      </x:c>
      <x:c r="M169" s="30" t="str">
        <x:f>IF(A169="","",B169&amp;"|~|"&amp;C169&amp;"|~|"&amp;D169)</x:f>
      </x:c>
      <x:c r="N169" s="51" t="str">
        <x:f>IF(A169="","",IF(AND(COUNTIF(UPSTREAM_ALTERNATIVES!$A$6:$A$205,A169)=1,EXACT(A169,INDEX(UPSTREAM_ALTERNATIVES!$A$6:$A$205,MATCH(A169,UPSTREAM_ALTERNATIVES!$A$6:$A$205,0))),EXACT(C169,INDEX(UPSTREAM_ALTERNATIVES!$B$6:$B$205,MATCH(A169,UPSTREAM_ALTERNATIVES!$A$6:$A$205,0))),EXACT(D169,INDEX(UPSTREAM_ALTERNATIVES!$C$6:$C$205,MATCH(A169,UPSTREAM_ALTERNATIVES!$A$6:$A$205,0))),EXACT(E169,INDEX(UPSTREAM_ALTERNATIVES!$D$6:$D$205,MATCH(A169,UPSTREAM_ALTERNATIVES!$A$6:$A$205,0))),EXACT(F169,INDEX(UPSTREAM_ALTERNATIVES!$E$6:$E$205,MATCH(A169,UPSTREAM_ALTERNATIVES!$A$6:$A$205,0))),EXACT(G169,INDEX(UPSTREAM_ALTERNATIVES!$F$6:$F$205,MATCH(A169,UPSTREAM_ALTERNATIVES!$A$6:$A$205,0))),INDEX(UPSTREAM_ALTERNATIVES!$K$6:$K$205,MATCH(A169,UPSTREAM_ALTERNATIVES!$A$6:$A$205,0))="VALID"),"VALID","INVALID - UPSTREAM ALTERNATIVE PARITY"))</x:f>
      </x:c>
      <x:c r="O169" s="51" t="str">
        <x:f>IF(A169="","",COUNTIF($B$6:B169,B169))</x:f>
      </x:c>
      <x:c r="P169" s="51" t="str">
        <x:f>IF(A169="","",B169&amp;"|~|"&amp;O169)</x:f>
      </x:c>
      <x:c r="Q169" t="str">
        <x:f>IF(A169="","",ROW()-5)</x:f>
      </x:c>
    </x:row>
    <x:row r="170">
      <x:c r="A170" s="24"/>
      <x:c r="B170" s="24"/>
      <x:c r="C170" s="24"/>
      <x:c r="D170" s="24"/>
      <x:c r="E170" s="24"/>
      <x:c r="F170" s="24"/>
      <x:c r="G170" s="24"/>
      <x:c r="H170" s="30" t="str">
        <x:f>IF(A170="","",IF(COUNTIF($A$6:$A$205,A170)=1,"VALID","INVALID - DUPLICATE / CASE-COLLIDING ALTERNATIVE LINK ID"))</x:f>
      </x:c>
      <x:c r="I170" s="30" t="str">
        <x:f>IF(A170="","",IF(AND(COUNTIF(MEMO_REGISTER!$A$6:$A$205,B170)=1,EXACT(B170,INDEX(MEMO_REGISTER!$A$6:$A$205,MATCH(B170,MEMO_REGISTER!$A$6:$A$205,0))),EXACT(C170,INDEX(MEMO_REGISTER!$B$6:$B$205,MATCH(B170,MEMO_REGISTER!$A$6:$A$205,0)))),"VALID","INVALID - MEMO / DECISION OWNERSHIP"))</x:f>
      </x:c>
      <x:c r="J170" s="30" t="str">
        <x:f>IF(A170="","",IF(OR(EXACT(E170,"REJECTED"),EXACT(E170,"DEFERRED"),EXACT(E170,"STATUS QUO")),"VALID","INVALID - STATUS TOKEN"))</x:f>
      </x:c>
      <x:c r="K170" s="30" t="str">
        <x:f>IF(A170="","",IF(AND(B170&lt;&gt;"",C170&lt;&gt;"",D170&lt;&gt;"",F170&lt;&gt;"",G170&lt;&gt;""),"VALID","INVALID - REQUIRED FIELD"))</x:f>
      </x:c>
      <x:c r="L170" s="30" t="str">
        <x:f>IF(A170="","",IF(AND(H170="VALID",I170="VALID",J170="VALID",K170="VALID",N170="VALID"),"VALID","INVALID"))</x:f>
      </x:c>
      <x:c r="M170" s="30" t="str">
        <x:f>IF(A170="","",B170&amp;"|~|"&amp;C170&amp;"|~|"&amp;D170)</x:f>
      </x:c>
      <x:c r="N170" s="51" t="str">
        <x:f>IF(A170="","",IF(AND(COUNTIF(UPSTREAM_ALTERNATIVES!$A$6:$A$205,A170)=1,EXACT(A170,INDEX(UPSTREAM_ALTERNATIVES!$A$6:$A$205,MATCH(A170,UPSTREAM_ALTERNATIVES!$A$6:$A$205,0))),EXACT(C170,INDEX(UPSTREAM_ALTERNATIVES!$B$6:$B$205,MATCH(A170,UPSTREAM_ALTERNATIVES!$A$6:$A$205,0))),EXACT(D170,INDEX(UPSTREAM_ALTERNATIVES!$C$6:$C$205,MATCH(A170,UPSTREAM_ALTERNATIVES!$A$6:$A$205,0))),EXACT(E170,INDEX(UPSTREAM_ALTERNATIVES!$D$6:$D$205,MATCH(A170,UPSTREAM_ALTERNATIVES!$A$6:$A$205,0))),EXACT(F170,INDEX(UPSTREAM_ALTERNATIVES!$E$6:$E$205,MATCH(A170,UPSTREAM_ALTERNATIVES!$A$6:$A$205,0))),EXACT(G170,INDEX(UPSTREAM_ALTERNATIVES!$F$6:$F$205,MATCH(A170,UPSTREAM_ALTERNATIVES!$A$6:$A$205,0))),INDEX(UPSTREAM_ALTERNATIVES!$K$6:$K$205,MATCH(A170,UPSTREAM_ALTERNATIVES!$A$6:$A$205,0))="VALID"),"VALID","INVALID - UPSTREAM ALTERNATIVE PARITY"))</x:f>
      </x:c>
      <x:c r="O170" s="51" t="str">
        <x:f>IF(A170="","",COUNTIF($B$6:B170,B170))</x:f>
      </x:c>
      <x:c r="P170" s="51" t="str">
        <x:f>IF(A170="","",B170&amp;"|~|"&amp;O170)</x:f>
      </x:c>
      <x:c r="Q170" t="str">
        <x:f>IF(A170="","",ROW()-5)</x:f>
      </x:c>
    </x:row>
    <x:row r="171">
      <x:c r="A171" s="24"/>
      <x:c r="B171" s="24"/>
      <x:c r="C171" s="24"/>
      <x:c r="D171" s="24"/>
      <x:c r="E171" s="24"/>
      <x:c r="F171" s="24"/>
      <x:c r="G171" s="24"/>
      <x:c r="H171" s="30" t="str">
        <x:f>IF(A171="","",IF(COUNTIF($A$6:$A$205,A171)=1,"VALID","INVALID - DUPLICATE / CASE-COLLIDING ALTERNATIVE LINK ID"))</x:f>
      </x:c>
      <x:c r="I171" s="30" t="str">
        <x:f>IF(A171="","",IF(AND(COUNTIF(MEMO_REGISTER!$A$6:$A$205,B171)=1,EXACT(B171,INDEX(MEMO_REGISTER!$A$6:$A$205,MATCH(B171,MEMO_REGISTER!$A$6:$A$205,0))),EXACT(C171,INDEX(MEMO_REGISTER!$B$6:$B$205,MATCH(B171,MEMO_REGISTER!$A$6:$A$205,0)))),"VALID","INVALID - MEMO / DECISION OWNERSHIP"))</x:f>
      </x:c>
      <x:c r="J171" s="30" t="str">
        <x:f>IF(A171="","",IF(OR(EXACT(E171,"REJECTED"),EXACT(E171,"DEFERRED"),EXACT(E171,"STATUS QUO")),"VALID","INVALID - STATUS TOKEN"))</x:f>
      </x:c>
      <x:c r="K171" s="30" t="str">
        <x:f>IF(A171="","",IF(AND(B171&lt;&gt;"",C171&lt;&gt;"",D171&lt;&gt;"",F171&lt;&gt;"",G171&lt;&gt;""),"VALID","INVALID - REQUIRED FIELD"))</x:f>
      </x:c>
      <x:c r="L171" s="30" t="str">
        <x:f>IF(A171="","",IF(AND(H171="VALID",I171="VALID",J171="VALID",K171="VALID",N171="VALID"),"VALID","INVALID"))</x:f>
      </x:c>
      <x:c r="M171" s="30" t="str">
        <x:f>IF(A171="","",B171&amp;"|~|"&amp;C171&amp;"|~|"&amp;D171)</x:f>
      </x:c>
      <x:c r="N171" s="51" t="str">
        <x:f>IF(A171="","",IF(AND(COUNTIF(UPSTREAM_ALTERNATIVES!$A$6:$A$205,A171)=1,EXACT(A171,INDEX(UPSTREAM_ALTERNATIVES!$A$6:$A$205,MATCH(A171,UPSTREAM_ALTERNATIVES!$A$6:$A$205,0))),EXACT(C171,INDEX(UPSTREAM_ALTERNATIVES!$B$6:$B$205,MATCH(A171,UPSTREAM_ALTERNATIVES!$A$6:$A$205,0))),EXACT(D171,INDEX(UPSTREAM_ALTERNATIVES!$C$6:$C$205,MATCH(A171,UPSTREAM_ALTERNATIVES!$A$6:$A$205,0))),EXACT(E171,INDEX(UPSTREAM_ALTERNATIVES!$D$6:$D$205,MATCH(A171,UPSTREAM_ALTERNATIVES!$A$6:$A$205,0))),EXACT(F171,INDEX(UPSTREAM_ALTERNATIVES!$E$6:$E$205,MATCH(A171,UPSTREAM_ALTERNATIVES!$A$6:$A$205,0))),EXACT(G171,INDEX(UPSTREAM_ALTERNATIVES!$F$6:$F$205,MATCH(A171,UPSTREAM_ALTERNATIVES!$A$6:$A$205,0))),INDEX(UPSTREAM_ALTERNATIVES!$K$6:$K$205,MATCH(A171,UPSTREAM_ALTERNATIVES!$A$6:$A$205,0))="VALID"),"VALID","INVALID - UPSTREAM ALTERNATIVE PARITY"))</x:f>
      </x:c>
      <x:c r="O171" s="51" t="str">
        <x:f>IF(A171="","",COUNTIF($B$6:B171,B171))</x:f>
      </x:c>
      <x:c r="P171" s="51" t="str">
        <x:f>IF(A171="","",B171&amp;"|~|"&amp;O171)</x:f>
      </x:c>
      <x:c r="Q171" t="str">
        <x:f>IF(A171="","",ROW()-5)</x:f>
      </x:c>
    </x:row>
    <x:row r="172">
      <x:c r="A172" s="24"/>
      <x:c r="B172" s="24"/>
      <x:c r="C172" s="24"/>
      <x:c r="D172" s="24"/>
      <x:c r="E172" s="24"/>
      <x:c r="F172" s="24"/>
      <x:c r="G172" s="24"/>
      <x:c r="H172" s="30" t="str">
        <x:f>IF(A172="","",IF(COUNTIF($A$6:$A$205,A172)=1,"VALID","INVALID - DUPLICATE / CASE-COLLIDING ALTERNATIVE LINK ID"))</x:f>
      </x:c>
      <x:c r="I172" s="30" t="str">
        <x:f>IF(A172="","",IF(AND(COUNTIF(MEMO_REGISTER!$A$6:$A$205,B172)=1,EXACT(B172,INDEX(MEMO_REGISTER!$A$6:$A$205,MATCH(B172,MEMO_REGISTER!$A$6:$A$205,0))),EXACT(C172,INDEX(MEMO_REGISTER!$B$6:$B$205,MATCH(B172,MEMO_REGISTER!$A$6:$A$205,0)))),"VALID","INVALID - MEMO / DECISION OWNERSHIP"))</x:f>
      </x:c>
      <x:c r="J172" s="30" t="str">
        <x:f>IF(A172="","",IF(OR(EXACT(E172,"REJECTED"),EXACT(E172,"DEFERRED"),EXACT(E172,"STATUS QUO")),"VALID","INVALID - STATUS TOKEN"))</x:f>
      </x:c>
      <x:c r="K172" s="30" t="str">
        <x:f>IF(A172="","",IF(AND(B172&lt;&gt;"",C172&lt;&gt;"",D172&lt;&gt;"",F172&lt;&gt;"",G172&lt;&gt;""),"VALID","INVALID - REQUIRED FIELD"))</x:f>
      </x:c>
      <x:c r="L172" s="30" t="str">
        <x:f>IF(A172="","",IF(AND(H172="VALID",I172="VALID",J172="VALID",K172="VALID",N172="VALID"),"VALID","INVALID"))</x:f>
      </x:c>
      <x:c r="M172" s="30" t="str">
        <x:f>IF(A172="","",B172&amp;"|~|"&amp;C172&amp;"|~|"&amp;D172)</x:f>
      </x:c>
      <x:c r="N172" s="51" t="str">
        <x:f>IF(A172="","",IF(AND(COUNTIF(UPSTREAM_ALTERNATIVES!$A$6:$A$205,A172)=1,EXACT(A172,INDEX(UPSTREAM_ALTERNATIVES!$A$6:$A$205,MATCH(A172,UPSTREAM_ALTERNATIVES!$A$6:$A$205,0))),EXACT(C172,INDEX(UPSTREAM_ALTERNATIVES!$B$6:$B$205,MATCH(A172,UPSTREAM_ALTERNATIVES!$A$6:$A$205,0))),EXACT(D172,INDEX(UPSTREAM_ALTERNATIVES!$C$6:$C$205,MATCH(A172,UPSTREAM_ALTERNATIVES!$A$6:$A$205,0))),EXACT(E172,INDEX(UPSTREAM_ALTERNATIVES!$D$6:$D$205,MATCH(A172,UPSTREAM_ALTERNATIVES!$A$6:$A$205,0))),EXACT(F172,INDEX(UPSTREAM_ALTERNATIVES!$E$6:$E$205,MATCH(A172,UPSTREAM_ALTERNATIVES!$A$6:$A$205,0))),EXACT(G172,INDEX(UPSTREAM_ALTERNATIVES!$F$6:$F$205,MATCH(A172,UPSTREAM_ALTERNATIVES!$A$6:$A$205,0))),INDEX(UPSTREAM_ALTERNATIVES!$K$6:$K$205,MATCH(A172,UPSTREAM_ALTERNATIVES!$A$6:$A$205,0))="VALID"),"VALID","INVALID - UPSTREAM ALTERNATIVE PARITY"))</x:f>
      </x:c>
      <x:c r="O172" s="51" t="str">
        <x:f>IF(A172="","",COUNTIF($B$6:B172,B172))</x:f>
      </x:c>
      <x:c r="P172" s="51" t="str">
        <x:f>IF(A172="","",B172&amp;"|~|"&amp;O172)</x:f>
      </x:c>
      <x:c r="Q172" t="str">
        <x:f>IF(A172="","",ROW()-5)</x:f>
      </x:c>
    </x:row>
    <x:row r="173">
      <x:c r="A173" s="24"/>
      <x:c r="B173" s="24"/>
      <x:c r="C173" s="24"/>
      <x:c r="D173" s="24"/>
      <x:c r="E173" s="24"/>
      <x:c r="F173" s="24"/>
      <x:c r="G173" s="24"/>
      <x:c r="H173" s="30" t="str">
        <x:f>IF(A173="","",IF(COUNTIF($A$6:$A$205,A173)=1,"VALID","INVALID - DUPLICATE / CASE-COLLIDING ALTERNATIVE LINK ID"))</x:f>
      </x:c>
      <x:c r="I173" s="30" t="str">
        <x:f>IF(A173="","",IF(AND(COUNTIF(MEMO_REGISTER!$A$6:$A$205,B173)=1,EXACT(B173,INDEX(MEMO_REGISTER!$A$6:$A$205,MATCH(B173,MEMO_REGISTER!$A$6:$A$205,0))),EXACT(C173,INDEX(MEMO_REGISTER!$B$6:$B$205,MATCH(B173,MEMO_REGISTER!$A$6:$A$205,0)))),"VALID","INVALID - MEMO / DECISION OWNERSHIP"))</x:f>
      </x:c>
      <x:c r="J173" s="30" t="str">
        <x:f>IF(A173="","",IF(OR(EXACT(E173,"REJECTED"),EXACT(E173,"DEFERRED"),EXACT(E173,"STATUS QUO")),"VALID","INVALID - STATUS TOKEN"))</x:f>
      </x:c>
      <x:c r="K173" s="30" t="str">
        <x:f>IF(A173="","",IF(AND(B173&lt;&gt;"",C173&lt;&gt;"",D173&lt;&gt;"",F173&lt;&gt;"",G173&lt;&gt;""),"VALID","INVALID - REQUIRED FIELD"))</x:f>
      </x:c>
      <x:c r="L173" s="30" t="str">
        <x:f>IF(A173="","",IF(AND(H173="VALID",I173="VALID",J173="VALID",K173="VALID",N173="VALID"),"VALID","INVALID"))</x:f>
      </x:c>
      <x:c r="M173" s="30" t="str">
        <x:f>IF(A173="","",B173&amp;"|~|"&amp;C173&amp;"|~|"&amp;D173)</x:f>
      </x:c>
      <x:c r="N173" s="51" t="str">
        <x:f>IF(A173="","",IF(AND(COUNTIF(UPSTREAM_ALTERNATIVES!$A$6:$A$205,A173)=1,EXACT(A173,INDEX(UPSTREAM_ALTERNATIVES!$A$6:$A$205,MATCH(A173,UPSTREAM_ALTERNATIVES!$A$6:$A$205,0))),EXACT(C173,INDEX(UPSTREAM_ALTERNATIVES!$B$6:$B$205,MATCH(A173,UPSTREAM_ALTERNATIVES!$A$6:$A$205,0))),EXACT(D173,INDEX(UPSTREAM_ALTERNATIVES!$C$6:$C$205,MATCH(A173,UPSTREAM_ALTERNATIVES!$A$6:$A$205,0))),EXACT(E173,INDEX(UPSTREAM_ALTERNATIVES!$D$6:$D$205,MATCH(A173,UPSTREAM_ALTERNATIVES!$A$6:$A$205,0))),EXACT(F173,INDEX(UPSTREAM_ALTERNATIVES!$E$6:$E$205,MATCH(A173,UPSTREAM_ALTERNATIVES!$A$6:$A$205,0))),EXACT(G173,INDEX(UPSTREAM_ALTERNATIVES!$F$6:$F$205,MATCH(A173,UPSTREAM_ALTERNATIVES!$A$6:$A$205,0))),INDEX(UPSTREAM_ALTERNATIVES!$K$6:$K$205,MATCH(A173,UPSTREAM_ALTERNATIVES!$A$6:$A$205,0))="VALID"),"VALID","INVALID - UPSTREAM ALTERNATIVE PARITY"))</x:f>
      </x:c>
      <x:c r="O173" s="51" t="str">
        <x:f>IF(A173="","",COUNTIF($B$6:B173,B173))</x:f>
      </x:c>
      <x:c r="P173" s="51" t="str">
        <x:f>IF(A173="","",B173&amp;"|~|"&amp;O173)</x:f>
      </x:c>
      <x:c r="Q173" t="str">
        <x:f>IF(A173="","",ROW()-5)</x:f>
      </x:c>
    </x:row>
    <x:row r="174">
      <x:c r="A174" s="24"/>
      <x:c r="B174" s="24"/>
      <x:c r="C174" s="24"/>
      <x:c r="D174" s="24"/>
      <x:c r="E174" s="24"/>
      <x:c r="F174" s="24"/>
      <x:c r="G174" s="24"/>
      <x:c r="H174" s="30" t="str">
        <x:f>IF(A174="","",IF(COUNTIF($A$6:$A$205,A174)=1,"VALID","INVALID - DUPLICATE / CASE-COLLIDING ALTERNATIVE LINK ID"))</x:f>
      </x:c>
      <x:c r="I174" s="30" t="str">
        <x:f>IF(A174="","",IF(AND(COUNTIF(MEMO_REGISTER!$A$6:$A$205,B174)=1,EXACT(B174,INDEX(MEMO_REGISTER!$A$6:$A$205,MATCH(B174,MEMO_REGISTER!$A$6:$A$205,0))),EXACT(C174,INDEX(MEMO_REGISTER!$B$6:$B$205,MATCH(B174,MEMO_REGISTER!$A$6:$A$205,0)))),"VALID","INVALID - MEMO / DECISION OWNERSHIP"))</x:f>
      </x:c>
      <x:c r="J174" s="30" t="str">
        <x:f>IF(A174="","",IF(OR(EXACT(E174,"REJECTED"),EXACT(E174,"DEFERRED"),EXACT(E174,"STATUS QUO")),"VALID","INVALID - STATUS TOKEN"))</x:f>
      </x:c>
      <x:c r="K174" s="30" t="str">
        <x:f>IF(A174="","",IF(AND(B174&lt;&gt;"",C174&lt;&gt;"",D174&lt;&gt;"",F174&lt;&gt;"",G174&lt;&gt;""),"VALID","INVALID - REQUIRED FIELD"))</x:f>
      </x:c>
      <x:c r="L174" s="30" t="str">
        <x:f>IF(A174="","",IF(AND(H174="VALID",I174="VALID",J174="VALID",K174="VALID",N174="VALID"),"VALID","INVALID"))</x:f>
      </x:c>
      <x:c r="M174" s="30" t="str">
        <x:f>IF(A174="","",B174&amp;"|~|"&amp;C174&amp;"|~|"&amp;D174)</x:f>
      </x:c>
      <x:c r="N174" s="51" t="str">
        <x:f>IF(A174="","",IF(AND(COUNTIF(UPSTREAM_ALTERNATIVES!$A$6:$A$205,A174)=1,EXACT(A174,INDEX(UPSTREAM_ALTERNATIVES!$A$6:$A$205,MATCH(A174,UPSTREAM_ALTERNATIVES!$A$6:$A$205,0))),EXACT(C174,INDEX(UPSTREAM_ALTERNATIVES!$B$6:$B$205,MATCH(A174,UPSTREAM_ALTERNATIVES!$A$6:$A$205,0))),EXACT(D174,INDEX(UPSTREAM_ALTERNATIVES!$C$6:$C$205,MATCH(A174,UPSTREAM_ALTERNATIVES!$A$6:$A$205,0))),EXACT(E174,INDEX(UPSTREAM_ALTERNATIVES!$D$6:$D$205,MATCH(A174,UPSTREAM_ALTERNATIVES!$A$6:$A$205,0))),EXACT(F174,INDEX(UPSTREAM_ALTERNATIVES!$E$6:$E$205,MATCH(A174,UPSTREAM_ALTERNATIVES!$A$6:$A$205,0))),EXACT(G174,INDEX(UPSTREAM_ALTERNATIVES!$F$6:$F$205,MATCH(A174,UPSTREAM_ALTERNATIVES!$A$6:$A$205,0))),INDEX(UPSTREAM_ALTERNATIVES!$K$6:$K$205,MATCH(A174,UPSTREAM_ALTERNATIVES!$A$6:$A$205,0))="VALID"),"VALID","INVALID - UPSTREAM ALTERNATIVE PARITY"))</x:f>
      </x:c>
      <x:c r="O174" s="51" t="str">
        <x:f>IF(A174="","",COUNTIF($B$6:B174,B174))</x:f>
      </x:c>
      <x:c r="P174" s="51" t="str">
        <x:f>IF(A174="","",B174&amp;"|~|"&amp;O174)</x:f>
      </x:c>
      <x:c r="Q174" t="str">
        <x:f>IF(A174="","",ROW()-5)</x:f>
      </x:c>
    </x:row>
    <x:row r="175">
      <x:c r="A175" s="24"/>
      <x:c r="B175" s="24"/>
      <x:c r="C175" s="24"/>
      <x:c r="D175" s="24"/>
      <x:c r="E175" s="24"/>
      <x:c r="F175" s="24"/>
      <x:c r="G175" s="24"/>
      <x:c r="H175" s="30" t="str">
        <x:f>IF(A175="","",IF(COUNTIF($A$6:$A$205,A175)=1,"VALID","INVALID - DUPLICATE / CASE-COLLIDING ALTERNATIVE LINK ID"))</x:f>
      </x:c>
      <x:c r="I175" s="30" t="str">
        <x:f>IF(A175="","",IF(AND(COUNTIF(MEMO_REGISTER!$A$6:$A$205,B175)=1,EXACT(B175,INDEX(MEMO_REGISTER!$A$6:$A$205,MATCH(B175,MEMO_REGISTER!$A$6:$A$205,0))),EXACT(C175,INDEX(MEMO_REGISTER!$B$6:$B$205,MATCH(B175,MEMO_REGISTER!$A$6:$A$205,0)))),"VALID","INVALID - MEMO / DECISION OWNERSHIP"))</x:f>
      </x:c>
      <x:c r="J175" s="30" t="str">
        <x:f>IF(A175="","",IF(OR(EXACT(E175,"REJECTED"),EXACT(E175,"DEFERRED"),EXACT(E175,"STATUS QUO")),"VALID","INVALID - STATUS TOKEN"))</x:f>
      </x:c>
      <x:c r="K175" s="30" t="str">
        <x:f>IF(A175="","",IF(AND(B175&lt;&gt;"",C175&lt;&gt;"",D175&lt;&gt;"",F175&lt;&gt;"",G175&lt;&gt;""),"VALID","INVALID - REQUIRED FIELD"))</x:f>
      </x:c>
      <x:c r="L175" s="30" t="str">
        <x:f>IF(A175="","",IF(AND(H175="VALID",I175="VALID",J175="VALID",K175="VALID",N175="VALID"),"VALID","INVALID"))</x:f>
      </x:c>
      <x:c r="M175" s="30" t="str">
        <x:f>IF(A175="","",B175&amp;"|~|"&amp;C175&amp;"|~|"&amp;D175)</x:f>
      </x:c>
      <x:c r="N175" s="51" t="str">
        <x:f>IF(A175="","",IF(AND(COUNTIF(UPSTREAM_ALTERNATIVES!$A$6:$A$205,A175)=1,EXACT(A175,INDEX(UPSTREAM_ALTERNATIVES!$A$6:$A$205,MATCH(A175,UPSTREAM_ALTERNATIVES!$A$6:$A$205,0))),EXACT(C175,INDEX(UPSTREAM_ALTERNATIVES!$B$6:$B$205,MATCH(A175,UPSTREAM_ALTERNATIVES!$A$6:$A$205,0))),EXACT(D175,INDEX(UPSTREAM_ALTERNATIVES!$C$6:$C$205,MATCH(A175,UPSTREAM_ALTERNATIVES!$A$6:$A$205,0))),EXACT(E175,INDEX(UPSTREAM_ALTERNATIVES!$D$6:$D$205,MATCH(A175,UPSTREAM_ALTERNATIVES!$A$6:$A$205,0))),EXACT(F175,INDEX(UPSTREAM_ALTERNATIVES!$E$6:$E$205,MATCH(A175,UPSTREAM_ALTERNATIVES!$A$6:$A$205,0))),EXACT(G175,INDEX(UPSTREAM_ALTERNATIVES!$F$6:$F$205,MATCH(A175,UPSTREAM_ALTERNATIVES!$A$6:$A$205,0))),INDEX(UPSTREAM_ALTERNATIVES!$K$6:$K$205,MATCH(A175,UPSTREAM_ALTERNATIVES!$A$6:$A$205,0))="VALID"),"VALID","INVALID - UPSTREAM ALTERNATIVE PARITY"))</x:f>
      </x:c>
      <x:c r="O175" s="51" t="str">
        <x:f>IF(A175="","",COUNTIF($B$6:B175,B175))</x:f>
      </x:c>
      <x:c r="P175" s="51" t="str">
        <x:f>IF(A175="","",B175&amp;"|~|"&amp;O175)</x:f>
      </x:c>
      <x:c r="Q175" t="str">
        <x:f>IF(A175="","",ROW()-5)</x:f>
      </x:c>
    </x:row>
    <x:row r="176">
      <x:c r="A176" s="24"/>
      <x:c r="B176" s="24"/>
      <x:c r="C176" s="24"/>
      <x:c r="D176" s="24"/>
      <x:c r="E176" s="24"/>
      <x:c r="F176" s="24"/>
      <x:c r="G176" s="24"/>
      <x:c r="H176" s="30" t="str">
        <x:f>IF(A176="","",IF(COUNTIF($A$6:$A$205,A176)=1,"VALID","INVALID - DUPLICATE / CASE-COLLIDING ALTERNATIVE LINK ID"))</x:f>
      </x:c>
      <x:c r="I176" s="30" t="str">
        <x:f>IF(A176="","",IF(AND(COUNTIF(MEMO_REGISTER!$A$6:$A$205,B176)=1,EXACT(B176,INDEX(MEMO_REGISTER!$A$6:$A$205,MATCH(B176,MEMO_REGISTER!$A$6:$A$205,0))),EXACT(C176,INDEX(MEMO_REGISTER!$B$6:$B$205,MATCH(B176,MEMO_REGISTER!$A$6:$A$205,0)))),"VALID","INVALID - MEMO / DECISION OWNERSHIP"))</x:f>
      </x:c>
      <x:c r="J176" s="30" t="str">
        <x:f>IF(A176="","",IF(OR(EXACT(E176,"REJECTED"),EXACT(E176,"DEFERRED"),EXACT(E176,"STATUS QUO")),"VALID","INVALID - STATUS TOKEN"))</x:f>
      </x:c>
      <x:c r="K176" s="30" t="str">
        <x:f>IF(A176="","",IF(AND(B176&lt;&gt;"",C176&lt;&gt;"",D176&lt;&gt;"",F176&lt;&gt;"",G176&lt;&gt;""),"VALID","INVALID - REQUIRED FIELD"))</x:f>
      </x:c>
      <x:c r="L176" s="30" t="str">
        <x:f>IF(A176="","",IF(AND(H176="VALID",I176="VALID",J176="VALID",K176="VALID",N176="VALID"),"VALID","INVALID"))</x:f>
      </x:c>
      <x:c r="M176" s="30" t="str">
        <x:f>IF(A176="","",B176&amp;"|~|"&amp;C176&amp;"|~|"&amp;D176)</x:f>
      </x:c>
      <x:c r="N176" s="51" t="str">
        <x:f>IF(A176="","",IF(AND(COUNTIF(UPSTREAM_ALTERNATIVES!$A$6:$A$205,A176)=1,EXACT(A176,INDEX(UPSTREAM_ALTERNATIVES!$A$6:$A$205,MATCH(A176,UPSTREAM_ALTERNATIVES!$A$6:$A$205,0))),EXACT(C176,INDEX(UPSTREAM_ALTERNATIVES!$B$6:$B$205,MATCH(A176,UPSTREAM_ALTERNATIVES!$A$6:$A$205,0))),EXACT(D176,INDEX(UPSTREAM_ALTERNATIVES!$C$6:$C$205,MATCH(A176,UPSTREAM_ALTERNATIVES!$A$6:$A$205,0))),EXACT(E176,INDEX(UPSTREAM_ALTERNATIVES!$D$6:$D$205,MATCH(A176,UPSTREAM_ALTERNATIVES!$A$6:$A$205,0))),EXACT(F176,INDEX(UPSTREAM_ALTERNATIVES!$E$6:$E$205,MATCH(A176,UPSTREAM_ALTERNATIVES!$A$6:$A$205,0))),EXACT(G176,INDEX(UPSTREAM_ALTERNATIVES!$F$6:$F$205,MATCH(A176,UPSTREAM_ALTERNATIVES!$A$6:$A$205,0))),INDEX(UPSTREAM_ALTERNATIVES!$K$6:$K$205,MATCH(A176,UPSTREAM_ALTERNATIVES!$A$6:$A$205,0))="VALID"),"VALID","INVALID - UPSTREAM ALTERNATIVE PARITY"))</x:f>
      </x:c>
      <x:c r="O176" s="51" t="str">
        <x:f>IF(A176="","",COUNTIF($B$6:B176,B176))</x:f>
      </x:c>
      <x:c r="P176" s="51" t="str">
        <x:f>IF(A176="","",B176&amp;"|~|"&amp;O176)</x:f>
      </x:c>
      <x:c r="Q176" t="str">
        <x:f>IF(A176="","",ROW()-5)</x:f>
      </x:c>
    </x:row>
    <x:row r="177">
      <x:c r="A177" s="24"/>
      <x:c r="B177" s="24"/>
      <x:c r="C177" s="24"/>
      <x:c r="D177" s="24"/>
      <x:c r="E177" s="24"/>
      <x:c r="F177" s="24"/>
      <x:c r="G177" s="24"/>
      <x:c r="H177" s="30" t="str">
        <x:f>IF(A177="","",IF(COUNTIF($A$6:$A$205,A177)=1,"VALID","INVALID - DUPLICATE / CASE-COLLIDING ALTERNATIVE LINK ID"))</x:f>
      </x:c>
      <x:c r="I177" s="30" t="str">
        <x:f>IF(A177="","",IF(AND(COUNTIF(MEMO_REGISTER!$A$6:$A$205,B177)=1,EXACT(B177,INDEX(MEMO_REGISTER!$A$6:$A$205,MATCH(B177,MEMO_REGISTER!$A$6:$A$205,0))),EXACT(C177,INDEX(MEMO_REGISTER!$B$6:$B$205,MATCH(B177,MEMO_REGISTER!$A$6:$A$205,0)))),"VALID","INVALID - MEMO / DECISION OWNERSHIP"))</x:f>
      </x:c>
      <x:c r="J177" s="30" t="str">
        <x:f>IF(A177="","",IF(OR(EXACT(E177,"REJECTED"),EXACT(E177,"DEFERRED"),EXACT(E177,"STATUS QUO")),"VALID","INVALID - STATUS TOKEN"))</x:f>
      </x:c>
      <x:c r="K177" s="30" t="str">
        <x:f>IF(A177="","",IF(AND(B177&lt;&gt;"",C177&lt;&gt;"",D177&lt;&gt;"",F177&lt;&gt;"",G177&lt;&gt;""),"VALID","INVALID - REQUIRED FIELD"))</x:f>
      </x:c>
      <x:c r="L177" s="30" t="str">
        <x:f>IF(A177="","",IF(AND(H177="VALID",I177="VALID",J177="VALID",K177="VALID",N177="VALID"),"VALID","INVALID"))</x:f>
      </x:c>
      <x:c r="M177" s="30" t="str">
        <x:f>IF(A177="","",B177&amp;"|~|"&amp;C177&amp;"|~|"&amp;D177)</x:f>
      </x:c>
      <x:c r="N177" s="51" t="str">
        <x:f>IF(A177="","",IF(AND(COUNTIF(UPSTREAM_ALTERNATIVES!$A$6:$A$205,A177)=1,EXACT(A177,INDEX(UPSTREAM_ALTERNATIVES!$A$6:$A$205,MATCH(A177,UPSTREAM_ALTERNATIVES!$A$6:$A$205,0))),EXACT(C177,INDEX(UPSTREAM_ALTERNATIVES!$B$6:$B$205,MATCH(A177,UPSTREAM_ALTERNATIVES!$A$6:$A$205,0))),EXACT(D177,INDEX(UPSTREAM_ALTERNATIVES!$C$6:$C$205,MATCH(A177,UPSTREAM_ALTERNATIVES!$A$6:$A$205,0))),EXACT(E177,INDEX(UPSTREAM_ALTERNATIVES!$D$6:$D$205,MATCH(A177,UPSTREAM_ALTERNATIVES!$A$6:$A$205,0))),EXACT(F177,INDEX(UPSTREAM_ALTERNATIVES!$E$6:$E$205,MATCH(A177,UPSTREAM_ALTERNATIVES!$A$6:$A$205,0))),EXACT(G177,INDEX(UPSTREAM_ALTERNATIVES!$F$6:$F$205,MATCH(A177,UPSTREAM_ALTERNATIVES!$A$6:$A$205,0))),INDEX(UPSTREAM_ALTERNATIVES!$K$6:$K$205,MATCH(A177,UPSTREAM_ALTERNATIVES!$A$6:$A$205,0))="VALID"),"VALID","INVALID - UPSTREAM ALTERNATIVE PARITY"))</x:f>
      </x:c>
      <x:c r="O177" s="51" t="str">
        <x:f>IF(A177="","",COUNTIF($B$6:B177,B177))</x:f>
      </x:c>
      <x:c r="P177" s="51" t="str">
        <x:f>IF(A177="","",B177&amp;"|~|"&amp;O177)</x:f>
      </x:c>
      <x:c r="Q177" t="str">
        <x:f>IF(A177="","",ROW()-5)</x:f>
      </x:c>
    </x:row>
    <x:row r="178">
      <x:c r="A178" s="24"/>
      <x:c r="B178" s="24"/>
      <x:c r="C178" s="24"/>
      <x:c r="D178" s="24"/>
      <x:c r="E178" s="24"/>
      <x:c r="F178" s="24"/>
      <x:c r="G178" s="24"/>
      <x:c r="H178" s="30" t="str">
        <x:f>IF(A178="","",IF(COUNTIF($A$6:$A$205,A178)=1,"VALID","INVALID - DUPLICATE / CASE-COLLIDING ALTERNATIVE LINK ID"))</x:f>
      </x:c>
      <x:c r="I178" s="30" t="str">
        <x:f>IF(A178="","",IF(AND(COUNTIF(MEMO_REGISTER!$A$6:$A$205,B178)=1,EXACT(B178,INDEX(MEMO_REGISTER!$A$6:$A$205,MATCH(B178,MEMO_REGISTER!$A$6:$A$205,0))),EXACT(C178,INDEX(MEMO_REGISTER!$B$6:$B$205,MATCH(B178,MEMO_REGISTER!$A$6:$A$205,0)))),"VALID","INVALID - MEMO / DECISION OWNERSHIP"))</x:f>
      </x:c>
      <x:c r="J178" s="30" t="str">
        <x:f>IF(A178="","",IF(OR(EXACT(E178,"REJECTED"),EXACT(E178,"DEFERRED"),EXACT(E178,"STATUS QUO")),"VALID","INVALID - STATUS TOKEN"))</x:f>
      </x:c>
      <x:c r="K178" s="30" t="str">
        <x:f>IF(A178="","",IF(AND(B178&lt;&gt;"",C178&lt;&gt;"",D178&lt;&gt;"",F178&lt;&gt;"",G178&lt;&gt;""),"VALID","INVALID - REQUIRED FIELD"))</x:f>
      </x:c>
      <x:c r="L178" s="30" t="str">
        <x:f>IF(A178="","",IF(AND(H178="VALID",I178="VALID",J178="VALID",K178="VALID",N178="VALID"),"VALID","INVALID"))</x:f>
      </x:c>
      <x:c r="M178" s="30" t="str">
        <x:f>IF(A178="","",B178&amp;"|~|"&amp;C178&amp;"|~|"&amp;D178)</x:f>
      </x:c>
      <x:c r="N178" s="51" t="str">
        <x:f>IF(A178="","",IF(AND(COUNTIF(UPSTREAM_ALTERNATIVES!$A$6:$A$205,A178)=1,EXACT(A178,INDEX(UPSTREAM_ALTERNATIVES!$A$6:$A$205,MATCH(A178,UPSTREAM_ALTERNATIVES!$A$6:$A$205,0))),EXACT(C178,INDEX(UPSTREAM_ALTERNATIVES!$B$6:$B$205,MATCH(A178,UPSTREAM_ALTERNATIVES!$A$6:$A$205,0))),EXACT(D178,INDEX(UPSTREAM_ALTERNATIVES!$C$6:$C$205,MATCH(A178,UPSTREAM_ALTERNATIVES!$A$6:$A$205,0))),EXACT(E178,INDEX(UPSTREAM_ALTERNATIVES!$D$6:$D$205,MATCH(A178,UPSTREAM_ALTERNATIVES!$A$6:$A$205,0))),EXACT(F178,INDEX(UPSTREAM_ALTERNATIVES!$E$6:$E$205,MATCH(A178,UPSTREAM_ALTERNATIVES!$A$6:$A$205,0))),EXACT(G178,INDEX(UPSTREAM_ALTERNATIVES!$F$6:$F$205,MATCH(A178,UPSTREAM_ALTERNATIVES!$A$6:$A$205,0))),INDEX(UPSTREAM_ALTERNATIVES!$K$6:$K$205,MATCH(A178,UPSTREAM_ALTERNATIVES!$A$6:$A$205,0))="VALID"),"VALID","INVALID - UPSTREAM ALTERNATIVE PARITY"))</x:f>
      </x:c>
      <x:c r="O178" s="51" t="str">
        <x:f>IF(A178="","",COUNTIF($B$6:B178,B178))</x:f>
      </x:c>
      <x:c r="P178" s="51" t="str">
        <x:f>IF(A178="","",B178&amp;"|~|"&amp;O178)</x:f>
      </x:c>
      <x:c r="Q178" t="str">
        <x:f>IF(A178="","",ROW()-5)</x:f>
      </x:c>
    </x:row>
    <x:row r="179">
      <x:c r="A179" s="24"/>
      <x:c r="B179" s="24"/>
      <x:c r="C179" s="24"/>
      <x:c r="D179" s="24"/>
      <x:c r="E179" s="24"/>
      <x:c r="F179" s="24"/>
      <x:c r="G179" s="24"/>
      <x:c r="H179" s="30" t="str">
        <x:f>IF(A179="","",IF(COUNTIF($A$6:$A$205,A179)=1,"VALID","INVALID - DUPLICATE / CASE-COLLIDING ALTERNATIVE LINK ID"))</x:f>
      </x:c>
      <x:c r="I179" s="30" t="str">
        <x:f>IF(A179="","",IF(AND(COUNTIF(MEMO_REGISTER!$A$6:$A$205,B179)=1,EXACT(B179,INDEX(MEMO_REGISTER!$A$6:$A$205,MATCH(B179,MEMO_REGISTER!$A$6:$A$205,0))),EXACT(C179,INDEX(MEMO_REGISTER!$B$6:$B$205,MATCH(B179,MEMO_REGISTER!$A$6:$A$205,0)))),"VALID","INVALID - MEMO / DECISION OWNERSHIP"))</x:f>
      </x:c>
      <x:c r="J179" s="30" t="str">
        <x:f>IF(A179="","",IF(OR(EXACT(E179,"REJECTED"),EXACT(E179,"DEFERRED"),EXACT(E179,"STATUS QUO")),"VALID","INVALID - STATUS TOKEN"))</x:f>
      </x:c>
      <x:c r="K179" s="30" t="str">
        <x:f>IF(A179="","",IF(AND(B179&lt;&gt;"",C179&lt;&gt;"",D179&lt;&gt;"",F179&lt;&gt;"",G179&lt;&gt;""),"VALID","INVALID - REQUIRED FIELD"))</x:f>
      </x:c>
      <x:c r="L179" s="30" t="str">
        <x:f>IF(A179="","",IF(AND(H179="VALID",I179="VALID",J179="VALID",K179="VALID",N179="VALID"),"VALID","INVALID"))</x:f>
      </x:c>
      <x:c r="M179" s="30" t="str">
        <x:f>IF(A179="","",B179&amp;"|~|"&amp;C179&amp;"|~|"&amp;D179)</x:f>
      </x:c>
      <x:c r="N179" s="51" t="str">
        <x:f>IF(A179="","",IF(AND(COUNTIF(UPSTREAM_ALTERNATIVES!$A$6:$A$205,A179)=1,EXACT(A179,INDEX(UPSTREAM_ALTERNATIVES!$A$6:$A$205,MATCH(A179,UPSTREAM_ALTERNATIVES!$A$6:$A$205,0))),EXACT(C179,INDEX(UPSTREAM_ALTERNATIVES!$B$6:$B$205,MATCH(A179,UPSTREAM_ALTERNATIVES!$A$6:$A$205,0))),EXACT(D179,INDEX(UPSTREAM_ALTERNATIVES!$C$6:$C$205,MATCH(A179,UPSTREAM_ALTERNATIVES!$A$6:$A$205,0))),EXACT(E179,INDEX(UPSTREAM_ALTERNATIVES!$D$6:$D$205,MATCH(A179,UPSTREAM_ALTERNATIVES!$A$6:$A$205,0))),EXACT(F179,INDEX(UPSTREAM_ALTERNATIVES!$E$6:$E$205,MATCH(A179,UPSTREAM_ALTERNATIVES!$A$6:$A$205,0))),EXACT(G179,INDEX(UPSTREAM_ALTERNATIVES!$F$6:$F$205,MATCH(A179,UPSTREAM_ALTERNATIVES!$A$6:$A$205,0))),INDEX(UPSTREAM_ALTERNATIVES!$K$6:$K$205,MATCH(A179,UPSTREAM_ALTERNATIVES!$A$6:$A$205,0))="VALID"),"VALID","INVALID - UPSTREAM ALTERNATIVE PARITY"))</x:f>
      </x:c>
      <x:c r="O179" s="51" t="str">
        <x:f>IF(A179="","",COUNTIF($B$6:B179,B179))</x:f>
      </x:c>
      <x:c r="P179" s="51" t="str">
        <x:f>IF(A179="","",B179&amp;"|~|"&amp;O179)</x:f>
      </x:c>
      <x:c r="Q179" t="str">
        <x:f>IF(A179="","",ROW()-5)</x:f>
      </x:c>
    </x:row>
    <x:row r="180">
      <x:c r="A180" s="24"/>
      <x:c r="B180" s="24"/>
      <x:c r="C180" s="24"/>
      <x:c r="D180" s="24"/>
      <x:c r="E180" s="24"/>
      <x:c r="F180" s="24"/>
      <x:c r="G180" s="24"/>
      <x:c r="H180" s="30" t="str">
        <x:f>IF(A180="","",IF(COUNTIF($A$6:$A$205,A180)=1,"VALID","INVALID - DUPLICATE / CASE-COLLIDING ALTERNATIVE LINK ID"))</x:f>
      </x:c>
      <x:c r="I180" s="30" t="str">
        <x:f>IF(A180="","",IF(AND(COUNTIF(MEMO_REGISTER!$A$6:$A$205,B180)=1,EXACT(B180,INDEX(MEMO_REGISTER!$A$6:$A$205,MATCH(B180,MEMO_REGISTER!$A$6:$A$205,0))),EXACT(C180,INDEX(MEMO_REGISTER!$B$6:$B$205,MATCH(B180,MEMO_REGISTER!$A$6:$A$205,0)))),"VALID","INVALID - MEMO / DECISION OWNERSHIP"))</x:f>
      </x:c>
      <x:c r="J180" s="30" t="str">
        <x:f>IF(A180="","",IF(OR(EXACT(E180,"REJECTED"),EXACT(E180,"DEFERRED"),EXACT(E180,"STATUS QUO")),"VALID","INVALID - STATUS TOKEN"))</x:f>
      </x:c>
      <x:c r="K180" s="30" t="str">
        <x:f>IF(A180="","",IF(AND(B180&lt;&gt;"",C180&lt;&gt;"",D180&lt;&gt;"",F180&lt;&gt;"",G180&lt;&gt;""),"VALID","INVALID - REQUIRED FIELD"))</x:f>
      </x:c>
      <x:c r="L180" s="30" t="str">
        <x:f>IF(A180="","",IF(AND(H180="VALID",I180="VALID",J180="VALID",K180="VALID",N180="VALID"),"VALID","INVALID"))</x:f>
      </x:c>
      <x:c r="M180" s="30" t="str">
        <x:f>IF(A180="","",B180&amp;"|~|"&amp;C180&amp;"|~|"&amp;D180)</x:f>
      </x:c>
      <x:c r="N180" s="51" t="str">
        <x:f>IF(A180="","",IF(AND(COUNTIF(UPSTREAM_ALTERNATIVES!$A$6:$A$205,A180)=1,EXACT(A180,INDEX(UPSTREAM_ALTERNATIVES!$A$6:$A$205,MATCH(A180,UPSTREAM_ALTERNATIVES!$A$6:$A$205,0))),EXACT(C180,INDEX(UPSTREAM_ALTERNATIVES!$B$6:$B$205,MATCH(A180,UPSTREAM_ALTERNATIVES!$A$6:$A$205,0))),EXACT(D180,INDEX(UPSTREAM_ALTERNATIVES!$C$6:$C$205,MATCH(A180,UPSTREAM_ALTERNATIVES!$A$6:$A$205,0))),EXACT(E180,INDEX(UPSTREAM_ALTERNATIVES!$D$6:$D$205,MATCH(A180,UPSTREAM_ALTERNATIVES!$A$6:$A$205,0))),EXACT(F180,INDEX(UPSTREAM_ALTERNATIVES!$E$6:$E$205,MATCH(A180,UPSTREAM_ALTERNATIVES!$A$6:$A$205,0))),EXACT(G180,INDEX(UPSTREAM_ALTERNATIVES!$F$6:$F$205,MATCH(A180,UPSTREAM_ALTERNATIVES!$A$6:$A$205,0))),INDEX(UPSTREAM_ALTERNATIVES!$K$6:$K$205,MATCH(A180,UPSTREAM_ALTERNATIVES!$A$6:$A$205,0))="VALID"),"VALID","INVALID - UPSTREAM ALTERNATIVE PARITY"))</x:f>
      </x:c>
      <x:c r="O180" s="51" t="str">
        <x:f>IF(A180="","",COUNTIF($B$6:B180,B180))</x:f>
      </x:c>
      <x:c r="P180" s="51" t="str">
        <x:f>IF(A180="","",B180&amp;"|~|"&amp;O180)</x:f>
      </x:c>
      <x:c r="Q180" t="str">
        <x:f>IF(A180="","",ROW()-5)</x:f>
      </x:c>
    </x:row>
    <x:row r="181">
      <x:c r="A181" s="24"/>
      <x:c r="B181" s="24"/>
      <x:c r="C181" s="24"/>
      <x:c r="D181" s="24"/>
      <x:c r="E181" s="24"/>
      <x:c r="F181" s="24"/>
      <x:c r="G181" s="24"/>
      <x:c r="H181" s="30" t="str">
        <x:f>IF(A181="","",IF(COUNTIF($A$6:$A$205,A181)=1,"VALID","INVALID - DUPLICATE / CASE-COLLIDING ALTERNATIVE LINK ID"))</x:f>
      </x:c>
      <x:c r="I181" s="30" t="str">
        <x:f>IF(A181="","",IF(AND(COUNTIF(MEMO_REGISTER!$A$6:$A$205,B181)=1,EXACT(B181,INDEX(MEMO_REGISTER!$A$6:$A$205,MATCH(B181,MEMO_REGISTER!$A$6:$A$205,0))),EXACT(C181,INDEX(MEMO_REGISTER!$B$6:$B$205,MATCH(B181,MEMO_REGISTER!$A$6:$A$205,0)))),"VALID","INVALID - MEMO / DECISION OWNERSHIP"))</x:f>
      </x:c>
      <x:c r="J181" s="30" t="str">
        <x:f>IF(A181="","",IF(OR(EXACT(E181,"REJECTED"),EXACT(E181,"DEFERRED"),EXACT(E181,"STATUS QUO")),"VALID","INVALID - STATUS TOKEN"))</x:f>
      </x:c>
      <x:c r="K181" s="30" t="str">
        <x:f>IF(A181="","",IF(AND(B181&lt;&gt;"",C181&lt;&gt;"",D181&lt;&gt;"",F181&lt;&gt;"",G181&lt;&gt;""),"VALID","INVALID - REQUIRED FIELD"))</x:f>
      </x:c>
      <x:c r="L181" s="30" t="str">
        <x:f>IF(A181="","",IF(AND(H181="VALID",I181="VALID",J181="VALID",K181="VALID",N181="VALID"),"VALID","INVALID"))</x:f>
      </x:c>
      <x:c r="M181" s="30" t="str">
        <x:f>IF(A181="","",B181&amp;"|~|"&amp;C181&amp;"|~|"&amp;D181)</x:f>
      </x:c>
      <x:c r="N181" s="51" t="str">
        <x:f>IF(A181="","",IF(AND(COUNTIF(UPSTREAM_ALTERNATIVES!$A$6:$A$205,A181)=1,EXACT(A181,INDEX(UPSTREAM_ALTERNATIVES!$A$6:$A$205,MATCH(A181,UPSTREAM_ALTERNATIVES!$A$6:$A$205,0))),EXACT(C181,INDEX(UPSTREAM_ALTERNATIVES!$B$6:$B$205,MATCH(A181,UPSTREAM_ALTERNATIVES!$A$6:$A$205,0))),EXACT(D181,INDEX(UPSTREAM_ALTERNATIVES!$C$6:$C$205,MATCH(A181,UPSTREAM_ALTERNATIVES!$A$6:$A$205,0))),EXACT(E181,INDEX(UPSTREAM_ALTERNATIVES!$D$6:$D$205,MATCH(A181,UPSTREAM_ALTERNATIVES!$A$6:$A$205,0))),EXACT(F181,INDEX(UPSTREAM_ALTERNATIVES!$E$6:$E$205,MATCH(A181,UPSTREAM_ALTERNATIVES!$A$6:$A$205,0))),EXACT(G181,INDEX(UPSTREAM_ALTERNATIVES!$F$6:$F$205,MATCH(A181,UPSTREAM_ALTERNATIVES!$A$6:$A$205,0))),INDEX(UPSTREAM_ALTERNATIVES!$K$6:$K$205,MATCH(A181,UPSTREAM_ALTERNATIVES!$A$6:$A$205,0))="VALID"),"VALID","INVALID - UPSTREAM ALTERNATIVE PARITY"))</x:f>
      </x:c>
      <x:c r="O181" s="51" t="str">
        <x:f>IF(A181="","",COUNTIF($B$6:B181,B181))</x:f>
      </x:c>
      <x:c r="P181" s="51" t="str">
        <x:f>IF(A181="","",B181&amp;"|~|"&amp;O181)</x:f>
      </x:c>
      <x:c r="Q181" t="str">
        <x:f>IF(A181="","",ROW()-5)</x:f>
      </x:c>
    </x:row>
    <x:row r="182">
      <x:c r="A182" s="24"/>
      <x:c r="B182" s="24"/>
      <x:c r="C182" s="24"/>
      <x:c r="D182" s="24"/>
      <x:c r="E182" s="24"/>
      <x:c r="F182" s="24"/>
      <x:c r="G182" s="24"/>
      <x:c r="H182" s="30" t="str">
        <x:f>IF(A182="","",IF(COUNTIF($A$6:$A$205,A182)=1,"VALID","INVALID - DUPLICATE / CASE-COLLIDING ALTERNATIVE LINK ID"))</x:f>
      </x:c>
      <x:c r="I182" s="30" t="str">
        <x:f>IF(A182="","",IF(AND(COUNTIF(MEMO_REGISTER!$A$6:$A$205,B182)=1,EXACT(B182,INDEX(MEMO_REGISTER!$A$6:$A$205,MATCH(B182,MEMO_REGISTER!$A$6:$A$205,0))),EXACT(C182,INDEX(MEMO_REGISTER!$B$6:$B$205,MATCH(B182,MEMO_REGISTER!$A$6:$A$205,0)))),"VALID","INVALID - MEMO / DECISION OWNERSHIP"))</x:f>
      </x:c>
      <x:c r="J182" s="30" t="str">
        <x:f>IF(A182="","",IF(OR(EXACT(E182,"REJECTED"),EXACT(E182,"DEFERRED"),EXACT(E182,"STATUS QUO")),"VALID","INVALID - STATUS TOKEN"))</x:f>
      </x:c>
      <x:c r="K182" s="30" t="str">
        <x:f>IF(A182="","",IF(AND(B182&lt;&gt;"",C182&lt;&gt;"",D182&lt;&gt;"",F182&lt;&gt;"",G182&lt;&gt;""),"VALID","INVALID - REQUIRED FIELD"))</x:f>
      </x:c>
      <x:c r="L182" s="30" t="str">
        <x:f>IF(A182="","",IF(AND(H182="VALID",I182="VALID",J182="VALID",K182="VALID",N182="VALID"),"VALID","INVALID"))</x:f>
      </x:c>
      <x:c r="M182" s="30" t="str">
        <x:f>IF(A182="","",B182&amp;"|~|"&amp;C182&amp;"|~|"&amp;D182)</x:f>
      </x:c>
      <x:c r="N182" s="51" t="str">
        <x:f>IF(A182="","",IF(AND(COUNTIF(UPSTREAM_ALTERNATIVES!$A$6:$A$205,A182)=1,EXACT(A182,INDEX(UPSTREAM_ALTERNATIVES!$A$6:$A$205,MATCH(A182,UPSTREAM_ALTERNATIVES!$A$6:$A$205,0))),EXACT(C182,INDEX(UPSTREAM_ALTERNATIVES!$B$6:$B$205,MATCH(A182,UPSTREAM_ALTERNATIVES!$A$6:$A$205,0))),EXACT(D182,INDEX(UPSTREAM_ALTERNATIVES!$C$6:$C$205,MATCH(A182,UPSTREAM_ALTERNATIVES!$A$6:$A$205,0))),EXACT(E182,INDEX(UPSTREAM_ALTERNATIVES!$D$6:$D$205,MATCH(A182,UPSTREAM_ALTERNATIVES!$A$6:$A$205,0))),EXACT(F182,INDEX(UPSTREAM_ALTERNATIVES!$E$6:$E$205,MATCH(A182,UPSTREAM_ALTERNATIVES!$A$6:$A$205,0))),EXACT(G182,INDEX(UPSTREAM_ALTERNATIVES!$F$6:$F$205,MATCH(A182,UPSTREAM_ALTERNATIVES!$A$6:$A$205,0))),INDEX(UPSTREAM_ALTERNATIVES!$K$6:$K$205,MATCH(A182,UPSTREAM_ALTERNATIVES!$A$6:$A$205,0))="VALID"),"VALID","INVALID - UPSTREAM ALTERNATIVE PARITY"))</x:f>
      </x:c>
      <x:c r="O182" s="51" t="str">
        <x:f>IF(A182="","",COUNTIF($B$6:B182,B182))</x:f>
      </x:c>
      <x:c r="P182" s="51" t="str">
        <x:f>IF(A182="","",B182&amp;"|~|"&amp;O182)</x:f>
      </x:c>
      <x:c r="Q182" t="str">
        <x:f>IF(A182="","",ROW()-5)</x:f>
      </x:c>
    </x:row>
    <x:row r="183">
      <x:c r="A183" s="24"/>
      <x:c r="B183" s="24"/>
      <x:c r="C183" s="24"/>
      <x:c r="D183" s="24"/>
      <x:c r="E183" s="24"/>
      <x:c r="F183" s="24"/>
      <x:c r="G183" s="24"/>
      <x:c r="H183" s="30" t="str">
        <x:f>IF(A183="","",IF(COUNTIF($A$6:$A$205,A183)=1,"VALID","INVALID - DUPLICATE / CASE-COLLIDING ALTERNATIVE LINK ID"))</x:f>
      </x:c>
      <x:c r="I183" s="30" t="str">
        <x:f>IF(A183="","",IF(AND(COUNTIF(MEMO_REGISTER!$A$6:$A$205,B183)=1,EXACT(B183,INDEX(MEMO_REGISTER!$A$6:$A$205,MATCH(B183,MEMO_REGISTER!$A$6:$A$205,0))),EXACT(C183,INDEX(MEMO_REGISTER!$B$6:$B$205,MATCH(B183,MEMO_REGISTER!$A$6:$A$205,0)))),"VALID","INVALID - MEMO / DECISION OWNERSHIP"))</x:f>
      </x:c>
      <x:c r="J183" s="30" t="str">
        <x:f>IF(A183="","",IF(OR(EXACT(E183,"REJECTED"),EXACT(E183,"DEFERRED"),EXACT(E183,"STATUS QUO")),"VALID","INVALID - STATUS TOKEN"))</x:f>
      </x:c>
      <x:c r="K183" s="30" t="str">
        <x:f>IF(A183="","",IF(AND(B183&lt;&gt;"",C183&lt;&gt;"",D183&lt;&gt;"",F183&lt;&gt;"",G183&lt;&gt;""),"VALID","INVALID - REQUIRED FIELD"))</x:f>
      </x:c>
      <x:c r="L183" s="30" t="str">
        <x:f>IF(A183="","",IF(AND(H183="VALID",I183="VALID",J183="VALID",K183="VALID",N183="VALID"),"VALID","INVALID"))</x:f>
      </x:c>
      <x:c r="M183" s="30" t="str">
        <x:f>IF(A183="","",B183&amp;"|~|"&amp;C183&amp;"|~|"&amp;D183)</x:f>
      </x:c>
      <x:c r="N183" s="51" t="str">
        <x:f>IF(A183="","",IF(AND(COUNTIF(UPSTREAM_ALTERNATIVES!$A$6:$A$205,A183)=1,EXACT(A183,INDEX(UPSTREAM_ALTERNATIVES!$A$6:$A$205,MATCH(A183,UPSTREAM_ALTERNATIVES!$A$6:$A$205,0))),EXACT(C183,INDEX(UPSTREAM_ALTERNATIVES!$B$6:$B$205,MATCH(A183,UPSTREAM_ALTERNATIVES!$A$6:$A$205,0))),EXACT(D183,INDEX(UPSTREAM_ALTERNATIVES!$C$6:$C$205,MATCH(A183,UPSTREAM_ALTERNATIVES!$A$6:$A$205,0))),EXACT(E183,INDEX(UPSTREAM_ALTERNATIVES!$D$6:$D$205,MATCH(A183,UPSTREAM_ALTERNATIVES!$A$6:$A$205,0))),EXACT(F183,INDEX(UPSTREAM_ALTERNATIVES!$E$6:$E$205,MATCH(A183,UPSTREAM_ALTERNATIVES!$A$6:$A$205,0))),EXACT(G183,INDEX(UPSTREAM_ALTERNATIVES!$F$6:$F$205,MATCH(A183,UPSTREAM_ALTERNATIVES!$A$6:$A$205,0))),INDEX(UPSTREAM_ALTERNATIVES!$K$6:$K$205,MATCH(A183,UPSTREAM_ALTERNATIVES!$A$6:$A$205,0))="VALID"),"VALID","INVALID - UPSTREAM ALTERNATIVE PARITY"))</x:f>
      </x:c>
      <x:c r="O183" s="51" t="str">
        <x:f>IF(A183="","",COUNTIF($B$6:B183,B183))</x:f>
      </x:c>
      <x:c r="P183" s="51" t="str">
        <x:f>IF(A183="","",B183&amp;"|~|"&amp;O183)</x:f>
      </x:c>
      <x:c r="Q183" t="str">
        <x:f>IF(A183="","",ROW()-5)</x:f>
      </x:c>
    </x:row>
    <x:row r="184">
      <x:c r="A184" s="24"/>
      <x:c r="B184" s="24"/>
      <x:c r="C184" s="24"/>
      <x:c r="D184" s="24"/>
      <x:c r="E184" s="24"/>
      <x:c r="F184" s="24"/>
      <x:c r="G184" s="24"/>
      <x:c r="H184" s="30" t="str">
        <x:f>IF(A184="","",IF(COUNTIF($A$6:$A$205,A184)=1,"VALID","INVALID - DUPLICATE / CASE-COLLIDING ALTERNATIVE LINK ID"))</x:f>
      </x:c>
      <x:c r="I184" s="30" t="str">
        <x:f>IF(A184="","",IF(AND(COUNTIF(MEMO_REGISTER!$A$6:$A$205,B184)=1,EXACT(B184,INDEX(MEMO_REGISTER!$A$6:$A$205,MATCH(B184,MEMO_REGISTER!$A$6:$A$205,0))),EXACT(C184,INDEX(MEMO_REGISTER!$B$6:$B$205,MATCH(B184,MEMO_REGISTER!$A$6:$A$205,0)))),"VALID","INVALID - MEMO / DECISION OWNERSHIP"))</x:f>
      </x:c>
      <x:c r="J184" s="30" t="str">
        <x:f>IF(A184="","",IF(OR(EXACT(E184,"REJECTED"),EXACT(E184,"DEFERRED"),EXACT(E184,"STATUS QUO")),"VALID","INVALID - STATUS TOKEN"))</x:f>
      </x:c>
      <x:c r="K184" s="30" t="str">
        <x:f>IF(A184="","",IF(AND(B184&lt;&gt;"",C184&lt;&gt;"",D184&lt;&gt;"",F184&lt;&gt;"",G184&lt;&gt;""),"VALID","INVALID - REQUIRED FIELD"))</x:f>
      </x:c>
      <x:c r="L184" s="30" t="str">
        <x:f>IF(A184="","",IF(AND(H184="VALID",I184="VALID",J184="VALID",K184="VALID",N184="VALID"),"VALID","INVALID"))</x:f>
      </x:c>
      <x:c r="M184" s="30" t="str">
        <x:f>IF(A184="","",B184&amp;"|~|"&amp;C184&amp;"|~|"&amp;D184)</x:f>
      </x:c>
      <x:c r="N184" s="51" t="str">
        <x:f>IF(A184="","",IF(AND(COUNTIF(UPSTREAM_ALTERNATIVES!$A$6:$A$205,A184)=1,EXACT(A184,INDEX(UPSTREAM_ALTERNATIVES!$A$6:$A$205,MATCH(A184,UPSTREAM_ALTERNATIVES!$A$6:$A$205,0))),EXACT(C184,INDEX(UPSTREAM_ALTERNATIVES!$B$6:$B$205,MATCH(A184,UPSTREAM_ALTERNATIVES!$A$6:$A$205,0))),EXACT(D184,INDEX(UPSTREAM_ALTERNATIVES!$C$6:$C$205,MATCH(A184,UPSTREAM_ALTERNATIVES!$A$6:$A$205,0))),EXACT(E184,INDEX(UPSTREAM_ALTERNATIVES!$D$6:$D$205,MATCH(A184,UPSTREAM_ALTERNATIVES!$A$6:$A$205,0))),EXACT(F184,INDEX(UPSTREAM_ALTERNATIVES!$E$6:$E$205,MATCH(A184,UPSTREAM_ALTERNATIVES!$A$6:$A$205,0))),EXACT(G184,INDEX(UPSTREAM_ALTERNATIVES!$F$6:$F$205,MATCH(A184,UPSTREAM_ALTERNATIVES!$A$6:$A$205,0))),INDEX(UPSTREAM_ALTERNATIVES!$K$6:$K$205,MATCH(A184,UPSTREAM_ALTERNATIVES!$A$6:$A$205,0))="VALID"),"VALID","INVALID - UPSTREAM ALTERNATIVE PARITY"))</x:f>
      </x:c>
      <x:c r="O184" s="51" t="str">
        <x:f>IF(A184="","",COUNTIF($B$6:B184,B184))</x:f>
      </x:c>
      <x:c r="P184" s="51" t="str">
        <x:f>IF(A184="","",B184&amp;"|~|"&amp;O184)</x:f>
      </x:c>
      <x:c r="Q184" t="str">
        <x:f>IF(A184="","",ROW()-5)</x:f>
      </x:c>
    </x:row>
    <x:row r="185">
      <x:c r="A185" s="24"/>
      <x:c r="B185" s="24"/>
      <x:c r="C185" s="24"/>
      <x:c r="D185" s="24"/>
      <x:c r="E185" s="24"/>
      <x:c r="F185" s="24"/>
      <x:c r="G185" s="24"/>
      <x:c r="H185" s="30" t="str">
        <x:f>IF(A185="","",IF(COUNTIF($A$6:$A$205,A185)=1,"VALID","INVALID - DUPLICATE / CASE-COLLIDING ALTERNATIVE LINK ID"))</x:f>
      </x:c>
      <x:c r="I185" s="30" t="str">
        <x:f>IF(A185="","",IF(AND(COUNTIF(MEMO_REGISTER!$A$6:$A$205,B185)=1,EXACT(B185,INDEX(MEMO_REGISTER!$A$6:$A$205,MATCH(B185,MEMO_REGISTER!$A$6:$A$205,0))),EXACT(C185,INDEX(MEMO_REGISTER!$B$6:$B$205,MATCH(B185,MEMO_REGISTER!$A$6:$A$205,0)))),"VALID","INVALID - MEMO / DECISION OWNERSHIP"))</x:f>
      </x:c>
      <x:c r="J185" s="30" t="str">
        <x:f>IF(A185="","",IF(OR(EXACT(E185,"REJECTED"),EXACT(E185,"DEFERRED"),EXACT(E185,"STATUS QUO")),"VALID","INVALID - STATUS TOKEN"))</x:f>
      </x:c>
      <x:c r="K185" s="30" t="str">
        <x:f>IF(A185="","",IF(AND(B185&lt;&gt;"",C185&lt;&gt;"",D185&lt;&gt;"",F185&lt;&gt;"",G185&lt;&gt;""),"VALID","INVALID - REQUIRED FIELD"))</x:f>
      </x:c>
      <x:c r="L185" s="30" t="str">
        <x:f>IF(A185="","",IF(AND(H185="VALID",I185="VALID",J185="VALID",K185="VALID",N185="VALID"),"VALID","INVALID"))</x:f>
      </x:c>
      <x:c r="M185" s="30" t="str">
        <x:f>IF(A185="","",B185&amp;"|~|"&amp;C185&amp;"|~|"&amp;D185)</x:f>
      </x:c>
      <x:c r="N185" s="51" t="str">
        <x:f>IF(A185="","",IF(AND(COUNTIF(UPSTREAM_ALTERNATIVES!$A$6:$A$205,A185)=1,EXACT(A185,INDEX(UPSTREAM_ALTERNATIVES!$A$6:$A$205,MATCH(A185,UPSTREAM_ALTERNATIVES!$A$6:$A$205,0))),EXACT(C185,INDEX(UPSTREAM_ALTERNATIVES!$B$6:$B$205,MATCH(A185,UPSTREAM_ALTERNATIVES!$A$6:$A$205,0))),EXACT(D185,INDEX(UPSTREAM_ALTERNATIVES!$C$6:$C$205,MATCH(A185,UPSTREAM_ALTERNATIVES!$A$6:$A$205,0))),EXACT(E185,INDEX(UPSTREAM_ALTERNATIVES!$D$6:$D$205,MATCH(A185,UPSTREAM_ALTERNATIVES!$A$6:$A$205,0))),EXACT(F185,INDEX(UPSTREAM_ALTERNATIVES!$E$6:$E$205,MATCH(A185,UPSTREAM_ALTERNATIVES!$A$6:$A$205,0))),EXACT(G185,INDEX(UPSTREAM_ALTERNATIVES!$F$6:$F$205,MATCH(A185,UPSTREAM_ALTERNATIVES!$A$6:$A$205,0))),INDEX(UPSTREAM_ALTERNATIVES!$K$6:$K$205,MATCH(A185,UPSTREAM_ALTERNATIVES!$A$6:$A$205,0))="VALID"),"VALID","INVALID - UPSTREAM ALTERNATIVE PARITY"))</x:f>
      </x:c>
      <x:c r="O185" s="51" t="str">
        <x:f>IF(A185="","",COUNTIF($B$6:B185,B185))</x:f>
      </x:c>
      <x:c r="P185" s="51" t="str">
        <x:f>IF(A185="","",B185&amp;"|~|"&amp;O185)</x:f>
      </x:c>
      <x:c r="Q185" t="str">
        <x:f>IF(A185="","",ROW()-5)</x:f>
      </x:c>
    </x:row>
    <x:row r="186">
      <x:c r="A186" s="24"/>
      <x:c r="B186" s="24"/>
      <x:c r="C186" s="24"/>
      <x:c r="D186" s="24"/>
      <x:c r="E186" s="24"/>
      <x:c r="F186" s="24"/>
      <x:c r="G186" s="24"/>
      <x:c r="H186" s="30" t="str">
        <x:f>IF(A186="","",IF(COUNTIF($A$6:$A$205,A186)=1,"VALID","INVALID - DUPLICATE / CASE-COLLIDING ALTERNATIVE LINK ID"))</x:f>
      </x:c>
      <x:c r="I186" s="30" t="str">
        <x:f>IF(A186="","",IF(AND(COUNTIF(MEMO_REGISTER!$A$6:$A$205,B186)=1,EXACT(B186,INDEX(MEMO_REGISTER!$A$6:$A$205,MATCH(B186,MEMO_REGISTER!$A$6:$A$205,0))),EXACT(C186,INDEX(MEMO_REGISTER!$B$6:$B$205,MATCH(B186,MEMO_REGISTER!$A$6:$A$205,0)))),"VALID","INVALID - MEMO / DECISION OWNERSHIP"))</x:f>
      </x:c>
      <x:c r="J186" s="30" t="str">
        <x:f>IF(A186="","",IF(OR(EXACT(E186,"REJECTED"),EXACT(E186,"DEFERRED"),EXACT(E186,"STATUS QUO")),"VALID","INVALID - STATUS TOKEN"))</x:f>
      </x:c>
      <x:c r="K186" s="30" t="str">
        <x:f>IF(A186="","",IF(AND(B186&lt;&gt;"",C186&lt;&gt;"",D186&lt;&gt;"",F186&lt;&gt;"",G186&lt;&gt;""),"VALID","INVALID - REQUIRED FIELD"))</x:f>
      </x:c>
      <x:c r="L186" s="30" t="str">
        <x:f>IF(A186="","",IF(AND(H186="VALID",I186="VALID",J186="VALID",K186="VALID",N186="VALID"),"VALID","INVALID"))</x:f>
      </x:c>
      <x:c r="M186" s="30" t="str">
        <x:f>IF(A186="","",B186&amp;"|~|"&amp;C186&amp;"|~|"&amp;D186)</x:f>
      </x:c>
      <x:c r="N186" s="51" t="str">
        <x:f>IF(A186="","",IF(AND(COUNTIF(UPSTREAM_ALTERNATIVES!$A$6:$A$205,A186)=1,EXACT(A186,INDEX(UPSTREAM_ALTERNATIVES!$A$6:$A$205,MATCH(A186,UPSTREAM_ALTERNATIVES!$A$6:$A$205,0))),EXACT(C186,INDEX(UPSTREAM_ALTERNATIVES!$B$6:$B$205,MATCH(A186,UPSTREAM_ALTERNATIVES!$A$6:$A$205,0))),EXACT(D186,INDEX(UPSTREAM_ALTERNATIVES!$C$6:$C$205,MATCH(A186,UPSTREAM_ALTERNATIVES!$A$6:$A$205,0))),EXACT(E186,INDEX(UPSTREAM_ALTERNATIVES!$D$6:$D$205,MATCH(A186,UPSTREAM_ALTERNATIVES!$A$6:$A$205,0))),EXACT(F186,INDEX(UPSTREAM_ALTERNATIVES!$E$6:$E$205,MATCH(A186,UPSTREAM_ALTERNATIVES!$A$6:$A$205,0))),EXACT(G186,INDEX(UPSTREAM_ALTERNATIVES!$F$6:$F$205,MATCH(A186,UPSTREAM_ALTERNATIVES!$A$6:$A$205,0))),INDEX(UPSTREAM_ALTERNATIVES!$K$6:$K$205,MATCH(A186,UPSTREAM_ALTERNATIVES!$A$6:$A$205,0))="VALID"),"VALID","INVALID - UPSTREAM ALTERNATIVE PARITY"))</x:f>
      </x:c>
      <x:c r="O186" s="51" t="str">
        <x:f>IF(A186="","",COUNTIF($B$6:B186,B186))</x:f>
      </x:c>
      <x:c r="P186" s="51" t="str">
        <x:f>IF(A186="","",B186&amp;"|~|"&amp;O186)</x:f>
      </x:c>
      <x:c r="Q186" t="str">
        <x:f>IF(A186="","",ROW()-5)</x:f>
      </x:c>
    </x:row>
    <x:row r="187">
      <x:c r="A187" s="24"/>
      <x:c r="B187" s="24"/>
      <x:c r="C187" s="24"/>
      <x:c r="D187" s="24"/>
      <x:c r="E187" s="24"/>
      <x:c r="F187" s="24"/>
      <x:c r="G187" s="24"/>
      <x:c r="H187" s="30" t="str">
        <x:f>IF(A187="","",IF(COUNTIF($A$6:$A$205,A187)=1,"VALID","INVALID - DUPLICATE / CASE-COLLIDING ALTERNATIVE LINK ID"))</x:f>
      </x:c>
      <x:c r="I187" s="30" t="str">
        <x:f>IF(A187="","",IF(AND(COUNTIF(MEMO_REGISTER!$A$6:$A$205,B187)=1,EXACT(B187,INDEX(MEMO_REGISTER!$A$6:$A$205,MATCH(B187,MEMO_REGISTER!$A$6:$A$205,0))),EXACT(C187,INDEX(MEMO_REGISTER!$B$6:$B$205,MATCH(B187,MEMO_REGISTER!$A$6:$A$205,0)))),"VALID","INVALID - MEMO / DECISION OWNERSHIP"))</x:f>
      </x:c>
      <x:c r="J187" s="30" t="str">
        <x:f>IF(A187="","",IF(OR(EXACT(E187,"REJECTED"),EXACT(E187,"DEFERRED"),EXACT(E187,"STATUS QUO")),"VALID","INVALID - STATUS TOKEN"))</x:f>
      </x:c>
      <x:c r="K187" s="30" t="str">
        <x:f>IF(A187="","",IF(AND(B187&lt;&gt;"",C187&lt;&gt;"",D187&lt;&gt;"",F187&lt;&gt;"",G187&lt;&gt;""),"VALID","INVALID - REQUIRED FIELD"))</x:f>
      </x:c>
      <x:c r="L187" s="30" t="str">
        <x:f>IF(A187="","",IF(AND(H187="VALID",I187="VALID",J187="VALID",K187="VALID",N187="VALID"),"VALID","INVALID"))</x:f>
      </x:c>
      <x:c r="M187" s="30" t="str">
        <x:f>IF(A187="","",B187&amp;"|~|"&amp;C187&amp;"|~|"&amp;D187)</x:f>
      </x:c>
      <x:c r="N187" s="51" t="str">
        <x:f>IF(A187="","",IF(AND(COUNTIF(UPSTREAM_ALTERNATIVES!$A$6:$A$205,A187)=1,EXACT(A187,INDEX(UPSTREAM_ALTERNATIVES!$A$6:$A$205,MATCH(A187,UPSTREAM_ALTERNATIVES!$A$6:$A$205,0))),EXACT(C187,INDEX(UPSTREAM_ALTERNATIVES!$B$6:$B$205,MATCH(A187,UPSTREAM_ALTERNATIVES!$A$6:$A$205,0))),EXACT(D187,INDEX(UPSTREAM_ALTERNATIVES!$C$6:$C$205,MATCH(A187,UPSTREAM_ALTERNATIVES!$A$6:$A$205,0))),EXACT(E187,INDEX(UPSTREAM_ALTERNATIVES!$D$6:$D$205,MATCH(A187,UPSTREAM_ALTERNATIVES!$A$6:$A$205,0))),EXACT(F187,INDEX(UPSTREAM_ALTERNATIVES!$E$6:$E$205,MATCH(A187,UPSTREAM_ALTERNATIVES!$A$6:$A$205,0))),EXACT(G187,INDEX(UPSTREAM_ALTERNATIVES!$F$6:$F$205,MATCH(A187,UPSTREAM_ALTERNATIVES!$A$6:$A$205,0))),INDEX(UPSTREAM_ALTERNATIVES!$K$6:$K$205,MATCH(A187,UPSTREAM_ALTERNATIVES!$A$6:$A$205,0))="VALID"),"VALID","INVALID - UPSTREAM ALTERNATIVE PARITY"))</x:f>
      </x:c>
      <x:c r="O187" s="51" t="str">
        <x:f>IF(A187="","",COUNTIF($B$6:B187,B187))</x:f>
      </x:c>
      <x:c r="P187" s="51" t="str">
        <x:f>IF(A187="","",B187&amp;"|~|"&amp;O187)</x:f>
      </x:c>
      <x:c r="Q187" t="str">
        <x:f>IF(A187="","",ROW()-5)</x:f>
      </x:c>
    </x:row>
    <x:row r="188">
      <x:c r="A188" s="24"/>
      <x:c r="B188" s="24"/>
      <x:c r="C188" s="24"/>
      <x:c r="D188" s="24"/>
      <x:c r="E188" s="24"/>
      <x:c r="F188" s="24"/>
      <x:c r="G188" s="24"/>
      <x:c r="H188" s="30" t="str">
        <x:f>IF(A188="","",IF(COUNTIF($A$6:$A$205,A188)=1,"VALID","INVALID - DUPLICATE / CASE-COLLIDING ALTERNATIVE LINK ID"))</x:f>
      </x:c>
      <x:c r="I188" s="30" t="str">
        <x:f>IF(A188="","",IF(AND(COUNTIF(MEMO_REGISTER!$A$6:$A$205,B188)=1,EXACT(B188,INDEX(MEMO_REGISTER!$A$6:$A$205,MATCH(B188,MEMO_REGISTER!$A$6:$A$205,0))),EXACT(C188,INDEX(MEMO_REGISTER!$B$6:$B$205,MATCH(B188,MEMO_REGISTER!$A$6:$A$205,0)))),"VALID","INVALID - MEMO / DECISION OWNERSHIP"))</x:f>
      </x:c>
      <x:c r="J188" s="30" t="str">
        <x:f>IF(A188="","",IF(OR(EXACT(E188,"REJECTED"),EXACT(E188,"DEFERRED"),EXACT(E188,"STATUS QUO")),"VALID","INVALID - STATUS TOKEN"))</x:f>
      </x:c>
      <x:c r="K188" s="30" t="str">
        <x:f>IF(A188="","",IF(AND(B188&lt;&gt;"",C188&lt;&gt;"",D188&lt;&gt;"",F188&lt;&gt;"",G188&lt;&gt;""),"VALID","INVALID - REQUIRED FIELD"))</x:f>
      </x:c>
      <x:c r="L188" s="30" t="str">
        <x:f>IF(A188="","",IF(AND(H188="VALID",I188="VALID",J188="VALID",K188="VALID",N188="VALID"),"VALID","INVALID"))</x:f>
      </x:c>
      <x:c r="M188" s="30" t="str">
        <x:f>IF(A188="","",B188&amp;"|~|"&amp;C188&amp;"|~|"&amp;D188)</x:f>
      </x:c>
      <x:c r="N188" s="51" t="str">
        <x:f>IF(A188="","",IF(AND(COUNTIF(UPSTREAM_ALTERNATIVES!$A$6:$A$205,A188)=1,EXACT(A188,INDEX(UPSTREAM_ALTERNATIVES!$A$6:$A$205,MATCH(A188,UPSTREAM_ALTERNATIVES!$A$6:$A$205,0))),EXACT(C188,INDEX(UPSTREAM_ALTERNATIVES!$B$6:$B$205,MATCH(A188,UPSTREAM_ALTERNATIVES!$A$6:$A$205,0))),EXACT(D188,INDEX(UPSTREAM_ALTERNATIVES!$C$6:$C$205,MATCH(A188,UPSTREAM_ALTERNATIVES!$A$6:$A$205,0))),EXACT(E188,INDEX(UPSTREAM_ALTERNATIVES!$D$6:$D$205,MATCH(A188,UPSTREAM_ALTERNATIVES!$A$6:$A$205,0))),EXACT(F188,INDEX(UPSTREAM_ALTERNATIVES!$E$6:$E$205,MATCH(A188,UPSTREAM_ALTERNATIVES!$A$6:$A$205,0))),EXACT(G188,INDEX(UPSTREAM_ALTERNATIVES!$F$6:$F$205,MATCH(A188,UPSTREAM_ALTERNATIVES!$A$6:$A$205,0))),INDEX(UPSTREAM_ALTERNATIVES!$K$6:$K$205,MATCH(A188,UPSTREAM_ALTERNATIVES!$A$6:$A$205,0))="VALID"),"VALID","INVALID - UPSTREAM ALTERNATIVE PARITY"))</x:f>
      </x:c>
      <x:c r="O188" s="51" t="str">
        <x:f>IF(A188="","",COUNTIF($B$6:B188,B188))</x:f>
      </x:c>
      <x:c r="P188" s="51" t="str">
        <x:f>IF(A188="","",B188&amp;"|~|"&amp;O188)</x:f>
      </x:c>
      <x:c r="Q188" t="str">
        <x:f>IF(A188="","",ROW()-5)</x:f>
      </x:c>
    </x:row>
    <x:row r="189">
      <x:c r="A189" s="24"/>
      <x:c r="B189" s="24"/>
      <x:c r="C189" s="24"/>
      <x:c r="D189" s="24"/>
      <x:c r="E189" s="24"/>
      <x:c r="F189" s="24"/>
      <x:c r="G189" s="24"/>
      <x:c r="H189" s="30" t="str">
        <x:f>IF(A189="","",IF(COUNTIF($A$6:$A$205,A189)=1,"VALID","INVALID - DUPLICATE / CASE-COLLIDING ALTERNATIVE LINK ID"))</x:f>
      </x:c>
      <x:c r="I189" s="30" t="str">
        <x:f>IF(A189="","",IF(AND(COUNTIF(MEMO_REGISTER!$A$6:$A$205,B189)=1,EXACT(B189,INDEX(MEMO_REGISTER!$A$6:$A$205,MATCH(B189,MEMO_REGISTER!$A$6:$A$205,0))),EXACT(C189,INDEX(MEMO_REGISTER!$B$6:$B$205,MATCH(B189,MEMO_REGISTER!$A$6:$A$205,0)))),"VALID","INVALID - MEMO / DECISION OWNERSHIP"))</x:f>
      </x:c>
      <x:c r="J189" s="30" t="str">
        <x:f>IF(A189="","",IF(OR(EXACT(E189,"REJECTED"),EXACT(E189,"DEFERRED"),EXACT(E189,"STATUS QUO")),"VALID","INVALID - STATUS TOKEN"))</x:f>
      </x:c>
      <x:c r="K189" s="30" t="str">
        <x:f>IF(A189="","",IF(AND(B189&lt;&gt;"",C189&lt;&gt;"",D189&lt;&gt;"",F189&lt;&gt;"",G189&lt;&gt;""),"VALID","INVALID - REQUIRED FIELD"))</x:f>
      </x:c>
      <x:c r="L189" s="30" t="str">
        <x:f>IF(A189="","",IF(AND(H189="VALID",I189="VALID",J189="VALID",K189="VALID",N189="VALID"),"VALID","INVALID"))</x:f>
      </x:c>
      <x:c r="M189" s="30" t="str">
        <x:f>IF(A189="","",B189&amp;"|~|"&amp;C189&amp;"|~|"&amp;D189)</x:f>
      </x:c>
      <x:c r="N189" s="51" t="str">
        <x:f>IF(A189="","",IF(AND(COUNTIF(UPSTREAM_ALTERNATIVES!$A$6:$A$205,A189)=1,EXACT(A189,INDEX(UPSTREAM_ALTERNATIVES!$A$6:$A$205,MATCH(A189,UPSTREAM_ALTERNATIVES!$A$6:$A$205,0))),EXACT(C189,INDEX(UPSTREAM_ALTERNATIVES!$B$6:$B$205,MATCH(A189,UPSTREAM_ALTERNATIVES!$A$6:$A$205,0))),EXACT(D189,INDEX(UPSTREAM_ALTERNATIVES!$C$6:$C$205,MATCH(A189,UPSTREAM_ALTERNATIVES!$A$6:$A$205,0))),EXACT(E189,INDEX(UPSTREAM_ALTERNATIVES!$D$6:$D$205,MATCH(A189,UPSTREAM_ALTERNATIVES!$A$6:$A$205,0))),EXACT(F189,INDEX(UPSTREAM_ALTERNATIVES!$E$6:$E$205,MATCH(A189,UPSTREAM_ALTERNATIVES!$A$6:$A$205,0))),EXACT(G189,INDEX(UPSTREAM_ALTERNATIVES!$F$6:$F$205,MATCH(A189,UPSTREAM_ALTERNATIVES!$A$6:$A$205,0))),INDEX(UPSTREAM_ALTERNATIVES!$K$6:$K$205,MATCH(A189,UPSTREAM_ALTERNATIVES!$A$6:$A$205,0))="VALID"),"VALID","INVALID - UPSTREAM ALTERNATIVE PARITY"))</x:f>
      </x:c>
      <x:c r="O189" s="51" t="str">
        <x:f>IF(A189="","",COUNTIF($B$6:B189,B189))</x:f>
      </x:c>
      <x:c r="P189" s="51" t="str">
        <x:f>IF(A189="","",B189&amp;"|~|"&amp;O189)</x:f>
      </x:c>
      <x:c r="Q189" t="str">
        <x:f>IF(A189="","",ROW()-5)</x:f>
      </x:c>
    </x:row>
    <x:row r="190">
      <x:c r="A190" s="24"/>
      <x:c r="B190" s="24"/>
      <x:c r="C190" s="24"/>
      <x:c r="D190" s="24"/>
      <x:c r="E190" s="24"/>
      <x:c r="F190" s="24"/>
      <x:c r="G190" s="24"/>
      <x:c r="H190" s="30" t="str">
        <x:f>IF(A190="","",IF(COUNTIF($A$6:$A$205,A190)=1,"VALID","INVALID - DUPLICATE / CASE-COLLIDING ALTERNATIVE LINK ID"))</x:f>
      </x:c>
      <x:c r="I190" s="30" t="str">
        <x:f>IF(A190="","",IF(AND(COUNTIF(MEMO_REGISTER!$A$6:$A$205,B190)=1,EXACT(B190,INDEX(MEMO_REGISTER!$A$6:$A$205,MATCH(B190,MEMO_REGISTER!$A$6:$A$205,0))),EXACT(C190,INDEX(MEMO_REGISTER!$B$6:$B$205,MATCH(B190,MEMO_REGISTER!$A$6:$A$205,0)))),"VALID","INVALID - MEMO / DECISION OWNERSHIP"))</x:f>
      </x:c>
      <x:c r="J190" s="30" t="str">
        <x:f>IF(A190="","",IF(OR(EXACT(E190,"REJECTED"),EXACT(E190,"DEFERRED"),EXACT(E190,"STATUS QUO")),"VALID","INVALID - STATUS TOKEN"))</x:f>
      </x:c>
      <x:c r="K190" s="30" t="str">
        <x:f>IF(A190="","",IF(AND(B190&lt;&gt;"",C190&lt;&gt;"",D190&lt;&gt;"",F190&lt;&gt;"",G190&lt;&gt;""),"VALID","INVALID - REQUIRED FIELD"))</x:f>
      </x:c>
      <x:c r="L190" s="30" t="str">
        <x:f>IF(A190="","",IF(AND(H190="VALID",I190="VALID",J190="VALID",K190="VALID",N190="VALID"),"VALID","INVALID"))</x:f>
      </x:c>
      <x:c r="M190" s="30" t="str">
        <x:f>IF(A190="","",B190&amp;"|~|"&amp;C190&amp;"|~|"&amp;D190)</x:f>
      </x:c>
      <x:c r="N190" s="51" t="str">
        <x:f>IF(A190="","",IF(AND(COUNTIF(UPSTREAM_ALTERNATIVES!$A$6:$A$205,A190)=1,EXACT(A190,INDEX(UPSTREAM_ALTERNATIVES!$A$6:$A$205,MATCH(A190,UPSTREAM_ALTERNATIVES!$A$6:$A$205,0))),EXACT(C190,INDEX(UPSTREAM_ALTERNATIVES!$B$6:$B$205,MATCH(A190,UPSTREAM_ALTERNATIVES!$A$6:$A$205,0))),EXACT(D190,INDEX(UPSTREAM_ALTERNATIVES!$C$6:$C$205,MATCH(A190,UPSTREAM_ALTERNATIVES!$A$6:$A$205,0))),EXACT(E190,INDEX(UPSTREAM_ALTERNATIVES!$D$6:$D$205,MATCH(A190,UPSTREAM_ALTERNATIVES!$A$6:$A$205,0))),EXACT(F190,INDEX(UPSTREAM_ALTERNATIVES!$E$6:$E$205,MATCH(A190,UPSTREAM_ALTERNATIVES!$A$6:$A$205,0))),EXACT(G190,INDEX(UPSTREAM_ALTERNATIVES!$F$6:$F$205,MATCH(A190,UPSTREAM_ALTERNATIVES!$A$6:$A$205,0))),INDEX(UPSTREAM_ALTERNATIVES!$K$6:$K$205,MATCH(A190,UPSTREAM_ALTERNATIVES!$A$6:$A$205,0))="VALID"),"VALID","INVALID - UPSTREAM ALTERNATIVE PARITY"))</x:f>
      </x:c>
      <x:c r="O190" s="51" t="str">
        <x:f>IF(A190="","",COUNTIF($B$6:B190,B190))</x:f>
      </x:c>
      <x:c r="P190" s="51" t="str">
        <x:f>IF(A190="","",B190&amp;"|~|"&amp;O190)</x:f>
      </x:c>
      <x:c r="Q190" t="str">
        <x:f>IF(A190="","",ROW()-5)</x:f>
      </x:c>
    </x:row>
    <x:row r="191">
      <x:c r="A191" s="24"/>
      <x:c r="B191" s="24"/>
      <x:c r="C191" s="24"/>
      <x:c r="D191" s="24"/>
      <x:c r="E191" s="24"/>
      <x:c r="F191" s="24"/>
      <x:c r="G191" s="24"/>
      <x:c r="H191" s="30" t="str">
        <x:f>IF(A191="","",IF(COUNTIF($A$6:$A$205,A191)=1,"VALID","INVALID - DUPLICATE / CASE-COLLIDING ALTERNATIVE LINK ID"))</x:f>
      </x:c>
      <x:c r="I191" s="30" t="str">
        <x:f>IF(A191="","",IF(AND(COUNTIF(MEMO_REGISTER!$A$6:$A$205,B191)=1,EXACT(B191,INDEX(MEMO_REGISTER!$A$6:$A$205,MATCH(B191,MEMO_REGISTER!$A$6:$A$205,0))),EXACT(C191,INDEX(MEMO_REGISTER!$B$6:$B$205,MATCH(B191,MEMO_REGISTER!$A$6:$A$205,0)))),"VALID","INVALID - MEMO / DECISION OWNERSHIP"))</x:f>
      </x:c>
      <x:c r="J191" s="30" t="str">
        <x:f>IF(A191="","",IF(OR(EXACT(E191,"REJECTED"),EXACT(E191,"DEFERRED"),EXACT(E191,"STATUS QUO")),"VALID","INVALID - STATUS TOKEN"))</x:f>
      </x:c>
      <x:c r="K191" s="30" t="str">
        <x:f>IF(A191="","",IF(AND(B191&lt;&gt;"",C191&lt;&gt;"",D191&lt;&gt;"",F191&lt;&gt;"",G191&lt;&gt;""),"VALID","INVALID - REQUIRED FIELD"))</x:f>
      </x:c>
      <x:c r="L191" s="30" t="str">
        <x:f>IF(A191="","",IF(AND(H191="VALID",I191="VALID",J191="VALID",K191="VALID",N191="VALID"),"VALID","INVALID"))</x:f>
      </x:c>
      <x:c r="M191" s="30" t="str">
        <x:f>IF(A191="","",B191&amp;"|~|"&amp;C191&amp;"|~|"&amp;D191)</x:f>
      </x:c>
      <x:c r="N191" s="51" t="str">
        <x:f>IF(A191="","",IF(AND(COUNTIF(UPSTREAM_ALTERNATIVES!$A$6:$A$205,A191)=1,EXACT(A191,INDEX(UPSTREAM_ALTERNATIVES!$A$6:$A$205,MATCH(A191,UPSTREAM_ALTERNATIVES!$A$6:$A$205,0))),EXACT(C191,INDEX(UPSTREAM_ALTERNATIVES!$B$6:$B$205,MATCH(A191,UPSTREAM_ALTERNATIVES!$A$6:$A$205,0))),EXACT(D191,INDEX(UPSTREAM_ALTERNATIVES!$C$6:$C$205,MATCH(A191,UPSTREAM_ALTERNATIVES!$A$6:$A$205,0))),EXACT(E191,INDEX(UPSTREAM_ALTERNATIVES!$D$6:$D$205,MATCH(A191,UPSTREAM_ALTERNATIVES!$A$6:$A$205,0))),EXACT(F191,INDEX(UPSTREAM_ALTERNATIVES!$E$6:$E$205,MATCH(A191,UPSTREAM_ALTERNATIVES!$A$6:$A$205,0))),EXACT(G191,INDEX(UPSTREAM_ALTERNATIVES!$F$6:$F$205,MATCH(A191,UPSTREAM_ALTERNATIVES!$A$6:$A$205,0))),INDEX(UPSTREAM_ALTERNATIVES!$K$6:$K$205,MATCH(A191,UPSTREAM_ALTERNATIVES!$A$6:$A$205,0))="VALID"),"VALID","INVALID - UPSTREAM ALTERNATIVE PARITY"))</x:f>
      </x:c>
      <x:c r="O191" s="51" t="str">
        <x:f>IF(A191="","",COUNTIF($B$6:B191,B191))</x:f>
      </x:c>
      <x:c r="P191" s="51" t="str">
        <x:f>IF(A191="","",B191&amp;"|~|"&amp;O191)</x:f>
      </x:c>
      <x:c r="Q191" t="str">
        <x:f>IF(A191="","",ROW()-5)</x:f>
      </x:c>
    </x:row>
    <x:row r="192">
      <x:c r="A192" s="24"/>
      <x:c r="B192" s="24"/>
      <x:c r="C192" s="24"/>
      <x:c r="D192" s="24"/>
      <x:c r="E192" s="24"/>
      <x:c r="F192" s="24"/>
      <x:c r="G192" s="24"/>
      <x:c r="H192" s="30" t="str">
        <x:f>IF(A192="","",IF(COUNTIF($A$6:$A$205,A192)=1,"VALID","INVALID - DUPLICATE / CASE-COLLIDING ALTERNATIVE LINK ID"))</x:f>
      </x:c>
      <x:c r="I192" s="30" t="str">
        <x:f>IF(A192="","",IF(AND(COUNTIF(MEMO_REGISTER!$A$6:$A$205,B192)=1,EXACT(B192,INDEX(MEMO_REGISTER!$A$6:$A$205,MATCH(B192,MEMO_REGISTER!$A$6:$A$205,0))),EXACT(C192,INDEX(MEMO_REGISTER!$B$6:$B$205,MATCH(B192,MEMO_REGISTER!$A$6:$A$205,0)))),"VALID","INVALID - MEMO / DECISION OWNERSHIP"))</x:f>
      </x:c>
      <x:c r="J192" s="30" t="str">
        <x:f>IF(A192="","",IF(OR(EXACT(E192,"REJECTED"),EXACT(E192,"DEFERRED"),EXACT(E192,"STATUS QUO")),"VALID","INVALID - STATUS TOKEN"))</x:f>
      </x:c>
      <x:c r="K192" s="30" t="str">
        <x:f>IF(A192="","",IF(AND(B192&lt;&gt;"",C192&lt;&gt;"",D192&lt;&gt;"",F192&lt;&gt;"",G192&lt;&gt;""),"VALID","INVALID - REQUIRED FIELD"))</x:f>
      </x:c>
      <x:c r="L192" s="30" t="str">
        <x:f>IF(A192="","",IF(AND(H192="VALID",I192="VALID",J192="VALID",K192="VALID",N192="VALID"),"VALID","INVALID"))</x:f>
      </x:c>
      <x:c r="M192" s="30" t="str">
        <x:f>IF(A192="","",B192&amp;"|~|"&amp;C192&amp;"|~|"&amp;D192)</x:f>
      </x:c>
      <x:c r="N192" s="51" t="str">
        <x:f>IF(A192="","",IF(AND(COUNTIF(UPSTREAM_ALTERNATIVES!$A$6:$A$205,A192)=1,EXACT(A192,INDEX(UPSTREAM_ALTERNATIVES!$A$6:$A$205,MATCH(A192,UPSTREAM_ALTERNATIVES!$A$6:$A$205,0))),EXACT(C192,INDEX(UPSTREAM_ALTERNATIVES!$B$6:$B$205,MATCH(A192,UPSTREAM_ALTERNATIVES!$A$6:$A$205,0))),EXACT(D192,INDEX(UPSTREAM_ALTERNATIVES!$C$6:$C$205,MATCH(A192,UPSTREAM_ALTERNATIVES!$A$6:$A$205,0))),EXACT(E192,INDEX(UPSTREAM_ALTERNATIVES!$D$6:$D$205,MATCH(A192,UPSTREAM_ALTERNATIVES!$A$6:$A$205,0))),EXACT(F192,INDEX(UPSTREAM_ALTERNATIVES!$E$6:$E$205,MATCH(A192,UPSTREAM_ALTERNATIVES!$A$6:$A$205,0))),EXACT(G192,INDEX(UPSTREAM_ALTERNATIVES!$F$6:$F$205,MATCH(A192,UPSTREAM_ALTERNATIVES!$A$6:$A$205,0))),INDEX(UPSTREAM_ALTERNATIVES!$K$6:$K$205,MATCH(A192,UPSTREAM_ALTERNATIVES!$A$6:$A$205,0))="VALID"),"VALID","INVALID - UPSTREAM ALTERNATIVE PARITY"))</x:f>
      </x:c>
      <x:c r="O192" s="51" t="str">
        <x:f>IF(A192="","",COUNTIF($B$6:B192,B192))</x:f>
      </x:c>
      <x:c r="P192" s="51" t="str">
        <x:f>IF(A192="","",B192&amp;"|~|"&amp;O192)</x:f>
      </x:c>
      <x:c r="Q192" t="str">
        <x:f>IF(A192="","",ROW()-5)</x:f>
      </x:c>
    </x:row>
    <x:row r="193">
      <x:c r="A193" s="24"/>
      <x:c r="B193" s="24"/>
      <x:c r="C193" s="24"/>
      <x:c r="D193" s="24"/>
      <x:c r="E193" s="24"/>
      <x:c r="F193" s="24"/>
      <x:c r="G193" s="24"/>
      <x:c r="H193" s="30" t="str">
        <x:f>IF(A193="","",IF(COUNTIF($A$6:$A$205,A193)=1,"VALID","INVALID - DUPLICATE / CASE-COLLIDING ALTERNATIVE LINK ID"))</x:f>
      </x:c>
      <x:c r="I193" s="30" t="str">
        <x:f>IF(A193="","",IF(AND(COUNTIF(MEMO_REGISTER!$A$6:$A$205,B193)=1,EXACT(B193,INDEX(MEMO_REGISTER!$A$6:$A$205,MATCH(B193,MEMO_REGISTER!$A$6:$A$205,0))),EXACT(C193,INDEX(MEMO_REGISTER!$B$6:$B$205,MATCH(B193,MEMO_REGISTER!$A$6:$A$205,0)))),"VALID","INVALID - MEMO / DECISION OWNERSHIP"))</x:f>
      </x:c>
      <x:c r="J193" s="30" t="str">
        <x:f>IF(A193="","",IF(OR(EXACT(E193,"REJECTED"),EXACT(E193,"DEFERRED"),EXACT(E193,"STATUS QUO")),"VALID","INVALID - STATUS TOKEN"))</x:f>
      </x:c>
      <x:c r="K193" s="30" t="str">
        <x:f>IF(A193="","",IF(AND(B193&lt;&gt;"",C193&lt;&gt;"",D193&lt;&gt;"",F193&lt;&gt;"",G193&lt;&gt;""),"VALID","INVALID - REQUIRED FIELD"))</x:f>
      </x:c>
      <x:c r="L193" s="30" t="str">
        <x:f>IF(A193="","",IF(AND(H193="VALID",I193="VALID",J193="VALID",K193="VALID",N193="VALID"),"VALID","INVALID"))</x:f>
      </x:c>
      <x:c r="M193" s="30" t="str">
        <x:f>IF(A193="","",B193&amp;"|~|"&amp;C193&amp;"|~|"&amp;D193)</x:f>
      </x:c>
      <x:c r="N193" s="51" t="str">
        <x:f>IF(A193="","",IF(AND(COUNTIF(UPSTREAM_ALTERNATIVES!$A$6:$A$205,A193)=1,EXACT(A193,INDEX(UPSTREAM_ALTERNATIVES!$A$6:$A$205,MATCH(A193,UPSTREAM_ALTERNATIVES!$A$6:$A$205,0))),EXACT(C193,INDEX(UPSTREAM_ALTERNATIVES!$B$6:$B$205,MATCH(A193,UPSTREAM_ALTERNATIVES!$A$6:$A$205,0))),EXACT(D193,INDEX(UPSTREAM_ALTERNATIVES!$C$6:$C$205,MATCH(A193,UPSTREAM_ALTERNATIVES!$A$6:$A$205,0))),EXACT(E193,INDEX(UPSTREAM_ALTERNATIVES!$D$6:$D$205,MATCH(A193,UPSTREAM_ALTERNATIVES!$A$6:$A$205,0))),EXACT(F193,INDEX(UPSTREAM_ALTERNATIVES!$E$6:$E$205,MATCH(A193,UPSTREAM_ALTERNATIVES!$A$6:$A$205,0))),EXACT(G193,INDEX(UPSTREAM_ALTERNATIVES!$F$6:$F$205,MATCH(A193,UPSTREAM_ALTERNATIVES!$A$6:$A$205,0))),INDEX(UPSTREAM_ALTERNATIVES!$K$6:$K$205,MATCH(A193,UPSTREAM_ALTERNATIVES!$A$6:$A$205,0))="VALID"),"VALID","INVALID - UPSTREAM ALTERNATIVE PARITY"))</x:f>
      </x:c>
      <x:c r="O193" s="51" t="str">
        <x:f>IF(A193="","",COUNTIF($B$6:B193,B193))</x:f>
      </x:c>
      <x:c r="P193" s="51" t="str">
        <x:f>IF(A193="","",B193&amp;"|~|"&amp;O193)</x:f>
      </x:c>
      <x:c r="Q193" t="str">
        <x:f>IF(A193="","",ROW()-5)</x:f>
      </x:c>
    </x:row>
    <x:row r="194">
      <x:c r="A194" s="24"/>
      <x:c r="B194" s="24"/>
      <x:c r="C194" s="24"/>
      <x:c r="D194" s="24"/>
      <x:c r="E194" s="24"/>
      <x:c r="F194" s="24"/>
      <x:c r="G194" s="24"/>
      <x:c r="H194" s="30" t="str">
        <x:f>IF(A194="","",IF(COUNTIF($A$6:$A$205,A194)=1,"VALID","INVALID - DUPLICATE / CASE-COLLIDING ALTERNATIVE LINK ID"))</x:f>
      </x:c>
      <x:c r="I194" s="30" t="str">
        <x:f>IF(A194="","",IF(AND(COUNTIF(MEMO_REGISTER!$A$6:$A$205,B194)=1,EXACT(B194,INDEX(MEMO_REGISTER!$A$6:$A$205,MATCH(B194,MEMO_REGISTER!$A$6:$A$205,0))),EXACT(C194,INDEX(MEMO_REGISTER!$B$6:$B$205,MATCH(B194,MEMO_REGISTER!$A$6:$A$205,0)))),"VALID","INVALID - MEMO / DECISION OWNERSHIP"))</x:f>
      </x:c>
      <x:c r="J194" s="30" t="str">
        <x:f>IF(A194="","",IF(OR(EXACT(E194,"REJECTED"),EXACT(E194,"DEFERRED"),EXACT(E194,"STATUS QUO")),"VALID","INVALID - STATUS TOKEN"))</x:f>
      </x:c>
      <x:c r="K194" s="30" t="str">
        <x:f>IF(A194="","",IF(AND(B194&lt;&gt;"",C194&lt;&gt;"",D194&lt;&gt;"",F194&lt;&gt;"",G194&lt;&gt;""),"VALID","INVALID - REQUIRED FIELD"))</x:f>
      </x:c>
      <x:c r="L194" s="30" t="str">
        <x:f>IF(A194="","",IF(AND(H194="VALID",I194="VALID",J194="VALID",K194="VALID",N194="VALID"),"VALID","INVALID"))</x:f>
      </x:c>
      <x:c r="M194" s="30" t="str">
        <x:f>IF(A194="","",B194&amp;"|~|"&amp;C194&amp;"|~|"&amp;D194)</x:f>
      </x:c>
      <x:c r="N194" s="51" t="str">
        <x:f>IF(A194="","",IF(AND(COUNTIF(UPSTREAM_ALTERNATIVES!$A$6:$A$205,A194)=1,EXACT(A194,INDEX(UPSTREAM_ALTERNATIVES!$A$6:$A$205,MATCH(A194,UPSTREAM_ALTERNATIVES!$A$6:$A$205,0))),EXACT(C194,INDEX(UPSTREAM_ALTERNATIVES!$B$6:$B$205,MATCH(A194,UPSTREAM_ALTERNATIVES!$A$6:$A$205,0))),EXACT(D194,INDEX(UPSTREAM_ALTERNATIVES!$C$6:$C$205,MATCH(A194,UPSTREAM_ALTERNATIVES!$A$6:$A$205,0))),EXACT(E194,INDEX(UPSTREAM_ALTERNATIVES!$D$6:$D$205,MATCH(A194,UPSTREAM_ALTERNATIVES!$A$6:$A$205,0))),EXACT(F194,INDEX(UPSTREAM_ALTERNATIVES!$E$6:$E$205,MATCH(A194,UPSTREAM_ALTERNATIVES!$A$6:$A$205,0))),EXACT(G194,INDEX(UPSTREAM_ALTERNATIVES!$F$6:$F$205,MATCH(A194,UPSTREAM_ALTERNATIVES!$A$6:$A$205,0))),INDEX(UPSTREAM_ALTERNATIVES!$K$6:$K$205,MATCH(A194,UPSTREAM_ALTERNATIVES!$A$6:$A$205,0))="VALID"),"VALID","INVALID - UPSTREAM ALTERNATIVE PARITY"))</x:f>
      </x:c>
      <x:c r="O194" s="51" t="str">
        <x:f>IF(A194="","",COUNTIF($B$6:B194,B194))</x:f>
      </x:c>
      <x:c r="P194" s="51" t="str">
        <x:f>IF(A194="","",B194&amp;"|~|"&amp;O194)</x:f>
      </x:c>
      <x:c r="Q194" t="str">
        <x:f>IF(A194="","",ROW()-5)</x:f>
      </x:c>
    </x:row>
    <x:row r="195">
      <x:c r="A195" s="24"/>
      <x:c r="B195" s="24"/>
      <x:c r="C195" s="24"/>
      <x:c r="D195" s="24"/>
      <x:c r="E195" s="24"/>
      <x:c r="F195" s="24"/>
      <x:c r="G195" s="24"/>
      <x:c r="H195" s="30" t="str">
        <x:f>IF(A195="","",IF(COUNTIF($A$6:$A$205,A195)=1,"VALID","INVALID - DUPLICATE / CASE-COLLIDING ALTERNATIVE LINK ID"))</x:f>
      </x:c>
      <x:c r="I195" s="30" t="str">
        <x:f>IF(A195="","",IF(AND(COUNTIF(MEMO_REGISTER!$A$6:$A$205,B195)=1,EXACT(B195,INDEX(MEMO_REGISTER!$A$6:$A$205,MATCH(B195,MEMO_REGISTER!$A$6:$A$205,0))),EXACT(C195,INDEX(MEMO_REGISTER!$B$6:$B$205,MATCH(B195,MEMO_REGISTER!$A$6:$A$205,0)))),"VALID","INVALID - MEMO / DECISION OWNERSHIP"))</x:f>
      </x:c>
      <x:c r="J195" s="30" t="str">
        <x:f>IF(A195="","",IF(OR(EXACT(E195,"REJECTED"),EXACT(E195,"DEFERRED"),EXACT(E195,"STATUS QUO")),"VALID","INVALID - STATUS TOKEN"))</x:f>
      </x:c>
      <x:c r="K195" s="30" t="str">
        <x:f>IF(A195="","",IF(AND(B195&lt;&gt;"",C195&lt;&gt;"",D195&lt;&gt;"",F195&lt;&gt;"",G195&lt;&gt;""),"VALID","INVALID - REQUIRED FIELD"))</x:f>
      </x:c>
      <x:c r="L195" s="30" t="str">
        <x:f>IF(A195="","",IF(AND(H195="VALID",I195="VALID",J195="VALID",K195="VALID",N195="VALID"),"VALID","INVALID"))</x:f>
      </x:c>
      <x:c r="M195" s="30" t="str">
        <x:f>IF(A195="","",B195&amp;"|~|"&amp;C195&amp;"|~|"&amp;D195)</x:f>
      </x:c>
      <x:c r="N195" s="51" t="str">
        <x:f>IF(A195="","",IF(AND(COUNTIF(UPSTREAM_ALTERNATIVES!$A$6:$A$205,A195)=1,EXACT(A195,INDEX(UPSTREAM_ALTERNATIVES!$A$6:$A$205,MATCH(A195,UPSTREAM_ALTERNATIVES!$A$6:$A$205,0))),EXACT(C195,INDEX(UPSTREAM_ALTERNATIVES!$B$6:$B$205,MATCH(A195,UPSTREAM_ALTERNATIVES!$A$6:$A$205,0))),EXACT(D195,INDEX(UPSTREAM_ALTERNATIVES!$C$6:$C$205,MATCH(A195,UPSTREAM_ALTERNATIVES!$A$6:$A$205,0))),EXACT(E195,INDEX(UPSTREAM_ALTERNATIVES!$D$6:$D$205,MATCH(A195,UPSTREAM_ALTERNATIVES!$A$6:$A$205,0))),EXACT(F195,INDEX(UPSTREAM_ALTERNATIVES!$E$6:$E$205,MATCH(A195,UPSTREAM_ALTERNATIVES!$A$6:$A$205,0))),EXACT(G195,INDEX(UPSTREAM_ALTERNATIVES!$F$6:$F$205,MATCH(A195,UPSTREAM_ALTERNATIVES!$A$6:$A$205,0))),INDEX(UPSTREAM_ALTERNATIVES!$K$6:$K$205,MATCH(A195,UPSTREAM_ALTERNATIVES!$A$6:$A$205,0))="VALID"),"VALID","INVALID - UPSTREAM ALTERNATIVE PARITY"))</x:f>
      </x:c>
      <x:c r="O195" s="51" t="str">
        <x:f>IF(A195="","",COUNTIF($B$6:B195,B195))</x:f>
      </x:c>
      <x:c r="P195" s="51" t="str">
        <x:f>IF(A195="","",B195&amp;"|~|"&amp;O195)</x:f>
      </x:c>
      <x:c r="Q195" t="str">
        <x:f>IF(A195="","",ROW()-5)</x:f>
      </x:c>
    </x:row>
    <x:row r="196">
      <x:c r="A196" s="24"/>
      <x:c r="B196" s="24"/>
      <x:c r="C196" s="24"/>
      <x:c r="D196" s="24"/>
      <x:c r="E196" s="24"/>
      <x:c r="F196" s="24"/>
      <x:c r="G196" s="24"/>
      <x:c r="H196" s="30" t="str">
        <x:f>IF(A196="","",IF(COUNTIF($A$6:$A$205,A196)=1,"VALID","INVALID - DUPLICATE / CASE-COLLIDING ALTERNATIVE LINK ID"))</x:f>
      </x:c>
      <x:c r="I196" s="30" t="str">
        <x:f>IF(A196="","",IF(AND(COUNTIF(MEMO_REGISTER!$A$6:$A$205,B196)=1,EXACT(B196,INDEX(MEMO_REGISTER!$A$6:$A$205,MATCH(B196,MEMO_REGISTER!$A$6:$A$205,0))),EXACT(C196,INDEX(MEMO_REGISTER!$B$6:$B$205,MATCH(B196,MEMO_REGISTER!$A$6:$A$205,0)))),"VALID","INVALID - MEMO / DECISION OWNERSHIP"))</x:f>
      </x:c>
      <x:c r="J196" s="30" t="str">
        <x:f>IF(A196="","",IF(OR(EXACT(E196,"REJECTED"),EXACT(E196,"DEFERRED"),EXACT(E196,"STATUS QUO")),"VALID","INVALID - STATUS TOKEN"))</x:f>
      </x:c>
      <x:c r="K196" s="30" t="str">
        <x:f>IF(A196="","",IF(AND(B196&lt;&gt;"",C196&lt;&gt;"",D196&lt;&gt;"",F196&lt;&gt;"",G196&lt;&gt;""),"VALID","INVALID - REQUIRED FIELD"))</x:f>
      </x:c>
      <x:c r="L196" s="30" t="str">
        <x:f>IF(A196="","",IF(AND(H196="VALID",I196="VALID",J196="VALID",K196="VALID",N196="VALID"),"VALID","INVALID"))</x:f>
      </x:c>
      <x:c r="M196" s="30" t="str">
        <x:f>IF(A196="","",B196&amp;"|~|"&amp;C196&amp;"|~|"&amp;D196)</x:f>
      </x:c>
      <x:c r="N196" s="51" t="str">
        <x:f>IF(A196="","",IF(AND(COUNTIF(UPSTREAM_ALTERNATIVES!$A$6:$A$205,A196)=1,EXACT(A196,INDEX(UPSTREAM_ALTERNATIVES!$A$6:$A$205,MATCH(A196,UPSTREAM_ALTERNATIVES!$A$6:$A$205,0))),EXACT(C196,INDEX(UPSTREAM_ALTERNATIVES!$B$6:$B$205,MATCH(A196,UPSTREAM_ALTERNATIVES!$A$6:$A$205,0))),EXACT(D196,INDEX(UPSTREAM_ALTERNATIVES!$C$6:$C$205,MATCH(A196,UPSTREAM_ALTERNATIVES!$A$6:$A$205,0))),EXACT(E196,INDEX(UPSTREAM_ALTERNATIVES!$D$6:$D$205,MATCH(A196,UPSTREAM_ALTERNATIVES!$A$6:$A$205,0))),EXACT(F196,INDEX(UPSTREAM_ALTERNATIVES!$E$6:$E$205,MATCH(A196,UPSTREAM_ALTERNATIVES!$A$6:$A$205,0))),EXACT(G196,INDEX(UPSTREAM_ALTERNATIVES!$F$6:$F$205,MATCH(A196,UPSTREAM_ALTERNATIVES!$A$6:$A$205,0))),INDEX(UPSTREAM_ALTERNATIVES!$K$6:$K$205,MATCH(A196,UPSTREAM_ALTERNATIVES!$A$6:$A$205,0))="VALID"),"VALID","INVALID - UPSTREAM ALTERNATIVE PARITY"))</x:f>
      </x:c>
      <x:c r="O196" s="51" t="str">
        <x:f>IF(A196="","",COUNTIF($B$6:B196,B196))</x:f>
      </x:c>
      <x:c r="P196" s="51" t="str">
        <x:f>IF(A196="","",B196&amp;"|~|"&amp;O196)</x:f>
      </x:c>
      <x:c r="Q196" t="str">
        <x:f>IF(A196="","",ROW()-5)</x:f>
      </x:c>
    </x:row>
    <x:row r="197">
      <x:c r="A197" s="24"/>
      <x:c r="B197" s="24"/>
      <x:c r="C197" s="24"/>
      <x:c r="D197" s="24"/>
      <x:c r="E197" s="24"/>
      <x:c r="F197" s="24"/>
      <x:c r="G197" s="24"/>
      <x:c r="H197" s="30" t="str">
        <x:f>IF(A197="","",IF(COUNTIF($A$6:$A$205,A197)=1,"VALID","INVALID - DUPLICATE / CASE-COLLIDING ALTERNATIVE LINK ID"))</x:f>
      </x:c>
      <x:c r="I197" s="30" t="str">
        <x:f>IF(A197="","",IF(AND(COUNTIF(MEMO_REGISTER!$A$6:$A$205,B197)=1,EXACT(B197,INDEX(MEMO_REGISTER!$A$6:$A$205,MATCH(B197,MEMO_REGISTER!$A$6:$A$205,0))),EXACT(C197,INDEX(MEMO_REGISTER!$B$6:$B$205,MATCH(B197,MEMO_REGISTER!$A$6:$A$205,0)))),"VALID","INVALID - MEMO / DECISION OWNERSHIP"))</x:f>
      </x:c>
      <x:c r="J197" s="30" t="str">
        <x:f>IF(A197="","",IF(OR(EXACT(E197,"REJECTED"),EXACT(E197,"DEFERRED"),EXACT(E197,"STATUS QUO")),"VALID","INVALID - STATUS TOKEN"))</x:f>
      </x:c>
      <x:c r="K197" s="30" t="str">
        <x:f>IF(A197="","",IF(AND(B197&lt;&gt;"",C197&lt;&gt;"",D197&lt;&gt;"",F197&lt;&gt;"",G197&lt;&gt;""),"VALID","INVALID - REQUIRED FIELD"))</x:f>
      </x:c>
      <x:c r="L197" s="30" t="str">
        <x:f>IF(A197="","",IF(AND(H197="VALID",I197="VALID",J197="VALID",K197="VALID",N197="VALID"),"VALID","INVALID"))</x:f>
      </x:c>
      <x:c r="M197" s="30" t="str">
        <x:f>IF(A197="","",B197&amp;"|~|"&amp;C197&amp;"|~|"&amp;D197)</x:f>
      </x:c>
      <x:c r="N197" s="51" t="str">
        <x:f>IF(A197="","",IF(AND(COUNTIF(UPSTREAM_ALTERNATIVES!$A$6:$A$205,A197)=1,EXACT(A197,INDEX(UPSTREAM_ALTERNATIVES!$A$6:$A$205,MATCH(A197,UPSTREAM_ALTERNATIVES!$A$6:$A$205,0))),EXACT(C197,INDEX(UPSTREAM_ALTERNATIVES!$B$6:$B$205,MATCH(A197,UPSTREAM_ALTERNATIVES!$A$6:$A$205,0))),EXACT(D197,INDEX(UPSTREAM_ALTERNATIVES!$C$6:$C$205,MATCH(A197,UPSTREAM_ALTERNATIVES!$A$6:$A$205,0))),EXACT(E197,INDEX(UPSTREAM_ALTERNATIVES!$D$6:$D$205,MATCH(A197,UPSTREAM_ALTERNATIVES!$A$6:$A$205,0))),EXACT(F197,INDEX(UPSTREAM_ALTERNATIVES!$E$6:$E$205,MATCH(A197,UPSTREAM_ALTERNATIVES!$A$6:$A$205,0))),EXACT(G197,INDEX(UPSTREAM_ALTERNATIVES!$F$6:$F$205,MATCH(A197,UPSTREAM_ALTERNATIVES!$A$6:$A$205,0))),INDEX(UPSTREAM_ALTERNATIVES!$K$6:$K$205,MATCH(A197,UPSTREAM_ALTERNATIVES!$A$6:$A$205,0))="VALID"),"VALID","INVALID - UPSTREAM ALTERNATIVE PARITY"))</x:f>
      </x:c>
      <x:c r="O197" s="51" t="str">
        <x:f>IF(A197="","",COUNTIF($B$6:B197,B197))</x:f>
      </x:c>
      <x:c r="P197" s="51" t="str">
        <x:f>IF(A197="","",B197&amp;"|~|"&amp;O197)</x:f>
      </x:c>
      <x:c r="Q197" t="str">
        <x:f>IF(A197="","",ROW()-5)</x:f>
      </x:c>
    </x:row>
    <x:row r="198">
      <x:c r="A198" s="24"/>
      <x:c r="B198" s="24"/>
      <x:c r="C198" s="24"/>
      <x:c r="D198" s="24"/>
      <x:c r="E198" s="24"/>
      <x:c r="F198" s="24"/>
      <x:c r="G198" s="24"/>
      <x:c r="H198" s="30" t="str">
        <x:f>IF(A198="","",IF(COUNTIF($A$6:$A$205,A198)=1,"VALID","INVALID - DUPLICATE / CASE-COLLIDING ALTERNATIVE LINK ID"))</x:f>
      </x:c>
      <x:c r="I198" s="30" t="str">
        <x:f>IF(A198="","",IF(AND(COUNTIF(MEMO_REGISTER!$A$6:$A$205,B198)=1,EXACT(B198,INDEX(MEMO_REGISTER!$A$6:$A$205,MATCH(B198,MEMO_REGISTER!$A$6:$A$205,0))),EXACT(C198,INDEX(MEMO_REGISTER!$B$6:$B$205,MATCH(B198,MEMO_REGISTER!$A$6:$A$205,0)))),"VALID","INVALID - MEMO / DECISION OWNERSHIP"))</x:f>
      </x:c>
      <x:c r="J198" s="30" t="str">
        <x:f>IF(A198="","",IF(OR(EXACT(E198,"REJECTED"),EXACT(E198,"DEFERRED"),EXACT(E198,"STATUS QUO")),"VALID","INVALID - STATUS TOKEN"))</x:f>
      </x:c>
      <x:c r="K198" s="30" t="str">
        <x:f>IF(A198="","",IF(AND(B198&lt;&gt;"",C198&lt;&gt;"",D198&lt;&gt;"",F198&lt;&gt;"",G198&lt;&gt;""),"VALID","INVALID - REQUIRED FIELD"))</x:f>
      </x:c>
      <x:c r="L198" s="30" t="str">
        <x:f>IF(A198="","",IF(AND(H198="VALID",I198="VALID",J198="VALID",K198="VALID",N198="VALID"),"VALID","INVALID"))</x:f>
      </x:c>
      <x:c r="M198" s="30" t="str">
        <x:f>IF(A198="","",B198&amp;"|~|"&amp;C198&amp;"|~|"&amp;D198)</x:f>
      </x:c>
      <x:c r="N198" s="51" t="str">
        <x:f>IF(A198="","",IF(AND(COUNTIF(UPSTREAM_ALTERNATIVES!$A$6:$A$205,A198)=1,EXACT(A198,INDEX(UPSTREAM_ALTERNATIVES!$A$6:$A$205,MATCH(A198,UPSTREAM_ALTERNATIVES!$A$6:$A$205,0))),EXACT(C198,INDEX(UPSTREAM_ALTERNATIVES!$B$6:$B$205,MATCH(A198,UPSTREAM_ALTERNATIVES!$A$6:$A$205,0))),EXACT(D198,INDEX(UPSTREAM_ALTERNATIVES!$C$6:$C$205,MATCH(A198,UPSTREAM_ALTERNATIVES!$A$6:$A$205,0))),EXACT(E198,INDEX(UPSTREAM_ALTERNATIVES!$D$6:$D$205,MATCH(A198,UPSTREAM_ALTERNATIVES!$A$6:$A$205,0))),EXACT(F198,INDEX(UPSTREAM_ALTERNATIVES!$E$6:$E$205,MATCH(A198,UPSTREAM_ALTERNATIVES!$A$6:$A$205,0))),EXACT(G198,INDEX(UPSTREAM_ALTERNATIVES!$F$6:$F$205,MATCH(A198,UPSTREAM_ALTERNATIVES!$A$6:$A$205,0))),INDEX(UPSTREAM_ALTERNATIVES!$K$6:$K$205,MATCH(A198,UPSTREAM_ALTERNATIVES!$A$6:$A$205,0))="VALID"),"VALID","INVALID - UPSTREAM ALTERNATIVE PARITY"))</x:f>
      </x:c>
      <x:c r="O198" s="51" t="str">
        <x:f>IF(A198="","",COUNTIF($B$6:B198,B198))</x:f>
      </x:c>
      <x:c r="P198" s="51" t="str">
        <x:f>IF(A198="","",B198&amp;"|~|"&amp;O198)</x:f>
      </x:c>
      <x:c r="Q198" t="str">
        <x:f>IF(A198="","",ROW()-5)</x:f>
      </x:c>
    </x:row>
    <x:row r="199">
      <x:c r="A199" s="24"/>
      <x:c r="B199" s="24"/>
      <x:c r="C199" s="24"/>
      <x:c r="D199" s="24"/>
      <x:c r="E199" s="24"/>
      <x:c r="F199" s="24"/>
      <x:c r="G199" s="24"/>
      <x:c r="H199" s="30" t="str">
        <x:f>IF(A199="","",IF(COUNTIF($A$6:$A$205,A199)=1,"VALID","INVALID - DUPLICATE / CASE-COLLIDING ALTERNATIVE LINK ID"))</x:f>
      </x:c>
      <x:c r="I199" s="30" t="str">
        <x:f>IF(A199="","",IF(AND(COUNTIF(MEMO_REGISTER!$A$6:$A$205,B199)=1,EXACT(B199,INDEX(MEMO_REGISTER!$A$6:$A$205,MATCH(B199,MEMO_REGISTER!$A$6:$A$205,0))),EXACT(C199,INDEX(MEMO_REGISTER!$B$6:$B$205,MATCH(B199,MEMO_REGISTER!$A$6:$A$205,0)))),"VALID","INVALID - MEMO / DECISION OWNERSHIP"))</x:f>
      </x:c>
      <x:c r="J199" s="30" t="str">
        <x:f>IF(A199="","",IF(OR(EXACT(E199,"REJECTED"),EXACT(E199,"DEFERRED"),EXACT(E199,"STATUS QUO")),"VALID","INVALID - STATUS TOKEN"))</x:f>
      </x:c>
      <x:c r="K199" s="30" t="str">
        <x:f>IF(A199="","",IF(AND(B199&lt;&gt;"",C199&lt;&gt;"",D199&lt;&gt;"",F199&lt;&gt;"",G199&lt;&gt;""),"VALID","INVALID - REQUIRED FIELD"))</x:f>
      </x:c>
      <x:c r="L199" s="30" t="str">
        <x:f>IF(A199="","",IF(AND(H199="VALID",I199="VALID",J199="VALID",K199="VALID",N199="VALID"),"VALID","INVALID"))</x:f>
      </x:c>
      <x:c r="M199" s="30" t="str">
        <x:f>IF(A199="","",B199&amp;"|~|"&amp;C199&amp;"|~|"&amp;D199)</x:f>
      </x:c>
      <x:c r="N199" s="51" t="str">
        <x:f>IF(A199="","",IF(AND(COUNTIF(UPSTREAM_ALTERNATIVES!$A$6:$A$205,A199)=1,EXACT(A199,INDEX(UPSTREAM_ALTERNATIVES!$A$6:$A$205,MATCH(A199,UPSTREAM_ALTERNATIVES!$A$6:$A$205,0))),EXACT(C199,INDEX(UPSTREAM_ALTERNATIVES!$B$6:$B$205,MATCH(A199,UPSTREAM_ALTERNATIVES!$A$6:$A$205,0))),EXACT(D199,INDEX(UPSTREAM_ALTERNATIVES!$C$6:$C$205,MATCH(A199,UPSTREAM_ALTERNATIVES!$A$6:$A$205,0))),EXACT(E199,INDEX(UPSTREAM_ALTERNATIVES!$D$6:$D$205,MATCH(A199,UPSTREAM_ALTERNATIVES!$A$6:$A$205,0))),EXACT(F199,INDEX(UPSTREAM_ALTERNATIVES!$E$6:$E$205,MATCH(A199,UPSTREAM_ALTERNATIVES!$A$6:$A$205,0))),EXACT(G199,INDEX(UPSTREAM_ALTERNATIVES!$F$6:$F$205,MATCH(A199,UPSTREAM_ALTERNATIVES!$A$6:$A$205,0))),INDEX(UPSTREAM_ALTERNATIVES!$K$6:$K$205,MATCH(A199,UPSTREAM_ALTERNATIVES!$A$6:$A$205,0))="VALID"),"VALID","INVALID - UPSTREAM ALTERNATIVE PARITY"))</x:f>
      </x:c>
      <x:c r="O199" s="51" t="str">
        <x:f>IF(A199="","",COUNTIF($B$6:B199,B199))</x:f>
      </x:c>
      <x:c r="P199" s="51" t="str">
        <x:f>IF(A199="","",B199&amp;"|~|"&amp;O199)</x:f>
      </x:c>
      <x:c r="Q199" t="str">
        <x:f>IF(A199="","",ROW()-5)</x:f>
      </x:c>
    </x:row>
    <x:row r="200">
      <x:c r="A200" s="24"/>
      <x:c r="B200" s="24"/>
      <x:c r="C200" s="24"/>
      <x:c r="D200" s="24"/>
      <x:c r="E200" s="24"/>
      <x:c r="F200" s="24"/>
      <x:c r="G200" s="24"/>
      <x:c r="H200" s="30" t="str">
        <x:f>IF(A200="","",IF(COUNTIF($A$6:$A$205,A200)=1,"VALID","INVALID - DUPLICATE / CASE-COLLIDING ALTERNATIVE LINK ID"))</x:f>
      </x:c>
      <x:c r="I200" s="30" t="str">
        <x:f>IF(A200="","",IF(AND(COUNTIF(MEMO_REGISTER!$A$6:$A$205,B200)=1,EXACT(B200,INDEX(MEMO_REGISTER!$A$6:$A$205,MATCH(B200,MEMO_REGISTER!$A$6:$A$205,0))),EXACT(C200,INDEX(MEMO_REGISTER!$B$6:$B$205,MATCH(B200,MEMO_REGISTER!$A$6:$A$205,0)))),"VALID","INVALID - MEMO / DECISION OWNERSHIP"))</x:f>
      </x:c>
      <x:c r="J200" s="30" t="str">
        <x:f>IF(A200="","",IF(OR(EXACT(E200,"REJECTED"),EXACT(E200,"DEFERRED"),EXACT(E200,"STATUS QUO")),"VALID","INVALID - STATUS TOKEN"))</x:f>
      </x:c>
      <x:c r="K200" s="30" t="str">
        <x:f>IF(A200="","",IF(AND(B200&lt;&gt;"",C200&lt;&gt;"",D200&lt;&gt;"",F200&lt;&gt;"",G200&lt;&gt;""),"VALID","INVALID - REQUIRED FIELD"))</x:f>
      </x:c>
      <x:c r="L200" s="30" t="str">
        <x:f>IF(A200="","",IF(AND(H200="VALID",I200="VALID",J200="VALID",K200="VALID",N200="VALID"),"VALID","INVALID"))</x:f>
      </x:c>
      <x:c r="M200" s="30" t="str">
        <x:f>IF(A200="","",B200&amp;"|~|"&amp;C200&amp;"|~|"&amp;D200)</x:f>
      </x:c>
      <x:c r="N200" s="51" t="str">
        <x:f>IF(A200="","",IF(AND(COUNTIF(UPSTREAM_ALTERNATIVES!$A$6:$A$205,A200)=1,EXACT(A200,INDEX(UPSTREAM_ALTERNATIVES!$A$6:$A$205,MATCH(A200,UPSTREAM_ALTERNATIVES!$A$6:$A$205,0))),EXACT(C200,INDEX(UPSTREAM_ALTERNATIVES!$B$6:$B$205,MATCH(A200,UPSTREAM_ALTERNATIVES!$A$6:$A$205,0))),EXACT(D200,INDEX(UPSTREAM_ALTERNATIVES!$C$6:$C$205,MATCH(A200,UPSTREAM_ALTERNATIVES!$A$6:$A$205,0))),EXACT(E200,INDEX(UPSTREAM_ALTERNATIVES!$D$6:$D$205,MATCH(A200,UPSTREAM_ALTERNATIVES!$A$6:$A$205,0))),EXACT(F200,INDEX(UPSTREAM_ALTERNATIVES!$E$6:$E$205,MATCH(A200,UPSTREAM_ALTERNATIVES!$A$6:$A$205,0))),EXACT(G200,INDEX(UPSTREAM_ALTERNATIVES!$F$6:$F$205,MATCH(A200,UPSTREAM_ALTERNATIVES!$A$6:$A$205,0))),INDEX(UPSTREAM_ALTERNATIVES!$K$6:$K$205,MATCH(A200,UPSTREAM_ALTERNATIVES!$A$6:$A$205,0))="VALID"),"VALID","INVALID - UPSTREAM ALTERNATIVE PARITY"))</x:f>
      </x:c>
      <x:c r="O200" s="51" t="str">
        <x:f>IF(A200="","",COUNTIF($B$6:B200,B200))</x:f>
      </x:c>
      <x:c r="P200" s="51" t="str">
        <x:f>IF(A200="","",B200&amp;"|~|"&amp;O200)</x:f>
      </x:c>
      <x:c r="Q200" t="str">
        <x:f>IF(A200="","",ROW()-5)</x:f>
      </x:c>
    </x:row>
    <x:row r="201">
      <x:c r="A201" s="24"/>
      <x:c r="B201" s="24"/>
      <x:c r="C201" s="24"/>
      <x:c r="D201" s="24"/>
      <x:c r="E201" s="24"/>
      <x:c r="F201" s="24"/>
      <x:c r="G201" s="24"/>
      <x:c r="H201" s="30" t="str">
        <x:f>IF(A201="","",IF(COUNTIF($A$6:$A$205,A201)=1,"VALID","INVALID - DUPLICATE / CASE-COLLIDING ALTERNATIVE LINK ID"))</x:f>
      </x:c>
      <x:c r="I201" s="30" t="str">
        <x:f>IF(A201="","",IF(AND(COUNTIF(MEMO_REGISTER!$A$6:$A$205,B201)=1,EXACT(B201,INDEX(MEMO_REGISTER!$A$6:$A$205,MATCH(B201,MEMO_REGISTER!$A$6:$A$205,0))),EXACT(C201,INDEX(MEMO_REGISTER!$B$6:$B$205,MATCH(B201,MEMO_REGISTER!$A$6:$A$205,0)))),"VALID","INVALID - MEMO / DECISION OWNERSHIP"))</x:f>
      </x:c>
      <x:c r="J201" s="30" t="str">
        <x:f>IF(A201="","",IF(OR(EXACT(E201,"REJECTED"),EXACT(E201,"DEFERRED"),EXACT(E201,"STATUS QUO")),"VALID","INVALID - STATUS TOKEN"))</x:f>
      </x:c>
      <x:c r="K201" s="30" t="str">
        <x:f>IF(A201="","",IF(AND(B201&lt;&gt;"",C201&lt;&gt;"",D201&lt;&gt;"",F201&lt;&gt;"",G201&lt;&gt;""),"VALID","INVALID - REQUIRED FIELD"))</x:f>
      </x:c>
      <x:c r="L201" s="30" t="str">
        <x:f>IF(A201="","",IF(AND(H201="VALID",I201="VALID",J201="VALID",K201="VALID",N201="VALID"),"VALID","INVALID"))</x:f>
      </x:c>
      <x:c r="M201" s="30" t="str">
        <x:f>IF(A201="","",B201&amp;"|~|"&amp;C201&amp;"|~|"&amp;D201)</x:f>
      </x:c>
      <x:c r="N201" s="51" t="str">
        <x:f>IF(A201="","",IF(AND(COUNTIF(UPSTREAM_ALTERNATIVES!$A$6:$A$205,A201)=1,EXACT(A201,INDEX(UPSTREAM_ALTERNATIVES!$A$6:$A$205,MATCH(A201,UPSTREAM_ALTERNATIVES!$A$6:$A$205,0))),EXACT(C201,INDEX(UPSTREAM_ALTERNATIVES!$B$6:$B$205,MATCH(A201,UPSTREAM_ALTERNATIVES!$A$6:$A$205,0))),EXACT(D201,INDEX(UPSTREAM_ALTERNATIVES!$C$6:$C$205,MATCH(A201,UPSTREAM_ALTERNATIVES!$A$6:$A$205,0))),EXACT(E201,INDEX(UPSTREAM_ALTERNATIVES!$D$6:$D$205,MATCH(A201,UPSTREAM_ALTERNATIVES!$A$6:$A$205,0))),EXACT(F201,INDEX(UPSTREAM_ALTERNATIVES!$E$6:$E$205,MATCH(A201,UPSTREAM_ALTERNATIVES!$A$6:$A$205,0))),EXACT(G201,INDEX(UPSTREAM_ALTERNATIVES!$F$6:$F$205,MATCH(A201,UPSTREAM_ALTERNATIVES!$A$6:$A$205,0))),INDEX(UPSTREAM_ALTERNATIVES!$K$6:$K$205,MATCH(A201,UPSTREAM_ALTERNATIVES!$A$6:$A$205,0))="VALID"),"VALID","INVALID - UPSTREAM ALTERNATIVE PARITY"))</x:f>
      </x:c>
      <x:c r="O201" s="51" t="str">
        <x:f>IF(A201="","",COUNTIF($B$6:B201,B201))</x:f>
      </x:c>
      <x:c r="P201" s="51" t="str">
        <x:f>IF(A201="","",B201&amp;"|~|"&amp;O201)</x:f>
      </x:c>
      <x:c r="Q201" t="str">
        <x:f>IF(A201="","",ROW()-5)</x:f>
      </x:c>
    </x:row>
    <x:row r="202">
      <x:c r="A202" s="24"/>
      <x:c r="B202" s="24"/>
      <x:c r="C202" s="24"/>
      <x:c r="D202" s="24"/>
      <x:c r="E202" s="24"/>
      <x:c r="F202" s="24"/>
      <x:c r="G202" s="24"/>
      <x:c r="H202" s="30" t="str">
        <x:f>IF(A202="","",IF(COUNTIF($A$6:$A$205,A202)=1,"VALID","INVALID - DUPLICATE / CASE-COLLIDING ALTERNATIVE LINK ID"))</x:f>
      </x:c>
      <x:c r="I202" s="30" t="str">
        <x:f>IF(A202="","",IF(AND(COUNTIF(MEMO_REGISTER!$A$6:$A$205,B202)=1,EXACT(B202,INDEX(MEMO_REGISTER!$A$6:$A$205,MATCH(B202,MEMO_REGISTER!$A$6:$A$205,0))),EXACT(C202,INDEX(MEMO_REGISTER!$B$6:$B$205,MATCH(B202,MEMO_REGISTER!$A$6:$A$205,0)))),"VALID","INVALID - MEMO / DECISION OWNERSHIP"))</x:f>
      </x:c>
      <x:c r="J202" s="30" t="str">
        <x:f>IF(A202="","",IF(OR(EXACT(E202,"REJECTED"),EXACT(E202,"DEFERRED"),EXACT(E202,"STATUS QUO")),"VALID","INVALID - STATUS TOKEN"))</x:f>
      </x:c>
      <x:c r="K202" s="30" t="str">
        <x:f>IF(A202="","",IF(AND(B202&lt;&gt;"",C202&lt;&gt;"",D202&lt;&gt;"",F202&lt;&gt;"",G202&lt;&gt;""),"VALID","INVALID - REQUIRED FIELD"))</x:f>
      </x:c>
      <x:c r="L202" s="30" t="str">
        <x:f>IF(A202="","",IF(AND(H202="VALID",I202="VALID",J202="VALID",K202="VALID",N202="VALID"),"VALID","INVALID"))</x:f>
      </x:c>
      <x:c r="M202" s="30" t="str">
        <x:f>IF(A202="","",B202&amp;"|~|"&amp;C202&amp;"|~|"&amp;D202)</x:f>
      </x:c>
      <x:c r="N202" s="51" t="str">
        <x:f>IF(A202="","",IF(AND(COUNTIF(UPSTREAM_ALTERNATIVES!$A$6:$A$205,A202)=1,EXACT(A202,INDEX(UPSTREAM_ALTERNATIVES!$A$6:$A$205,MATCH(A202,UPSTREAM_ALTERNATIVES!$A$6:$A$205,0))),EXACT(C202,INDEX(UPSTREAM_ALTERNATIVES!$B$6:$B$205,MATCH(A202,UPSTREAM_ALTERNATIVES!$A$6:$A$205,0))),EXACT(D202,INDEX(UPSTREAM_ALTERNATIVES!$C$6:$C$205,MATCH(A202,UPSTREAM_ALTERNATIVES!$A$6:$A$205,0))),EXACT(E202,INDEX(UPSTREAM_ALTERNATIVES!$D$6:$D$205,MATCH(A202,UPSTREAM_ALTERNATIVES!$A$6:$A$205,0))),EXACT(F202,INDEX(UPSTREAM_ALTERNATIVES!$E$6:$E$205,MATCH(A202,UPSTREAM_ALTERNATIVES!$A$6:$A$205,0))),EXACT(G202,INDEX(UPSTREAM_ALTERNATIVES!$F$6:$F$205,MATCH(A202,UPSTREAM_ALTERNATIVES!$A$6:$A$205,0))),INDEX(UPSTREAM_ALTERNATIVES!$K$6:$K$205,MATCH(A202,UPSTREAM_ALTERNATIVES!$A$6:$A$205,0))="VALID"),"VALID","INVALID - UPSTREAM ALTERNATIVE PARITY"))</x:f>
      </x:c>
      <x:c r="O202" s="51" t="str">
        <x:f>IF(A202="","",COUNTIF($B$6:B202,B202))</x:f>
      </x:c>
      <x:c r="P202" s="51" t="str">
        <x:f>IF(A202="","",B202&amp;"|~|"&amp;O202)</x:f>
      </x:c>
      <x:c r="Q202" t="str">
        <x:f>IF(A202="","",ROW()-5)</x:f>
      </x:c>
    </x:row>
    <x:row r="203">
      <x:c r="A203" s="24"/>
      <x:c r="B203" s="24"/>
      <x:c r="C203" s="24"/>
      <x:c r="D203" s="24"/>
      <x:c r="E203" s="24"/>
      <x:c r="F203" s="24"/>
      <x:c r="G203" s="24"/>
      <x:c r="H203" s="30" t="str">
        <x:f>IF(A203="","",IF(COUNTIF($A$6:$A$205,A203)=1,"VALID","INVALID - DUPLICATE / CASE-COLLIDING ALTERNATIVE LINK ID"))</x:f>
      </x:c>
      <x:c r="I203" s="30" t="str">
        <x:f>IF(A203="","",IF(AND(COUNTIF(MEMO_REGISTER!$A$6:$A$205,B203)=1,EXACT(B203,INDEX(MEMO_REGISTER!$A$6:$A$205,MATCH(B203,MEMO_REGISTER!$A$6:$A$205,0))),EXACT(C203,INDEX(MEMO_REGISTER!$B$6:$B$205,MATCH(B203,MEMO_REGISTER!$A$6:$A$205,0)))),"VALID","INVALID - MEMO / DECISION OWNERSHIP"))</x:f>
      </x:c>
      <x:c r="J203" s="30" t="str">
        <x:f>IF(A203="","",IF(OR(EXACT(E203,"REJECTED"),EXACT(E203,"DEFERRED"),EXACT(E203,"STATUS QUO")),"VALID","INVALID - STATUS TOKEN"))</x:f>
      </x:c>
      <x:c r="K203" s="30" t="str">
        <x:f>IF(A203="","",IF(AND(B203&lt;&gt;"",C203&lt;&gt;"",D203&lt;&gt;"",F203&lt;&gt;"",G203&lt;&gt;""),"VALID","INVALID - REQUIRED FIELD"))</x:f>
      </x:c>
      <x:c r="L203" s="30" t="str">
        <x:f>IF(A203="","",IF(AND(H203="VALID",I203="VALID",J203="VALID",K203="VALID",N203="VALID"),"VALID","INVALID"))</x:f>
      </x:c>
      <x:c r="M203" s="30" t="str">
        <x:f>IF(A203="","",B203&amp;"|~|"&amp;C203&amp;"|~|"&amp;D203)</x:f>
      </x:c>
      <x:c r="N203" s="51" t="str">
        <x:f>IF(A203="","",IF(AND(COUNTIF(UPSTREAM_ALTERNATIVES!$A$6:$A$205,A203)=1,EXACT(A203,INDEX(UPSTREAM_ALTERNATIVES!$A$6:$A$205,MATCH(A203,UPSTREAM_ALTERNATIVES!$A$6:$A$205,0))),EXACT(C203,INDEX(UPSTREAM_ALTERNATIVES!$B$6:$B$205,MATCH(A203,UPSTREAM_ALTERNATIVES!$A$6:$A$205,0))),EXACT(D203,INDEX(UPSTREAM_ALTERNATIVES!$C$6:$C$205,MATCH(A203,UPSTREAM_ALTERNATIVES!$A$6:$A$205,0))),EXACT(E203,INDEX(UPSTREAM_ALTERNATIVES!$D$6:$D$205,MATCH(A203,UPSTREAM_ALTERNATIVES!$A$6:$A$205,0))),EXACT(F203,INDEX(UPSTREAM_ALTERNATIVES!$E$6:$E$205,MATCH(A203,UPSTREAM_ALTERNATIVES!$A$6:$A$205,0))),EXACT(G203,INDEX(UPSTREAM_ALTERNATIVES!$F$6:$F$205,MATCH(A203,UPSTREAM_ALTERNATIVES!$A$6:$A$205,0))),INDEX(UPSTREAM_ALTERNATIVES!$K$6:$K$205,MATCH(A203,UPSTREAM_ALTERNATIVES!$A$6:$A$205,0))="VALID"),"VALID","INVALID - UPSTREAM ALTERNATIVE PARITY"))</x:f>
      </x:c>
      <x:c r="O203" s="51" t="str">
        <x:f>IF(A203="","",COUNTIF($B$6:B203,B203))</x:f>
      </x:c>
      <x:c r="P203" s="51" t="str">
        <x:f>IF(A203="","",B203&amp;"|~|"&amp;O203)</x:f>
      </x:c>
      <x:c r="Q203" t="str">
        <x:f>IF(A203="","",ROW()-5)</x:f>
      </x:c>
    </x:row>
    <x:row r="204">
      <x:c r="A204" s="24"/>
      <x:c r="B204" s="24"/>
      <x:c r="C204" s="24"/>
      <x:c r="D204" s="24"/>
      <x:c r="E204" s="24"/>
      <x:c r="F204" s="24"/>
      <x:c r="G204" s="24"/>
      <x:c r="H204" s="30" t="str">
        <x:f>IF(A204="","",IF(COUNTIF($A$6:$A$205,A204)=1,"VALID","INVALID - DUPLICATE / CASE-COLLIDING ALTERNATIVE LINK ID"))</x:f>
      </x:c>
      <x:c r="I204" s="30" t="str">
        <x:f>IF(A204="","",IF(AND(COUNTIF(MEMO_REGISTER!$A$6:$A$205,B204)=1,EXACT(B204,INDEX(MEMO_REGISTER!$A$6:$A$205,MATCH(B204,MEMO_REGISTER!$A$6:$A$205,0))),EXACT(C204,INDEX(MEMO_REGISTER!$B$6:$B$205,MATCH(B204,MEMO_REGISTER!$A$6:$A$205,0)))),"VALID","INVALID - MEMO / DECISION OWNERSHIP"))</x:f>
      </x:c>
      <x:c r="J204" s="30" t="str">
        <x:f>IF(A204="","",IF(OR(EXACT(E204,"REJECTED"),EXACT(E204,"DEFERRED"),EXACT(E204,"STATUS QUO")),"VALID","INVALID - STATUS TOKEN"))</x:f>
      </x:c>
      <x:c r="K204" s="30" t="str">
        <x:f>IF(A204="","",IF(AND(B204&lt;&gt;"",C204&lt;&gt;"",D204&lt;&gt;"",F204&lt;&gt;"",G204&lt;&gt;""),"VALID","INVALID - REQUIRED FIELD"))</x:f>
      </x:c>
      <x:c r="L204" s="30" t="str">
        <x:f>IF(A204="","",IF(AND(H204="VALID",I204="VALID",J204="VALID",K204="VALID",N204="VALID"),"VALID","INVALID"))</x:f>
      </x:c>
      <x:c r="M204" s="30" t="str">
        <x:f>IF(A204="","",B204&amp;"|~|"&amp;C204&amp;"|~|"&amp;D204)</x:f>
      </x:c>
      <x:c r="N204" s="51" t="str">
        <x:f>IF(A204="","",IF(AND(COUNTIF(UPSTREAM_ALTERNATIVES!$A$6:$A$205,A204)=1,EXACT(A204,INDEX(UPSTREAM_ALTERNATIVES!$A$6:$A$205,MATCH(A204,UPSTREAM_ALTERNATIVES!$A$6:$A$205,0))),EXACT(C204,INDEX(UPSTREAM_ALTERNATIVES!$B$6:$B$205,MATCH(A204,UPSTREAM_ALTERNATIVES!$A$6:$A$205,0))),EXACT(D204,INDEX(UPSTREAM_ALTERNATIVES!$C$6:$C$205,MATCH(A204,UPSTREAM_ALTERNATIVES!$A$6:$A$205,0))),EXACT(E204,INDEX(UPSTREAM_ALTERNATIVES!$D$6:$D$205,MATCH(A204,UPSTREAM_ALTERNATIVES!$A$6:$A$205,0))),EXACT(F204,INDEX(UPSTREAM_ALTERNATIVES!$E$6:$E$205,MATCH(A204,UPSTREAM_ALTERNATIVES!$A$6:$A$205,0))),EXACT(G204,INDEX(UPSTREAM_ALTERNATIVES!$F$6:$F$205,MATCH(A204,UPSTREAM_ALTERNATIVES!$A$6:$A$205,0))),INDEX(UPSTREAM_ALTERNATIVES!$K$6:$K$205,MATCH(A204,UPSTREAM_ALTERNATIVES!$A$6:$A$205,0))="VALID"),"VALID","INVALID - UPSTREAM ALTERNATIVE PARITY"))</x:f>
      </x:c>
      <x:c r="O204" s="51" t="str">
        <x:f>IF(A204="","",COUNTIF($B$6:B204,B204))</x:f>
      </x:c>
      <x:c r="P204" s="51" t="str">
        <x:f>IF(A204="","",B204&amp;"|~|"&amp;O204)</x:f>
      </x:c>
      <x:c r="Q204" t="str">
        <x:f>IF(A204="","",ROW()-5)</x:f>
      </x:c>
    </x:row>
    <x:row r="205">
      <x:c r="A205" s="24"/>
      <x:c r="B205" s="24"/>
      <x:c r="C205" s="24"/>
      <x:c r="D205" s="24"/>
      <x:c r="E205" s="24"/>
      <x:c r="F205" s="24"/>
      <x:c r="G205" s="24"/>
      <x:c r="H205" s="30" t="str">
        <x:f>IF(A205="","",IF(COUNTIF($A$6:$A$205,A205)=1,"VALID","INVALID - DUPLICATE / CASE-COLLIDING ALTERNATIVE LINK ID"))</x:f>
      </x:c>
      <x:c r="I205" s="30" t="str">
        <x:f>IF(A205="","",IF(AND(COUNTIF(MEMO_REGISTER!$A$6:$A$205,B205)=1,EXACT(B205,INDEX(MEMO_REGISTER!$A$6:$A$205,MATCH(B205,MEMO_REGISTER!$A$6:$A$205,0))),EXACT(C205,INDEX(MEMO_REGISTER!$B$6:$B$205,MATCH(B205,MEMO_REGISTER!$A$6:$A$205,0)))),"VALID","INVALID - MEMO / DECISION OWNERSHIP"))</x:f>
      </x:c>
      <x:c r="J205" s="30" t="str">
        <x:f>IF(A205="","",IF(OR(EXACT(E205,"REJECTED"),EXACT(E205,"DEFERRED"),EXACT(E205,"STATUS QUO")),"VALID","INVALID - STATUS TOKEN"))</x:f>
      </x:c>
      <x:c r="K205" s="30" t="str">
        <x:f>IF(A205="","",IF(AND(B205&lt;&gt;"",C205&lt;&gt;"",D205&lt;&gt;"",F205&lt;&gt;"",G205&lt;&gt;""),"VALID","INVALID - REQUIRED FIELD"))</x:f>
      </x:c>
      <x:c r="L205" s="30" t="str">
        <x:f>IF(A205="","",IF(AND(H205="VALID",I205="VALID",J205="VALID",K205="VALID",N205="VALID"),"VALID","INVALID"))</x:f>
      </x:c>
      <x:c r="M205" s="30" t="str">
        <x:f>IF(A205="","",B205&amp;"|~|"&amp;C205&amp;"|~|"&amp;D205)</x:f>
      </x:c>
      <x:c r="N205" s="51" t="str">
        <x:f>IF(A205="","",IF(AND(COUNTIF(UPSTREAM_ALTERNATIVES!$A$6:$A$205,A205)=1,EXACT(A205,INDEX(UPSTREAM_ALTERNATIVES!$A$6:$A$205,MATCH(A205,UPSTREAM_ALTERNATIVES!$A$6:$A$205,0))),EXACT(C205,INDEX(UPSTREAM_ALTERNATIVES!$B$6:$B$205,MATCH(A205,UPSTREAM_ALTERNATIVES!$A$6:$A$205,0))),EXACT(D205,INDEX(UPSTREAM_ALTERNATIVES!$C$6:$C$205,MATCH(A205,UPSTREAM_ALTERNATIVES!$A$6:$A$205,0))),EXACT(E205,INDEX(UPSTREAM_ALTERNATIVES!$D$6:$D$205,MATCH(A205,UPSTREAM_ALTERNATIVES!$A$6:$A$205,0))),EXACT(F205,INDEX(UPSTREAM_ALTERNATIVES!$E$6:$E$205,MATCH(A205,UPSTREAM_ALTERNATIVES!$A$6:$A$205,0))),EXACT(G205,INDEX(UPSTREAM_ALTERNATIVES!$F$6:$F$205,MATCH(A205,UPSTREAM_ALTERNATIVES!$A$6:$A$205,0))),INDEX(UPSTREAM_ALTERNATIVES!$K$6:$K$205,MATCH(A205,UPSTREAM_ALTERNATIVES!$A$6:$A$205,0))="VALID"),"VALID","INVALID - UPSTREAM ALTERNATIVE PARITY"))</x:f>
      </x:c>
      <x:c r="O205" s="51" t="str">
        <x:f>IF(A205="","",COUNTIF($B$6:B205,B205))</x:f>
      </x:c>
      <x:c r="P205" s="51" t="str">
        <x:f>IF(A205="","",B205&amp;"|~|"&amp;O205)</x:f>
      </x:c>
      <x:c r="Q205" t="str">
        <x:f>IF(A205="","",ROW()-5)</x:f>
      </x:c>
    </x:row>
  </x:sheetData>
  <x:dataValidations count="1">
    <x:dataValidation type="list" sqref="E6:E205">
      <x:formula1>LISTS!$D$2:$D$4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86" hidden="0" customWidth="1"/>
    <x:col min="3" max="3" width="48" hidden="0" customWidth="1"/>
    <x:col min="4" max="4" width="20" hidden="0" customWidth="1"/>
    <x:col min="5" max="5" width="48" hidden="0" customWidth="1"/>
  </x:cols>
  <x:sheetData>
    <x:row r="1">
      <x:c r="A1" s="5" t="str">
        <x:v>Live Executive Decision Memo Review</x:v>
      </x:c>
      <x:c r="B1" s="5"/>
      <x:c r="C1" s="5"/>
      <x:c r="D1" s="5"/>
      <x:c r="E1" s="5"/>
    </x:row>
    <x:row r="3">
      <x:c r="A3" t="str">
        <x:v>Memo ID</x:v>
      </x:c>
      <x:c r="B3" s="24" t="str">
        <x:v>MEMO-FICTIONAL-001</x:v>
      </x:c>
    </x:row>
    <x:row r="5">
      <x:c r="A5" s="5" t="str">
        <x:v>Field</x:v>
      </x:c>
      <x:c r="B5" s="5" t="str">
        <x:v>Current governed value</x:v>
      </x:c>
      <x:c r="C5" s="5" t="str">
        <x:v>Review question</x:v>
      </x:c>
      <x:c r="D5" s="5" t="str">
        <x:v>Link</x:v>
      </x:c>
      <x:c r="E5" s="5" t="str">
        <x:v>Action</x:v>
      </x:c>
    </x:row>
    <x:row r="6">
      <x:c r="A6" t="str">
        <x:v>Decision ID</x:v>
      </x:c>
      <x:c r="B6" s="30" t="str">
        <x:f>IFERROR(INDEX(MEMO_REGISTER!$B$6:$B$205,MATCH($B$3,MEMO_REGISTER!$A$6:$A$205,0)),"INVALID MEMO ID")</x:f>
        <x:v>DDC-FICTIONAL-001</x:v>
      </x:c>
      <x:c r="C6" s="30" t="str">
        <x:v>Does this match the frozen Decision Contract?</x:v>
      </x:c>
      <x:c r="D6" s="30" t="str">
        <x:f>IF(AND(COUNTIF(MEMO_REGISTER!$A$6:$A$205,$B$3)=1,EXACT($B$3,INDEX(MEMO_REGISTER!$A$6:$A$205,MATCH($B$3,MEMO_REGISTER!$A$6:$A$205,0)))),"LINKED","INVALID")</x:f>
        <x:v>LINKED</x:v>
      </x:c>
      <x:c r="E6" s="30" t="str">
        <x:f>IF(D6&lt;&gt;"LINKED","Repair Memo ID link",IF($B$16="READY FOR EXECUTIVE REVIEW","Prepare executive review",IF($B$16="RETURN TO EVIDENCE AUDIT","Return to Evidence Audit",IF($B$16="RETURN TO DECISION DEFINITION","Return to Decision Definition","Repair memo"))))</x:f>
        <x:v>Prepare executive review</x:v>
      </x:c>
    </x:row>
    <x:row r="7">
      <x:c r="A7" t="str">
        <x:v>Decision request</x:v>
      </x:c>
      <x:c r="B7" s="30" t="str">
        <x:f>IFERROR(INDEX(MEMO_REGISTER!$E$6:$E$205,MATCH($B$3,MEMO_REGISTER!$A$6:$A$205,0)),"INVALID MEMO ID")</x:f>
        <x:v>Approve a six-week integration-territory pilot and its named owner; do not approve the full programme yet.</x:v>
      </x:c>
      <x:c r="C7" s="30" t="str">
        <x:v>Is the exact authority requested visible?</x:v>
      </x:c>
      <x:c r="D7" s="30" t="str">
        <x:f>IF(AND(COUNTIF(MEMO_REGISTER!$A$6:$A$205,$B$3)=1,EXACT($B$3,INDEX(MEMO_REGISTER!$A$6:$A$205,MATCH($B$3,MEMO_REGISTER!$A$6:$A$205,0)))),"LINKED","INVALID")</x:f>
        <x:v>LINKED</x:v>
      </x:c>
      <x:c r="E7" s="30" t="str">
        <x:f>IF(D7&lt;&gt;"LINKED","Repair Memo ID link",IF($B$16="READY FOR EXECUTIVE REVIEW","Prepare executive review",IF($B$16="RETURN TO EVIDENCE AUDIT","Return to Evidence Audit",IF($B$16="RETURN TO DECISION DEFINITION","Return to Decision Definition","Repair memo"))))</x:f>
        <x:v>Prepare executive review</x:v>
      </x:c>
    </x:row>
    <x:row r="8">
      <x:c r="A8" t="str">
        <x:v>Recommendation</x:v>
      </x:c>
      <x:c r="B8" s="30" t="str">
        <x:f>IFERROR(INDEX(MEMO_REGISTER!$F$6:$F$205,MATCH($B$3,MEMO_REGISTER!$A$6:$A$205,0)),"INVALID MEMO ID")</x:f>
        <x:v>Approve the bounded six-week integration-territory pilot.</x:v>
      </x:c>
      <x:c r="C8" s="30" t="str">
        <x:v>Is the call explicit and bounded?</x:v>
      </x:c>
      <x:c r="D8" s="30" t="str">
        <x:f>IF(AND(COUNTIF(MEMO_REGISTER!$A$6:$A$205,$B$3)=1,EXACT($B$3,INDEX(MEMO_REGISTER!$A$6:$A$205,MATCH($B$3,MEMO_REGISTER!$A$6:$A$205,0)))),"LINKED","INVALID")</x:f>
        <x:v>LINKED</x:v>
      </x:c>
      <x:c r="E8" s="30" t="str">
        <x:f>IF(D8&lt;&gt;"LINKED","Repair Memo ID link",IF($B$16="READY FOR EXECUTIVE REVIEW","Prepare executive review",IF($B$16="RETURN TO EVIDENCE AUDIT","Return to Evidence Audit",IF($B$16="RETURN TO DECISION DEFINITION","Return to Decision Definition","Repair memo"))))</x:f>
        <x:v>Prepare executive review</x:v>
      </x:c>
    </x:row>
    <x:row r="9">
      <x:c r="A9" t="str">
        <x:v>Why now</x:v>
      </x:c>
      <x:c r="B9" s="30" t="str">
        <x:f>IFERROR(INDEX(MEMO_REGISTER!$G$6:$G$205,MATCH($B$3,MEMO_REGISTER!$A$6:$A$205,0)),"INVALID MEMO ID")</x:f>
        <x:v>The current planning window allows one reversible test before the next budget commitment.</x:v>
      </x:c>
      <x:c r="C9" s="30" t="str">
        <x:v>Is urgency a real dependency rather than persuasion?</x:v>
      </x:c>
      <x:c r="D9" s="30" t="str">
        <x:f>IF(AND(COUNTIF(MEMO_REGISTER!$A$6:$A$205,$B$3)=1,EXACT($B$3,INDEX(MEMO_REGISTER!$A$6:$A$205,MATCH($B$3,MEMO_REGISTER!$A$6:$A$205,0)))),"LINKED","INVALID")</x:f>
        <x:v>LINKED</x:v>
      </x:c>
      <x:c r="E9" s="30" t="str">
        <x:f>IF(D9&lt;&gt;"LINKED","Repair Memo ID link",IF($B$16="READY FOR EXECUTIVE REVIEW","Prepare executive review",IF($B$16="RETURN TO EVIDENCE AUDIT","Return to Evidence Audit",IF($B$16="RETURN TO DECISION DEFINITION","Return to Decision Definition","Repair memo"))))</x:f>
        <x:v>Prepare executive review</x:v>
      </x:c>
    </x:row>
    <x:row r="10">
      <x:c r="A10" t="str">
        <x:v>Strongest challenge</x:v>
      </x:c>
      <x:c r="B10" s="30" t="str">
        <x:f>IFERROR(INDEX(MEMO_REGISTER!$H$6:$H$205,MATCH($B$3,MEMO_REGISTER!$A$6:$A$205,0)),"INVALID MEMO ID")</x:f>
        <x:v>No first-party conversion history exists for the exact territory.</x:v>
      </x:c>
      <x:c r="C10" s="30" t="str">
        <x:v>Can the executive see what could make this wrong?</x:v>
      </x:c>
      <x:c r="D10" s="30" t="str">
        <x:f>IF(AND(COUNTIF(MEMO_REGISTER!$A$6:$A$205,$B$3)=1,EXACT($B$3,INDEX(MEMO_REGISTER!$A$6:$A$205,MATCH($B$3,MEMO_REGISTER!$A$6:$A$205,0)))),"LINKED","INVALID")</x:f>
        <x:v>LINKED</x:v>
      </x:c>
      <x:c r="E10" s="30" t="str">
        <x:f>IF(D10&lt;&gt;"LINKED","Repair Memo ID link",IF($B$16="READY FOR EXECUTIVE REVIEW","Prepare executive review",IF($B$16="RETURN TO EVIDENCE AUDIT","Return to Evidence Audit",IF($B$16="RETURN TO DECISION DEFINITION","Return to Decision Definition","Repair memo"))))</x:f>
        <x:v>Prepare executive review</x:v>
      </x:c>
    </x:row>
    <x:row r="11">
      <x:c r="A11" t="str">
        <x:v>Execution owner</x:v>
      </x:c>
      <x:c r="B11" s="30" t="str">
        <x:f>IFERROR(INDEX(MEMO_REGISTER!$I$6:$I$205,MATCH($B$3,MEMO_REGISTER!$A$6:$A$205,0)),"INVALID MEMO ID")</x:f>
        <x:v>Growth lead</x:v>
      </x:c>
      <x:c r="C11" s="30" t="str">
        <x:v>Who owns the first action?</x:v>
      </x:c>
      <x:c r="D11" s="30" t="str">
        <x:f>IF(AND(COUNTIF(MEMO_REGISTER!$A$6:$A$205,$B$3)=1,EXACT($B$3,INDEX(MEMO_REGISTER!$A$6:$A$205,MATCH($B$3,MEMO_REGISTER!$A$6:$A$205,0)))),"LINKED","INVALID")</x:f>
        <x:v>LINKED</x:v>
      </x:c>
      <x:c r="E11" s="30" t="str">
        <x:f>IF(D11&lt;&gt;"LINKED","Repair Memo ID link",IF($B$16="READY FOR EXECUTIVE REVIEW","Prepare executive review",IF($B$16="RETURN TO EVIDENCE AUDIT","Return to Evidence Audit",IF($B$16="RETURN TO DECISION DEFINITION","Return to Decision Definition","Repair memo"))))</x:f>
        <x:v>Prepare executive review</x:v>
      </x:c>
    </x:row>
    <x:row r="12">
      <x:c r="A12" t="str">
        <x:v>First action</x:v>
      </x:c>
      <x:c r="B12" s="30" t="str">
        <x:f>IFERROR(INDEX(MEMO_REGISTER!$J$6:$J$205,MATCH($B$3,MEMO_REGISTER!$A$6:$A$205,0)),"INVALID MEMO ID")</x:f>
        <x:v>Launch the buyer-comparison asset and evidence test.</x:v>
      </x:c>
      <x:c r="C12" s="30" t="str">
        <x:v>What starts after approval?</x:v>
      </x:c>
      <x:c r="D12" s="30" t="str">
        <x:f>IF(AND(COUNTIF(MEMO_REGISTER!$A$6:$A$205,$B$3)=1,EXACT($B$3,INDEX(MEMO_REGISTER!$A$6:$A$205,MATCH($B$3,MEMO_REGISTER!$A$6:$A$205,0)))),"LINKED","INVALID")</x:f>
        <x:v>LINKED</x:v>
      </x:c>
      <x:c r="E12" s="30" t="str">
        <x:f>IF(D12&lt;&gt;"LINKED","Repair Memo ID link",IF($B$16="READY FOR EXECUTIVE REVIEW","Prepare executive review",IF($B$16="RETURN TO EVIDENCE AUDIT","Return to Evidence Audit",IF($B$16="RETURN TO DECISION DEFINITION","Return to Decision Definition","Repair memo"))))</x:f>
        <x:v>Prepare executive review</x:v>
      </x:c>
    </x:row>
    <x:row r="13">
      <x:c r="A13" t="str">
        <x:v>Review / reopen trigger</x:v>
      </x:c>
      <x:c r="B13" s="30" t="str">
        <x:f>IFERROR(INDEX(MEMO_REGISTER!$K$6:$K$205,MATCH($B$3,MEMO_REGISTER!$A$6:$A$205,0)),"INVALID MEMO ID")</x:f>
        <x:v>Review after six weeks or earlier if the buyer segment, implementation dependency or evidence record materially changes.</x:v>
      </x:c>
      <x:c r="C13" s="30" t="str">
        <x:v>What condition forces another look?</x:v>
      </x:c>
      <x:c r="D13" s="30" t="str">
        <x:f>IF(AND(COUNTIF(MEMO_REGISTER!$A$6:$A$205,$B$3)=1,EXACT($B$3,INDEX(MEMO_REGISTER!$A$6:$A$205,MATCH($B$3,MEMO_REGISTER!$A$6:$A$205,0)))),"LINKED","INVALID")</x:f>
        <x:v>LINKED</x:v>
      </x:c>
      <x:c r="E13" s="30" t="str">
        <x:f>IF(D13&lt;&gt;"LINKED","Repair Memo ID link",IF($B$16="READY FOR EXECUTIVE REVIEW","Prepare executive review",IF($B$16="RETURN TO EVIDENCE AUDIT","Return to Evidence Audit",IF($B$16="RETURN TO DECISION DEFINITION","Return to Decision Definition","Repair memo"))))</x:f>
        <x:v>Prepare executive review</x:v>
      </x:c>
    </x:row>
    <x:row r="14">
      <x:c r="A14" t="str">
        <x:v>Reversal / stop condition</x:v>
      </x:c>
      <x:c r="B14" s="30" t="str">
        <x:f>IFERROR(INDEX(MEMO_REGISTER!$L$6:$L$205,MATCH($B$3,MEMO_REGISTER!$A$6:$A$205,0)),"INVALID MEMO ID")</x:f>
        <x:v>Pause or reverse if qualified engagement misses the agreed threshold or new audited evidence materially strengthens the alternative.</x:v>
      </x:c>
      <x:c r="C14" s="30" t="str">
        <x:v>What stops or reverses the action?</x:v>
      </x:c>
      <x:c r="D14" s="30" t="str">
        <x:f>IF(AND(COUNTIF(MEMO_REGISTER!$A$6:$A$205,$B$3)=1,EXACT($B$3,INDEX(MEMO_REGISTER!$A$6:$A$205,MATCH($B$3,MEMO_REGISTER!$A$6:$A$205,0)))),"LINKED","INVALID")</x:f>
        <x:v>LINKED</x:v>
      </x:c>
      <x:c r="E14" s="30" t="str">
        <x:f>IF(D14&lt;&gt;"LINKED","Repair Memo ID link",IF($B$16="READY FOR EXECUTIVE REVIEW","Prepare executive review",IF($B$16="RETURN TO EVIDENCE AUDIT","Return to Evidence Audit",IF($B$16="RETURN TO DECISION DEFINITION","Return to Decision Definition","Repair memo"))))</x:f>
        <x:v>Prepare executive review</x:v>
      </x:c>
    </x:row>
    <x:row r="15">
      <x:c r="A15" t="str">
        <x:v>Supporting analysis</x:v>
      </x:c>
      <x:c r="B15" s="30" t="str">
        <x:f>IFERROR(INDEX(MEMO_REGISTER!$M$6:$M$205,MATCH($B$3,MEMO_REGISTER!$A$6:$A$205,0)),"INVALID MEMO ID")</x:f>
        <x:v>Fictional evidence register and opportunity comparison</x:v>
      </x:c>
      <x:c r="C15" s="30" t="str">
        <x:v>Can the deeper record be retrieved?</x:v>
      </x:c>
      <x:c r="D15" s="30" t="str">
        <x:f>IF(AND(COUNTIF(MEMO_REGISTER!$A$6:$A$205,$B$3)=1,EXACT($B$3,INDEX(MEMO_REGISTER!$A$6:$A$205,MATCH($B$3,MEMO_REGISTER!$A$6:$A$205,0)))),"LINKED","INVALID")</x:f>
        <x:v>LINKED</x:v>
      </x:c>
      <x:c r="E15" s="30" t="str">
        <x:f>IF(D15&lt;&gt;"LINKED","Repair Memo ID link",IF($B$16="READY FOR EXECUTIVE REVIEW","Prepare executive review",IF($B$16="RETURN TO EVIDENCE AUDIT","Return to Evidence Audit",IF($B$16="RETURN TO DECISION DEFINITION","Return to Decision Definition","Repair memo"))))</x:f>
        <x:v>Prepare executive review</x:v>
      </x:c>
    </x:row>
    <x:row r="16">
      <x:c r="A16" t="str">
        <x:v>Memo state</x:v>
      </x:c>
      <x:c r="B16" s="30" t="str">
        <x:f>IFERROR(INDEX(MEMO_REGISTER!$U$6:$U$205,MATCH($B$3,MEMO_REGISTER!$A$6:$A$205,0)),"INVALID MEMO ID")</x:f>
        <x:v>READY FOR EXECUTIVE REVIEW</x:v>
      </x:c>
      <x:c r="C16" s="30" t="str">
        <x:v>Is the handoff structurally ready?</x:v>
      </x:c>
      <x:c r="D16" s="30" t="str">
        <x:f>IF(AND(COUNTIF(MEMO_REGISTER!$A$6:$A$205,$B$3)=1,EXACT($B$3,INDEX(MEMO_REGISTER!$A$6:$A$205,MATCH($B$3,MEMO_REGISTER!$A$6:$A$205,0)))),"LINKED","INVALID")</x:f>
        <x:v>LINKED</x:v>
      </x:c>
      <x:c r="E16" s="30" t="str">
        <x:f>IF(D16&lt;&gt;"LINKED","Repair Memo ID link",IF($B$16="READY FOR EXECUTIVE REVIEW","Prepare executive review",IF($B$16="RETURN TO EVIDENCE AUDIT","Return to Evidence Audit",IF($B$16="RETURN TO DECISION DEFINITION","Return to Decision Definition","Repair memo"))))</x:f>
        <x:v>Prepare executive review</x:v>
      </x:c>
    </x:row>
    <x:row r="17">
      <x:c r="A17" t="str">
        <x:v>Next action</x:v>
      </x:c>
      <x:c r="B17" s="30" t="str">
        <x:f>IFERROR(INDEX(MEMO_REGISTER!$V$6:$V$205,MATCH($B$3,MEMO_REGISTER!$A$6:$A$205,0)),"INVALID MEMO ID")</x:f>
        <x:v>Take the bounded memo to executive review; record the actual decision separately.</x:v>
      </x:c>
      <x:c r="C17" s="30" t="str">
        <x:v>Where should the work go next?</x:v>
      </x:c>
      <x:c r="D17" s="30" t="str">
        <x:f>IF(AND(COUNTIF(MEMO_REGISTER!$A$6:$A$205,$B$3)=1,EXACT($B$3,INDEX(MEMO_REGISTER!$A$6:$A$205,MATCH($B$3,MEMO_REGISTER!$A$6:$A$205,0)))),"LINKED","INVALID")</x:f>
        <x:v>LINKED</x:v>
      </x:c>
      <x:c r="E17" s="30" t="str">
        <x:f>IF(D17&lt;&gt;"LINKED","Repair Memo ID link",IF($B$16="READY FOR EXECUTIVE REVIEW","Prepare executive review",IF($B$16="RETURN TO EVIDENCE AUDIT","Return to Evidence Audit",IF($B$16="RETURN TO DECISION DEFINITION","Return to Decision Definition","Repair memo"))))</x:f>
        <x:v>Prepare executive review</x:v>
      </x:c>
    </x:row>
  </x:sheetData>
  <x:mergeCells>
    <x:mergeCell ref="A1:E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2" hidden="0" customWidth="1"/>
    <x:col min="3" max="3" width="23" hidden="0" customWidth="1"/>
  </x:cols>
  <x:sheetData>
    <x:row r="1">
      <x:c r="A1" s="5" t="str">
        <x:v>ONE-PAGE EXECUTIVE DECISION MEMO</x:v>
      </x:c>
      <x:c r="B1" s="5"/>
      <x:c r="C1" s="5"/>
    </x:row>
    <x:row r="2">
      <x:c r="A2" s="12" t="str">
        <x:v>Standalone executive surface generated from the governed memo record. READY FOR EXECUTIVE REVIEW is not approval.</x:v>
      </x:c>
      <x:c r="B2" s="12"/>
      <x:c r="C2" s="12"/>
    </x:row>
    <x:row r="3">
      <x:c r="A3" s="51"/>
      <x:c r="B3" s="51"/>
    </x:row>
    <x:row r="4">
      <x:c r="A4" s="51" t="str">
        <x:v>Memo ID</x:v>
      </x:c>
      <x:c r="B4" s="30" t="str">
        <x:f>IFERROR(INDEX(MEMO_REGISTER!$A$6:$A$205,MATCH(MEMO_BUILD!$B$3,MEMO_REGISTER!$A$6:$A$205,0)),"INVALID MEMO ID")</x:f>
        <x:v>MEMO-FICTIONAL-001</x:v>
      </x:c>
    </x:row>
    <x:row r="5">
      <x:c r="A5" s="51" t="str">
        <x:v>Decision ID</x:v>
      </x:c>
      <x:c r="B5" s="30" t="str">
        <x:f>IFERROR(INDEX(MEMO_REGISTER!$B$6:$B$205,MATCH(MEMO_BUILD!$B$3,MEMO_REGISTER!$A$6:$A$205,0)),"INVALID MEMO ID")</x:f>
        <x:v>DDC-FICTIONAL-001</x:v>
      </x:c>
    </x:row>
    <x:row r="6">
      <x:c r="A6" s="51" t="str">
        <x:v>Decision owner</x:v>
      </x:c>
      <x:c r="B6" s="30" t="str">
        <x:f>IFERROR(INDEX(MEMO_REGISTER!$X$6:$X$205,MATCH(MEMO_BUILD!$B$3,MEMO_REGISTER!$A$6:$A$205,0)),"INVALID MEMO ID")</x:f>
        <x:v>VP Marketing</x:v>
      </x:c>
    </x:row>
    <x:row r="7">
      <x:c r="A7" s="51" t="str">
        <x:v>Executive reviewer / recipient</x:v>
      </x:c>
      <x:c r="B7" s="30" t="str">
        <x:f>IFERROR(INDEX(MEMO_REGISTER!$D$6:$D$205,MATCH(MEMO_BUILD!$B$3,MEMO_REGISTER!$A$6:$A$205,0)),"INVALID MEMO ID")</x:f>
        <x:v>Executive sponsor</x:v>
      </x:c>
    </x:row>
    <x:row r="8">
      <x:c r="A8" s="51" t="str">
        <x:v>As-of date</x:v>
      </x:c>
      <x:c r="B8" s="52" t="n">
        <x:f>IFERROR(INDEX(MEMO_REGISTER!$C$6:$C$205,MATCH(MEMO_BUILD!$B$3,MEMO_REGISTER!$A$6:$A$205,0)),"INVALID MEMO ID")</x:f>
        <x:v>46255</x:v>
      </x:c>
    </x:row>
    <x:row r="9">
      <x:c r="A9" s="51" t="str">
        <x:v>Authority boundary</x:v>
      </x:c>
      <x:c r="B9" s="30" t="str">
        <x:f>IFERROR(INDEX(MEMO_REGISTER!$Z$6:$Z$205,MATCH(MEMO_BUILD!$B$3,MEMO_REGISTER!$A$6:$A$205,0)),"INVALID MEMO ID")</x:f>
        <x:v>may approve a six-week pilot and named owner; full-programme funding is outside this request</x:v>
      </x:c>
    </x:row>
    <x:row r="10">
      <x:c r="A10" s="51" t="str">
        <x:v>Decision request</x:v>
      </x:c>
      <x:c r="B10" s="30" t="str">
        <x:f>IFERROR(INDEX(MEMO_REGISTER!$E$6:$E$205,MATCH(MEMO_BUILD!$B$3,MEMO_REGISTER!$A$6:$A$205,0)),"INVALID MEMO ID")</x:f>
        <x:v>Approve a six-week integration-territory pilot and its named owner; do not approve the full programme yet.</x:v>
      </x:c>
    </x:row>
    <x:row r="11">
      <x:c r="A11" s="51" t="str">
        <x:v>Recommendation</x:v>
      </x:c>
      <x:c r="B11" s="30" t="str">
        <x:f>IFERROR(INDEX(MEMO_REGISTER!$F$6:$F$205,MATCH(MEMO_BUILD!$B$3,MEMO_REGISTER!$A$6:$A$205,0)),"INVALID MEMO ID")</x:f>
        <x:v>Approve the bounded six-week integration-territory pilot.</x:v>
      </x:c>
    </x:row>
    <x:row r="12">
      <x:c r="A12" s="51" t="str">
        <x:v>Why now</x:v>
      </x:c>
      <x:c r="B12" s="30" t="str">
        <x:f>IFERROR(INDEX(MEMO_REGISTER!$G$6:$G$205,MATCH(MEMO_BUILD!$B$3,MEMO_REGISTER!$A$6:$A$205,0)),"INVALID MEMO ID")</x:f>
        <x:v>The current planning window allows one reversible test before the next budget commitment.</x:v>
      </x:c>
    </x:row>
    <x:row r="13">
      <x:c r="A13" s="51" t="str">
        <x:v>Strongest challenge</x:v>
      </x:c>
      <x:c r="B13" s="30" t="str">
        <x:f>IFERROR(INDEX(MEMO_REGISTER!$H$6:$H$205,MATCH(MEMO_BUILD!$B$3,MEMO_REGISTER!$A$6:$A$205,0)),"INVALID MEMO ID")</x:f>
        <x:v>No first-party conversion history exists for the exact territory.</x:v>
      </x:c>
    </x:row>
    <x:row r="14">
      <x:c r="A14" s="51" t="str">
        <x:v>Execution owner</x:v>
      </x:c>
      <x:c r="B14" s="30" t="str">
        <x:f>IFERROR(INDEX(MEMO_REGISTER!$I$6:$I$205,MATCH(MEMO_BUILD!$B$3,MEMO_REGISTER!$A$6:$A$205,0)),"INVALID MEMO ID")</x:f>
        <x:v>Growth lead</x:v>
      </x:c>
    </x:row>
    <x:row r="15">
      <x:c r="A15" s="51" t="str">
        <x:v>First action</x:v>
      </x:c>
      <x:c r="B15" s="30" t="str">
        <x:f>IFERROR(INDEX(MEMO_REGISTER!$J$6:$J$205,MATCH(MEMO_BUILD!$B$3,MEMO_REGISTER!$A$6:$A$205,0)),"INVALID MEMO ID")</x:f>
        <x:v>Launch the buyer-comparison asset and evidence test.</x:v>
      </x:c>
    </x:row>
    <x:row r="16">
      <x:c r="A16" s="51" t="str">
        <x:v>Review / reopen trigger</x:v>
      </x:c>
      <x:c r="B16" s="30" t="str">
        <x:f>IFERROR(INDEX(MEMO_REGISTER!$K$6:$K$205,MATCH(MEMO_BUILD!$B$3,MEMO_REGISTER!$A$6:$A$205,0)),"INVALID MEMO ID")</x:f>
        <x:v>Review after six weeks or earlier if the buyer segment, implementation dependency or evidence record materially changes.</x:v>
      </x:c>
    </x:row>
    <x:row r="17">
      <x:c r="A17" s="51" t="str">
        <x:v>Reversal / stop condition</x:v>
      </x:c>
      <x:c r="B17" s="30" t="str">
        <x:f>IFERROR(INDEX(MEMO_REGISTER!$L$6:$L$205,MATCH(MEMO_BUILD!$B$3,MEMO_REGISTER!$A$6:$A$205,0)),"INVALID MEMO ID")</x:f>
        <x:v>Pause or reverse if qualified engagement misses the agreed threshold or new audited evidence materially strengthens the alternative.</x:v>
      </x:c>
    </x:row>
    <x:row r="18">
      <x:c r="A18" s="51" t="str">
        <x:v>Supporting analysis</x:v>
      </x:c>
      <x:c r="B18" s="51" t="str">
        <x:f>IFERROR(INDEX(MEMO_REGISTER!$M$6:$M$205,MATCH(MEMO_BUILD!$B$3,MEMO_REGISTER!$A$6:$A$205,0)),"INVALID MEMO ID")</x:f>
        <x:v>Fictional evidence register and opportunity comparison</x:v>
      </x:c>
    </x:row>
    <x:row r="19">
      <x:c r="A19" s="12" t="str">
        <x:v>Readiness</x:v>
      </x:c>
      <x:c r="B19" s="12" t="str">
        <x:f>IFERROR(INDEX(MEMO_REGISTER!$U$6:$U$205,MATCH(MEMO_BUILD!$B$3,MEMO_REGISTER!$A$6:$A$205,0)),"INVALID MEMO ID")</x:f>
        <x:v>READY FOR EXECUTIVE REVIEW</x:v>
      </x:c>
      <x:c r="C19" s="12"/>
    </x:row>
    <x:row r="20">
      <x:c r="A20" s="51" t="str">
        <x:v>Evidence 1</x:v>
      </x:c>
      <x:c r="B20" s="51" t="str">
        <x:f>IFERROR(IF(INDEX(MEMO_REGISTER!$AG$6:$AG$205,MATCH(MEMO_BUILD!$B$3,MEMO_REGISTER!$A$6:$A$205,0))="","NO FIRST EVIDENCE RECORD",INDEX(EVIDENCE_LINKS!$D$6:$D$205,SUMIFS(EVIDENCE_LINKS!$S$6:$S$205,EVIDENCE_LINKS!$B$6:$B$205,MEMO_BUILD!$B$3,EVIDENCE_LINKS!$D$6:$D$205,INDEX(MEMO_REGISTER!$AG$6:$AG$205,MATCH(MEMO_BUILD!$B$3,MEMO_REGISTER!$A$6:$A$205,0))))&amp;" · "&amp;INDEX(EVIDENCE_LINKS!$E$6:$E$205,SUMIFS(EVIDENCE_LINKS!$S$6:$S$205,EVIDENCE_LINKS!$B$6:$B$205,MEMO_BUILD!$B$3,EVIDENCE_LINKS!$D$6:$D$205,INDEX(MEMO_REGISTER!$AG$6:$AG$205,MATCH(MEMO_BUILD!$B$3,MEMO_REGISTER!$A$6:$A$205,0))))&amp;" · "&amp;INDEX(EVIDENCE_LINKS!$G$6:$G$205,SUMIFS(EVIDENCE_LINKS!$S$6:$S$205,EVIDENCE_LINKS!$B$6:$B$205,MEMO_BUILD!$B$3,EVIDENCE_LINKS!$D$6:$D$205,INDEX(MEMO_REGISTER!$AG$6:$AG$205,MATCH(MEMO_BUILD!$B$3,MEMO_REGISTER!$A$6:$A$205,0))))&amp;" · "&amp;INDEX(EVIDENCE_LINKS!$F$6:$F$205,SUMIFS(EVIDENCE_LINKS!$S$6:$S$205,EVIDENCE_LINKS!$B$6:$B$205,MEMO_BUILD!$B$3,EVIDENCE_LINKS!$D$6:$D$205,INDEX(MEMO_REGISTER!$AG$6:$AG$205,MATCH(MEMO_BUILD!$B$3,MEMO_REGISTER!$A$6:$A$205,0))))),"INVALID EVIDENCE SELECTION")</x:f>
        <x:v>EV-FICTIONAL-001 · BOUNDED INFERENCE · SUPPORT · The current governed evidence supports a reversible pilot, but does not establish market leadership or full-programme demand.</x:v>
      </x:c>
    </x:row>
    <x:row r="21">
      <x:c r="A21" s="51" t="str">
        <x:v>Evidence 1 limitation / source</x:v>
      </x:c>
      <x:c r="B21" s="51" t="str">
        <x:f>IFERROR(IF(INDEX(MEMO_REGISTER!$AG$6:$AG$205,MATCH(MEMO_BUILD!$B$3,MEMO_REGISTER!$A$6:$A$205,0))="","",INDEX(EVIDENCE_LINKS!$H$6:$H$205,SUMIFS(EVIDENCE_LINKS!$S$6:$S$205,EVIDENCE_LINKS!$B$6:$B$205,MEMO_BUILD!$B$3,EVIDENCE_LINKS!$D$6:$D$205,INDEX(MEMO_REGISTER!$AG$6:$AG$205,MATCH(MEMO_BUILD!$B$3,MEMO_REGISTER!$A$6:$A$205,0))))&amp;" · Source/location: "&amp;INDEX(EVIDENCE_LINKS!$I$6:$I$205,SUMIFS(EVIDENCE_LINKS!$S$6:$S$205,EVIDENCE_LINKS!$B$6:$B$205,MEMO_BUILD!$B$3,EVIDENCE_LINKS!$D$6:$D$205,INDEX(MEMO_REGISTER!$AG$6:$AG$205,MATCH(MEMO_BUILD!$B$3,MEMO_REGISTER!$A$6:$A$205,0))))),"")</x:f>
        <x:v>No first-party conversion history for the exact territory. · Source/location: Fictional Evidence Audit</x:v>
      </x:c>
    </x:row>
    <x:row r="22">
      <x:c r="A22" s="51" t="str">
        <x:v>Evidence 2</x:v>
      </x:c>
      <x:c r="B22" s="51" t="str">
        <x:f>IFERROR(IF(INDEX(MEMO_REGISTER!$AH$6:$AH$205,MATCH(MEMO_BUILD!$B$3,MEMO_REGISTER!$A$6:$A$205,0))="","NO SECOND EVIDENCE RECORD",INDEX(EVIDENCE_LINKS!$D$6:$D$205,SUMIFS(EVIDENCE_LINKS!$S$6:$S$205,EVIDENCE_LINKS!$B$6:$B$205,MEMO_BUILD!$B$3,EVIDENCE_LINKS!$D$6:$D$205,INDEX(MEMO_REGISTER!$AH$6:$AH$205,MATCH(MEMO_BUILD!$B$3,MEMO_REGISTER!$A$6:$A$205,0))))&amp;" · "&amp;INDEX(EVIDENCE_LINKS!$E$6:$E$205,SUMIFS(EVIDENCE_LINKS!$S$6:$S$205,EVIDENCE_LINKS!$B$6:$B$205,MEMO_BUILD!$B$3,EVIDENCE_LINKS!$D$6:$D$205,INDEX(MEMO_REGISTER!$AH$6:$AH$205,MATCH(MEMO_BUILD!$B$3,MEMO_REGISTER!$A$6:$A$205,0))))&amp;" · "&amp;INDEX(EVIDENCE_LINKS!$G$6:$G$205,SUMIFS(EVIDENCE_LINKS!$S$6:$S$205,EVIDENCE_LINKS!$B$6:$B$205,MEMO_BUILD!$B$3,EVIDENCE_LINKS!$D$6:$D$205,INDEX(MEMO_REGISTER!$AH$6:$AH$205,MATCH(MEMO_BUILD!$B$3,MEMO_REGISTER!$A$6:$A$205,0))))&amp;" · "&amp;INDEX(EVIDENCE_LINKS!$F$6:$F$205,SUMIFS(EVIDENCE_LINKS!$S$6:$S$205,EVIDENCE_LINKS!$B$6:$B$205,MEMO_BUILD!$B$3,EVIDENCE_LINKS!$D$6:$D$205,INDEX(MEMO_REGISTER!$AH$6:$AH$205,MATCH(MEMO_BUILD!$B$3,MEMO_REGISTER!$A$6:$A$205,0))))),"INVALID EVIDENCE SELECTION")</x:f>
        <x:v>EV-FICTIONAL-002 · DECISION-USABLE · CHALLENGE · The broad category hub requires more authority and content capacity before first-party buyer evidence is available.</x:v>
      </x:c>
    </x:row>
    <x:row r="23">
      <x:c r="A23" s="51" t="str">
        <x:v>Evidence 2 limitation / source</x:v>
      </x:c>
      <x:c r="B23" s="51" t="str">
        <x:f>IFERROR(IF(INDEX(MEMO_REGISTER!$AH$6:$AH$205,MATCH(MEMO_BUILD!$B$3,MEMO_REGISTER!$A$6:$A$205,0))="","",INDEX(EVIDENCE_LINKS!$H$6:$H$205,SUMIFS(EVIDENCE_LINKS!$S$6:$S$205,EVIDENCE_LINKS!$B$6:$B$205,MEMO_BUILD!$B$3,EVIDENCE_LINKS!$D$6:$D$205,INDEX(MEMO_REGISTER!$AH$6:$AH$205,MATCH(MEMO_BUILD!$B$3,MEMO_REGISTER!$A$6:$A$205,0))))&amp;" · Source/location: "&amp;INDEX(EVIDENCE_LINKS!$I$6:$I$205,SUMIFS(EVIDENCE_LINKS!$S$6:$S$205,EVIDENCE_LINKS!$B$6:$B$205,MEMO_BUILD!$B$3,EVIDENCE_LINKS!$D$6:$D$205,INDEX(MEMO_REGISTER!$AH$6:$AH$205,MATCH(MEMO_BUILD!$B$3,MEMO_REGISTER!$A$6:$A$205,0))))),"")</x:f>
        <x:v>Capacity is current-state evidence and may change. · Source/location: Fictional Evidence Audit</x:v>
      </x:c>
    </x:row>
    <x:row r="24">
      <x:c r="A24" s="51" t="str">
        <x:v>Evidence 3</x:v>
      </x:c>
      <x:c r="B24" s="51" t="str">
        <x:f>IFERROR(IF(INDEX(MEMO_REGISTER!$AI$6:$AI$205,MATCH(MEMO_BUILD!$B$3,MEMO_REGISTER!$A$6:$A$205,0))="","NO THIRD EVIDENCE RECORD",INDEX(EVIDENCE_LINKS!$D$6:$D$205,SUMIFS(EVIDENCE_LINKS!$S$6:$S$205,EVIDENCE_LINKS!$B$6:$B$205,MEMO_BUILD!$B$3,EVIDENCE_LINKS!$D$6:$D$205,INDEX(MEMO_REGISTER!$AI$6:$AI$205,MATCH(MEMO_BUILD!$B$3,MEMO_REGISTER!$A$6:$A$205,0))))&amp;" · "&amp;INDEX(EVIDENCE_LINKS!$E$6:$E$205,SUMIFS(EVIDENCE_LINKS!$S$6:$S$205,EVIDENCE_LINKS!$B$6:$B$205,MEMO_BUILD!$B$3,EVIDENCE_LINKS!$D$6:$D$205,INDEX(MEMO_REGISTER!$AI$6:$AI$205,MATCH(MEMO_BUILD!$B$3,MEMO_REGISTER!$A$6:$A$205,0))))&amp;" · "&amp;INDEX(EVIDENCE_LINKS!$G$6:$G$205,SUMIFS(EVIDENCE_LINKS!$S$6:$S$205,EVIDENCE_LINKS!$B$6:$B$205,MEMO_BUILD!$B$3,EVIDENCE_LINKS!$D$6:$D$205,INDEX(MEMO_REGISTER!$AI$6:$AI$205,MATCH(MEMO_BUILD!$B$3,MEMO_REGISTER!$A$6:$A$205,0))))&amp;" · "&amp;INDEX(EVIDENCE_LINKS!$F$6:$F$205,SUMIFS(EVIDENCE_LINKS!$S$6:$S$205,EVIDENCE_LINKS!$B$6:$B$205,MEMO_BUILD!$B$3,EVIDENCE_LINKS!$D$6:$D$205,INDEX(MEMO_REGISTER!$AI$6:$AI$205,MATCH(MEMO_BUILD!$B$3,MEMO_REGISTER!$A$6:$A$205,0))))),"INVALID EVIDENCE SELECTION")</x:f>
        <x:v>NO THIRD EVIDENCE RECORD</x:v>
      </x:c>
    </x:row>
    <x:row r="25">
      <x:c r="A25" s="51" t="str">
        <x:v>Evidence 3 limitation / source</x:v>
      </x:c>
      <x:c r="B25" s="51" t="str">
        <x:f>IFERROR(IF(INDEX(MEMO_REGISTER!$AI$6:$AI$205,MATCH(MEMO_BUILD!$B$3,MEMO_REGISTER!$A$6:$A$205,0))="","",INDEX(EVIDENCE_LINKS!$H$6:$H$205,SUMIFS(EVIDENCE_LINKS!$S$6:$S$205,EVIDENCE_LINKS!$B$6:$B$205,MEMO_BUILD!$B$3,EVIDENCE_LINKS!$D$6:$D$205,INDEX(MEMO_REGISTER!$AI$6:$AI$205,MATCH(MEMO_BUILD!$B$3,MEMO_REGISTER!$A$6:$A$205,0))))&amp;" · Source/location: "&amp;INDEX(EVIDENCE_LINKS!$I$6:$I$205,SUMIFS(EVIDENCE_LINKS!$S$6:$S$205,EVIDENCE_LINKS!$B$6:$B$205,MEMO_BUILD!$B$3,EVIDENCE_LINKS!$D$6:$D$205,INDEX(MEMO_REGISTER!$AI$6:$AI$205,MATCH(MEMO_BUILD!$B$3,MEMO_REGISTER!$A$6:$A$205,0))))),"")</x:f>
      </x:c>
    </x:row>
    <x:row r="26">
      <x:c r="A26" s="51" t="str">
        <x:v>Evidence 4</x:v>
      </x:c>
      <x:c r="B26" s="51" t="str">
        <x:f>IFERROR(IF(INDEX(MEMO_REGISTER!$AJ$6:$AJ$205,MATCH(MEMO_BUILD!$B$3,MEMO_REGISTER!$A$6:$A$205,0))="","NO FOURTH EVIDENCE RECORD",INDEX(EVIDENCE_LINKS!$D$6:$D$205,SUMIFS(EVIDENCE_LINKS!$S$6:$S$205,EVIDENCE_LINKS!$B$6:$B$205,MEMO_BUILD!$B$3,EVIDENCE_LINKS!$D$6:$D$205,INDEX(MEMO_REGISTER!$AJ$6:$AJ$205,MATCH(MEMO_BUILD!$B$3,MEMO_REGISTER!$A$6:$A$205,0))))&amp;" · "&amp;INDEX(EVIDENCE_LINKS!$E$6:$E$205,SUMIFS(EVIDENCE_LINKS!$S$6:$S$205,EVIDENCE_LINKS!$B$6:$B$205,MEMO_BUILD!$B$3,EVIDENCE_LINKS!$D$6:$D$205,INDEX(MEMO_REGISTER!$AJ$6:$AJ$205,MATCH(MEMO_BUILD!$B$3,MEMO_REGISTER!$A$6:$A$205,0))))&amp;" · "&amp;INDEX(EVIDENCE_LINKS!$G$6:$G$205,SUMIFS(EVIDENCE_LINKS!$S$6:$S$205,EVIDENCE_LINKS!$B$6:$B$205,MEMO_BUILD!$B$3,EVIDENCE_LINKS!$D$6:$D$205,INDEX(MEMO_REGISTER!$AJ$6:$AJ$205,MATCH(MEMO_BUILD!$B$3,MEMO_REGISTER!$A$6:$A$205,0))))&amp;" · "&amp;INDEX(EVIDENCE_LINKS!$F$6:$F$205,SUMIFS(EVIDENCE_LINKS!$S$6:$S$205,EVIDENCE_LINKS!$B$6:$B$205,MEMO_BUILD!$B$3,EVIDENCE_LINKS!$D$6:$D$205,INDEX(MEMO_REGISTER!$AJ$6:$AJ$205,MATCH(MEMO_BUILD!$B$3,MEMO_REGISTER!$A$6:$A$205,0))))),"INVALID EVIDENCE SELECTION")</x:f>
        <x:v>NO FOURTH EVIDENCE RECORD</x:v>
      </x:c>
    </x:row>
    <x:row r="27">
      <x:c r="A27" s="51" t="str">
        <x:v>Evidence 4 limitation / source</x:v>
      </x:c>
      <x:c r="B27" s="51" t="str">
        <x:f>IFERROR(IF(INDEX(MEMO_REGISTER!$AJ$6:$AJ$205,MATCH(MEMO_BUILD!$B$3,MEMO_REGISTER!$A$6:$A$205,0))="","",INDEX(EVIDENCE_LINKS!$H$6:$H$205,SUMIFS(EVIDENCE_LINKS!$S$6:$S$205,EVIDENCE_LINKS!$B$6:$B$205,MEMO_BUILD!$B$3,EVIDENCE_LINKS!$D$6:$D$205,INDEX(MEMO_REGISTER!$AJ$6:$AJ$205,MATCH(MEMO_BUILD!$B$3,MEMO_REGISTER!$A$6:$A$205,0))))&amp;" · Source/location: "&amp;INDEX(EVIDENCE_LINKS!$I$6:$I$205,SUMIFS(EVIDENCE_LINKS!$S$6:$S$205,EVIDENCE_LINKS!$B$6:$B$205,MEMO_BUILD!$B$3,EVIDENCE_LINKS!$D$6:$D$205,INDEX(MEMO_REGISTER!$AJ$6:$AJ$205,MATCH(MEMO_BUILD!$B$3,MEMO_REGISTER!$A$6:$A$205,0))))),"")</x:f>
      </x:c>
    </x:row>
    <x:row r="28">
      <x:c r="A28" s="51" t="str">
        <x:v>Strongest serious alternative</x:v>
      </x:c>
      <x:c r="B28" s="51" t="str">
        <x:f>IFERROR(IF(INDEX(MEMO_REGISTER!$AQ$6:$AQ$205,MATCH(MEMO_BUILD!$B$3,MEMO_REGISTER!$A$6:$A$205,0))="","NO VALID ALTERNATIVE",INDEX(ALTERNATIVES!$D$6:$D$205,SUMIFS(ALTERNATIVES!$Q$6:$Q$205,ALTERNATIVES!$B$6:$B$205,MEMO_BUILD!$B$3,ALTERNATIVES!$A$6:$A$205,INDEX(MEMO_REGISTER!$AQ$6:$AQ$205,MATCH(MEMO_BUILD!$B$3,MEMO_REGISTER!$A$6:$A$205,0))))&amp;" · "&amp;INDEX(ALTERNATIVES!$F$6:$F$205,SUMIFS(ALTERNATIVES!$Q$6:$Q$205,ALTERNATIVES!$B$6:$B$205,MEMO_BUILD!$B$3,ALTERNATIVES!$A$6:$A$205,INDEX(MEMO_REGISTER!$AQ$6:$AQ$205,MATCH(MEMO_BUILD!$B$3,MEMO_REGISTER!$A$6:$A$205,0))))),"NO VALID ALTERNATIVE")</x:f>
        <x:v>Build the broad category hub first · It requires more authority and content capacity before first-party buyer evidence is available.</x:v>
      </x:c>
    </x:row>
    <x:row r="29">
      <x:c r="A29" s="51" t="str">
        <x:v>Alternative reopen condition</x:v>
      </x:c>
      <x:c r="B29" s="51" t="str">
        <x:f>IFERROR(IF(INDEX(MEMO_REGISTER!$AQ$6:$AQ$205,MATCH(MEMO_BUILD!$B$3,MEMO_REGISTER!$A$6:$A$205,0))="","",INDEX(ALTERNATIVES!$G$6:$G$205,SUMIFS(ALTERNATIVES!$Q$6:$Q$205,ALTERNATIVES!$B$6:$B$205,MEMO_BUILD!$B$3,ALTERNATIVES!$A$6:$A$205,INDEX(MEMO_REGISTER!$AQ$6:$AQ$205,MATCH(MEMO_BUILD!$B$3,MEMO_REGISTER!$A$6:$A$205,0))))),"")</x:f>
        <x:v>Reopen if engineering/content capacity changes or new audited evidence materially increases near-term buyer relevance.</x:v>
      </x:c>
    </x:row>
  </x:sheetData>
  <x:mergeCells>
    <x:mergeCell ref="A1:C1"/>
    <x:mergeCell ref="A2:C2"/>
    <x:mergeCell ref="A19:C19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8" hidden="0" customWidth="1"/>
    <x:col min="3" max="3" width="58" hidden="0" customWidth="1"/>
    <x:col min="4" max="4" width="16" hidden="0" customWidth="1"/>
  </x:cols>
  <x:sheetData>
    <x:row r="1">
      <x:c r="A1" s="5" t="str">
        <x:v>Frozen Executive Decision Memo Handoff V1.0.2</x:v>
      </x:c>
      <x:c r="B1" s="5"/>
      <x:c r="C1" s="5"/>
      <x:c r="D1" s="5"/>
    </x:row>
    <x:row r="2">
      <x:c r="A2" s="51"/>
      <x:c r="B2" s="51"/>
      <x:c r="C2" s="51"/>
      <x:c r="D2" s="51"/>
    </x:row>
    <x:row r="3">
      <x:c r="A3" s="51" t="str">
        <x:v>Selected Memo ID</x:v>
      </x:c>
      <x:c r="B3" s="24" t="str">
        <x:v>MEMO-FICTIONAL-001</x:v>
      </x:c>
      <x:c r="C3" s="51"/>
      <x:c r="D3" s="51"/>
    </x:row>
    <x:row r="4">
      <x:c r="A4" s="51" t="str">
        <x:v>Snapshot ID</x:v>
      </x:c>
      <x:c r="B4" s="38" t="str">
        <x:v>MEMO-SNAPSHOT-001</x:v>
      </x:c>
      <x:c r="C4" s="51"/>
      <x:c r="D4" s="51"/>
    </x:row>
    <x:row r="5">
      <x:c r="A5" s="51" t="str">
        <x:v>Frozen at</x:v>
      </x:c>
      <x:c r="B5" s="42" t="n">
        <x:v>46255</x:v>
      </x:c>
      <x:c r="C5" s="51"/>
      <x:c r="D5" s="51"/>
    </x:row>
    <x:row r="6">
      <x:c r="A6" s="51"/>
      <x:c r="B6" s="51"/>
      <x:c r="C6" s="51"/>
      <x:c r="D6" s="51"/>
    </x:row>
    <x:row r="7">
      <x:c r="A7" s="5" t="str">
        <x:v>Canonical field</x:v>
      </x:c>
      <x:c r="B7" s="5" t="str">
        <x:v>Frozen snapshot value</x:v>
      </x:c>
      <x:c r="C7" s="5" t="str">
        <x:v>Current source value</x:v>
      </x:c>
      <x:c r="D7" s="5" t="str">
        <x:v>Integrity</x:v>
      </x:c>
    </x:row>
    <x:row r="8">
      <x:c r="A8" s="51" t="str">
        <x:v>Memo ID</x:v>
      </x:c>
      <x:c r="B8" s="38" t="str">
        <x:v>MEMO-FICTIONAL-001</x:v>
      </x:c>
      <x:c r="C8" s="30" t="str">
        <x:f>IFERROR(INDEX(MEMO_REGISTER!$A$6:$A$205,MATCH($B$3,MEMO_REGISTER!$A$6:$A$205,0)),"INVALID MEMO ID")</x:f>
        <x:v>MEMO-FICTIONAL-001</x:v>
      </x:c>
      <x:c r="D8" s="30" t="str">
        <x:f>IF(AND(B8=C8,EXACT(B8&amp;"",C8&amp;"")),"PASS","DRIFTED")</x:f>
        <x:v>PASS</x:v>
      </x:c>
    </x:row>
    <x:row r="9">
      <x:c r="A9" s="51" t="str">
        <x:v>Decision ID</x:v>
      </x:c>
      <x:c r="B9" s="38" t="str">
        <x:v>DDC-FICTIONAL-001</x:v>
      </x:c>
      <x:c r="C9" s="30" t="str">
        <x:f>IFERROR(INDEX(MEMO_REGISTER!$B$6:$B$205,MATCH($B$3,MEMO_REGISTER!$A$6:$A$205,0)),"INVALID MEMO ID")</x:f>
        <x:v>DDC-FICTIONAL-001</x:v>
      </x:c>
      <x:c r="D9" s="30" t="str">
        <x:f>IF(AND(B9=C9,EXACT(B9&amp;"",C9&amp;"")),"PASS","DRIFTED")</x:f>
        <x:v>PASS</x:v>
      </x:c>
    </x:row>
    <x:row r="10">
      <x:c r="A10" s="51" t="str">
        <x:v>Decision owner</x:v>
      </x:c>
      <x:c r="B10" s="38" t="str">
        <x:v>VP Marketing</x:v>
      </x:c>
      <x:c r="C10" s="30" t="str">
        <x:f>IFERROR(INDEX(MEMO_REGISTER!$X$6:$X$205,MATCH($B$3,MEMO_REGISTER!$A$6:$A$205,0)),"INVALID MEMO ID")</x:f>
        <x:v>VP Marketing</x:v>
      </x:c>
      <x:c r="D10" s="30" t="str">
        <x:f>IF(AND(B10=C10,EXACT(B10&amp;"",C10&amp;"")),"PASS","DRIFTED")</x:f>
        <x:v>PASS</x:v>
      </x:c>
    </x:row>
    <x:row r="11">
      <x:c r="A11" s="51" t="str">
        <x:v>Executive reviewer</x:v>
      </x:c>
      <x:c r="B11" s="38" t="str">
        <x:v>Executive sponsor</x:v>
      </x:c>
      <x:c r="C11" s="30" t="str">
        <x:f>IFERROR(INDEX(MEMO_REGISTER!$D$6:$D$205,MATCH($B$3,MEMO_REGISTER!$A$6:$A$205,0)),"INVALID MEMO ID")</x:f>
        <x:v>Executive sponsor</x:v>
      </x:c>
      <x:c r="D11" s="30" t="str">
        <x:f>IF(AND(B11=C11,EXACT(B11&amp;"",C11&amp;"")),"PASS","DRIFTED")</x:f>
        <x:v>PASS</x:v>
      </x:c>
    </x:row>
    <x:row r="12">
      <x:c r="A12" s="51" t="str">
        <x:v>As-of date</x:v>
      </x:c>
      <x:c r="B12" s="42" t="n">
        <x:v>46255</x:v>
      </x:c>
      <x:c r="C12" s="52" t="n">
        <x:f>IFERROR(INDEX(MEMO_REGISTER!$C$6:$C$205,MATCH($B$3,MEMO_REGISTER!$A$6:$A$205,0)),"INVALID MEMO ID")</x:f>
        <x:v>46255</x:v>
      </x:c>
      <x:c r="D12" s="30" t="str">
        <x:f>IF(AND(B12=C12,EXACT(B12&amp;"",C12&amp;"")),"PASS","DRIFTED")</x:f>
        <x:v>PASS</x:v>
      </x:c>
    </x:row>
    <x:row r="13">
      <x:c r="A13" s="51" t="str">
        <x:v>Action under decision</x:v>
      </x:c>
      <x:c r="B13" s="38" t="str">
        <x:v>fund, defer or narrow an integration-territory pilot</x:v>
      </x:c>
      <x:c r="C13" s="30" t="str">
        <x:f>IFERROR(INDEX(MEMO_REGISTER!$Y$6:$Y$205,MATCH($B$3,MEMO_REGISTER!$A$6:$A$205,0)),"INVALID MEMO ID")</x:f>
        <x:v>fund, defer or narrow an integration-territory pilot</x:v>
      </x:c>
      <x:c r="D13" s="30" t="str">
        <x:f>IF(AND(B13=C13,EXACT(B13&amp;"",C13&amp;"")),"PASS","DRIFTED")</x:f>
        <x:v>PASS</x:v>
      </x:c>
    </x:row>
    <x:row r="14">
      <x:c r="A14" s="51" t="str">
        <x:v>Authority boundary</x:v>
      </x:c>
      <x:c r="B14" s="38" t="str">
        <x:v>may approve a six-week pilot and named owner; full-programme funding is outside this request</x:v>
      </x:c>
      <x:c r="C14" s="30" t="str">
        <x:f>IFERROR(INDEX(MEMO_REGISTER!$Z$6:$Z$205,MATCH($B$3,MEMO_REGISTER!$A$6:$A$205,0)),"INVALID MEMO ID")</x:f>
        <x:v>may approve a six-week pilot and named owner; full-programme funding is outside this request</x:v>
      </x:c>
      <x:c r="D14" s="30" t="str">
        <x:f>IF(AND(B14=C14,EXACT(B14&amp;"",C14&amp;"")),"PASS","DRIFTED")</x:f>
        <x:v>PASS</x:v>
      </x:c>
    </x:row>
    <x:row r="15">
      <x:c r="A15" s="51" t="str">
        <x:v>Decision reopen trigger</x:v>
      </x:c>
      <x:c r="B15" s="38" t="str">
        <x:v>reopen if buyer, offer, scope, implementation dependency or material evidence changes</x:v>
      </x:c>
      <x:c r="C15" s="30" t="str">
        <x:f>IFERROR(INDEX(MEMO_REGISTER!$AA$6:$AA$205,MATCH($B$3,MEMO_REGISTER!$A$6:$A$205,0)),"INVALID MEMO ID")</x:f>
        <x:v>reopen if buyer, offer, scope, implementation dependency or material evidence changes</x:v>
      </x:c>
      <x:c r="D15" s="30" t="str">
        <x:f>IF(AND(B15=C15,EXACT(B15&amp;"",C15&amp;"")),"PASS","DRIFTED")</x:f>
        <x:v>PASS</x:v>
      </x:c>
    </x:row>
    <x:row r="16">
      <x:c r="A16" s="51" t="str">
        <x:v>Decision request</x:v>
      </x:c>
      <x:c r="B16" s="38" t="str">
        <x:v>Approve a six-week integration-territory pilot and its named owner; do not approve the full programme yet.</x:v>
      </x:c>
      <x:c r="C16" s="30" t="str">
        <x:f>IFERROR(INDEX(MEMO_REGISTER!$E$6:$E$205,MATCH($B$3,MEMO_REGISTER!$A$6:$A$205,0)),"INVALID MEMO ID")</x:f>
        <x:v>Approve a six-week integration-territory pilot and its named owner; do not approve the full programme yet.</x:v>
      </x:c>
      <x:c r="D16" s="30" t="str">
        <x:f>IF(AND(B16=C16,EXACT(B16&amp;"",C16&amp;"")),"PASS","DRIFTED")</x:f>
        <x:v>PASS</x:v>
      </x:c>
    </x:row>
    <x:row r="17">
      <x:c r="A17" s="51" t="str">
        <x:v>Recommendation</x:v>
      </x:c>
      <x:c r="B17" s="38" t="str">
        <x:v>Approve the bounded six-week integration-territory pilot.</x:v>
      </x:c>
      <x:c r="C17" s="30" t="str">
        <x:f>IFERROR(INDEX(MEMO_REGISTER!$F$6:$F$205,MATCH($B$3,MEMO_REGISTER!$A$6:$A$205,0)),"INVALID MEMO ID")</x:f>
        <x:v>Approve the bounded six-week integration-territory pilot.</x:v>
      </x:c>
      <x:c r="D17" s="30" t="str">
        <x:f>IF(AND(B17=C17,EXACT(B17&amp;"",C17&amp;"")),"PASS","DRIFTED")</x:f>
        <x:v>PASS</x:v>
      </x:c>
    </x:row>
    <x:row r="18">
      <x:c r="A18" s="51" t="str">
        <x:v>Why now</x:v>
      </x:c>
      <x:c r="B18" s="38" t="str">
        <x:v>The current planning window allows one reversible test before the next budget commitment.</x:v>
      </x:c>
      <x:c r="C18" s="30" t="str">
        <x:f>IFERROR(INDEX(MEMO_REGISTER!$G$6:$G$205,MATCH($B$3,MEMO_REGISTER!$A$6:$A$205,0)),"INVALID MEMO ID")</x:f>
        <x:v>The current planning window allows one reversible test before the next budget commitment.</x:v>
      </x:c>
      <x:c r="D18" s="30" t="str">
        <x:f>IF(AND(B18=C18,EXACT(B18&amp;"",C18&amp;"")),"PASS","DRIFTED")</x:f>
        <x:v>PASS</x:v>
      </x:c>
    </x:row>
    <x:row r="19">
      <x:c r="A19" s="51" t="str">
        <x:v>Strongest challenge</x:v>
      </x:c>
      <x:c r="B19" s="38" t="str">
        <x:v>No first-party conversion history exists for the exact territory.</x:v>
      </x:c>
      <x:c r="C19" s="30" t="str">
        <x:f>IFERROR(INDEX(MEMO_REGISTER!$H$6:$H$205,MATCH($B$3,MEMO_REGISTER!$A$6:$A$205,0)),"INVALID MEMO ID")</x:f>
        <x:v>No first-party conversion history exists for the exact territory.</x:v>
      </x:c>
      <x:c r="D19" s="30" t="str">
        <x:f>IF(AND(B19=C19,EXACT(B19&amp;"",C19&amp;"")),"PASS","DRIFTED")</x:f>
        <x:v>PASS</x:v>
      </x:c>
    </x:row>
    <x:row r="20">
      <x:c r="A20" s="51" t="str">
        <x:v>Execution owner</x:v>
      </x:c>
      <x:c r="B20" s="38" t="str">
        <x:v>Growth lead</x:v>
      </x:c>
      <x:c r="C20" s="30" t="str">
        <x:f>IFERROR(INDEX(MEMO_REGISTER!$I$6:$I$205,MATCH($B$3,MEMO_REGISTER!$A$6:$A$205,0)),"INVALID MEMO ID")</x:f>
        <x:v>Growth lead</x:v>
      </x:c>
      <x:c r="D20" s="30" t="str">
        <x:f>IF(AND(B20=C20,EXACT(B20&amp;"",C20&amp;"")),"PASS","DRIFTED")</x:f>
        <x:v>PASS</x:v>
      </x:c>
    </x:row>
    <x:row r="21">
      <x:c r="A21" s="51" t="str">
        <x:v>First action</x:v>
      </x:c>
      <x:c r="B21" s="51" t="str">
        <x:v>Launch the buyer-comparison asset and evidence test.</x:v>
      </x:c>
      <x:c r="C21" s="51" t="str">
        <x:f>IFERROR(INDEX(MEMO_REGISTER!$J$6:$J$205,MATCH($B$3,MEMO_REGISTER!$A$6:$A$205,0)),"INVALID MEMO ID")</x:f>
        <x:v>Launch the buyer-comparison asset and evidence test.</x:v>
      </x:c>
      <x:c r="D21" s="51" t="str">
        <x:f>IF(AND(B21=C21,EXACT(B21&amp;"",C21&amp;"")),"PASS","DRIFTED")</x:f>
        <x:v>PASS</x:v>
      </x:c>
    </x:row>
    <x:row r="22">
      <x:c r="A22" s="51" t="str">
        <x:v>Review / reopen trigger</x:v>
      </x:c>
      <x:c r="B22" s="51" t="str">
        <x:v>Review after six weeks or earlier if the buyer segment, implementation dependency or evidence record materially changes.</x:v>
      </x:c>
      <x:c r="C22" s="51" t="str">
        <x:f>IFERROR(INDEX(MEMO_REGISTER!$K$6:$K$205,MATCH($B$3,MEMO_REGISTER!$A$6:$A$205,0)),"INVALID MEMO ID")</x:f>
        <x:v>Review after six weeks or earlier if the buyer segment, implementation dependency or evidence record materially changes.</x:v>
      </x:c>
      <x:c r="D22" s="51" t="str">
        <x:f>IF(AND(B22=C22,EXACT(B22&amp;"",C22&amp;"")),"PASS","DRIFTED")</x:f>
        <x:v>PASS</x:v>
      </x:c>
    </x:row>
    <x:row r="23">
      <x:c r="A23" s="51" t="str">
        <x:v>Reversal / stop condition</x:v>
      </x:c>
      <x:c r="B23" s="51" t="str">
        <x:v>Pause or reverse if qualified engagement misses the agreed threshold or new audited evidence materially strengthens the alternative.</x:v>
      </x:c>
      <x:c r="C23" s="51" t="str">
        <x:f>IFERROR(INDEX(MEMO_REGISTER!$L$6:$L$205,MATCH($B$3,MEMO_REGISTER!$A$6:$A$205,0)),"INVALID MEMO ID")</x:f>
        <x:v>Pause or reverse if qualified engagement misses the agreed threshold or new audited evidence materially strengthens the alternative.</x:v>
      </x:c>
      <x:c r="D23" s="51" t="str">
        <x:f>IF(AND(B23=C23,EXACT(B23&amp;"",C23&amp;"")),"PASS","DRIFTED")</x:f>
        <x:v>PASS</x:v>
      </x:c>
    </x:row>
    <x:row r="24">
      <x:c r="A24" s="51" t="str">
        <x:v>Supporting analysis</x:v>
      </x:c>
      <x:c r="B24" s="51" t="str">
        <x:v>Fictional evidence register and opportunity comparison</x:v>
      </x:c>
      <x:c r="C24" s="51" t="str">
        <x:f>IFERROR(INDEX(MEMO_REGISTER!$M$6:$M$205,MATCH($B$3,MEMO_REGISTER!$A$6:$A$205,0)),"INVALID MEMO ID")</x:f>
        <x:v>Fictional evidence register and opportunity comparison</x:v>
      </x:c>
      <x:c r="D24" s="51" t="str">
        <x:f>IF(AND(B24=C24,EXACT(B24&amp;"",C24&amp;"")),"PASS","DRIFTED")</x:f>
        <x:v>PASS</x:v>
      </x:c>
    </x:row>
    <x:row r="25">
      <x:c r="A25" s="12" t="str">
        <x:v>Memo state</x:v>
      </x:c>
      <x:c r="B25" s="12" t="str">
        <x:v>READY FOR EXECUTIVE REVIEW</x:v>
      </x:c>
      <x:c r="C25" s="12" t="str">
        <x:f>IFERROR(INDEX(MEMO_REGISTER!$U$6:$U$205,MATCH($B$3,MEMO_REGISTER!$A$6:$A$205,0)),"INVALID MEMO ID")</x:f>
        <x:v>READY FOR EXECUTIVE REVIEW</x:v>
      </x:c>
      <x:c r="D25" s="12" t="str">
        <x:f>IF(AND(B25=C25,EXACT(B25&amp;"",C25&amp;"")),"PASS","DRIFTED")</x:f>
        <x:v>PASS</x:v>
      </x:c>
    </x:row>
    <x:row r="26">
      <x:c r="A26" s="51" t="str">
        <x:v>Next action</x:v>
      </x:c>
      <x:c r="B26" s="51" t="str">
        <x:v>Take the bounded memo to executive review; record the actual decision separately.</x:v>
      </x:c>
      <x:c r="C26" s="51" t="str">
        <x:f>IFERROR(INDEX(MEMO_REGISTER!$V$6:$V$205,MATCH($B$3,MEMO_REGISTER!$A$6:$A$205,0)),"INVALID MEMO ID")</x:f>
        <x:v>Take the bounded memo to executive review; record the actual decision separately.</x:v>
      </x:c>
      <x:c r="D26" s="51" t="str">
        <x:f>IF(AND(B26=C26,EXACT(B26&amp;"",C26&amp;"")),"PASS","DRIFTED")</x:f>
        <x:v>PASS</x:v>
      </x:c>
    </x:row>
    <x:row r="27">
      <x:c r="A27" s="51" t="str">
        <x:v>Evidence 1 ID</x:v>
      </x:c>
      <x:c r="B27" s="51" t="str">
        <x:v>EV-FICTIONAL-001</x:v>
      </x:c>
      <x:c r="C27" s="51" t="str">
        <x:f>IFERROR(INDEX(MEMO_REGISTER!$AG$6:$AG$205,MATCH($B$3,MEMO_REGISTER!$A$6:$A$205,0)),"")</x:f>
        <x:v>EV-FICTIONAL-001</x:v>
      </x:c>
      <x:c r="D27" s="51" t="str">
        <x:f>IF(AND(B27=C27,EXACT(B27&amp;"",C27&amp;"")),"PASS","DRIFTED")</x:f>
        <x:v>PASS</x:v>
      </x:c>
    </x:row>
    <x:row r="28">
      <x:c r="A28" s="51" t="str">
        <x:v>Evidence 1 state</x:v>
      </x:c>
      <x:c r="B28" s="51" t="str">
        <x:v>BOUNDED INFERENCE</x:v>
      </x:c>
      <x:c r="C28" s="51" t="str">
        <x:f>IFERROR(IF(INDEX(MEMO_REGISTER!$AG$6:$AG$205,MATCH($B$3,MEMO_REGISTER!$A$6:$A$205,0))="","",INDEX(EVIDENCE_LINKS!$E$6:$E$205,SUMIFS(EVIDENCE_LINKS!$S$6:$S$205,EVIDENCE_LINKS!$B$6:$B$205,$B$3,EVIDENCE_LINKS!$D$6:$D$205,INDEX(MEMO_REGISTER!$AG$6:$AG$205,MATCH($B$3,MEMO_REGISTER!$A$6:$A$205,0))))),"")</x:f>
        <x:v>BOUNDED INFERENCE</x:v>
      </x:c>
      <x:c r="D28" s="51" t="str">
        <x:f>IF(AND(B28=C28,EXACT(B28&amp;"",C28&amp;"")),"PASS","DRIFTED")</x:f>
        <x:v>PASS</x:v>
      </x:c>
    </x:row>
    <x:row r="29">
      <x:c r="A29" s="51" t="str">
        <x:v>Evidence 1 role</x:v>
      </x:c>
      <x:c r="B29" s="51" t="str">
        <x:v>SUPPORT</x:v>
      </x:c>
      <x:c r="C29" s="51" t="str">
        <x:f>IFERROR(IF(INDEX(MEMO_REGISTER!$AG$6:$AG$205,MATCH($B$3,MEMO_REGISTER!$A$6:$A$205,0))="","",INDEX(EVIDENCE_LINKS!$G$6:$G$205,SUMIFS(EVIDENCE_LINKS!$S$6:$S$205,EVIDENCE_LINKS!$B$6:$B$205,$B$3,EVIDENCE_LINKS!$D$6:$D$205,INDEX(MEMO_REGISTER!$AG$6:$AG$205,MATCH($B$3,MEMO_REGISTER!$A$6:$A$205,0))))),"")</x:f>
        <x:v>SUPPORT</x:v>
      </x:c>
      <x:c r="D29" s="51" t="str">
        <x:f>IF(AND(B29=C29,EXACT(B29&amp;"",C29&amp;"")),"PASS","DRIFTED")</x:f>
        <x:v>PASS</x:v>
      </x:c>
    </x:row>
    <x:row r="30">
      <x:c r="A30" s="51" t="str">
        <x:v>Evidence 1 wording</x:v>
      </x:c>
      <x:c r="B30" s="51" t="str">
        <x:v>The current governed evidence supports a reversible pilot, but does not establish market leadership or full-programme demand.</x:v>
      </x:c>
      <x:c r="C30" s="51" t="str">
        <x:f>IFERROR(IF(INDEX(MEMO_REGISTER!$AG$6:$AG$205,MATCH($B$3,MEMO_REGISTER!$A$6:$A$205,0))="","",INDEX(EVIDENCE_LINKS!$F$6:$F$205,SUMIFS(EVIDENCE_LINKS!$S$6:$S$205,EVIDENCE_LINKS!$B$6:$B$205,$B$3,EVIDENCE_LINKS!$D$6:$D$205,INDEX(MEMO_REGISTER!$AG$6:$AG$205,MATCH($B$3,MEMO_REGISTER!$A$6:$A$205,0))))),"")</x:f>
        <x:v>The current governed evidence supports a reversible pilot, but does not establish market leadership or full-programme demand.</x:v>
      </x:c>
      <x:c r="D30" s="51" t="str">
        <x:f>IF(AND(B30=C30,EXACT(B30&amp;"",C30&amp;"")),"PASS","DRIFTED")</x:f>
        <x:v>PASS</x:v>
      </x:c>
    </x:row>
    <x:row r="31">
      <x:c r="A31" s="51" t="str">
        <x:v>Evidence 1 limitation</x:v>
      </x:c>
      <x:c r="B31" s="51" t="str">
        <x:v>No first-party conversion history for the exact territory.</x:v>
      </x:c>
      <x:c r="C31" s="51" t="str">
        <x:f>IFERROR(IF(INDEX(MEMO_REGISTER!$AG$6:$AG$205,MATCH($B$3,MEMO_REGISTER!$A$6:$A$205,0))="","",INDEX(EVIDENCE_LINKS!$H$6:$H$205,SUMIFS(EVIDENCE_LINKS!$S$6:$S$205,EVIDENCE_LINKS!$B$6:$B$205,$B$3,EVIDENCE_LINKS!$D$6:$D$205,INDEX(MEMO_REGISTER!$AG$6:$AG$205,MATCH($B$3,MEMO_REGISTER!$A$6:$A$205,0))))),"")</x:f>
        <x:v>No first-party conversion history for the exact territory.</x:v>
      </x:c>
      <x:c r="D31" s="51" t="str">
        <x:f>IF(AND(B31=C31,EXACT(B31&amp;"",C31&amp;"")),"PASS","DRIFTED")</x:f>
        <x:v>PASS</x:v>
      </x:c>
    </x:row>
    <x:row r="32">
      <x:c r="A32" s="51" t="str">
        <x:v>Evidence 1 source / location</x:v>
      </x:c>
      <x:c r="B32" s="51" t="str">
        <x:v>Fictional Evidence Audit</x:v>
      </x:c>
      <x:c r="C32" s="51" t="str">
        <x:f>IFERROR(IF(INDEX(MEMO_REGISTER!$AG$6:$AG$205,MATCH($B$3,MEMO_REGISTER!$A$6:$A$205,0))="","",INDEX(EVIDENCE_LINKS!$I$6:$I$205,SUMIFS(EVIDENCE_LINKS!$S$6:$S$205,EVIDENCE_LINKS!$B$6:$B$205,$B$3,EVIDENCE_LINKS!$D$6:$D$205,INDEX(MEMO_REGISTER!$AG$6:$AG$205,MATCH($B$3,MEMO_REGISTER!$A$6:$A$205,0))))),"")</x:f>
        <x:v>Fictional Evidence Audit</x:v>
      </x:c>
      <x:c r="D32" s="51" t="str">
        <x:f>IF(AND(B32=C32,EXACT(B32&amp;"",C32&amp;"")),"PASS","DRIFTED")</x:f>
        <x:v>PASS</x:v>
      </x:c>
    </x:row>
    <x:row r="33">
      <x:c r="A33" s="51" t="str">
        <x:v>Evidence 2 ID</x:v>
      </x:c>
      <x:c r="B33" s="51" t="str">
        <x:v>EV-FICTIONAL-002</x:v>
      </x:c>
      <x:c r="C33" s="51" t="str">
        <x:f>IFERROR(INDEX(MEMO_REGISTER!$AH$6:$AH$205,MATCH($B$3,MEMO_REGISTER!$A$6:$A$205,0)),"")</x:f>
        <x:v>EV-FICTIONAL-002</x:v>
      </x:c>
      <x:c r="D33" s="51" t="str">
        <x:f>IF(AND(B33=C33,EXACT(B33&amp;"",C33&amp;"")),"PASS","DRIFTED")</x:f>
        <x:v>PASS</x:v>
      </x:c>
    </x:row>
    <x:row r="34">
      <x:c r="A34" s="51" t="str">
        <x:v>Evidence 2 state</x:v>
      </x:c>
      <x:c r="B34" s="51" t="str">
        <x:v>DECISION-USABLE</x:v>
      </x:c>
      <x:c r="C34" s="51" t="str">
        <x:f>IFERROR(IF(INDEX(MEMO_REGISTER!$AH$6:$AH$205,MATCH($B$3,MEMO_REGISTER!$A$6:$A$205,0))="","",INDEX(EVIDENCE_LINKS!$E$6:$E$205,SUMIFS(EVIDENCE_LINKS!$S$6:$S$205,EVIDENCE_LINKS!$B$6:$B$205,$B$3,EVIDENCE_LINKS!$D$6:$D$205,INDEX(MEMO_REGISTER!$AH$6:$AH$205,MATCH($B$3,MEMO_REGISTER!$A$6:$A$205,0))))),"")</x:f>
        <x:v>DECISION-USABLE</x:v>
      </x:c>
      <x:c r="D34" s="51" t="str">
        <x:f>IF(AND(B34=C34,EXACT(B34&amp;"",C34&amp;"")),"PASS","DRIFTED")</x:f>
        <x:v>PASS</x:v>
      </x:c>
    </x:row>
    <x:row r="35">
      <x:c r="A35" s="51" t="str">
        <x:v>Evidence 2 role</x:v>
      </x:c>
      <x:c r="B35" s="51" t="str">
        <x:v>CHALLENGE</x:v>
      </x:c>
      <x:c r="C35" s="51" t="str">
        <x:f>IFERROR(IF(INDEX(MEMO_REGISTER!$AH$6:$AH$205,MATCH($B$3,MEMO_REGISTER!$A$6:$A$205,0))="","",INDEX(EVIDENCE_LINKS!$G$6:$G$205,SUMIFS(EVIDENCE_LINKS!$S$6:$S$205,EVIDENCE_LINKS!$B$6:$B$205,$B$3,EVIDENCE_LINKS!$D$6:$D$205,INDEX(MEMO_REGISTER!$AH$6:$AH$205,MATCH($B$3,MEMO_REGISTER!$A$6:$A$205,0))))),"")</x:f>
        <x:v>CHALLENGE</x:v>
      </x:c>
      <x:c r="D35" s="51" t="str">
        <x:f>IF(AND(B35=C35,EXACT(B35&amp;"",C35&amp;"")),"PASS","DRIFTED")</x:f>
        <x:v>PASS</x:v>
      </x:c>
    </x:row>
    <x:row r="36">
      <x:c r="A36" s="51" t="str">
        <x:v>Evidence 2 wording</x:v>
      </x:c>
      <x:c r="B36" s="51" t="str">
        <x:v>The broad category hub requires more authority and content capacity before first-party buyer evidence is available.</x:v>
      </x:c>
      <x:c r="C36" s="51" t="str">
        <x:f>IFERROR(IF(INDEX(MEMO_REGISTER!$AH$6:$AH$205,MATCH($B$3,MEMO_REGISTER!$A$6:$A$205,0))="","",INDEX(EVIDENCE_LINKS!$F$6:$F$205,SUMIFS(EVIDENCE_LINKS!$S$6:$S$205,EVIDENCE_LINKS!$B$6:$B$205,$B$3,EVIDENCE_LINKS!$D$6:$D$205,INDEX(MEMO_REGISTER!$AH$6:$AH$205,MATCH($B$3,MEMO_REGISTER!$A$6:$A$205,0))))),"")</x:f>
        <x:v>The broad category hub requires more authority and content capacity before first-party buyer evidence is available.</x:v>
      </x:c>
      <x:c r="D36" s="51" t="str">
        <x:f>IF(AND(B36=C36,EXACT(B36&amp;"",C36&amp;"")),"PASS","DRIFTED")</x:f>
        <x:v>PASS</x:v>
      </x:c>
    </x:row>
    <x:row r="37">
      <x:c r="A37" s="51" t="str">
        <x:v>Evidence 2 limitation</x:v>
      </x:c>
      <x:c r="B37" s="51" t="str">
        <x:v>Capacity is current-state evidence and may change.</x:v>
      </x:c>
      <x:c r="C37" s="51" t="str">
        <x:f>IFERROR(IF(INDEX(MEMO_REGISTER!$AH$6:$AH$205,MATCH($B$3,MEMO_REGISTER!$A$6:$A$205,0))="","",INDEX(EVIDENCE_LINKS!$H$6:$H$205,SUMIFS(EVIDENCE_LINKS!$S$6:$S$205,EVIDENCE_LINKS!$B$6:$B$205,$B$3,EVIDENCE_LINKS!$D$6:$D$205,INDEX(MEMO_REGISTER!$AH$6:$AH$205,MATCH($B$3,MEMO_REGISTER!$A$6:$A$205,0))))),"")</x:f>
        <x:v>Capacity is current-state evidence and may change.</x:v>
      </x:c>
      <x:c r="D37" s="51" t="str">
        <x:f>IF(AND(B37=C37,EXACT(B37&amp;"",C37&amp;"")),"PASS","DRIFTED")</x:f>
        <x:v>PASS</x:v>
      </x:c>
    </x:row>
    <x:row r="38">
      <x:c r="A38" s="51" t="str">
        <x:v>Evidence 2 source / location</x:v>
      </x:c>
      <x:c r="B38" s="51" t="str">
        <x:v>Fictional Evidence Audit</x:v>
      </x:c>
      <x:c r="C38" s="51" t="str">
        <x:f>IFERROR(IF(INDEX(MEMO_REGISTER!$AH$6:$AH$205,MATCH($B$3,MEMO_REGISTER!$A$6:$A$205,0))="","",INDEX(EVIDENCE_LINKS!$I$6:$I$205,SUMIFS(EVIDENCE_LINKS!$S$6:$S$205,EVIDENCE_LINKS!$B$6:$B$205,$B$3,EVIDENCE_LINKS!$D$6:$D$205,INDEX(MEMO_REGISTER!$AH$6:$AH$205,MATCH($B$3,MEMO_REGISTER!$A$6:$A$205,0))))),"")</x:f>
        <x:v>Fictional Evidence Audit</x:v>
      </x:c>
      <x:c r="D38" s="51" t="str">
        <x:f>IF(AND(B38=C38,EXACT(B38&amp;"",C38&amp;"")),"PASS","DRIFTED")</x:f>
        <x:v>PASS</x:v>
      </x:c>
    </x:row>
    <x:row r="39">
      <x:c r="A39" s="51" t="str">
        <x:v>Evidence 3 ID</x:v>
      </x:c>
      <x:c r="B39" s="51" t="str"/>
      <x:c r="C39" s="51" t="str">
        <x:f>IFERROR(INDEX(MEMO_REGISTER!$AI$6:$AI$205,MATCH($B$3,MEMO_REGISTER!$A$6:$A$205,0)),"")</x:f>
      </x:c>
      <x:c r="D39" s="51" t="str">
        <x:f>IF(AND(B39=C39,EXACT(B39&amp;"",C39&amp;"")),"PASS","DRIFTED")</x:f>
        <x:v>PASS</x:v>
      </x:c>
    </x:row>
    <x:row r="40">
      <x:c r="A40" s="51" t="str">
        <x:v>Evidence 3 state</x:v>
      </x:c>
      <x:c r="B40" s="51" t="str"/>
      <x:c r="C40" s="51" t="str">
        <x:f>IFERROR(IF(INDEX(MEMO_REGISTER!$AI$6:$AI$205,MATCH($B$3,MEMO_REGISTER!$A$6:$A$205,0))="","",INDEX(EVIDENCE_LINKS!$E$6:$E$205,SUMIFS(EVIDENCE_LINKS!$S$6:$S$205,EVIDENCE_LINKS!$B$6:$B$205,$B$3,EVIDENCE_LINKS!$D$6:$D$205,INDEX(MEMO_REGISTER!$AI$6:$AI$205,MATCH($B$3,MEMO_REGISTER!$A$6:$A$205,0))))),"")</x:f>
      </x:c>
      <x:c r="D40" s="51" t="str">
        <x:f>IF(AND(B40=C40,EXACT(B40&amp;"",C40&amp;"")),"PASS","DRIFTED")</x:f>
        <x:v>PASS</x:v>
      </x:c>
    </x:row>
    <x:row r="41">
      <x:c r="A41" s="51" t="str">
        <x:v>Evidence 3 role</x:v>
      </x:c>
      <x:c r="B41" s="51" t="str"/>
      <x:c r="C41" s="51" t="str">
        <x:f>IFERROR(IF(INDEX(MEMO_REGISTER!$AI$6:$AI$205,MATCH($B$3,MEMO_REGISTER!$A$6:$A$205,0))="","",INDEX(EVIDENCE_LINKS!$G$6:$G$205,SUMIFS(EVIDENCE_LINKS!$S$6:$S$205,EVIDENCE_LINKS!$B$6:$B$205,$B$3,EVIDENCE_LINKS!$D$6:$D$205,INDEX(MEMO_REGISTER!$AI$6:$AI$205,MATCH($B$3,MEMO_REGISTER!$A$6:$A$205,0))))),"")</x:f>
      </x:c>
      <x:c r="D41" s="51" t="str">
        <x:f>IF(AND(B41=C41,EXACT(B41&amp;"",C41&amp;"")),"PASS","DRIFTED")</x:f>
        <x:v>PASS</x:v>
      </x:c>
    </x:row>
    <x:row r="42">
      <x:c r="A42" s="51" t="str">
        <x:v>Evidence 3 wording</x:v>
      </x:c>
      <x:c r="B42" s="51" t="str"/>
      <x:c r="C42" s="51" t="str">
        <x:f>IFERROR(IF(INDEX(MEMO_REGISTER!$AI$6:$AI$205,MATCH($B$3,MEMO_REGISTER!$A$6:$A$205,0))="","",INDEX(EVIDENCE_LINKS!$F$6:$F$205,SUMIFS(EVIDENCE_LINKS!$S$6:$S$205,EVIDENCE_LINKS!$B$6:$B$205,$B$3,EVIDENCE_LINKS!$D$6:$D$205,INDEX(MEMO_REGISTER!$AI$6:$AI$205,MATCH($B$3,MEMO_REGISTER!$A$6:$A$205,0))))),"")</x:f>
      </x:c>
      <x:c r="D42" s="51" t="str">
        <x:f>IF(AND(B42=C42,EXACT(B42&amp;"",C42&amp;"")),"PASS","DRIFTED")</x:f>
        <x:v>PASS</x:v>
      </x:c>
    </x:row>
    <x:row r="43">
      <x:c r="A43" s="51" t="str">
        <x:v>Evidence 3 limitation</x:v>
      </x:c>
      <x:c r="B43" s="51" t="str"/>
      <x:c r="C43" s="51" t="str">
        <x:f>IFERROR(IF(INDEX(MEMO_REGISTER!$AI$6:$AI$205,MATCH($B$3,MEMO_REGISTER!$A$6:$A$205,0))="","",INDEX(EVIDENCE_LINKS!$H$6:$H$205,SUMIFS(EVIDENCE_LINKS!$S$6:$S$205,EVIDENCE_LINKS!$B$6:$B$205,$B$3,EVIDENCE_LINKS!$D$6:$D$205,INDEX(MEMO_REGISTER!$AI$6:$AI$205,MATCH($B$3,MEMO_REGISTER!$A$6:$A$205,0))))),"")</x:f>
      </x:c>
      <x:c r="D43" s="51" t="str">
        <x:f>IF(AND(B43=C43,EXACT(B43&amp;"",C43&amp;"")),"PASS","DRIFTED")</x:f>
        <x:v>PASS</x:v>
      </x:c>
    </x:row>
    <x:row r="44">
      <x:c r="A44" s="51" t="str">
        <x:v>Evidence 3 source / location</x:v>
      </x:c>
      <x:c r="B44" s="51" t="str"/>
      <x:c r="C44" s="51" t="str">
        <x:f>IFERROR(IF(INDEX(MEMO_REGISTER!$AI$6:$AI$205,MATCH($B$3,MEMO_REGISTER!$A$6:$A$205,0))="","",INDEX(EVIDENCE_LINKS!$I$6:$I$205,SUMIFS(EVIDENCE_LINKS!$S$6:$S$205,EVIDENCE_LINKS!$B$6:$B$205,$B$3,EVIDENCE_LINKS!$D$6:$D$205,INDEX(MEMO_REGISTER!$AI$6:$AI$205,MATCH($B$3,MEMO_REGISTER!$A$6:$A$205,0))))),"")</x:f>
      </x:c>
      <x:c r="D44" s="51" t="str">
        <x:f>IF(AND(B44=C44,EXACT(B44&amp;"",C44&amp;"")),"PASS","DRIFTED")</x:f>
        <x:v>PASS</x:v>
      </x:c>
    </x:row>
    <x:row r="45">
      <x:c r="A45" s="51" t="str">
        <x:v>Evidence 4 ID</x:v>
      </x:c>
      <x:c r="B45" s="51" t="str"/>
      <x:c r="C45" s="51" t="str">
        <x:f>IFERROR(INDEX(MEMO_REGISTER!$AJ$6:$AJ$205,MATCH($B$3,MEMO_REGISTER!$A$6:$A$205,0)),"")</x:f>
      </x:c>
      <x:c r="D45" s="51" t="str">
        <x:f>IF(AND(B45=C45,EXACT(B45&amp;"",C45&amp;"")),"PASS","DRIFTED")</x:f>
        <x:v>PASS</x:v>
      </x:c>
    </x:row>
    <x:row r="46">
      <x:c r="A46" s="51" t="str">
        <x:v>Evidence 4 state</x:v>
      </x:c>
      <x:c r="B46" s="51" t="str"/>
      <x:c r="C46" s="51" t="str">
        <x:f>IFERROR(IF(INDEX(MEMO_REGISTER!$AJ$6:$AJ$205,MATCH($B$3,MEMO_REGISTER!$A$6:$A$205,0))="","",INDEX(EVIDENCE_LINKS!$E$6:$E$205,SUMIFS(EVIDENCE_LINKS!$S$6:$S$205,EVIDENCE_LINKS!$B$6:$B$205,$B$3,EVIDENCE_LINKS!$D$6:$D$205,INDEX(MEMO_REGISTER!$AJ$6:$AJ$205,MATCH($B$3,MEMO_REGISTER!$A$6:$A$205,0))))),"")</x:f>
      </x:c>
      <x:c r="D46" s="51" t="str">
        <x:f>IF(AND(B46=C46,EXACT(B46&amp;"",C46&amp;"")),"PASS","DRIFTED")</x:f>
        <x:v>PASS</x:v>
      </x:c>
    </x:row>
    <x:row r="47">
      <x:c r="A47" s="51" t="str">
        <x:v>Evidence 4 role</x:v>
      </x:c>
      <x:c r="B47" s="51" t="str"/>
      <x:c r="C47" s="51" t="str">
        <x:f>IFERROR(IF(INDEX(MEMO_REGISTER!$AJ$6:$AJ$205,MATCH($B$3,MEMO_REGISTER!$A$6:$A$205,0))="","",INDEX(EVIDENCE_LINKS!$G$6:$G$205,SUMIFS(EVIDENCE_LINKS!$S$6:$S$205,EVIDENCE_LINKS!$B$6:$B$205,$B$3,EVIDENCE_LINKS!$D$6:$D$205,INDEX(MEMO_REGISTER!$AJ$6:$AJ$205,MATCH($B$3,MEMO_REGISTER!$A$6:$A$205,0))))),"")</x:f>
      </x:c>
      <x:c r="D47" s="51" t="str">
        <x:f>IF(AND(B47=C47,EXACT(B47&amp;"",C47&amp;"")),"PASS","DRIFTED")</x:f>
        <x:v>PASS</x:v>
      </x:c>
    </x:row>
    <x:row r="48">
      <x:c r="A48" s="51" t="str">
        <x:v>Evidence 4 wording</x:v>
      </x:c>
      <x:c r="B48" s="51" t="str"/>
      <x:c r="C48" s="51" t="str">
        <x:f>IFERROR(IF(INDEX(MEMO_REGISTER!$AJ$6:$AJ$205,MATCH($B$3,MEMO_REGISTER!$A$6:$A$205,0))="","",INDEX(EVIDENCE_LINKS!$F$6:$F$205,SUMIFS(EVIDENCE_LINKS!$S$6:$S$205,EVIDENCE_LINKS!$B$6:$B$205,$B$3,EVIDENCE_LINKS!$D$6:$D$205,INDEX(MEMO_REGISTER!$AJ$6:$AJ$205,MATCH($B$3,MEMO_REGISTER!$A$6:$A$205,0))))),"")</x:f>
      </x:c>
      <x:c r="D48" s="51" t="str">
        <x:f>IF(AND(B48=C48,EXACT(B48&amp;"",C48&amp;"")),"PASS","DRIFTED")</x:f>
        <x:v>PASS</x:v>
      </x:c>
    </x:row>
    <x:row r="49">
      <x:c r="A49" s="51" t="str">
        <x:v>Evidence 4 limitation</x:v>
      </x:c>
      <x:c r="B49" s="51" t="str"/>
      <x:c r="C49" s="51" t="str">
        <x:f>IFERROR(IF(INDEX(MEMO_REGISTER!$AJ$6:$AJ$205,MATCH($B$3,MEMO_REGISTER!$A$6:$A$205,0))="","",INDEX(EVIDENCE_LINKS!$H$6:$H$205,SUMIFS(EVIDENCE_LINKS!$S$6:$S$205,EVIDENCE_LINKS!$B$6:$B$205,$B$3,EVIDENCE_LINKS!$D$6:$D$205,INDEX(MEMO_REGISTER!$AJ$6:$AJ$205,MATCH($B$3,MEMO_REGISTER!$A$6:$A$205,0))))),"")</x:f>
      </x:c>
      <x:c r="D49" s="51" t="str">
        <x:f>IF(AND(B49=C49,EXACT(B49&amp;"",C49&amp;"")),"PASS","DRIFTED")</x:f>
        <x:v>PASS</x:v>
      </x:c>
    </x:row>
    <x:row r="50">
      <x:c r="A50" s="51" t="str">
        <x:v>Evidence 4 source / location</x:v>
      </x:c>
      <x:c r="B50" s="51" t="str"/>
      <x:c r="C50" s="51" t="str">
        <x:f>IFERROR(IF(INDEX(MEMO_REGISTER!$AJ$6:$AJ$205,MATCH($B$3,MEMO_REGISTER!$A$6:$A$205,0))="","",INDEX(EVIDENCE_LINKS!$I$6:$I$205,SUMIFS(EVIDENCE_LINKS!$S$6:$S$205,EVIDENCE_LINKS!$B$6:$B$205,$B$3,EVIDENCE_LINKS!$D$6:$D$205,INDEX(MEMO_REGISTER!$AJ$6:$AJ$205,MATCH($B$3,MEMO_REGISTER!$A$6:$A$205,0))))),"")</x:f>
      </x:c>
      <x:c r="D50" s="51" t="str">
        <x:f>IF(AND(B50=C50,EXACT(B50&amp;"",C50&amp;"")),"PASS","DRIFTED")</x:f>
        <x:v>PASS</x:v>
      </x:c>
    </x:row>
    <x:row r="51">
      <x:c r="A51" s="51" t="str">
        <x:v>Alternative ID</x:v>
      </x:c>
      <x:c r="B51" s="51" t="str">
        <x:v>ALT-FICTIONAL-001</x:v>
      </x:c>
      <x:c r="C51" s="51" t="str">
        <x:f>IFERROR(INDEX(MEMO_REGISTER!$AQ$6:$AQ$205,MATCH($B$3,MEMO_REGISTER!$A$6:$A$205,0)),"")</x:f>
        <x:v>ALT-FICTIONAL-001</x:v>
      </x:c>
      <x:c r="D51" s="51" t="str">
        <x:f>IF(AND(B51=C51,EXACT(B51&amp;"",C51&amp;"")),"PASS","DRIFTED")</x:f>
        <x:v>PASS</x:v>
      </x:c>
    </x:row>
    <x:row r="52">
      <x:c r="A52" s="51" t="str">
        <x:v>Serious alternative</x:v>
      </x:c>
      <x:c r="B52" s="51" t="str">
        <x:v>Build the broad category hub first</x:v>
      </x:c>
      <x:c r="C52" s="51" t="str">
        <x:f>IFERROR(IF(INDEX(MEMO_REGISTER!$AQ$6:$AQ$205,MATCH($B$3,MEMO_REGISTER!$A$6:$A$205,0))="","",INDEX(ALTERNATIVES!$D$6:$D$205,SUMIFS(ALTERNATIVES!$Q$6:$Q$205,ALTERNATIVES!$B$6:$B$205,$B$3,ALTERNATIVES!$A$6:$A$205,INDEX(MEMO_REGISTER!$AQ$6:$AQ$205,MATCH($B$3,MEMO_REGISTER!$A$6:$A$205,0))))),"")</x:f>
        <x:v>Build the broad category hub first</x:v>
      </x:c>
      <x:c r="D52" s="51" t="str">
        <x:f>IF(AND(B52=C52,EXACT(B52&amp;"",C52&amp;"")),"PASS","DRIFTED")</x:f>
        <x:v>PASS</x:v>
      </x:c>
    </x:row>
    <x:row r="53">
      <x:c r="A53" s="51" t="str">
        <x:v>Why it lost</x:v>
      </x:c>
      <x:c r="B53" s="51" t="str">
        <x:v>It requires more authority and content capacity before first-party buyer evidence is available.</x:v>
      </x:c>
      <x:c r="C53" s="51" t="str">
        <x:f>IFERROR(IF(INDEX(MEMO_REGISTER!$AQ$6:$AQ$205,MATCH($B$3,MEMO_REGISTER!$A$6:$A$205,0))="","",INDEX(ALTERNATIVES!$F$6:$F$205,SUMIFS(ALTERNATIVES!$Q$6:$Q$205,ALTERNATIVES!$B$6:$B$205,$B$3,ALTERNATIVES!$A$6:$A$205,INDEX(MEMO_REGISTER!$AQ$6:$AQ$205,MATCH($B$3,MEMO_REGISTER!$A$6:$A$205,0))))),"")</x:f>
        <x:v>It requires more authority and content capacity before first-party buyer evidence is available.</x:v>
      </x:c>
      <x:c r="D53" s="51" t="str">
        <x:f>IF(AND(B53=C53,EXACT(B53&amp;"",C53&amp;"")),"PASS","DRIFTED")</x:f>
        <x:v>PASS</x:v>
      </x:c>
    </x:row>
    <x:row r="54">
      <x:c r="A54" s="51" t="str">
        <x:v>Alternative reopen condition</x:v>
      </x:c>
      <x:c r="B54" s="51" t="str">
        <x:v>Reopen if engineering/content capacity changes or new audited evidence materially increases near-term buyer relevance.</x:v>
      </x:c>
      <x:c r="C54" s="51" t="str">
        <x:f>IFERROR(IF(INDEX(MEMO_REGISTER!$AQ$6:$AQ$205,MATCH($B$3,MEMO_REGISTER!$A$6:$A$205,0))="","",INDEX(ALTERNATIVES!$G$6:$G$205,SUMIFS(ALTERNATIVES!$Q$6:$Q$205,ALTERNATIVES!$B$6:$B$205,$B$3,ALTERNATIVES!$A$6:$A$205,INDEX(MEMO_REGISTER!$AQ$6:$AQ$205,MATCH($B$3,MEMO_REGISTER!$A$6:$A$205,0))))),"")</x:f>
        <x:v>Reopen if engineering/content capacity changes or new audited evidence materially increases near-term buyer relevance.</x:v>
      </x:c>
      <x:c r="D54" s="51" t="str">
        <x:f>IF(AND(B54=C54,EXACT(B54&amp;"",C54&amp;"")),"PASS","DRIFTED")</x:f>
        <x:v>PASS</x:v>
      </x:c>
    </x:row>
    <x:row r="55">
      <x:c r="A55" s="51"/>
      <x:c r="B55" s="51"/>
      <x:c r="C55" s="51"/>
      <x:c r="D55" s="51"/>
    </x:row>
    <x:row r="56">
      <x:c r="A56" s="51" t="str">
        <x:v>Selected Memo control</x:v>
      </x:c>
      <x:c r="B56" s="51" t="str">
        <x:f>IF(AND(COUNTIF(MEMO_REGISTER!$A$6:$A$205,$B$3)=1,EXACT($B$3,INDEX(MEMO_REGISTER!$A$6:$A$205,MATCH($B$3,MEMO_REGISTER!$A$6:$A$205,0))),INDEX(MEMO_REGISTER!$U$6:$U$205,MATCH($B$3,MEMO_REGISTER!$A$6:$A$205,0))="READY FOR EXECUTIVE REVIEW",INDEX(MEMO_REGISTER!$AP$6:$AP$205,MATCH($B$3,MEMO_REGISTER!$A$6:$A$205,0))="VALID"),"VALID","INVALID")</x:f>
        <x:v>VALID</x:v>
      </x:c>
      <x:c r="C56" s="51"/>
      <x:c r="D56" s="51"/>
    </x:row>
    <x:row r="57">
      <x:c r="A57" s="51" t="str">
        <x:v>Freeze integrity</x:v>
      </x:c>
      <x:c r="B57" s="51" t="str">
        <x:f>IF(AND(B56="VALID",COUNTIF($D$8:$D$54,"DRIFTED")=0),"PASS","DRIFTED / INVALID")</x:f>
        <x:v>PASS</x:v>
      </x:c>
      <x:c r="C57" s="51"/>
      <x:c r="D57" s="51"/>
    </x:row>
    <x:row r="58">
      <x:c r="A58" s="51" t="str">
        <x:v>Share state</x:v>
      </x:c>
      <x:c r="B58" s="51" t="str">
        <x:f>IF(AND(B57="PASS",B4&lt;&gt;"",B5&lt;&gt;""),"READY TO SHARE","NOT READY")</x:f>
        <x:v>READY TO SHARE</x:v>
      </x:c>
      <x:c r="C58" s="51"/>
      <x:c r="D58" s="51"/>
    </x:row>
    <x:row r="59">
      <x:c r="A59" s="51"/>
      <x:c r="B59" s="51"/>
      <x:c r="C59" s="51"/>
      <x:c r="D59" s="51"/>
    </x:row>
    <x:row r="60">
      <x:c r="A60" s="51" t="str">
        <x:v>Freeze a new handoff without macros: select the exact Memo ID, verify READY FOR EXECUTIVE REVIEW and VALID 2-4 evidence cardinality, then copy every Current source value and paste values only into Frozen snapshot value. Freeze Evidence ID, state, role, permitted wording, limitation and source/location for every selected Evidence Record. Any later drift makes Share state NOT READY.</x:v>
      </x:c>
      <x:c r="B60" s="51"/>
      <x:c r="C60" s="51"/>
      <x:c r="D60" s="51"/>
    </x:row>
  </x:sheetData>
  <x:mergeCells>
    <x:mergeCell ref="A1:D1"/>
    <x:mergeCell ref="A25:D25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8" hidden="0" customWidth="1"/>
    <x:col min="3" max="3" width="31" hidden="0" customWidth="1"/>
    <x:col min="4" max="4" width="62" hidden="0" customWidth="1"/>
    <x:col min="5" max="5" width="60" hidden="0" customWidth="1"/>
    <x:col min="6" max="6" width="28" hidden="0" customWidth="1"/>
  </x:cols>
  <x:sheetData>
    <x:row r="1">
      <x:c r="A1" s="5" t="str">
        <x:v>Fictional Executive Decision Memo Example</x:v>
      </x:c>
      <x:c r="B1" s="5"/>
      <x:c r="C1" s="5"/>
      <x:c r="D1" s="5"/>
      <x:c r="E1" s="5"/>
      <x:c r="F1" s="5"/>
    </x:row>
    <x:row r="3">
      <x:c r="A3" s="5" t="str">
        <x:v>Element</x:v>
      </x:c>
      <x:c r="B3" s="5" t="str">
        <x:v>Example</x:v>
      </x:c>
      <x:c r="C3" s="5" t="str">
        <x:v>Governed source</x:v>
      </x:c>
      <x:c r="D3" s="5" t="str">
        <x:v>Why it matters</x:v>
      </x:c>
      <x:c r="E3" s="5" t="str">
        <x:v>Failure prevented</x:v>
      </x:c>
      <x:c r="F3" s="5" t="str">
        <x:v>State</x:v>
      </x:c>
    </x:row>
    <x:row r="4">
      <x:c r="A4" s="24" t="str">
        <x:v>Decision request</x:v>
      </x:c>
      <x:c r="B4" s="24" t="str">
        <x:v>Approve a six-week integration-territory pilot; do not approve the full programme.</x:v>
      </x:c>
      <x:c r="C4" s="24" t="str">
        <x:v>Decision Contract</x:v>
      </x:c>
      <x:c r="D4" s="24" t="str">
        <x:v>Defines exact authority.</x:v>
      </x:c>
      <x:c r="E4" s="24" t="str">
        <x:v>Open-ended approval</x:v>
      </x:c>
      <x:c r="F4" s="24" t="str">
        <x:v>Bounded</x:v>
      </x:c>
    </x:row>
    <x:row r="5">
      <x:c r="A5" s="24" t="str">
        <x:v>Recommendation</x:v>
      </x:c>
      <x:c r="B5" s="24" t="str">
        <x:v>Approve the bounded pilot.</x:v>
      </x:c>
      <x:c r="C5" s="24" t="str">
        <x:v>Memo judgment</x:v>
      </x:c>
      <x:c r="D5" s="24" t="str">
        <x:v>Makes the call explicit.</x:v>
      </x:c>
      <x:c r="E5" s="24" t="str">
        <x:v>Buried recommendation</x:v>
      </x:c>
      <x:c r="F5" s="24" t="str">
        <x:v>Visible</x:v>
      </x:c>
    </x:row>
    <x:row r="6">
      <x:c r="A6" s="24" t="str">
        <x:v>Why now</x:v>
      </x:c>
      <x:c r="B6" s="24" t="str">
        <x:v>One reversible test fits the current planning window.</x:v>
      </x:c>
      <x:c r="C6" s="24" t="str">
        <x:v>Decision context</x:v>
      </x:c>
      <x:c r="D6" s="24" t="str">
        <x:v>Explains timing without hype.</x:v>
      </x:c>
      <x:c r="E6" s="24" t="str">
        <x:v>Artificial urgency</x:v>
      </x:c>
      <x:c r="F6" s="24" t="str">
        <x:v>Visible</x:v>
      </x:c>
    </x:row>
    <x:row r="7">
      <x:c r="A7" s="24" t="str">
        <x:v>Evidence</x:v>
      </x:c>
      <x:c r="B7" s="24" t="str">
        <x:v>Use exact audited permitted wording.</x:v>
      </x:c>
      <x:c r="C7" s="24" t="str">
        <x:v>Evidence Audit</x:v>
      </x:c>
      <x:c r="D7" s="24" t="str">
        <x:v>Preserves evidence state.</x:v>
      </x:c>
      <x:c r="E7" s="24" t="str">
        <x:v>Evidence laundering</x:v>
      </x:c>
      <x:c r="F7" s="24" t="str">
        <x:v>Governed</x:v>
      </x:c>
    </x:row>
    <x:row r="8">
      <x:c r="A8" s="24" t="str">
        <x:v>Alternative</x:v>
      </x:c>
      <x:c r="B8" s="24" t="str">
        <x:v>Build broad category hub first; defer because capacity burden is higher.</x:v>
      </x:c>
      <x:c r="C8" s="24" t="str">
        <x:v>Alternative record</x:v>
      </x:c>
      <x:c r="D8" s="24" t="str">
        <x:v>Shows a real trade-off.</x:v>
      </x:c>
      <x:c r="E8" s="24" t="str">
        <x:v>Straw-man option</x:v>
      </x:c>
      <x:c r="F8" s="24" t="str">
        <x:v>Visible</x:v>
      </x:c>
    </x:row>
    <x:row r="9">
      <x:c r="A9" s="24" t="str">
        <x:v>Challenge</x:v>
      </x:c>
      <x:c r="B9" s="24" t="str">
        <x:v>No first-party conversion history exists for the exact territory.</x:v>
      </x:c>
      <x:c r="C9" s="24" t="str">
        <x:v>Memo challenge</x:v>
      </x:c>
      <x:c r="D9" s="24" t="str">
        <x:v>Lets executive challenge the call.</x:v>
      </x:c>
      <x:c r="E9" s="24" t="str">
        <x:v>False certainty</x:v>
      </x:c>
      <x:c r="F9" s="24" t="str">
        <x:v>Visible</x:v>
      </x:c>
    </x:row>
    <x:row r="10">
      <x:c r="A10" s="24" t="str">
        <x:v>Execution</x:v>
      </x:c>
      <x:c r="B10" s="24" t="str">
        <x:v>Growth lead launches the first test.</x:v>
      </x:c>
      <x:c r="C10" s="24" t="str">
        <x:v>Memo execution</x:v>
      </x:c>
      <x:c r="D10" s="24" t="str">
        <x:v>Connects approval to action.</x:v>
      </x:c>
      <x:c r="E10" s="24" t="str">
        <x:v>Ownerless approval</x:v>
      </x:c>
      <x:c r="F10" s="24" t="str">
        <x:v>Bounded</x:v>
      </x:c>
    </x:row>
    <x:row r="11">
      <x:c r="A11" s="24" t="str">
        <x:v>Reopen</x:v>
      </x:c>
      <x:c r="B11" s="24" t="str">
        <x:v>Review at six weeks or on material evidence/scope change.</x:v>
      </x:c>
      <x:c r="C11" s="24" t="str">
        <x:v>Decision + memo</x:v>
      </x:c>
      <x:c r="D11" s="24" t="str">
        <x:v>Prevents permanent authority.</x:v>
      </x:c>
      <x:c r="E11" s="24" t="str">
        <x:v>No reversal rule</x:v>
      </x:c>
      <x:c r="F11" s="24" t="str">
        <x:v>Governed</x:v>
      </x:c>
    </x:row>
  </x:sheetData>
  <x:mergeCells>
    <x:mergeCell ref="A1:F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8" hidden="0" customWidth="1"/>
    <x:col min="3" max="3" width="52" hidden="0" customWidth="1"/>
    <x:col min="4" max="4" width="58" hidden="0" customWidth="1"/>
  </x:cols>
  <x:sheetData>
    <x:row r="1">
      <x:c r="A1" s="5" t="str">
        <x:v>Object / source</x:v>
      </x:c>
      <x:c r="B1" s="5" t="str">
        <x:v>What A63 may use</x:v>
      </x:c>
      <x:c r="C1" s="5" t="str">
        <x:v>What A63 must preserve</x:v>
      </x:c>
      <x:c r="D1" s="5" t="str">
        <x:v>What A63 must not do</x:v>
      </x:c>
    </x:row>
    <x:row r="4">
      <x:c r="A4" s="24" t="str">
        <x:v>Decision Definition Canvas</x:v>
      </x:c>
      <x:c r="B4" s="24" t="str">
        <x:v>Decision ID, owner, permitted action, constraints, reopen trigger</x:v>
      </x:c>
      <x:c r="C4" s="24" t="str">
        <x:v>Frozen scope and authority boundary</x:v>
      </x:c>
      <x:c r="D4" s="24" t="str">
        <x:v>Change buyer/offer/scope to improve the memo</x:v>
      </x:c>
    </x:row>
    <x:row r="5">
      <x:c r="A5" s="24" t="str">
        <x:v>Evidence Audit</x:v>
      </x:c>
      <x:c r="B5" s="24" t="str">
        <x:v>Exactly 2-4 DECISION-USABLE or BOUNDED INFERENCE records selected for the memo surface</x:v>
      </x:c>
      <x:c r="C5" s="24" t="str">
        <x:v>Evidence ID, state, role, permitted wording, limitation and source/location</x:v>
      </x:c>
      <x:c r="D5" s="24" t="str">
        <x:v>Use REPAIR/HOLD as support, omit a valid selected record, exceed four decision-bearing records, or upgrade inference</x:v>
      </x:c>
    </x:row>
    <x:row r="6">
      <x:c r="A6" s="24" t="str">
        <x:v>Alternative comparison</x:v>
      </x:c>
      <x:c r="B6" s="24" t="str">
        <x:v>Strongest serious alternative and actual reason it lost</x:v>
      </x:c>
      <x:c r="C6" s="24" t="str">
        <x:v>Same Decision ID and credible trade-off</x:v>
      </x:c>
      <x:c r="D6" s="24" t="str">
        <x:v>Invent a weak alternative after recommendation</x:v>
      </x:c>
    </x:row>
    <x:row r="7">
      <x:c r="A7" s="24" t="str">
        <x:v>Executive review</x:v>
      </x:c>
      <x:c r="B7" s="24" t="str">
        <x:v>Approval/rejection/modification/request for evidence</x:v>
      </x:c>
      <x:c r="C7" s="24" t="str">
        <x:v>Actual decision must be recorded separately</x:v>
      </x:c>
      <x:c r="D7" s="24" t="str">
        <x:v>Treat READY FOR EXECUTIVE REVIEW as approval</x:v>
      </x:c>
    </x:row>
    <x:row r="8">
      <x:c r="A8" s="24" t="str">
        <x:v>Change log</x:v>
      </x:c>
      <x:c r="B8" s="24" t="str">
        <x:v>Version/date/supersession</x:v>
      </x:c>
      <x:c r="C8" s="24" t="str">
        <x:v>Historical memo and later decision</x:v>
      </x:c>
      <x:c r="D8" s="24" t="str">
        <x:v>Overwrite previous rationale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8" hidden="0" customWidth="1"/>
    <x:col min="3" max="3" width="19" hidden="0" customWidth="1"/>
    <x:col min="4" max="4" width="18" hidden="0" customWidth="1"/>
    <x:col min="5" max="5" width="14" hidden="0" customWidth="1"/>
    <x:col min="6" max="6" width="31" hidden="0" customWidth="1"/>
    <x:col min="7" max="7" width="40" hidden="0" customWidth="1"/>
    <x:col min="8" max="8" width="40" hidden="0" customWidth="1"/>
    <x:col min="9" max="9" width="50" hidden="0" customWidth="1"/>
  </x:cols>
  <x:sheetData>
    <x:row r="1">
      <x:c r="A1" s="5" t="str">
        <x:v>Change ID</x:v>
      </x:c>
      <x:c r="B1" s="5" t="str">
        <x:v>Memo ID</x:v>
      </x:c>
      <x:c r="C1" s="5" t="str">
        <x:v>Decision ID</x:v>
      </x:c>
      <x:c r="D1" s="5" t="str">
        <x:v>Evidence/Alternative ID</x:v>
      </x:c>
      <x:c r="E1" s="5" t="str">
        <x:v>Change date</x:v>
      </x:c>
      <x:c r="F1" s="5" t="str">
        <x:v>Field/state changed</x:v>
      </x:c>
      <x:c r="G1" s="5" t="str">
        <x:v>Previous</x:v>
      </x:c>
      <x:c r="H1" s="5" t="str">
        <x:v>New</x:v>
      </x:c>
      <x:c r="I1" s="5" t="str">
        <x:v>Owner/reason</x:v>
      </x:c>
    </x:row>
    <x:row r="4">
      <x:c r="A4" s="24" t="str">
        <x:v>CH-001</x:v>
      </x:c>
      <x:c r="B4" s="24" t="str">
        <x:v>MEMO-FICTIONAL-001</x:v>
      </x:c>
      <x:c r="C4" s="24" t="str">
        <x:v>DDC-FICTIONAL-001</x:v>
      </x:c>
      <x:c r="D4" s="24" t="str">
        <x:v>EV-FICTIONAL-001</x:v>
      </x:c>
      <x:c r="E4" s="34" t="n">
        <x:v>46255</x:v>
      </x:c>
      <x:c r="F4" s="24" t="str">
        <x:v>Initial V1.0.0 baseline</x:v>
      </x:c>
      <x:c r="G4" s="24" t="str">
        <x:v>None</x:v>
      </x:c>
      <x:c r="H4" s="24" t="str">
        <x:v>Governed memo handoff</x:v>
      </x:c>
      <x:c r="I4" s="24" t="str">
        <x:v>Illustrative example only</x:v>
      </x:c>
    </x:row>
    <x:row r="5">
      <x:c r="A5" s="24" t="str">
        <x:v>1.0.1</x:v>
      </x:c>
      <x:c r="B5" s="24" t="n">
        <x:v>46255</x:v>
      </x:c>
      <x:c r="C5" s="24" t="str">
        <x:v>Governance reconciliation</x:v>
      </x:c>
      <x:c r="D5" s="24" t="str">
        <x:v>Added exact Decision Contract authority parity, upstream Evidence Audit and Alternative snapshots, case-sensitive IDs, invalid-token REPAIR routing, complete handoff drift coverage, limitations on executive surface and dropdown usability.</x:v>
      </x:c>
      <x:c r="E5" s="34" t="str">
        <x:v>Static candidate only</x:v>
      </x:c>
      <x:c r="F5" s="24" t="str">
        <x:v>Native Excel pending</x:v>
      </x:c>
      <x:c r="G5" s="24" t="str">
        <x:v>Browser diagnostic parity pending</x:v>
      </x:c>
      <x:c r="H5" s="24" t="str">
        <x:v>No website write</x:v>
      </x:c>
      <x:c r="I5" s="24" t="str"/>
    </x:row>
    <x:row r="6">
      <x:c r="A6" s="24" t="str">
        <x:v>1.0.2</x:v>
      </x:c>
      <x:c r="B6" s="24" t="n">
        <x:v>46255</x:v>
      </x:c>
      <x:c r="C6" s="24" t="str">
        <x:v>Final evidence-cardinality reconciliation</x:v>
      </x:c>
      <x:c r="D6" s="24" t="str">
        <x:v>Replaced composite ordinal evidence and alternative lookups with numeric row lookups; canonicalized 2-4 evidence records; added Evidence 3/4; froze role and source/location; baseline Evidence 2 and selected alternative resolve distinctly.</x:v>
      </x:c>
      <x:c r="E6" s="34" t="str">
        <x:v>Static candidate only</x:v>
      </x:c>
      <x:c r="F6" s="24" t="str">
        <x:v>Native Excel pending</x:v>
      </x:c>
      <x:c r="G6" s="24" t="str">
        <x:v>Browser remains diagnostic, not canonical handoff</x:v>
      </x:c>
      <x:c r="H6" s="24" t="str">
        <x:v>No website write</x:v>
      </x:c>
      <x:c r="I6" s="24"/>
    </x:row>
    <x:row r="7">
      <x:c r="A7" s="24"/>
      <x:c r="B7" s="24"/>
      <x:c r="C7" s="24"/>
      <x:c r="D7" s="24"/>
      <x:c r="E7" s="34"/>
      <x:c r="F7" s="24"/>
      <x:c r="G7" s="24"/>
      <x:c r="H7" s="24"/>
      <x:c r="I7" s="24"/>
    </x:row>
    <x:row r="8">
      <x:c r="A8" s="24"/>
      <x:c r="B8" s="24"/>
      <x:c r="C8" s="24"/>
      <x:c r="D8" s="24"/>
      <x:c r="E8" s="34"/>
      <x:c r="F8" s="24"/>
      <x:c r="G8" s="24"/>
      <x:c r="H8" s="24"/>
      <x:c r="I8" s="24"/>
    </x:row>
    <x:row r="9">
      <x:c r="A9" s="24"/>
      <x:c r="B9" s="24"/>
      <x:c r="C9" s="24"/>
      <x:c r="D9" s="24"/>
      <x:c r="E9" s="34"/>
      <x:c r="F9" s="24"/>
      <x:c r="G9" s="24"/>
      <x:c r="H9" s="24"/>
      <x:c r="I9" s="24"/>
    </x:row>
    <x:row r="10">
      <x:c r="A10" s="24"/>
      <x:c r="B10" s="24"/>
      <x:c r="C10" s="24"/>
      <x:c r="D10" s="24"/>
      <x:c r="E10" s="34"/>
      <x:c r="F10" s="24"/>
      <x:c r="G10" s="24"/>
      <x:c r="H10" s="24"/>
      <x:c r="I10" s="24"/>
    </x:row>
    <x:row r="11">
      <x:c r="A11" s="24"/>
      <x:c r="B11" s="24"/>
      <x:c r="C11" s="24"/>
      <x:c r="D11" s="24"/>
      <x:c r="E11" s="34"/>
      <x:c r="F11" s="24"/>
      <x:c r="G11" s="24"/>
      <x:c r="H11" s="24"/>
      <x:c r="I11" s="24"/>
    </x:row>
    <x:row r="12">
      <x:c r="A12" s="24"/>
      <x:c r="B12" s="24"/>
      <x:c r="C12" s="24"/>
      <x:c r="D12" s="24"/>
      <x:c r="E12" s="34"/>
      <x:c r="F12" s="24"/>
      <x:c r="G12" s="24"/>
      <x:c r="H12" s="24"/>
      <x:c r="I12" s="24"/>
    </x:row>
    <x:row r="13">
      <x:c r="A13" s="24"/>
      <x:c r="B13" s="24"/>
      <x:c r="C13" s="24"/>
      <x:c r="D13" s="24"/>
      <x:c r="E13" s="34"/>
      <x:c r="F13" s="24"/>
      <x:c r="G13" s="24"/>
      <x:c r="H13" s="24"/>
      <x:c r="I13" s="24"/>
    </x:row>
    <x:row r="14">
      <x:c r="A14" s="24"/>
      <x:c r="B14" s="24"/>
      <x:c r="C14" s="24"/>
      <x:c r="D14" s="24"/>
      <x:c r="E14" s="34"/>
      <x:c r="F14" s="24"/>
      <x:c r="G14" s="24"/>
      <x:c r="H14" s="24"/>
      <x:c r="I14" s="24"/>
    </x:row>
    <x:row r="15">
      <x:c r="A15" s="24"/>
      <x:c r="B15" s="24"/>
      <x:c r="C15" s="24"/>
      <x:c r="D15" s="24"/>
      <x:c r="E15" s="34"/>
      <x:c r="F15" s="24"/>
      <x:c r="G15" s="24"/>
      <x:c r="H15" s="24"/>
      <x:c r="I15" s="24"/>
    </x:row>
    <x:row r="16">
      <x:c r="A16" s="24"/>
      <x:c r="B16" s="24"/>
      <x:c r="C16" s="24"/>
      <x:c r="D16" s="24"/>
      <x:c r="E16" s="34"/>
      <x:c r="F16" s="24"/>
      <x:c r="G16" s="24"/>
      <x:c r="H16" s="24"/>
      <x:c r="I16" s="24"/>
    </x:row>
    <x:row r="17">
      <x:c r="A17" s="24"/>
      <x:c r="B17" s="24"/>
      <x:c r="C17" s="24"/>
      <x:c r="D17" s="24"/>
      <x:c r="E17" s="34"/>
      <x:c r="F17" s="24"/>
      <x:c r="G17" s="24"/>
      <x:c r="H17" s="24"/>
      <x:c r="I17" s="24"/>
    </x:row>
    <x:row r="18">
      <x:c r="A18" s="24"/>
      <x:c r="B18" s="24"/>
      <x:c r="C18" s="24"/>
      <x:c r="D18" s="24"/>
      <x:c r="E18" s="34"/>
      <x:c r="F18" s="24"/>
      <x:c r="G18" s="24"/>
      <x:c r="H18" s="24"/>
      <x:c r="I18" s="24"/>
    </x:row>
    <x:row r="19">
      <x:c r="A19" s="24"/>
      <x:c r="B19" s="24"/>
      <x:c r="C19" s="24"/>
      <x:c r="D19" s="24"/>
      <x:c r="E19" s="34"/>
      <x:c r="F19" s="24"/>
      <x:c r="G19" s="24"/>
      <x:c r="H19" s="24"/>
      <x:c r="I19" s="24"/>
    </x:row>
    <x:row r="20">
      <x:c r="A20" s="24"/>
      <x:c r="B20" s="24"/>
      <x:c r="C20" s="24"/>
      <x:c r="D20" s="24"/>
      <x:c r="E20" s="34"/>
      <x:c r="F20" s="24"/>
      <x:c r="G20" s="24"/>
      <x:c r="H20" s="24"/>
      <x:c r="I20" s="24"/>
    </x:row>
    <x:row r="21">
      <x:c r="A21" s="24"/>
      <x:c r="B21" s="24"/>
      <x:c r="C21" s="24"/>
      <x:c r="D21" s="24"/>
      <x:c r="E21" s="34"/>
      <x:c r="F21" s="24"/>
      <x:c r="G21" s="24"/>
      <x:c r="H21" s="24"/>
      <x:c r="I21" s="24"/>
    </x:row>
    <x:row r="22">
      <x:c r="A22" s="24"/>
      <x:c r="B22" s="24"/>
      <x:c r="C22" s="24"/>
      <x:c r="D22" s="24"/>
      <x:c r="E22" s="34"/>
      <x:c r="F22" s="24"/>
      <x:c r="G22" s="24"/>
      <x:c r="H22" s="24"/>
      <x:c r="I22" s="24"/>
    </x:row>
    <x:row r="23">
      <x:c r="A23" s="24"/>
      <x:c r="B23" s="24"/>
      <x:c r="C23" s="24"/>
      <x:c r="D23" s="24"/>
      <x:c r="E23" s="34"/>
      <x:c r="F23" s="24"/>
      <x:c r="G23" s="24"/>
      <x:c r="H23" s="24"/>
      <x:c r="I23" s="24"/>
    </x:row>
    <x:row r="24">
      <x:c r="A24" s="24"/>
      <x:c r="B24" s="24"/>
      <x:c r="C24" s="24"/>
      <x:c r="D24" s="24"/>
      <x:c r="E24" s="34"/>
      <x:c r="F24" s="24"/>
      <x:c r="G24" s="24"/>
      <x:c r="H24" s="24"/>
      <x:c r="I24" s="24"/>
    </x:row>
    <x:row r="25">
      <x:c r="A25" s="24"/>
      <x:c r="B25" s="24"/>
      <x:c r="C25" s="24"/>
      <x:c r="D25" s="24"/>
      <x:c r="E25" s="34"/>
      <x:c r="F25" s="24"/>
      <x:c r="G25" s="24"/>
      <x:c r="H25" s="24"/>
      <x:c r="I25" s="24"/>
    </x:row>
    <x:row r="26">
      <x:c r="A26" s="24"/>
      <x:c r="B26" s="24"/>
      <x:c r="C26" s="24"/>
      <x:c r="D26" s="24"/>
      <x:c r="E26" s="34"/>
      <x:c r="F26" s="24"/>
      <x:c r="G26" s="24"/>
      <x:c r="H26" s="24"/>
      <x:c r="I26" s="24"/>
    </x:row>
    <x:row r="27">
      <x:c r="A27" s="24"/>
      <x:c r="B27" s="24"/>
      <x:c r="C27" s="24"/>
      <x:c r="D27" s="24"/>
      <x:c r="E27" s="34"/>
      <x:c r="F27" s="24"/>
      <x:c r="G27" s="24"/>
      <x:c r="H27" s="24"/>
      <x:c r="I27" s="24"/>
    </x:row>
    <x:row r="28">
      <x:c r="A28" s="24"/>
      <x:c r="B28" s="24"/>
      <x:c r="C28" s="24"/>
      <x:c r="D28" s="24"/>
      <x:c r="E28" s="34"/>
      <x:c r="F28" s="24"/>
      <x:c r="G28" s="24"/>
      <x:c r="H28" s="24"/>
      <x:c r="I28" s="24"/>
    </x:row>
    <x:row r="29">
      <x:c r="A29" s="24"/>
      <x:c r="B29" s="24"/>
      <x:c r="C29" s="24"/>
      <x:c r="D29" s="24"/>
      <x:c r="E29" s="34"/>
      <x:c r="F29" s="24"/>
      <x:c r="G29" s="24"/>
      <x:c r="H29" s="24"/>
      <x:c r="I29" s="24"/>
    </x:row>
    <x:row r="30">
      <x:c r="A30" s="24"/>
      <x:c r="B30" s="24"/>
      <x:c r="C30" s="24"/>
      <x:c r="D30" s="24"/>
      <x:c r="E30" s="34"/>
      <x:c r="F30" s="24"/>
      <x:c r="G30" s="24"/>
      <x:c r="H30" s="24"/>
      <x:c r="I30" s="24"/>
    </x:row>
    <x:row r="31">
      <x:c r="A31" s="24"/>
      <x:c r="B31" s="24"/>
      <x:c r="C31" s="24"/>
      <x:c r="D31" s="24"/>
      <x:c r="E31" s="34"/>
      <x:c r="F31" s="24"/>
      <x:c r="G31" s="24"/>
      <x:c r="H31" s="24"/>
      <x:c r="I31" s="24"/>
    </x:row>
    <x:row r="32">
      <x:c r="A32" s="24"/>
      <x:c r="B32" s="24"/>
      <x:c r="C32" s="24"/>
      <x:c r="D32" s="24"/>
      <x:c r="E32" s="34"/>
      <x:c r="F32" s="24"/>
      <x:c r="G32" s="24"/>
      <x:c r="H32" s="24"/>
      <x:c r="I32" s="24"/>
    </x:row>
    <x:row r="33">
      <x:c r="A33" s="24"/>
      <x:c r="B33" s="24"/>
      <x:c r="C33" s="24"/>
      <x:c r="D33" s="24"/>
      <x:c r="E33" s="34"/>
      <x:c r="F33" s="24"/>
      <x:c r="G33" s="24"/>
      <x:c r="H33" s="24"/>
      <x:c r="I33" s="24"/>
    </x:row>
    <x:row r="34">
      <x:c r="A34" s="24"/>
      <x:c r="B34" s="24"/>
      <x:c r="C34" s="24"/>
      <x:c r="D34" s="24"/>
      <x:c r="E34" s="34"/>
      <x:c r="F34" s="24"/>
      <x:c r="G34" s="24"/>
      <x:c r="H34" s="24"/>
      <x:c r="I34" s="24"/>
    </x:row>
    <x:row r="35">
      <x:c r="A35" s="24"/>
      <x:c r="B35" s="24"/>
      <x:c r="C35" s="24"/>
      <x:c r="D35" s="24"/>
      <x:c r="E35" s="34"/>
      <x:c r="F35" s="24"/>
      <x:c r="G35" s="24"/>
      <x:c r="H35" s="24"/>
      <x:c r="I35" s="24"/>
    </x:row>
    <x:row r="36">
      <x:c r="A36" s="24"/>
      <x:c r="B36" s="24"/>
      <x:c r="C36" s="24"/>
      <x:c r="D36" s="24"/>
      <x:c r="E36" s="34"/>
      <x:c r="F36" s="24"/>
      <x:c r="G36" s="24"/>
      <x:c r="H36" s="24"/>
      <x:c r="I36" s="24"/>
    </x:row>
    <x:row r="37">
      <x:c r="A37" s="24"/>
      <x:c r="B37" s="24"/>
      <x:c r="C37" s="24"/>
      <x:c r="D37" s="24"/>
      <x:c r="E37" s="34"/>
      <x:c r="F37" s="24"/>
      <x:c r="G37" s="24"/>
      <x:c r="H37" s="24"/>
      <x:c r="I37" s="24"/>
    </x:row>
    <x:row r="38">
      <x:c r="A38" s="24"/>
      <x:c r="B38" s="24"/>
      <x:c r="C38" s="24"/>
      <x:c r="D38" s="24"/>
      <x:c r="E38" s="34"/>
      <x:c r="F38" s="24"/>
      <x:c r="G38" s="24"/>
      <x:c r="H38" s="24"/>
      <x:c r="I38" s="24"/>
    </x:row>
    <x:row r="39">
      <x:c r="A39" s="24"/>
      <x:c r="B39" s="24"/>
      <x:c r="C39" s="24"/>
      <x:c r="D39" s="24"/>
      <x:c r="E39" s="34"/>
      <x:c r="F39" s="24"/>
      <x:c r="G39" s="24"/>
      <x:c r="H39" s="24"/>
      <x:c r="I39" s="24"/>
    </x:row>
    <x:row r="40">
      <x:c r="A40" s="24"/>
      <x:c r="B40" s="24"/>
      <x:c r="C40" s="24"/>
      <x:c r="D40" s="24"/>
      <x:c r="E40" s="34"/>
      <x:c r="F40" s="24"/>
      <x:c r="G40" s="24"/>
      <x:c r="H40" s="24"/>
      <x:c r="I40" s="24"/>
    </x:row>
    <x:row r="41">
      <x:c r="A41" s="24"/>
      <x:c r="B41" s="24"/>
      <x:c r="C41" s="24"/>
      <x:c r="D41" s="24"/>
      <x:c r="E41" s="34"/>
      <x:c r="F41" s="24"/>
      <x:c r="G41" s="24"/>
      <x:c r="H41" s="24"/>
      <x:c r="I41" s="24"/>
    </x:row>
    <x:row r="42">
      <x:c r="A42" s="24"/>
      <x:c r="B42" s="24"/>
      <x:c r="C42" s="24"/>
      <x:c r="D42" s="24"/>
      <x:c r="E42" s="34"/>
      <x:c r="F42" s="24"/>
      <x:c r="G42" s="24"/>
      <x:c r="H42" s="24"/>
      <x:c r="I42" s="24"/>
    </x:row>
    <x:row r="43">
      <x:c r="A43" s="24"/>
      <x:c r="B43" s="24"/>
      <x:c r="C43" s="24"/>
      <x:c r="D43" s="24"/>
      <x:c r="E43" s="34"/>
      <x:c r="F43" s="24"/>
      <x:c r="G43" s="24"/>
      <x:c r="H43" s="24"/>
      <x:c r="I43" s="24"/>
    </x:row>
    <x:row r="44">
      <x:c r="A44" s="24"/>
      <x:c r="B44" s="24"/>
      <x:c r="C44" s="24"/>
      <x:c r="D44" s="24"/>
      <x:c r="E44" s="34"/>
      <x:c r="F44" s="24"/>
      <x:c r="G44" s="24"/>
      <x:c r="H44" s="24"/>
      <x:c r="I44" s="24"/>
    </x:row>
    <x:row r="45">
      <x:c r="A45" s="24"/>
      <x:c r="B45" s="24"/>
      <x:c r="C45" s="24"/>
      <x:c r="D45" s="24"/>
      <x:c r="E45" s="34"/>
      <x:c r="F45" s="24"/>
      <x:c r="G45" s="24"/>
      <x:c r="H45" s="24"/>
      <x:c r="I45" s="24"/>
    </x:row>
    <x:row r="46">
      <x:c r="A46" s="24"/>
      <x:c r="B46" s="24"/>
      <x:c r="C46" s="24"/>
      <x:c r="D46" s="24"/>
      <x:c r="E46" s="34"/>
      <x:c r="F46" s="24"/>
      <x:c r="G46" s="24"/>
      <x:c r="H46" s="24"/>
      <x:c r="I46" s="24"/>
    </x:row>
    <x:row r="47">
      <x:c r="A47" s="24"/>
      <x:c r="B47" s="24"/>
      <x:c r="C47" s="24"/>
      <x:c r="D47" s="24"/>
      <x:c r="E47" s="34"/>
      <x:c r="F47" s="24"/>
      <x:c r="G47" s="24"/>
      <x:c r="H47" s="24"/>
      <x:c r="I47" s="24"/>
    </x:row>
    <x:row r="48">
      <x:c r="A48" s="24"/>
      <x:c r="B48" s="24"/>
      <x:c r="C48" s="24"/>
      <x:c r="D48" s="24"/>
      <x:c r="E48" s="34"/>
      <x:c r="F48" s="24"/>
      <x:c r="G48" s="24"/>
      <x:c r="H48" s="24"/>
      <x:c r="I48" s="24"/>
    </x:row>
    <x:row r="49">
      <x:c r="A49" s="24"/>
      <x:c r="B49" s="24"/>
      <x:c r="C49" s="24"/>
      <x:c r="D49" s="24"/>
      <x:c r="E49" s="34"/>
      <x:c r="F49" s="24"/>
      <x:c r="G49" s="24"/>
      <x:c r="H49" s="24"/>
      <x:c r="I49" s="24"/>
    </x:row>
    <x:row r="50">
      <x:c r="A50" s="24"/>
      <x:c r="B50" s="24"/>
      <x:c r="C50" s="24"/>
      <x:c r="D50" s="24"/>
      <x:c r="E50" s="34"/>
      <x:c r="F50" s="24"/>
      <x:c r="G50" s="24"/>
      <x:c r="H50" s="24"/>
      <x:c r="I50" s="24"/>
    </x:row>
    <x:row r="51">
      <x:c r="A51" s="24"/>
      <x:c r="B51" s="24"/>
      <x:c r="C51" s="24"/>
      <x:c r="D51" s="24"/>
      <x:c r="E51" s="34"/>
      <x:c r="F51" s="24"/>
      <x:c r="G51" s="24"/>
      <x:c r="H51" s="24"/>
      <x:c r="I51" s="24"/>
    </x:row>
    <x:row r="52">
      <x:c r="A52" s="24"/>
      <x:c r="B52" s="24"/>
      <x:c r="C52" s="24"/>
      <x:c r="D52" s="24"/>
      <x:c r="E52" s="34"/>
      <x:c r="F52" s="24"/>
      <x:c r="G52" s="24"/>
      <x:c r="H52" s="24"/>
      <x:c r="I52" s="24"/>
    </x:row>
    <x:row r="53">
      <x:c r="A53" s="24"/>
      <x:c r="B53" s="24"/>
      <x:c r="C53" s="24"/>
      <x:c r="D53" s="24"/>
      <x:c r="E53" s="34"/>
      <x:c r="F53" s="24"/>
      <x:c r="G53" s="24"/>
      <x:c r="H53" s="24"/>
      <x:c r="I53" s="24"/>
    </x:row>
    <x:row r="54">
      <x:c r="A54" s="24"/>
      <x:c r="B54" s="24"/>
      <x:c r="C54" s="24"/>
      <x:c r="D54" s="24"/>
      <x:c r="E54" s="34"/>
      <x:c r="F54" s="24"/>
      <x:c r="G54" s="24"/>
      <x:c r="H54" s="24"/>
      <x:c r="I54" s="24"/>
    </x:row>
    <x:row r="55">
      <x:c r="A55" s="24"/>
      <x:c r="B55" s="24"/>
      <x:c r="C55" s="24"/>
      <x:c r="D55" s="24"/>
      <x:c r="E55" s="34"/>
      <x:c r="F55" s="24"/>
      <x:c r="G55" s="24"/>
      <x:c r="H55" s="24"/>
      <x:c r="I55" s="24"/>
    </x:row>
    <x:row r="56">
      <x:c r="A56" s="24"/>
      <x:c r="B56" s="24"/>
      <x:c r="C56" s="24"/>
      <x:c r="D56" s="24"/>
      <x:c r="E56" s="34"/>
      <x:c r="F56" s="24"/>
      <x:c r="G56" s="24"/>
      <x:c r="H56" s="24"/>
      <x:c r="I56" s="24"/>
    </x:row>
    <x:row r="57">
      <x:c r="A57" s="24"/>
      <x:c r="B57" s="24"/>
      <x:c r="C57" s="24"/>
      <x:c r="D57" s="24"/>
      <x:c r="E57" s="34"/>
      <x:c r="F57" s="24"/>
      <x:c r="G57" s="24"/>
      <x:c r="H57" s="24"/>
      <x:c r="I57" s="24"/>
    </x:row>
    <x:row r="58">
      <x:c r="A58" s="24"/>
      <x:c r="B58" s="24"/>
      <x:c r="C58" s="24"/>
      <x:c r="D58" s="24"/>
      <x:c r="E58" s="34"/>
      <x:c r="F58" s="24"/>
      <x:c r="G58" s="24"/>
      <x:c r="H58" s="24"/>
      <x:c r="I58" s="24"/>
    </x:row>
    <x:row r="59">
      <x:c r="A59" s="24"/>
      <x:c r="B59" s="24"/>
      <x:c r="C59" s="24"/>
      <x:c r="D59" s="24"/>
      <x:c r="E59" s="34"/>
      <x:c r="F59" s="24"/>
      <x:c r="G59" s="24"/>
      <x:c r="H59" s="24"/>
      <x:c r="I59" s="24"/>
    </x:row>
    <x:row r="60">
      <x:c r="A60" s="24"/>
      <x:c r="B60" s="24"/>
      <x:c r="C60" s="24"/>
      <x:c r="D60" s="24"/>
      <x:c r="E60" s="34"/>
      <x:c r="F60" s="24"/>
      <x:c r="G60" s="24"/>
      <x:c r="H60" s="24"/>
      <x:c r="I60" s="24"/>
    </x:row>
    <x:row r="61">
      <x:c r="A61" s="24"/>
      <x:c r="B61" s="24"/>
      <x:c r="C61" s="24"/>
      <x:c r="D61" s="24"/>
      <x:c r="E61" s="34"/>
      <x:c r="F61" s="24"/>
      <x:c r="G61" s="24"/>
      <x:c r="H61" s="24"/>
      <x:c r="I61" s="24"/>
    </x:row>
    <x:row r="62">
      <x:c r="A62" s="24"/>
      <x:c r="B62" s="24"/>
      <x:c r="C62" s="24"/>
      <x:c r="D62" s="24"/>
      <x:c r="E62" s="34"/>
      <x:c r="F62" s="24"/>
      <x:c r="G62" s="24"/>
      <x:c r="H62" s="24"/>
      <x:c r="I62" s="24"/>
    </x:row>
    <x:row r="63">
      <x:c r="A63" s="24"/>
      <x:c r="B63" s="24"/>
      <x:c r="C63" s="24"/>
      <x:c r="D63" s="24"/>
      <x:c r="E63" s="34"/>
      <x:c r="F63" s="24"/>
      <x:c r="G63" s="24"/>
      <x:c r="H63" s="24"/>
      <x:c r="I63" s="24"/>
    </x:row>
    <x:row r="64">
      <x:c r="A64" s="24"/>
      <x:c r="B64" s="24"/>
      <x:c r="C64" s="24"/>
      <x:c r="D64" s="24"/>
      <x:c r="E64" s="34"/>
      <x:c r="F64" s="24"/>
      <x:c r="G64" s="24"/>
      <x:c r="H64" s="24"/>
      <x:c r="I64" s="24"/>
    </x:row>
    <x:row r="65">
      <x:c r="A65" s="24"/>
      <x:c r="B65" s="24"/>
      <x:c r="C65" s="24"/>
      <x:c r="D65" s="24"/>
      <x:c r="E65" s="34"/>
      <x:c r="F65" s="24"/>
      <x:c r="G65" s="24"/>
      <x:c r="H65" s="24"/>
      <x:c r="I65" s="24"/>
    </x:row>
    <x:row r="66">
      <x:c r="A66" s="24"/>
      <x:c r="B66" s="24"/>
      <x:c r="C66" s="24"/>
      <x:c r="D66" s="24"/>
      <x:c r="E66" s="34"/>
      <x:c r="F66" s="24"/>
      <x:c r="G66" s="24"/>
      <x:c r="H66" s="24"/>
      <x:c r="I66" s="24"/>
    </x:row>
    <x:row r="67">
      <x:c r="A67" s="24"/>
      <x:c r="B67" s="24"/>
      <x:c r="C67" s="24"/>
      <x:c r="D67" s="24"/>
      <x:c r="E67" s="34"/>
      <x:c r="F67" s="24"/>
      <x:c r="G67" s="24"/>
      <x:c r="H67" s="24"/>
      <x:c r="I67" s="24"/>
    </x:row>
    <x:row r="68">
      <x:c r="A68" s="24"/>
      <x:c r="B68" s="24"/>
      <x:c r="C68" s="24"/>
      <x:c r="D68" s="24"/>
      <x:c r="E68" s="34"/>
      <x:c r="F68" s="24"/>
      <x:c r="G68" s="24"/>
      <x:c r="H68" s="24"/>
      <x:c r="I68" s="24"/>
    </x:row>
    <x:row r="69">
      <x:c r="A69" s="24"/>
      <x:c r="B69" s="24"/>
      <x:c r="C69" s="24"/>
      <x:c r="D69" s="24"/>
      <x:c r="E69" s="34"/>
      <x:c r="F69" s="24"/>
      <x:c r="G69" s="24"/>
      <x:c r="H69" s="24"/>
      <x:c r="I69" s="24"/>
    </x:row>
    <x:row r="70">
      <x:c r="A70" s="24"/>
      <x:c r="B70" s="24"/>
      <x:c r="C70" s="24"/>
      <x:c r="D70" s="24"/>
      <x:c r="E70" s="34"/>
      <x:c r="F70" s="24"/>
      <x:c r="G70" s="24"/>
      <x:c r="H70" s="24"/>
      <x:c r="I70" s="24"/>
    </x:row>
    <x:row r="71">
      <x:c r="A71" s="24"/>
      <x:c r="B71" s="24"/>
      <x:c r="C71" s="24"/>
      <x:c r="D71" s="24"/>
      <x:c r="E71" s="34"/>
      <x:c r="F71" s="24"/>
      <x:c r="G71" s="24"/>
      <x:c r="H71" s="24"/>
      <x:c r="I71" s="24"/>
    </x:row>
    <x:row r="72">
      <x:c r="A72" s="24"/>
      <x:c r="B72" s="24"/>
      <x:c r="C72" s="24"/>
      <x:c r="D72" s="24"/>
      <x:c r="E72" s="34"/>
      <x:c r="F72" s="24"/>
      <x:c r="G72" s="24"/>
      <x:c r="H72" s="24"/>
      <x:c r="I72" s="24"/>
    </x:row>
    <x:row r="73">
      <x:c r="A73" s="24"/>
      <x:c r="B73" s="24"/>
      <x:c r="C73" s="24"/>
      <x:c r="D73" s="24"/>
      <x:c r="E73" s="34"/>
      <x:c r="F73" s="24"/>
      <x:c r="G73" s="24"/>
      <x:c r="H73" s="24"/>
      <x:c r="I73" s="24"/>
    </x:row>
    <x:row r="74">
      <x:c r="A74" s="24"/>
      <x:c r="B74" s="24"/>
      <x:c r="C74" s="24"/>
      <x:c r="D74" s="24"/>
      <x:c r="E74" s="34"/>
      <x:c r="F74" s="24"/>
      <x:c r="G74" s="24"/>
      <x:c r="H74" s="24"/>
      <x:c r="I74" s="24"/>
    </x:row>
    <x:row r="75">
      <x:c r="A75" s="24"/>
      <x:c r="B75" s="24"/>
      <x:c r="C75" s="24"/>
      <x:c r="D75" s="24"/>
      <x:c r="E75" s="34"/>
      <x:c r="F75" s="24"/>
      <x:c r="G75" s="24"/>
      <x:c r="H75" s="24"/>
      <x:c r="I75" s="24"/>
    </x:row>
    <x:row r="76">
      <x:c r="A76" s="24"/>
      <x:c r="B76" s="24"/>
      <x:c r="C76" s="24"/>
      <x:c r="D76" s="24"/>
      <x:c r="E76" s="34"/>
      <x:c r="F76" s="24"/>
      <x:c r="G76" s="24"/>
      <x:c r="H76" s="24"/>
      <x:c r="I76" s="24"/>
    </x:row>
    <x:row r="77">
      <x:c r="A77" s="24"/>
      <x:c r="B77" s="24"/>
      <x:c r="C77" s="24"/>
      <x:c r="D77" s="24"/>
      <x:c r="E77" s="34"/>
      <x:c r="F77" s="24"/>
      <x:c r="G77" s="24"/>
      <x:c r="H77" s="24"/>
      <x:c r="I77" s="24"/>
    </x:row>
    <x:row r="78">
      <x:c r="A78" s="24"/>
      <x:c r="B78" s="24"/>
      <x:c r="C78" s="24"/>
      <x:c r="D78" s="24"/>
      <x:c r="E78" s="34"/>
      <x:c r="F78" s="24"/>
      <x:c r="G78" s="24"/>
      <x:c r="H78" s="24"/>
      <x:c r="I78" s="24"/>
    </x:row>
    <x:row r="79">
      <x:c r="A79" s="24"/>
      <x:c r="B79" s="24"/>
      <x:c r="C79" s="24"/>
      <x:c r="D79" s="24"/>
      <x:c r="E79" s="34"/>
      <x:c r="F79" s="24"/>
      <x:c r="G79" s="24"/>
      <x:c r="H79" s="24"/>
      <x:c r="I79" s="24"/>
    </x:row>
    <x:row r="80">
      <x:c r="A80" s="24"/>
      <x:c r="B80" s="24"/>
      <x:c r="C80" s="24"/>
      <x:c r="D80" s="24"/>
      <x:c r="E80" s="34"/>
      <x:c r="F80" s="24"/>
      <x:c r="G80" s="24"/>
      <x:c r="H80" s="24"/>
      <x:c r="I80" s="24"/>
    </x:row>
    <x:row r="81">
      <x:c r="A81" s="24"/>
      <x:c r="B81" s="24"/>
      <x:c r="C81" s="24"/>
      <x:c r="D81" s="24"/>
      <x:c r="E81" s="34"/>
      <x:c r="F81" s="24"/>
      <x:c r="G81" s="24"/>
      <x:c r="H81" s="24"/>
      <x:c r="I81" s="24"/>
    </x:row>
    <x:row r="82">
      <x:c r="A82" s="24"/>
      <x:c r="B82" s="24"/>
      <x:c r="C82" s="24"/>
      <x:c r="D82" s="24"/>
      <x:c r="E82" s="34"/>
      <x:c r="F82" s="24"/>
      <x:c r="G82" s="24"/>
      <x:c r="H82" s="24"/>
      <x:c r="I82" s="24"/>
    </x:row>
    <x:row r="83">
      <x:c r="A83" s="24"/>
      <x:c r="B83" s="24"/>
      <x:c r="C83" s="24"/>
      <x:c r="D83" s="24"/>
      <x:c r="E83" s="34"/>
      <x:c r="F83" s="24"/>
      <x:c r="G83" s="24"/>
      <x:c r="H83" s="24"/>
      <x:c r="I83" s="24"/>
    </x:row>
    <x:row r="84">
      <x:c r="A84" s="24"/>
      <x:c r="B84" s="24"/>
      <x:c r="C84" s="24"/>
      <x:c r="D84" s="24"/>
      <x:c r="E84" s="34"/>
      <x:c r="F84" s="24"/>
      <x:c r="G84" s="24"/>
      <x:c r="H84" s="24"/>
      <x:c r="I84" s="24"/>
    </x:row>
    <x:row r="85">
      <x:c r="A85" s="24"/>
      <x:c r="B85" s="24"/>
      <x:c r="C85" s="24"/>
      <x:c r="D85" s="24"/>
      <x:c r="E85" s="34"/>
      <x:c r="F85" s="24"/>
      <x:c r="G85" s="24"/>
      <x:c r="H85" s="24"/>
      <x:c r="I85" s="24"/>
    </x:row>
    <x:row r="86">
      <x:c r="A86" s="24"/>
      <x:c r="B86" s="24"/>
      <x:c r="C86" s="24"/>
      <x:c r="D86" s="24"/>
      <x:c r="E86" s="34"/>
      <x:c r="F86" s="24"/>
      <x:c r="G86" s="24"/>
      <x:c r="H86" s="24"/>
      <x:c r="I86" s="24"/>
    </x:row>
    <x:row r="87">
      <x:c r="A87" s="24"/>
      <x:c r="B87" s="24"/>
      <x:c r="C87" s="24"/>
      <x:c r="D87" s="24"/>
      <x:c r="E87" s="34"/>
      <x:c r="F87" s="24"/>
      <x:c r="G87" s="24"/>
      <x:c r="H87" s="24"/>
      <x:c r="I87" s="24"/>
    </x:row>
    <x:row r="88">
      <x:c r="A88" s="24"/>
      <x:c r="B88" s="24"/>
      <x:c r="C88" s="24"/>
      <x:c r="D88" s="24"/>
      <x:c r="E88" s="34"/>
      <x:c r="F88" s="24"/>
      <x:c r="G88" s="24"/>
      <x:c r="H88" s="24"/>
      <x:c r="I88" s="24"/>
    </x:row>
    <x:row r="89">
      <x:c r="A89" s="24"/>
      <x:c r="B89" s="24"/>
      <x:c r="C89" s="24"/>
      <x:c r="D89" s="24"/>
      <x:c r="E89" s="34"/>
      <x:c r="F89" s="24"/>
      <x:c r="G89" s="24"/>
      <x:c r="H89" s="24"/>
      <x:c r="I89" s="24"/>
    </x:row>
    <x:row r="90">
      <x:c r="A90" s="24"/>
      <x:c r="B90" s="24"/>
      <x:c r="C90" s="24"/>
      <x:c r="D90" s="24"/>
      <x:c r="E90" s="34"/>
      <x:c r="F90" s="24"/>
      <x:c r="G90" s="24"/>
      <x:c r="H90" s="24"/>
      <x:c r="I90" s="24"/>
    </x:row>
    <x:row r="91">
      <x:c r="A91" s="24"/>
      <x:c r="B91" s="24"/>
      <x:c r="C91" s="24"/>
      <x:c r="D91" s="24"/>
      <x:c r="E91" s="34"/>
      <x:c r="F91" s="24"/>
      <x:c r="G91" s="24"/>
      <x:c r="H91" s="24"/>
      <x:c r="I91" s="24"/>
    </x:row>
    <x:row r="92">
      <x:c r="A92" s="24"/>
      <x:c r="B92" s="24"/>
      <x:c r="C92" s="24"/>
      <x:c r="D92" s="24"/>
      <x:c r="E92" s="34"/>
      <x:c r="F92" s="24"/>
      <x:c r="G92" s="24"/>
      <x:c r="H92" s="24"/>
      <x:c r="I92" s="24"/>
    </x:row>
    <x:row r="93">
      <x:c r="A93" s="24"/>
      <x:c r="B93" s="24"/>
      <x:c r="C93" s="24"/>
      <x:c r="D93" s="24"/>
      <x:c r="E93" s="34"/>
      <x:c r="F93" s="24"/>
      <x:c r="G93" s="24"/>
      <x:c r="H93" s="24"/>
      <x:c r="I93" s="24"/>
    </x:row>
    <x:row r="94">
      <x:c r="A94" s="24"/>
      <x:c r="B94" s="24"/>
      <x:c r="C94" s="24"/>
      <x:c r="D94" s="24"/>
      <x:c r="E94" s="34"/>
      <x:c r="F94" s="24"/>
      <x:c r="G94" s="24"/>
      <x:c r="H94" s="24"/>
      <x:c r="I94" s="24"/>
    </x:row>
    <x:row r="95">
      <x:c r="A95" s="24"/>
      <x:c r="B95" s="24"/>
      <x:c r="C95" s="24"/>
      <x:c r="D95" s="24"/>
      <x:c r="E95" s="34"/>
      <x:c r="F95" s="24"/>
      <x:c r="G95" s="24"/>
      <x:c r="H95" s="24"/>
      <x:c r="I95" s="24"/>
    </x:row>
    <x:row r="96">
      <x:c r="A96" s="24"/>
      <x:c r="B96" s="24"/>
      <x:c r="C96" s="24"/>
      <x:c r="D96" s="24"/>
      <x:c r="E96" s="34"/>
      <x:c r="F96" s="24"/>
      <x:c r="G96" s="24"/>
      <x:c r="H96" s="24"/>
      <x:c r="I96" s="24"/>
    </x:row>
    <x:row r="97">
      <x:c r="A97" s="24"/>
      <x:c r="B97" s="24"/>
      <x:c r="C97" s="24"/>
      <x:c r="D97" s="24"/>
      <x:c r="E97" s="34"/>
      <x:c r="F97" s="24"/>
      <x:c r="G97" s="24"/>
      <x:c r="H97" s="24"/>
      <x:c r="I97" s="24"/>
    </x:row>
    <x:row r="98">
      <x:c r="A98" s="24"/>
      <x:c r="B98" s="24"/>
      <x:c r="C98" s="24"/>
      <x:c r="D98" s="24"/>
      <x:c r="E98" s="34"/>
      <x:c r="F98" s="24"/>
      <x:c r="G98" s="24"/>
      <x:c r="H98" s="24"/>
      <x:c r="I98" s="24"/>
    </x:row>
    <x:row r="99">
      <x:c r="A99" s="24"/>
      <x:c r="B99" s="24"/>
      <x:c r="C99" s="24"/>
      <x:c r="D99" s="24"/>
      <x:c r="E99" s="34"/>
      <x:c r="F99" s="24"/>
      <x:c r="G99" s="24"/>
      <x:c r="H99" s="24"/>
      <x:c r="I99" s="24"/>
    </x:row>
    <x:row r="100">
      <x:c r="A100" s="24"/>
      <x:c r="B100" s="24"/>
      <x:c r="C100" s="24"/>
      <x:c r="D100" s="24"/>
      <x:c r="E100" s="34"/>
      <x:c r="F100" s="24"/>
      <x:c r="G100" s="24"/>
      <x:c r="H100" s="24"/>
      <x:c r="I100" s="24"/>
    </x:row>
    <x:row r="101">
      <x:c r="A101" s="24"/>
      <x:c r="B101" s="24"/>
      <x:c r="C101" s="24"/>
      <x:c r="D101" s="24"/>
      <x:c r="E101" s="34"/>
      <x:c r="F101" s="24"/>
      <x:c r="G101" s="24"/>
      <x:c r="H101" s="24"/>
      <x:c r="I101" s="24"/>
    </x:row>
    <x:row r="102">
      <x:c r="A102" s="24"/>
      <x:c r="B102" s="24"/>
      <x:c r="C102" s="24"/>
      <x:c r="D102" s="24"/>
      <x:c r="E102" s="34"/>
      <x:c r="F102" s="24"/>
      <x:c r="G102" s="24"/>
      <x:c r="H102" s="24"/>
      <x:c r="I102" s="24"/>
    </x:row>
    <x:row r="103">
      <x:c r="A103" s="24"/>
      <x:c r="B103" s="24"/>
      <x:c r="C103" s="24"/>
      <x:c r="D103" s="24"/>
      <x:c r="E103" s="34"/>
      <x:c r="F103" s="24"/>
      <x:c r="G103" s="24"/>
      <x:c r="H103" s="24"/>
      <x:c r="I103" s="24"/>
    </x:row>
    <x:row r="104">
      <x:c r="A104" s="24"/>
      <x:c r="B104" s="24"/>
      <x:c r="C104" s="24"/>
      <x:c r="D104" s="24"/>
      <x:c r="E104" s="34"/>
      <x:c r="F104" s="24"/>
      <x:c r="G104" s="24"/>
      <x:c r="H104" s="24"/>
      <x:c r="I104" s="24"/>
    </x:row>
    <x:row r="105">
      <x:c r="A105" s="24"/>
      <x:c r="B105" s="24"/>
      <x:c r="C105" s="24"/>
      <x:c r="D105" s="24"/>
      <x:c r="E105" s="34"/>
      <x:c r="F105" s="24"/>
      <x:c r="G105" s="24"/>
      <x:c r="H105" s="24"/>
      <x:c r="I105" s="24"/>
    </x:row>
    <x:row r="106">
      <x:c r="A106" s="24"/>
      <x:c r="B106" s="24"/>
      <x:c r="C106" s="24"/>
      <x:c r="D106" s="24"/>
      <x:c r="E106" s="34"/>
      <x:c r="F106" s="24"/>
      <x:c r="G106" s="24"/>
      <x:c r="H106" s="24"/>
      <x:c r="I106" s="24"/>
    </x:row>
    <x:row r="107">
      <x:c r="A107" s="24"/>
      <x:c r="B107" s="24"/>
      <x:c r="C107" s="24"/>
      <x:c r="D107" s="24"/>
      <x:c r="E107" s="34"/>
      <x:c r="F107" s="24"/>
      <x:c r="G107" s="24"/>
      <x:c r="H107" s="24"/>
      <x:c r="I107" s="24"/>
    </x:row>
    <x:row r="108">
      <x:c r="A108" s="24"/>
      <x:c r="B108" s="24"/>
      <x:c r="C108" s="24"/>
      <x:c r="D108" s="24"/>
      <x:c r="E108" s="34"/>
      <x:c r="F108" s="24"/>
      <x:c r="G108" s="24"/>
      <x:c r="H108" s="24"/>
      <x:c r="I108" s="24"/>
    </x:row>
    <x:row r="109">
      <x:c r="A109" s="24"/>
      <x:c r="B109" s="24"/>
      <x:c r="C109" s="24"/>
      <x:c r="D109" s="24"/>
      <x:c r="E109" s="34"/>
      <x:c r="F109" s="24"/>
      <x:c r="G109" s="24"/>
      <x:c r="H109" s="24"/>
      <x:c r="I109" s="24"/>
    </x:row>
    <x:row r="110">
      <x:c r="A110" s="24"/>
      <x:c r="B110" s="24"/>
      <x:c r="C110" s="24"/>
      <x:c r="D110" s="24"/>
      <x:c r="E110" s="34"/>
      <x:c r="F110" s="24"/>
      <x:c r="G110" s="24"/>
      <x:c r="H110" s="24"/>
      <x:c r="I110" s="24"/>
    </x:row>
    <x:row r="111">
      <x:c r="A111" s="24"/>
      <x:c r="B111" s="24"/>
      <x:c r="C111" s="24"/>
      <x:c r="D111" s="24"/>
      <x:c r="E111" s="34"/>
      <x:c r="F111" s="24"/>
      <x:c r="G111" s="24"/>
      <x:c r="H111" s="24"/>
      <x:c r="I111" s="24"/>
    </x:row>
    <x:row r="112">
      <x:c r="A112" s="24"/>
      <x:c r="B112" s="24"/>
      <x:c r="C112" s="24"/>
      <x:c r="D112" s="24"/>
      <x:c r="E112" s="34"/>
      <x:c r="F112" s="24"/>
      <x:c r="G112" s="24"/>
      <x:c r="H112" s="24"/>
      <x:c r="I112" s="24"/>
    </x:row>
    <x:row r="113">
      <x:c r="A113" s="24"/>
      <x:c r="B113" s="24"/>
      <x:c r="C113" s="24"/>
      <x:c r="D113" s="24"/>
      <x:c r="E113" s="34"/>
      <x:c r="F113" s="24"/>
      <x:c r="G113" s="24"/>
      <x:c r="H113" s="24"/>
      <x:c r="I113" s="24"/>
    </x:row>
    <x:row r="114">
      <x:c r="A114" s="24"/>
      <x:c r="B114" s="24"/>
      <x:c r="C114" s="24"/>
      <x:c r="D114" s="24"/>
      <x:c r="E114" s="34"/>
      <x:c r="F114" s="24"/>
      <x:c r="G114" s="24"/>
      <x:c r="H114" s="24"/>
      <x:c r="I114" s="24"/>
    </x:row>
    <x:row r="115">
      <x:c r="A115" s="24"/>
      <x:c r="B115" s="24"/>
      <x:c r="C115" s="24"/>
      <x:c r="D115" s="24"/>
      <x:c r="E115" s="34"/>
      <x:c r="F115" s="24"/>
      <x:c r="G115" s="24"/>
      <x:c r="H115" s="24"/>
      <x:c r="I115" s="24"/>
    </x:row>
    <x:row r="116">
      <x:c r="A116" s="24"/>
      <x:c r="B116" s="24"/>
      <x:c r="C116" s="24"/>
      <x:c r="D116" s="24"/>
      <x:c r="E116" s="34"/>
      <x:c r="F116" s="24"/>
      <x:c r="G116" s="24"/>
      <x:c r="H116" s="24"/>
      <x:c r="I116" s="24"/>
    </x:row>
    <x:row r="117">
      <x:c r="A117" s="24"/>
      <x:c r="B117" s="24"/>
      <x:c r="C117" s="24"/>
      <x:c r="D117" s="24"/>
      <x:c r="E117" s="34"/>
      <x:c r="F117" s="24"/>
      <x:c r="G117" s="24"/>
      <x:c r="H117" s="24"/>
      <x:c r="I117" s="24"/>
    </x:row>
    <x:row r="118">
      <x:c r="A118" s="24"/>
      <x:c r="B118" s="24"/>
      <x:c r="C118" s="24"/>
      <x:c r="D118" s="24"/>
      <x:c r="E118" s="34"/>
      <x:c r="F118" s="24"/>
      <x:c r="G118" s="24"/>
      <x:c r="H118" s="24"/>
      <x:c r="I118" s="24"/>
    </x:row>
    <x:row r="119">
      <x:c r="A119" s="24"/>
      <x:c r="B119" s="24"/>
      <x:c r="C119" s="24"/>
      <x:c r="D119" s="24"/>
      <x:c r="E119" s="34"/>
      <x:c r="F119" s="24"/>
      <x:c r="G119" s="24"/>
      <x:c r="H119" s="24"/>
      <x:c r="I119" s="24"/>
    </x:row>
    <x:row r="120">
      <x:c r="A120" s="24"/>
      <x:c r="B120" s="24"/>
      <x:c r="C120" s="24"/>
      <x:c r="D120" s="24"/>
      <x:c r="E120" s="34"/>
      <x:c r="F120" s="24"/>
      <x:c r="G120" s="24"/>
      <x:c r="H120" s="24"/>
      <x:c r="I120" s="24"/>
    </x:row>
    <x:row r="121">
      <x:c r="A121" s="24"/>
      <x:c r="B121" s="24"/>
      <x:c r="C121" s="24"/>
      <x:c r="D121" s="24"/>
      <x:c r="E121" s="34"/>
      <x:c r="F121" s="24"/>
      <x:c r="G121" s="24"/>
      <x:c r="H121" s="24"/>
      <x:c r="I121" s="24"/>
    </x:row>
    <x:row r="122">
      <x:c r="A122" s="24"/>
      <x:c r="B122" s="24"/>
      <x:c r="C122" s="24"/>
      <x:c r="D122" s="24"/>
      <x:c r="E122" s="34"/>
      <x:c r="F122" s="24"/>
      <x:c r="G122" s="24"/>
      <x:c r="H122" s="24"/>
      <x:c r="I122" s="24"/>
    </x:row>
    <x:row r="123">
      <x:c r="A123" s="24"/>
      <x:c r="B123" s="24"/>
      <x:c r="C123" s="24"/>
      <x:c r="D123" s="24"/>
      <x:c r="E123" s="34"/>
      <x:c r="F123" s="24"/>
      <x:c r="G123" s="24"/>
      <x:c r="H123" s="24"/>
      <x:c r="I123" s="24"/>
    </x:row>
    <x:row r="124">
      <x:c r="A124" s="24"/>
      <x:c r="B124" s="24"/>
      <x:c r="C124" s="24"/>
      <x:c r="D124" s="24"/>
      <x:c r="E124" s="34"/>
      <x:c r="F124" s="24"/>
      <x:c r="G124" s="24"/>
      <x:c r="H124" s="24"/>
      <x:c r="I124" s="24"/>
    </x:row>
    <x:row r="125">
      <x:c r="A125" s="24"/>
      <x:c r="B125" s="24"/>
      <x:c r="C125" s="24"/>
      <x:c r="D125" s="24"/>
      <x:c r="E125" s="34"/>
      <x:c r="F125" s="24"/>
      <x:c r="G125" s="24"/>
      <x:c r="H125" s="24"/>
      <x:c r="I125" s="24"/>
    </x:row>
    <x:row r="126">
      <x:c r="A126" s="24"/>
      <x:c r="B126" s="24"/>
      <x:c r="C126" s="24"/>
      <x:c r="D126" s="24"/>
      <x:c r="E126" s="34"/>
      <x:c r="F126" s="24"/>
      <x:c r="G126" s="24"/>
      <x:c r="H126" s="24"/>
      <x:c r="I126" s="24"/>
    </x:row>
    <x:row r="127">
      <x:c r="A127" s="24"/>
      <x:c r="B127" s="24"/>
      <x:c r="C127" s="24"/>
      <x:c r="D127" s="24"/>
      <x:c r="E127" s="34"/>
      <x:c r="F127" s="24"/>
      <x:c r="G127" s="24"/>
      <x:c r="H127" s="24"/>
      <x:c r="I127" s="24"/>
    </x:row>
    <x:row r="128">
      <x:c r="A128" s="24"/>
      <x:c r="B128" s="24"/>
      <x:c r="C128" s="24"/>
      <x:c r="D128" s="24"/>
      <x:c r="E128" s="34"/>
      <x:c r="F128" s="24"/>
      <x:c r="G128" s="24"/>
      <x:c r="H128" s="24"/>
      <x:c r="I128" s="24"/>
    </x:row>
    <x:row r="129">
      <x:c r="A129" s="24"/>
      <x:c r="B129" s="24"/>
      <x:c r="C129" s="24"/>
      <x:c r="D129" s="24"/>
      <x:c r="E129" s="34"/>
      <x:c r="F129" s="24"/>
      <x:c r="G129" s="24"/>
      <x:c r="H129" s="24"/>
      <x:c r="I129" s="24"/>
    </x:row>
    <x:row r="130">
      <x:c r="A130" s="24"/>
      <x:c r="B130" s="24"/>
      <x:c r="C130" s="24"/>
      <x:c r="D130" s="24"/>
      <x:c r="E130" s="34"/>
      <x:c r="F130" s="24"/>
      <x:c r="G130" s="24"/>
      <x:c r="H130" s="24"/>
      <x:c r="I130" s="24"/>
    </x:row>
    <x:row r="131">
      <x:c r="A131" s="24"/>
      <x:c r="B131" s="24"/>
      <x:c r="C131" s="24"/>
      <x:c r="D131" s="24"/>
      <x:c r="E131" s="34"/>
      <x:c r="F131" s="24"/>
      <x:c r="G131" s="24"/>
      <x:c r="H131" s="24"/>
      <x:c r="I131" s="24"/>
    </x:row>
    <x:row r="132">
      <x:c r="A132" s="24"/>
      <x:c r="B132" s="24"/>
      <x:c r="C132" s="24"/>
      <x:c r="D132" s="24"/>
      <x:c r="E132" s="34"/>
      <x:c r="F132" s="24"/>
      <x:c r="G132" s="24"/>
      <x:c r="H132" s="24"/>
      <x:c r="I132" s="24"/>
    </x:row>
    <x:row r="133">
      <x:c r="A133" s="24"/>
      <x:c r="B133" s="24"/>
      <x:c r="C133" s="24"/>
      <x:c r="D133" s="24"/>
      <x:c r="E133" s="34"/>
      <x:c r="F133" s="24"/>
      <x:c r="G133" s="24"/>
      <x:c r="H133" s="24"/>
      <x:c r="I133" s="24"/>
    </x:row>
    <x:row r="134">
      <x:c r="A134" s="24"/>
      <x:c r="B134" s="24"/>
      <x:c r="C134" s="24"/>
      <x:c r="D134" s="24"/>
      <x:c r="E134" s="34"/>
      <x:c r="F134" s="24"/>
      <x:c r="G134" s="24"/>
      <x:c r="H134" s="24"/>
      <x:c r="I134" s="24"/>
    </x:row>
    <x:row r="135">
      <x:c r="A135" s="24"/>
      <x:c r="B135" s="24"/>
      <x:c r="C135" s="24"/>
      <x:c r="D135" s="24"/>
      <x:c r="E135" s="34"/>
      <x:c r="F135" s="24"/>
      <x:c r="G135" s="24"/>
      <x:c r="H135" s="24"/>
      <x:c r="I135" s="24"/>
    </x:row>
    <x:row r="136">
      <x:c r="A136" s="24"/>
      <x:c r="B136" s="24"/>
      <x:c r="C136" s="24"/>
      <x:c r="D136" s="24"/>
      <x:c r="E136" s="34"/>
      <x:c r="F136" s="24"/>
      <x:c r="G136" s="24"/>
      <x:c r="H136" s="24"/>
      <x:c r="I136" s="24"/>
    </x:row>
    <x:row r="137">
      <x:c r="A137" s="24"/>
      <x:c r="B137" s="24"/>
      <x:c r="C137" s="24"/>
      <x:c r="D137" s="24"/>
      <x:c r="E137" s="34"/>
      <x:c r="F137" s="24"/>
      <x:c r="G137" s="24"/>
      <x:c r="H137" s="24"/>
      <x:c r="I137" s="24"/>
    </x:row>
    <x:row r="138">
      <x:c r="A138" s="24"/>
      <x:c r="B138" s="24"/>
      <x:c r="C138" s="24"/>
      <x:c r="D138" s="24"/>
      <x:c r="E138" s="34"/>
      <x:c r="F138" s="24"/>
      <x:c r="G138" s="24"/>
      <x:c r="H138" s="24"/>
      <x:c r="I138" s="24"/>
    </x:row>
    <x:row r="139">
      <x:c r="A139" s="24"/>
      <x:c r="B139" s="24"/>
      <x:c r="C139" s="24"/>
      <x:c r="D139" s="24"/>
      <x:c r="E139" s="34"/>
      <x:c r="F139" s="24"/>
      <x:c r="G139" s="24"/>
      <x:c r="H139" s="24"/>
      <x:c r="I139" s="24"/>
    </x:row>
    <x:row r="140">
      <x:c r="A140" s="24"/>
      <x:c r="B140" s="24"/>
      <x:c r="C140" s="24"/>
      <x:c r="D140" s="24"/>
      <x:c r="E140" s="34"/>
      <x:c r="F140" s="24"/>
      <x:c r="G140" s="24"/>
      <x:c r="H140" s="24"/>
      <x:c r="I140" s="24"/>
    </x:row>
    <x:row r="141">
      <x:c r="A141" s="24"/>
      <x:c r="B141" s="24"/>
      <x:c r="C141" s="24"/>
      <x:c r="D141" s="24"/>
      <x:c r="E141" s="34"/>
      <x:c r="F141" s="24"/>
      <x:c r="G141" s="24"/>
      <x:c r="H141" s="24"/>
      <x:c r="I141" s="24"/>
    </x:row>
    <x:row r="142">
      <x:c r="A142" s="24"/>
      <x:c r="B142" s="24"/>
      <x:c r="C142" s="24"/>
      <x:c r="D142" s="24"/>
      <x:c r="E142" s="34"/>
      <x:c r="F142" s="24"/>
      <x:c r="G142" s="24"/>
      <x:c r="H142" s="24"/>
      <x:c r="I142" s="24"/>
    </x:row>
    <x:row r="143">
      <x:c r="A143" s="24"/>
      <x:c r="B143" s="24"/>
      <x:c r="C143" s="24"/>
      <x:c r="D143" s="24"/>
      <x:c r="E143" s="34"/>
      <x:c r="F143" s="24"/>
      <x:c r="G143" s="24"/>
      <x:c r="H143" s="24"/>
      <x:c r="I143" s="24"/>
    </x:row>
    <x:row r="144">
      <x:c r="A144" s="24"/>
      <x:c r="B144" s="24"/>
      <x:c r="C144" s="24"/>
      <x:c r="D144" s="24"/>
      <x:c r="E144" s="34"/>
      <x:c r="F144" s="24"/>
      <x:c r="G144" s="24"/>
      <x:c r="H144" s="24"/>
      <x:c r="I144" s="24"/>
    </x:row>
    <x:row r="145">
      <x:c r="A145" s="24"/>
      <x:c r="B145" s="24"/>
      <x:c r="C145" s="24"/>
      <x:c r="D145" s="24"/>
      <x:c r="E145" s="34"/>
      <x:c r="F145" s="24"/>
      <x:c r="G145" s="24"/>
      <x:c r="H145" s="24"/>
      <x:c r="I145" s="24"/>
    </x:row>
    <x:row r="146">
      <x:c r="A146" s="24"/>
      <x:c r="B146" s="24"/>
      <x:c r="C146" s="24"/>
      <x:c r="D146" s="24"/>
      <x:c r="E146" s="34"/>
      <x:c r="F146" s="24"/>
      <x:c r="G146" s="24"/>
      <x:c r="H146" s="24"/>
      <x:c r="I146" s="24"/>
    </x:row>
    <x:row r="147">
      <x:c r="A147" s="24"/>
      <x:c r="B147" s="24"/>
      <x:c r="C147" s="24"/>
      <x:c r="D147" s="24"/>
      <x:c r="E147" s="34"/>
      <x:c r="F147" s="24"/>
      <x:c r="G147" s="24"/>
      <x:c r="H147" s="24"/>
      <x:c r="I147" s="24"/>
    </x:row>
    <x:row r="148">
      <x:c r="A148" s="24"/>
      <x:c r="B148" s="24"/>
      <x:c r="C148" s="24"/>
      <x:c r="D148" s="24"/>
      <x:c r="E148" s="34"/>
      <x:c r="F148" s="24"/>
      <x:c r="G148" s="24"/>
      <x:c r="H148" s="24"/>
      <x:c r="I148" s="24"/>
    </x:row>
    <x:row r="149">
      <x:c r="A149" s="24"/>
      <x:c r="B149" s="24"/>
      <x:c r="C149" s="24"/>
      <x:c r="D149" s="24"/>
      <x:c r="E149" s="34"/>
      <x:c r="F149" s="24"/>
      <x:c r="G149" s="24"/>
      <x:c r="H149" s="24"/>
      <x:c r="I149" s="24"/>
    </x:row>
    <x:row r="150">
      <x:c r="A150" s="24"/>
      <x:c r="B150" s="24"/>
      <x:c r="C150" s="24"/>
      <x:c r="D150" s="24"/>
      <x:c r="E150" s="34"/>
      <x:c r="F150" s="24"/>
      <x:c r="G150" s="24"/>
      <x:c r="H150" s="24"/>
      <x:c r="I150" s="24"/>
    </x:row>
    <x:row r="151">
      <x:c r="A151" s="24"/>
      <x:c r="B151" s="24"/>
      <x:c r="C151" s="24"/>
      <x:c r="D151" s="24"/>
      <x:c r="E151" s="34"/>
      <x:c r="F151" s="24"/>
      <x:c r="G151" s="24"/>
      <x:c r="H151" s="24"/>
      <x:c r="I151" s="24"/>
    </x:row>
    <x:row r="152">
      <x:c r="A152" s="24"/>
      <x:c r="B152" s="24"/>
      <x:c r="C152" s="24"/>
      <x:c r="D152" s="24"/>
      <x:c r="E152" s="34"/>
      <x:c r="F152" s="24"/>
      <x:c r="G152" s="24"/>
      <x:c r="H152" s="24"/>
      <x:c r="I152" s="24"/>
    </x:row>
    <x:row r="153">
      <x:c r="A153" s="24"/>
      <x:c r="B153" s="24"/>
      <x:c r="C153" s="24"/>
      <x:c r="D153" s="24"/>
      <x:c r="E153" s="34"/>
      <x:c r="F153" s="24"/>
      <x:c r="G153" s="24"/>
      <x:c r="H153" s="24"/>
      <x:c r="I153" s="24"/>
    </x:row>
    <x:row r="154">
      <x:c r="A154" s="24"/>
      <x:c r="B154" s="24"/>
      <x:c r="C154" s="24"/>
      <x:c r="D154" s="24"/>
      <x:c r="E154" s="34"/>
      <x:c r="F154" s="24"/>
      <x:c r="G154" s="24"/>
      <x:c r="H154" s="24"/>
      <x:c r="I154" s="24"/>
    </x:row>
    <x:row r="155">
      <x:c r="A155" s="24"/>
      <x:c r="B155" s="24"/>
      <x:c r="C155" s="24"/>
      <x:c r="D155" s="24"/>
      <x:c r="E155" s="34"/>
      <x:c r="F155" s="24"/>
      <x:c r="G155" s="24"/>
      <x:c r="H155" s="24"/>
      <x:c r="I155" s="24"/>
    </x:row>
    <x:row r="156">
      <x:c r="A156" s="24"/>
      <x:c r="B156" s="24"/>
      <x:c r="C156" s="24"/>
      <x:c r="D156" s="24"/>
      <x:c r="E156" s="34"/>
      <x:c r="F156" s="24"/>
      <x:c r="G156" s="24"/>
      <x:c r="H156" s="24"/>
      <x:c r="I156" s="24"/>
    </x:row>
    <x:row r="157">
      <x:c r="A157" s="24"/>
      <x:c r="B157" s="24"/>
      <x:c r="C157" s="24"/>
      <x:c r="D157" s="24"/>
      <x:c r="E157" s="34"/>
      <x:c r="F157" s="24"/>
      <x:c r="G157" s="24"/>
      <x:c r="H157" s="24"/>
      <x:c r="I157" s="24"/>
    </x:row>
    <x:row r="158">
      <x:c r="A158" s="24"/>
      <x:c r="B158" s="24"/>
      <x:c r="C158" s="24"/>
      <x:c r="D158" s="24"/>
      <x:c r="E158" s="34"/>
      <x:c r="F158" s="24"/>
      <x:c r="G158" s="24"/>
      <x:c r="H158" s="24"/>
      <x:c r="I158" s="24"/>
    </x:row>
    <x:row r="159">
      <x:c r="A159" s="24"/>
      <x:c r="B159" s="24"/>
      <x:c r="C159" s="24"/>
      <x:c r="D159" s="24"/>
      <x:c r="E159" s="34"/>
      <x:c r="F159" s="24"/>
      <x:c r="G159" s="24"/>
      <x:c r="H159" s="24"/>
      <x:c r="I159" s="24"/>
    </x:row>
    <x:row r="160">
      <x:c r="A160" s="24"/>
      <x:c r="B160" s="24"/>
      <x:c r="C160" s="24"/>
      <x:c r="D160" s="24"/>
      <x:c r="E160" s="34"/>
      <x:c r="F160" s="24"/>
      <x:c r="G160" s="24"/>
      <x:c r="H160" s="24"/>
      <x:c r="I160" s="24"/>
    </x:row>
    <x:row r="161">
      <x:c r="A161" s="24"/>
      <x:c r="B161" s="24"/>
      <x:c r="C161" s="24"/>
      <x:c r="D161" s="24"/>
      <x:c r="E161" s="34"/>
      <x:c r="F161" s="24"/>
      <x:c r="G161" s="24"/>
      <x:c r="H161" s="24"/>
      <x:c r="I161" s="24"/>
    </x:row>
    <x:row r="162">
      <x:c r="A162" s="24"/>
      <x:c r="B162" s="24"/>
      <x:c r="C162" s="24"/>
      <x:c r="D162" s="24"/>
      <x:c r="E162" s="34"/>
      <x:c r="F162" s="24"/>
      <x:c r="G162" s="24"/>
      <x:c r="H162" s="24"/>
      <x:c r="I162" s="24"/>
    </x:row>
    <x:row r="163">
      <x:c r="A163" s="24"/>
      <x:c r="B163" s="24"/>
      <x:c r="C163" s="24"/>
      <x:c r="D163" s="24"/>
      <x:c r="E163" s="34"/>
      <x:c r="F163" s="24"/>
      <x:c r="G163" s="24"/>
      <x:c r="H163" s="24"/>
      <x:c r="I163" s="24"/>
    </x:row>
    <x:row r="164">
      <x:c r="A164" s="24"/>
      <x:c r="B164" s="24"/>
      <x:c r="C164" s="24"/>
      <x:c r="D164" s="24"/>
      <x:c r="E164" s="34"/>
      <x:c r="F164" s="24"/>
      <x:c r="G164" s="24"/>
      <x:c r="H164" s="24"/>
      <x:c r="I164" s="24"/>
    </x:row>
    <x:row r="165">
      <x:c r="A165" s="24"/>
      <x:c r="B165" s="24"/>
      <x:c r="C165" s="24"/>
      <x:c r="D165" s="24"/>
      <x:c r="E165" s="34"/>
      <x:c r="F165" s="24"/>
      <x:c r="G165" s="24"/>
      <x:c r="H165" s="24"/>
      <x:c r="I165" s="24"/>
    </x:row>
    <x:row r="166">
      <x:c r="A166" s="24"/>
      <x:c r="B166" s="24"/>
      <x:c r="C166" s="24"/>
      <x:c r="D166" s="24"/>
      <x:c r="E166" s="34"/>
      <x:c r="F166" s="24"/>
      <x:c r="G166" s="24"/>
      <x:c r="H166" s="24"/>
      <x:c r="I166" s="24"/>
    </x:row>
    <x:row r="167">
      <x:c r="A167" s="24"/>
      <x:c r="B167" s="24"/>
      <x:c r="C167" s="24"/>
      <x:c r="D167" s="24"/>
      <x:c r="E167" s="34"/>
      <x:c r="F167" s="24"/>
      <x:c r="G167" s="24"/>
      <x:c r="H167" s="24"/>
      <x:c r="I167" s="24"/>
    </x:row>
    <x:row r="168">
      <x:c r="A168" s="24"/>
      <x:c r="B168" s="24"/>
      <x:c r="C168" s="24"/>
      <x:c r="D168" s="24"/>
      <x:c r="E168" s="34"/>
      <x:c r="F168" s="24"/>
      <x:c r="G168" s="24"/>
      <x:c r="H168" s="24"/>
      <x:c r="I168" s="24"/>
    </x:row>
    <x:row r="169">
      <x:c r="A169" s="24"/>
      <x:c r="B169" s="24"/>
      <x:c r="C169" s="24"/>
      <x:c r="D169" s="24"/>
      <x:c r="E169" s="34"/>
      <x:c r="F169" s="24"/>
      <x:c r="G169" s="24"/>
      <x:c r="H169" s="24"/>
      <x:c r="I169" s="24"/>
    </x:row>
    <x:row r="170">
      <x:c r="A170" s="24"/>
      <x:c r="B170" s="24"/>
      <x:c r="C170" s="24"/>
      <x:c r="D170" s="24"/>
      <x:c r="E170" s="34"/>
      <x:c r="F170" s="24"/>
      <x:c r="G170" s="24"/>
      <x:c r="H170" s="24"/>
      <x:c r="I170" s="24"/>
    </x:row>
    <x:row r="171">
      <x:c r="A171" s="24"/>
      <x:c r="B171" s="24"/>
      <x:c r="C171" s="24"/>
      <x:c r="D171" s="24"/>
      <x:c r="E171" s="34"/>
      <x:c r="F171" s="24"/>
      <x:c r="G171" s="24"/>
      <x:c r="H171" s="24"/>
      <x:c r="I171" s="24"/>
    </x:row>
    <x:row r="172">
      <x:c r="A172" s="24"/>
      <x:c r="B172" s="24"/>
      <x:c r="C172" s="24"/>
      <x:c r="D172" s="24"/>
      <x:c r="E172" s="34"/>
      <x:c r="F172" s="24"/>
      <x:c r="G172" s="24"/>
      <x:c r="H172" s="24"/>
      <x:c r="I172" s="24"/>
    </x:row>
    <x:row r="173">
      <x:c r="A173" s="24"/>
      <x:c r="B173" s="24"/>
      <x:c r="C173" s="24"/>
      <x:c r="D173" s="24"/>
      <x:c r="E173" s="34"/>
      <x:c r="F173" s="24"/>
      <x:c r="G173" s="24"/>
      <x:c r="H173" s="24"/>
      <x:c r="I173" s="24"/>
    </x:row>
    <x:row r="174">
      <x:c r="A174" s="24"/>
      <x:c r="B174" s="24"/>
      <x:c r="C174" s="24"/>
      <x:c r="D174" s="24"/>
      <x:c r="E174" s="34"/>
      <x:c r="F174" s="24"/>
      <x:c r="G174" s="24"/>
      <x:c r="H174" s="24"/>
      <x:c r="I174" s="24"/>
    </x:row>
    <x:row r="175">
      <x:c r="A175" s="24"/>
      <x:c r="B175" s="24"/>
      <x:c r="C175" s="24"/>
      <x:c r="D175" s="24"/>
      <x:c r="E175" s="34"/>
      <x:c r="F175" s="24"/>
      <x:c r="G175" s="24"/>
      <x:c r="H175" s="24"/>
      <x:c r="I175" s="24"/>
    </x:row>
    <x:row r="176">
      <x:c r="A176" s="24"/>
      <x:c r="B176" s="24"/>
      <x:c r="C176" s="24"/>
      <x:c r="D176" s="24"/>
      <x:c r="E176" s="34"/>
      <x:c r="F176" s="24"/>
      <x:c r="G176" s="24"/>
      <x:c r="H176" s="24"/>
      <x:c r="I176" s="24"/>
    </x:row>
    <x:row r="177">
      <x:c r="A177" s="24"/>
      <x:c r="B177" s="24"/>
      <x:c r="C177" s="24"/>
      <x:c r="D177" s="24"/>
      <x:c r="E177" s="34"/>
      <x:c r="F177" s="24"/>
      <x:c r="G177" s="24"/>
      <x:c r="H177" s="24"/>
      <x:c r="I177" s="24"/>
    </x:row>
    <x:row r="178">
      <x:c r="A178" s="24"/>
      <x:c r="B178" s="24"/>
      <x:c r="C178" s="24"/>
      <x:c r="D178" s="24"/>
      <x:c r="E178" s="34"/>
      <x:c r="F178" s="24"/>
      <x:c r="G178" s="24"/>
      <x:c r="H178" s="24"/>
      <x:c r="I178" s="24"/>
    </x:row>
    <x:row r="179">
      <x:c r="A179" s="24"/>
      <x:c r="B179" s="24"/>
      <x:c r="C179" s="24"/>
      <x:c r="D179" s="24"/>
      <x:c r="E179" s="34"/>
      <x:c r="F179" s="24"/>
      <x:c r="G179" s="24"/>
      <x:c r="H179" s="24"/>
      <x:c r="I179" s="24"/>
    </x:row>
    <x:row r="180">
      <x:c r="A180" s="24"/>
      <x:c r="B180" s="24"/>
      <x:c r="C180" s="24"/>
      <x:c r="D180" s="24"/>
      <x:c r="E180" s="34"/>
      <x:c r="F180" s="24"/>
      <x:c r="G180" s="24"/>
      <x:c r="H180" s="24"/>
      <x:c r="I180" s="24"/>
    </x:row>
    <x:row r="181">
      <x:c r="A181" s="24"/>
      <x:c r="B181" s="24"/>
      <x:c r="C181" s="24"/>
      <x:c r="D181" s="24"/>
      <x:c r="E181" s="34"/>
      <x:c r="F181" s="24"/>
      <x:c r="G181" s="24"/>
      <x:c r="H181" s="24"/>
      <x:c r="I181" s="24"/>
    </x:row>
    <x:row r="182">
      <x:c r="A182" s="24"/>
      <x:c r="B182" s="24"/>
      <x:c r="C182" s="24"/>
      <x:c r="D182" s="24"/>
      <x:c r="E182" s="34"/>
      <x:c r="F182" s="24"/>
      <x:c r="G182" s="24"/>
      <x:c r="H182" s="24"/>
      <x:c r="I182" s="24"/>
    </x:row>
    <x:row r="183">
      <x:c r="A183" s="24"/>
      <x:c r="B183" s="24"/>
      <x:c r="C183" s="24"/>
      <x:c r="D183" s="24"/>
      <x:c r="E183" s="34"/>
      <x:c r="F183" s="24"/>
      <x:c r="G183" s="24"/>
      <x:c r="H183" s="24"/>
      <x:c r="I183" s="24"/>
    </x:row>
    <x:row r="184">
      <x:c r="A184" s="24"/>
      <x:c r="B184" s="24"/>
      <x:c r="C184" s="24"/>
      <x:c r="D184" s="24"/>
      <x:c r="E184" s="34"/>
      <x:c r="F184" s="24"/>
      <x:c r="G184" s="24"/>
      <x:c r="H184" s="24"/>
      <x:c r="I184" s="24"/>
    </x:row>
    <x:row r="185">
      <x:c r="A185" s="24"/>
      <x:c r="B185" s="24"/>
      <x:c r="C185" s="24"/>
      <x:c r="D185" s="24"/>
      <x:c r="E185" s="34"/>
      <x:c r="F185" s="24"/>
      <x:c r="G185" s="24"/>
      <x:c r="H185" s="24"/>
      <x:c r="I185" s="24"/>
    </x:row>
    <x:row r="186">
      <x:c r="A186" s="24"/>
      <x:c r="B186" s="24"/>
      <x:c r="C186" s="24"/>
      <x:c r="D186" s="24"/>
      <x:c r="E186" s="34"/>
      <x:c r="F186" s="24"/>
      <x:c r="G186" s="24"/>
      <x:c r="H186" s="24"/>
      <x:c r="I186" s="24"/>
    </x:row>
    <x:row r="187">
      <x:c r="A187" s="24"/>
      <x:c r="B187" s="24"/>
      <x:c r="C187" s="24"/>
      <x:c r="D187" s="24"/>
      <x:c r="E187" s="34"/>
      <x:c r="F187" s="24"/>
      <x:c r="G187" s="24"/>
      <x:c r="H187" s="24"/>
      <x:c r="I187" s="24"/>
    </x:row>
    <x:row r="188">
      <x:c r="A188" s="24"/>
      <x:c r="B188" s="24"/>
      <x:c r="C188" s="24"/>
      <x:c r="D188" s="24"/>
      <x:c r="E188" s="34"/>
      <x:c r="F188" s="24"/>
      <x:c r="G188" s="24"/>
      <x:c r="H188" s="24"/>
      <x:c r="I188" s="24"/>
    </x:row>
    <x:row r="189">
      <x:c r="A189" s="24"/>
      <x:c r="B189" s="24"/>
      <x:c r="C189" s="24"/>
      <x:c r="D189" s="24"/>
      <x:c r="E189" s="34"/>
      <x:c r="F189" s="24"/>
      <x:c r="G189" s="24"/>
      <x:c r="H189" s="24"/>
      <x:c r="I189" s="24"/>
    </x:row>
    <x:row r="190">
      <x:c r="A190" s="24"/>
      <x:c r="B190" s="24"/>
      <x:c r="C190" s="24"/>
      <x:c r="D190" s="24"/>
      <x:c r="E190" s="34"/>
      <x:c r="F190" s="24"/>
      <x:c r="G190" s="24"/>
      <x:c r="H190" s="24"/>
      <x:c r="I190" s="24"/>
    </x:row>
    <x:row r="191">
      <x:c r="A191" s="24"/>
      <x:c r="B191" s="24"/>
      <x:c r="C191" s="24"/>
      <x:c r="D191" s="24"/>
      <x:c r="E191" s="34"/>
      <x:c r="F191" s="24"/>
      <x:c r="G191" s="24"/>
      <x:c r="H191" s="24"/>
      <x:c r="I191" s="24"/>
    </x:row>
    <x:row r="192">
      <x:c r="A192" s="24"/>
      <x:c r="B192" s="24"/>
      <x:c r="C192" s="24"/>
      <x:c r="D192" s="24"/>
      <x:c r="E192" s="34"/>
      <x:c r="F192" s="24"/>
      <x:c r="G192" s="24"/>
      <x:c r="H192" s="24"/>
      <x:c r="I192" s="24"/>
    </x:row>
    <x:row r="193">
      <x:c r="A193" s="24"/>
      <x:c r="B193" s="24"/>
      <x:c r="C193" s="24"/>
      <x:c r="D193" s="24"/>
      <x:c r="E193" s="34"/>
      <x:c r="F193" s="24"/>
      <x:c r="G193" s="24"/>
      <x:c r="H193" s="24"/>
      <x:c r="I193" s="24"/>
    </x:row>
    <x:row r="194">
      <x:c r="A194" s="24"/>
      <x:c r="B194" s="24"/>
      <x:c r="C194" s="24"/>
      <x:c r="D194" s="24"/>
      <x:c r="E194" s="34"/>
      <x:c r="F194" s="24"/>
      <x:c r="G194" s="24"/>
      <x:c r="H194" s="24"/>
      <x:c r="I194" s="24"/>
    </x:row>
    <x:row r="195">
      <x:c r="A195" s="24"/>
      <x:c r="B195" s="24"/>
      <x:c r="C195" s="24"/>
      <x:c r="D195" s="24"/>
      <x:c r="E195" s="34"/>
      <x:c r="F195" s="24"/>
      <x:c r="G195" s="24"/>
      <x:c r="H195" s="24"/>
      <x:c r="I195" s="24"/>
    </x:row>
    <x:row r="196">
      <x:c r="A196" s="24"/>
      <x:c r="B196" s="24"/>
      <x:c r="C196" s="24"/>
      <x:c r="D196" s="24"/>
      <x:c r="E196" s="34"/>
      <x:c r="F196" s="24"/>
      <x:c r="G196" s="24"/>
      <x:c r="H196" s="24"/>
      <x:c r="I196" s="24"/>
    </x:row>
    <x:row r="197">
      <x:c r="A197" s="24"/>
      <x:c r="B197" s="24"/>
      <x:c r="C197" s="24"/>
      <x:c r="D197" s="24"/>
      <x:c r="E197" s="34"/>
      <x:c r="F197" s="24"/>
      <x:c r="G197" s="24"/>
      <x:c r="H197" s="24"/>
      <x:c r="I197" s="24"/>
    </x:row>
    <x:row r="198">
      <x:c r="A198" s="24"/>
      <x:c r="B198" s="24"/>
      <x:c r="C198" s="24"/>
      <x:c r="D198" s="24"/>
      <x:c r="E198" s="34"/>
      <x:c r="F198" s="24"/>
      <x:c r="G198" s="24"/>
      <x:c r="H198" s="24"/>
      <x:c r="I198" s="24"/>
    </x:row>
    <x:row r="199">
      <x:c r="A199" s="24"/>
      <x:c r="B199" s="24"/>
      <x:c r="C199" s="24"/>
      <x:c r="D199" s="24"/>
      <x:c r="E199" s="34"/>
      <x:c r="F199" s="24"/>
      <x:c r="G199" s="24"/>
      <x:c r="H199" s="24"/>
      <x:c r="I199" s="24"/>
    </x:row>
    <x:row r="200">
      <x:c r="A200" s="24"/>
      <x:c r="B200" s="24"/>
      <x:c r="C200" s="24"/>
      <x:c r="D200" s="24"/>
      <x:c r="E200" s="34"/>
      <x:c r="F200" s="24"/>
      <x:c r="G200" s="24"/>
      <x:c r="H200" s="24"/>
      <x:c r="I200" s="24"/>
    </x:row>
    <x:row r="201">
      <x:c r="A201" s="24"/>
      <x:c r="B201" s="24"/>
      <x:c r="C201" s="24"/>
      <x:c r="D201" s="24"/>
      <x:c r="E201" s="34"/>
      <x:c r="F201" s="24"/>
      <x:c r="G201" s="24"/>
      <x:c r="H201" s="24"/>
      <x:c r="I201" s="24"/>
    </x:row>
    <x:row r="202">
      <x:c r="A202" s="24"/>
      <x:c r="B202" s="24"/>
      <x:c r="C202" s="24"/>
      <x:c r="D202" s="24"/>
      <x:c r="E202" s="34"/>
      <x:c r="F202" s="24"/>
      <x:c r="G202" s="24"/>
      <x:c r="H202" s="24"/>
      <x:c r="I202" s="24"/>
    </x:row>
    <x:row r="203">
      <x:c r="A203" s="24"/>
      <x:c r="B203" s="24"/>
      <x:c r="C203" s="24"/>
      <x:c r="D203" s="24"/>
      <x:c r="E203" s="34"/>
      <x:c r="F203" s="24"/>
      <x:c r="G203" s="24"/>
      <x:c r="H203" s="24"/>
      <x:c r="I203" s="24"/>
    </x:row>
    <x:row r="204">
      <x:c r="A204" s="24"/>
      <x:c r="B204" s="24"/>
      <x:c r="C204" s="24"/>
      <x:c r="D204" s="24"/>
      <x:c r="E204" s="34"/>
      <x:c r="F204" s="24"/>
      <x:c r="G204" s="24"/>
      <x:c r="H204" s="24"/>
      <x:c r="I204" s="24"/>
    </x:row>
    <x:row r="205">
      <x:c r="A205" s="24"/>
      <x:c r="B205" s="24"/>
      <x:c r="C205" s="24"/>
      <x:c r="D205" s="24"/>
      <x:c r="E205" s="34"/>
      <x:c r="F205" s="24"/>
      <x:c r="G205" s="24"/>
      <x:c r="H205" s="24"/>
      <x:c r="I205" s="24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5" hidden="0" customWidth="1"/>
    <x:col min="3" max="3" width="18" hidden="0" customWidth="1"/>
    <x:col min="4" max="4" width="19" hidden="0" customWidth="1"/>
  </x:cols>
  <x:sheetData>
    <x:row r="1">
      <x:c r="A1" s="5" t="str">
        <x:v>Decision Contract state</x:v>
      </x:c>
      <x:c r="B1" s="5" t="str">
        <x:v>Evidence state</x:v>
      </x:c>
      <x:c r="C1" s="5" t="str">
        <x:v>Evidence role</x:v>
      </x:c>
      <x:c r="D1" s="5" t="str">
        <x:v>Alternative status</x:v>
      </x:c>
    </x:row>
    <x:row r="2">
      <x:c r="A2" t="str">
        <x:v>FROZEN DECISION CONTRACT</x:v>
      </x:c>
      <x:c r="B2" t="str">
        <x:v>DECISION-USABLE</x:v>
      </x:c>
      <x:c r="C2" t="str">
        <x:v>SUPPORT</x:v>
      </x:c>
      <x:c r="D2" t="str">
        <x:v>REJECTED</x:v>
      </x:c>
    </x:row>
    <x:row r="3">
      <x:c r="A3" t="str">
        <x:v>REOPEN REQUIRED</x:v>
      </x:c>
      <x:c r="B3" t="str">
        <x:v>BOUNDED INFERENCE</x:v>
      </x:c>
      <x:c r="C3" t="str">
        <x:v>CHALLENGE</x:v>
      </x:c>
      <x:c r="D3" t="str">
        <x:v>DEFERRED</x:v>
      </x:c>
    </x:row>
    <x:row r="4">
      <x:c r="B4" t="str">
        <x:v>REPAIR / NARROW</x:v>
      </x:c>
      <x:c r="D4" t="str">
        <x:v>STATUS QUO</x:v>
      </x:c>
    </x:row>
    <x:row r="5">
      <x:c r="B5" t="str">
        <x:v>HOLD / EXCLUDE</x:v>
      </x:c>
    </x:row>
    <x:row r="9">
      <x:c r="A9" s="12" t="str">
        <x:v>Canonical routing: READY FOR EXECUTIVE REVIEW / REPAIR MEMO / RETURN TO EVIDENCE AUDIT / RETURN TO DECISION DEFINITION. These are readiness states, not approval states.</x:v>
      </x:c>
      <x:c r="B9" s="12"/>
      <x:c r="C9" s="12"/>
      <x:c r="D9" s="12"/>
    </x:row>
  </x:sheetData>
  <x:mergeCells>
    <x:mergeCell ref="A9:D9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4.130000114440918" hidden="0" customWidth="1"/>
    <x:col min="2" max="2" width="15.630000114440918" hidden="0" customWidth="1"/>
    <x:col min="3" max="3" width="19" hidden="0" customWidth="1"/>
    <x:col min="4" max="4" width="32" hidden="0" customWidth="1"/>
    <x:col min="5" max="5" width="32" hidden="0" customWidth="1"/>
    <x:col min="6" max="6" width="32" hidden="0" customWidth="1"/>
    <x:col min="7" max="7" width="40" hidden="0" customWidth="1"/>
    <x:col min="8" max="8" width="24.75" hidden="0" customWidth="1"/>
    <x:col min="9" max="9" width="10.880000114440918" hidden="0" customWidth="1"/>
    <x:col min="10" max="10" width="12" hidden="0" customWidth="1"/>
    <x:col min="11" max="11" width="16.75" hidden="0" customWidth="1"/>
  </x:cols>
  <x:sheetData>
    <x:row r="1">
      <x:c r="A1" s="50" t="str">
        <x:v>Evidence ID</x:v>
      </x:c>
      <x:c r="B1" s="50" t="str">
        <x:v>Decision ID</x:v>
      </x:c>
      <x:c r="C1" s="50" t="str">
        <x:v>Evidence state</x:v>
      </x:c>
      <x:c r="D1" s="50" t="str">
        <x:v>Exact permitted wording</x:v>
      </x:c>
      <x:c r="E1" s="50" t="str">
        <x:v>Known limitation</x:v>
      </x:c>
      <x:c r="F1" s="50" t="str">
        <x:v>Supporting source / location</x:v>
      </x:c>
      <x:c r="G1" s="50" t="str">
        <x:v>ID control</x:v>
      </x:c>
      <x:c r="H1" s="50" t="str">
        <x:v>Decision ownership</x:v>
      </x:c>
      <x:c r="I1" s="50" t="str">
        <x:v>Token control</x:v>
      </x:c>
      <x:c r="J1" s="50" t="str">
        <x:v>Required fields</x:v>
      </x:c>
      <x:c r="K1" s="50" t="str">
        <x:v>Evidence record state</x:v>
      </x:c>
    </x:row>
    <x:row r="2">
      <x:c r="A2" s="51"/>
      <x:c r="B2" s="51"/>
      <x:c r="C2" s="51"/>
      <x:c r="D2" s="51"/>
      <x:c r="E2" s="51"/>
      <x:c r="F2" s="51"/>
      <x:c r="G2" s="51"/>
      <x:c r="H2" s="51"/>
      <x:c r="I2" s="51"/>
      <x:c r="J2" s="51"/>
      <x:c r="K2" s="51"/>
    </x:row>
    <x:row r="3">
      <x:c r="A3" s="51"/>
      <x:c r="B3" s="51"/>
      <x:c r="C3" s="51"/>
      <x:c r="D3" s="51"/>
      <x:c r="E3" s="51"/>
      <x:c r="F3" s="51"/>
      <x:c r="G3" s="51"/>
      <x:c r="H3" s="51"/>
      <x:c r="I3" s="51"/>
      <x:c r="J3" s="51"/>
      <x:c r="K3" s="51"/>
    </x:row>
    <x:row r="4">
      <x:c r="A4" s="51"/>
      <x:c r="B4" s="51"/>
      <x:c r="C4" s="51"/>
      <x:c r="D4" s="51"/>
      <x:c r="E4" s="51"/>
      <x:c r="F4" s="51"/>
      <x:c r="G4" s="51"/>
      <x:c r="H4" s="51"/>
      <x:c r="I4" s="51"/>
      <x:c r="J4" s="51"/>
      <x:c r="K4" s="51"/>
    </x:row>
    <x:row r="5">
      <x:c r="A5" s="51"/>
      <x:c r="B5" s="51"/>
      <x:c r="C5" s="51"/>
      <x:c r="D5" s="51"/>
      <x:c r="E5" s="51"/>
      <x:c r="F5" s="51"/>
      <x:c r="G5" s="51"/>
      <x:c r="H5" s="51"/>
      <x:c r="I5" s="51"/>
      <x:c r="J5" s="51"/>
      <x:c r="K5" s="51"/>
    </x:row>
    <x:row r="6">
      <x:c r="A6" s="51" t="str">
        <x:v>EV-FICTIONAL-001</x:v>
      </x:c>
      <x:c r="B6" s="51" t="str">
        <x:v>DDC-FICTIONAL-001</x:v>
      </x:c>
      <x:c r="C6" s="51" t="str">
        <x:v>BOUNDED INFERENCE</x:v>
      </x:c>
      <x:c r="D6" s="51" t="str">
        <x:v>The current governed evidence supports a reversible pilot, but does not establish market leadership or full-programme demand.</x:v>
      </x:c>
      <x:c r="E6" s="51" t="str">
        <x:v>No first-party conversion history for the exact territory.</x:v>
      </x:c>
      <x:c r="F6" s="51" t="str">
        <x:v>Fictional Evidence Audit</x:v>
      </x:c>
      <x:c r="G6" s="51" t="str">
        <x:f>IF(A6="","",IF(COUNTIF($A$6:$A$205,A6)=1,"VALID","INVALID - DUPLICATE / CASE-COLLIDING EVIDENCE ID"))</x:f>
        <x:v>VALID</x:v>
      </x:c>
      <x:c r="H6" s="51" t="str">
        <x:f>IF(A6="","",IF(AND(COUNTIF(DECISION_CONTEXT!$A$6:$A$205,B6)=1,EXACT(B6,INDEX(DECISION_CONTEXT!$A$6:$A$205,MATCH(B6,DECISION_CONTEXT!$A$6:$A$205,0))),INDEX(DECISION_CONTEXT!$I$6:$I$205,MATCH(B6,DECISION_CONTEXT!$A$6:$A$205,0))="VALID"),"VALID","INVALID - DECISION OWNERSHIP"))</x:f>
        <x:v>VALID</x:v>
      </x:c>
      <x:c r="I6" s="51" t="str">
        <x:f>IF(A6="","",IF(OR(EXACT(C6,"DECISION-USABLE"),EXACT(C6,"BOUNDED INFERENCE"),EXACT(C6,"REPAIR / NARROW"),EXACT(C6,"HOLD / EXCLUDE")),"VALID","INVALID - EVIDENCE STATE TOKEN"))</x:f>
        <x:v>VALID</x:v>
      </x:c>
      <x:c r="J6" s="51" t="str">
        <x:f>IF(A6="","",IF(AND(B6&lt;&gt;"",C6&lt;&gt;"",D6&lt;&gt;"",E6&lt;&gt;"",F6&lt;&gt;""),"VALID","INVALID - REQUIRED FIELD"))</x:f>
        <x:v>VALID</x:v>
      </x:c>
      <x:c r="K6" s="51" t="str">
        <x:f>IF(A6="","",IF(AND(G6="VALID",H6="VALID",I6="VALID",J6="VALID"),"VALID","INVALID"))</x:f>
        <x:v>VALID</x:v>
      </x:c>
    </x:row>
    <x:row r="7">
      <x:c r="A7" s="51" t="str">
        <x:v>EV-FICTIONAL-002</x:v>
      </x:c>
      <x:c r="B7" s="51" t="str">
        <x:v>DDC-FICTIONAL-001</x:v>
      </x:c>
      <x:c r="C7" s="51" t="str">
        <x:v>DECISION-USABLE</x:v>
      </x:c>
      <x:c r="D7" s="51" t="str">
        <x:v>The broad category hub requires more authority and content capacity before first-party buyer evidence is available.</x:v>
      </x:c>
      <x:c r="E7" s="51" t="str">
        <x:v>Capacity is current-state evidence and may change.</x:v>
      </x:c>
      <x:c r="F7" s="51" t="str">
        <x:v>Fictional Evidence Audit</x:v>
      </x:c>
      <x:c r="G7" s="51" t="str">
        <x:f>IF(A7="","",IF(COUNTIF($A$6:$A$205,A7)=1,"VALID","INVALID - DUPLICATE / CASE-COLLIDING EVIDENCE ID"))</x:f>
        <x:v>VALID</x:v>
      </x:c>
      <x:c r="H7" s="51" t="str">
        <x:f>IF(A7="","",IF(AND(COUNTIF(DECISION_CONTEXT!$A$6:$A$205,B7)=1,EXACT(B7,INDEX(DECISION_CONTEXT!$A$6:$A$205,MATCH(B7,DECISION_CONTEXT!$A$6:$A$205,0))),INDEX(DECISION_CONTEXT!$I$6:$I$205,MATCH(B7,DECISION_CONTEXT!$A$6:$A$205,0))="VALID"),"VALID","INVALID - DECISION OWNERSHIP"))</x:f>
        <x:v>VALID</x:v>
      </x:c>
      <x:c r="I7" s="51" t="str">
        <x:f>IF(A7="","",IF(OR(EXACT(C7,"DECISION-USABLE"),EXACT(C7,"BOUNDED INFERENCE"),EXACT(C7,"REPAIR / NARROW"),EXACT(C7,"HOLD / EXCLUDE")),"VALID","INVALID - EVIDENCE STATE TOKEN"))</x:f>
        <x:v>VALID</x:v>
      </x:c>
      <x:c r="J7" s="51" t="str">
        <x:f>IF(A7="","",IF(AND(B7&lt;&gt;"",C7&lt;&gt;"",D7&lt;&gt;"",E7&lt;&gt;"",F7&lt;&gt;""),"VALID","INVALID - REQUIRED FIELD"))</x:f>
        <x:v>VALID</x:v>
      </x:c>
      <x:c r="K7" s="51" t="str">
        <x:f>IF(A7="","",IF(AND(G7="VALID",H7="VALID",I7="VALID",J7="VALID"),"VALID","INVALID"))</x:f>
        <x:v>VALID</x:v>
      </x:c>
    </x:row>
    <x:row r="8">
      <x:c r="A8" s="51"/>
      <x:c r="B8" s="51"/>
      <x:c r="C8" s="51"/>
      <x:c r="D8" s="51"/>
      <x:c r="E8" s="51"/>
      <x:c r="F8" s="51"/>
      <x:c r="G8" s="51" t="str">
        <x:f>IF(A8="","",IF(COUNTIF($A$6:$A$205,A8)=1,"VALID","INVALID - DUPLICATE / CASE-COLLIDING EVIDENCE ID"))</x:f>
      </x:c>
      <x:c r="H8" s="51" t="str">
        <x:f>IF(A8="","",IF(AND(COUNTIF(DECISION_CONTEXT!$A$6:$A$205,B8)=1,EXACT(B8,INDEX(DECISION_CONTEXT!$A$6:$A$205,MATCH(B8,DECISION_CONTEXT!$A$6:$A$205,0))),INDEX(DECISION_CONTEXT!$I$6:$I$205,MATCH(B8,DECISION_CONTEXT!$A$6:$A$205,0))="VALID"),"VALID","INVALID - DECISION OWNERSHIP"))</x:f>
      </x:c>
      <x:c r="I8" s="51" t="str">
        <x:f>IF(A8="","",IF(OR(EXACT(C8,"DECISION-USABLE"),EXACT(C8,"BOUNDED INFERENCE"),EXACT(C8,"REPAIR / NARROW"),EXACT(C8,"HOLD / EXCLUDE")),"VALID","INVALID - EVIDENCE STATE TOKEN"))</x:f>
      </x:c>
      <x:c r="J8" s="51" t="str">
        <x:f>IF(A8="","",IF(AND(B8&lt;&gt;"",C8&lt;&gt;"",D8&lt;&gt;"",E8&lt;&gt;"",F8&lt;&gt;""),"VALID","INVALID - REQUIRED FIELD"))</x:f>
      </x:c>
      <x:c r="K8" s="51" t="str">
        <x:f>IF(A8="","",IF(AND(G8="VALID",H8="VALID",I8="VALID",J8="VALID"),"VALID","INVALID"))</x:f>
      </x:c>
    </x:row>
    <x:row r="9">
      <x:c r="A9" s="51"/>
      <x:c r="B9" s="51"/>
      <x:c r="C9" s="51"/>
      <x:c r="D9" s="51"/>
      <x:c r="E9" s="51"/>
      <x:c r="F9" s="51"/>
      <x:c r="G9" s="51" t="str">
        <x:f>IF(A9="","",IF(COUNTIF($A$6:$A$205,A9)=1,"VALID","INVALID - DUPLICATE / CASE-COLLIDING EVIDENCE ID"))</x:f>
      </x:c>
      <x:c r="H9" s="51" t="str">
        <x:f>IF(A9="","",IF(AND(COUNTIF(DECISION_CONTEXT!$A$6:$A$205,B9)=1,EXACT(B9,INDEX(DECISION_CONTEXT!$A$6:$A$205,MATCH(B9,DECISION_CONTEXT!$A$6:$A$205,0))),INDEX(DECISION_CONTEXT!$I$6:$I$205,MATCH(B9,DECISION_CONTEXT!$A$6:$A$205,0))="VALID"),"VALID","INVALID - DECISION OWNERSHIP"))</x:f>
      </x:c>
      <x:c r="I9" s="51" t="str">
        <x:f>IF(A9="","",IF(OR(EXACT(C9,"DECISION-USABLE"),EXACT(C9,"BOUNDED INFERENCE"),EXACT(C9,"REPAIR / NARROW"),EXACT(C9,"HOLD / EXCLUDE")),"VALID","INVALID - EVIDENCE STATE TOKEN"))</x:f>
      </x:c>
      <x:c r="J9" s="51" t="str">
        <x:f>IF(A9="","",IF(AND(B9&lt;&gt;"",C9&lt;&gt;"",D9&lt;&gt;"",E9&lt;&gt;"",F9&lt;&gt;""),"VALID","INVALID - REQUIRED FIELD"))</x:f>
      </x:c>
      <x:c r="K9" s="51" t="str">
        <x:f>IF(A9="","",IF(AND(G9="VALID",H9="VALID",I9="VALID",J9="VALID"),"VALID","INVALID"))</x:f>
      </x:c>
    </x:row>
    <x:row r="10">
      <x:c r="A10" s="51"/>
      <x:c r="B10" s="51"/>
      <x:c r="C10" s="51"/>
      <x:c r="D10" s="51"/>
      <x:c r="E10" s="51"/>
      <x:c r="F10" s="51"/>
      <x:c r="G10" s="51" t="str">
        <x:f>IF(A10="","",IF(COUNTIF($A$6:$A$205,A10)=1,"VALID","INVALID - DUPLICATE / CASE-COLLIDING EVIDENCE ID"))</x:f>
      </x:c>
      <x:c r="H10" s="51" t="str">
        <x:f>IF(A10="","",IF(AND(COUNTIF(DECISION_CONTEXT!$A$6:$A$205,B10)=1,EXACT(B10,INDEX(DECISION_CONTEXT!$A$6:$A$205,MATCH(B10,DECISION_CONTEXT!$A$6:$A$205,0))),INDEX(DECISION_CONTEXT!$I$6:$I$205,MATCH(B10,DECISION_CONTEXT!$A$6:$A$205,0))="VALID"),"VALID","INVALID - DECISION OWNERSHIP"))</x:f>
      </x:c>
      <x:c r="I10" s="51" t="str">
        <x:f>IF(A10="","",IF(OR(EXACT(C10,"DECISION-USABLE"),EXACT(C10,"BOUNDED INFERENCE"),EXACT(C10,"REPAIR / NARROW"),EXACT(C10,"HOLD / EXCLUDE")),"VALID","INVALID - EVIDENCE STATE TOKEN"))</x:f>
      </x:c>
      <x:c r="J10" s="51" t="str">
        <x:f>IF(A10="","",IF(AND(B10&lt;&gt;"",C10&lt;&gt;"",D10&lt;&gt;"",E10&lt;&gt;"",F10&lt;&gt;""),"VALID","INVALID - REQUIRED FIELD"))</x:f>
      </x:c>
      <x:c r="K10" s="51" t="str">
        <x:f>IF(A10="","",IF(AND(G10="VALID",H10="VALID",I10="VALID",J10="VALID"),"VALID","INVALID"))</x:f>
      </x:c>
    </x:row>
    <x:row r="11">
      <x:c r="A11" s="51"/>
      <x:c r="B11" s="51"/>
      <x:c r="C11" s="51"/>
      <x:c r="D11" s="51"/>
      <x:c r="E11" s="51"/>
      <x:c r="F11" s="51"/>
      <x:c r="G11" s="51" t="str">
        <x:f>IF(A11="","",IF(COUNTIF($A$6:$A$205,A11)=1,"VALID","INVALID - DUPLICATE / CASE-COLLIDING EVIDENCE ID"))</x:f>
      </x:c>
      <x:c r="H11" s="51" t="str">
        <x:f>IF(A11="","",IF(AND(COUNTIF(DECISION_CONTEXT!$A$6:$A$205,B11)=1,EXACT(B11,INDEX(DECISION_CONTEXT!$A$6:$A$205,MATCH(B11,DECISION_CONTEXT!$A$6:$A$205,0))),INDEX(DECISION_CONTEXT!$I$6:$I$205,MATCH(B11,DECISION_CONTEXT!$A$6:$A$205,0))="VALID"),"VALID","INVALID - DECISION OWNERSHIP"))</x:f>
      </x:c>
      <x:c r="I11" s="51" t="str">
        <x:f>IF(A11="","",IF(OR(EXACT(C11,"DECISION-USABLE"),EXACT(C11,"BOUNDED INFERENCE"),EXACT(C11,"REPAIR / NARROW"),EXACT(C11,"HOLD / EXCLUDE")),"VALID","INVALID - EVIDENCE STATE TOKEN"))</x:f>
      </x:c>
      <x:c r="J11" s="51" t="str">
        <x:f>IF(A11="","",IF(AND(B11&lt;&gt;"",C11&lt;&gt;"",D11&lt;&gt;"",E11&lt;&gt;"",F11&lt;&gt;""),"VALID","INVALID - REQUIRED FIELD"))</x:f>
      </x:c>
      <x:c r="K11" s="51" t="str">
        <x:f>IF(A11="","",IF(AND(G11="VALID",H11="VALID",I11="VALID",J11="VALID"),"VALID","INVALID"))</x:f>
      </x:c>
    </x:row>
    <x:row r="12">
      <x:c r="A12" s="51"/>
      <x:c r="B12" s="51"/>
      <x:c r="C12" s="51"/>
      <x:c r="D12" s="51"/>
      <x:c r="E12" s="51"/>
      <x:c r="F12" s="51"/>
      <x:c r="G12" s="51" t="str">
        <x:f>IF(A12="","",IF(COUNTIF($A$6:$A$205,A12)=1,"VALID","INVALID - DUPLICATE / CASE-COLLIDING EVIDENCE ID"))</x:f>
      </x:c>
      <x:c r="H12" s="51" t="str">
        <x:f>IF(A12="","",IF(AND(COUNTIF(DECISION_CONTEXT!$A$6:$A$205,B12)=1,EXACT(B12,INDEX(DECISION_CONTEXT!$A$6:$A$205,MATCH(B12,DECISION_CONTEXT!$A$6:$A$205,0))),INDEX(DECISION_CONTEXT!$I$6:$I$205,MATCH(B12,DECISION_CONTEXT!$A$6:$A$205,0))="VALID"),"VALID","INVALID - DECISION OWNERSHIP"))</x:f>
      </x:c>
      <x:c r="I12" s="51" t="str">
        <x:f>IF(A12="","",IF(OR(EXACT(C12,"DECISION-USABLE"),EXACT(C12,"BOUNDED INFERENCE"),EXACT(C12,"REPAIR / NARROW"),EXACT(C12,"HOLD / EXCLUDE")),"VALID","INVALID - EVIDENCE STATE TOKEN"))</x:f>
      </x:c>
      <x:c r="J12" s="51" t="str">
        <x:f>IF(A12="","",IF(AND(B12&lt;&gt;"",C12&lt;&gt;"",D12&lt;&gt;"",E12&lt;&gt;"",F12&lt;&gt;""),"VALID","INVALID - REQUIRED FIELD"))</x:f>
      </x:c>
      <x:c r="K12" s="51" t="str">
        <x:f>IF(A12="","",IF(AND(G12="VALID",H12="VALID",I12="VALID",J12="VALID"),"VALID","INVALID"))</x:f>
      </x:c>
    </x:row>
    <x:row r="13">
      <x:c r="A13" s="51"/>
      <x:c r="B13" s="51"/>
      <x:c r="C13" s="51"/>
      <x:c r="D13" s="51"/>
      <x:c r="E13" s="51"/>
      <x:c r="F13" s="51"/>
      <x:c r="G13" s="51" t="str">
        <x:f>IF(A13="","",IF(COUNTIF($A$6:$A$205,A13)=1,"VALID","INVALID - DUPLICATE / CASE-COLLIDING EVIDENCE ID"))</x:f>
      </x:c>
      <x:c r="H13" s="51" t="str">
        <x:f>IF(A13="","",IF(AND(COUNTIF(DECISION_CONTEXT!$A$6:$A$205,B13)=1,EXACT(B13,INDEX(DECISION_CONTEXT!$A$6:$A$205,MATCH(B13,DECISION_CONTEXT!$A$6:$A$205,0))),INDEX(DECISION_CONTEXT!$I$6:$I$205,MATCH(B13,DECISION_CONTEXT!$A$6:$A$205,0))="VALID"),"VALID","INVALID - DECISION OWNERSHIP"))</x:f>
      </x:c>
      <x:c r="I13" s="51" t="str">
        <x:f>IF(A13="","",IF(OR(EXACT(C13,"DECISION-USABLE"),EXACT(C13,"BOUNDED INFERENCE"),EXACT(C13,"REPAIR / NARROW"),EXACT(C13,"HOLD / EXCLUDE")),"VALID","INVALID - EVIDENCE STATE TOKEN"))</x:f>
      </x:c>
      <x:c r="J13" s="51" t="str">
        <x:f>IF(A13="","",IF(AND(B13&lt;&gt;"",C13&lt;&gt;"",D13&lt;&gt;"",E13&lt;&gt;"",F13&lt;&gt;""),"VALID","INVALID - REQUIRED FIELD"))</x:f>
      </x:c>
      <x:c r="K13" s="51" t="str">
        <x:f>IF(A13="","",IF(AND(G13="VALID",H13="VALID",I13="VALID",J13="VALID"),"VALID","INVALID"))</x:f>
      </x:c>
    </x:row>
    <x:row r="14">
      <x:c r="A14" s="51"/>
      <x:c r="B14" s="51"/>
      <x:c r="C14" s="51"/>
      <x:c r="D14" s="51"/>
      <x:c r="E14" s="51"/>
      <x:c r="F14" s="51"/>
      <x:c r="G14" s="51" t="str">
        <x:f>IF(A14="","",IF(COUNTIF($A$6:$A$205,A14)=1,"VALID","INVALID - DUPLICATE / CASE-COLLIDING EVIDENCE ID"))</x:f>
      </x:c>
      <x:c r="H14" s="51" t="str">
        <x:f>IF(A14="","",IF(AND(COUNTIF(DECISION_CONTEXT!$A$6:$A$205,B14)=1,EXACT(B14,INDEX(DECISION_CONTEXT!$A$6:$A$205,MATCH(B14,DECISION_CONTEXT!$A$6:$A$205,0))),INDEX(DECISION_CONTEXT!$I$6:$I$205,MATCH(B14,DECISION_CONTEXT!$A$6:$A$205,0))="VALID"),"VALID","INVALID - DECISION OWNERSHIP"))</x:f>
      </x:c>
      <x:c r="I14" s="51" t="str">
        <x:f>IF(A14="","",IF(OR(EXACT(C14,"DECISION-USABLE"),EXACT(C14,"BOUNDED INFERENCE"),EXACT(C14,"REPAIR / NARROW"),EXACT(C14,"HOLD / EXCLUDE")),"VALID","INVALID - EVIDENCE STATE TOKEN"))</x:f>
      </x:c>
      <x:c r="J14" s="51" t="str">
        <x:f>IF(A14="","",IF(AND(B14&lt;&gt;"",C14&lt;&gt;"",D14&lt;&gt;"",E14&lt;&gt;"",F14&lt;&gt;""),"VALID","INVALID - REQUIRED FIELD"))</x:f>
      </x:c>
      <x:c r="K14" s="51" t="str">
        <x:f>IF(A14="","",IF(AND(G14="VALID",H14="VALID",I14="VALID",J14="VALID"),"VALID","INVALID"))</x:f>
      </x:c>
    </x:row>
    <x:row r="15">
      <x:c r="A15" s="51"/>
      <x:c r="B15" s="51"/>
      <x:c r="C15" s="51"/>
      <x:c r="D15" s="51"/>
      <x:c r="E15" s="51"/>
      <x:c r="F15" s="51"/>
      <x:c r="G15" s="51" t="str">
        <x:f>IF(A15="","",IF(COUNTIF($A$6:$A$205,A15)=1,"VALID","INVALID - DUPLICATE / CASE-COLLIDING EVIDENCE ID"))</x:f>
      </x:c>
      <x:c r="H15" s="51" t="str">
        <x:f>IF(A15="","",IF(AND(COUNTIF(DECISION_CONTEXT!$A$6:$A$205,B15)=1,EXACT(B15,INDEX(DECISION_CONTEXT!$A$6:$A$205,MATCH(B15,DECISION_CONTEXT!$A$6:$A$205,0))),INDEX(DECISION_CONTEXT!$I$6:$I$205,MATCH(B15,DECISION_CONTEXT!$A$6:$A$205,0))="VALID"),"VALID","INVALID - DECISION OWNERSHIP"))</x:f>
      </x:c>
      <x:c r="I15" s="51" t="str">
        <x:f>IF(A15="","",IF(OR(EXACT(C15,"DECISION-USABLE"),EXACT(C15,"BOUNDED INFERENCE"),EXACT(C15,"REPAIR / NARROW"),EXACT(C15,"HOLD / EXCLUDE")),"VALID","INVALID - EVIDENCE STATE TOKEN"))</x:f>
      </x:c>
      <x:c r="J15" s="51" t="str">
        <x:f>IF(A15="","",IF(AND(B15&lt;&gt;"",C15&lt;&gt;"",D15&lt;&gt;"",E15&lt;&gt;"",F15&lt;&gt;""),"VALID","INVALID - REQUIRED FIELD"))</x:f>
      </x:c>
      <x:c r="K15" s="51" t="str">
        <x:f>IF(A15="","",IF(AND(G15="VALID",H15="VALID",I15="VALID",J15="VALID"),"VALID","INVALID"))</x:f>
      </x:c>
    </x:row>
    <x:row r="16">
      <x:c r="A16" s="51"/>
      <x:c r="B16" s="51"/>
      <x:c r="C16" s="51"/>
      <x:c r="D16" s="51"/>
      <x:c r="E16" s="51"/>
      <x:c r="F16" s="51"/>
      <x:c r="G16" s="51" t="str">
        <x:f>IF(A16="","",IF(COUNTIF($A$6:$A$205,A16)=1,"VALID","INVALID - DUPLICATE / CASE-COLLIDING EVIDENCE ID"))</x:f>
      </x:c>
      <x:c r="H16" s="51" t="str">
        <x:f>IF(A16="","",IF(AND(COUNTIF(DECISION_CONTEXT!$A$6:$A$205,B16)=1,EXACT(B16,INDEX(DECISION_CONTEXT!$A$6:$A$205,MATCH(B16,DECISION_CONTEXT!$A$6:$A$205,0))),INDEX(DECISION_CONTEXT!$I$6:$I$205,MATCH(B16,DECISION_CONTEXT!$A$6:$A$205,0))="VALID"),"VALID","INVALID - DECISION OWNERSHIP"))</x:f>
      </x:c>
      <x:c r="I16" s="51" t="str">
        <x:f>IF(A16="","",IF(OR(EXACT(C16,"DECISION-USABLE"),EXACT(C16,"BOUNDED INFERENCE"),EXACT(C16,"REPAIR / NARROW"),EXACT(C16,"HOLD / EXCLUDE")),"VALID","INVALID - EVIDENCE STATE TOKEN"))</x:f>
      </x:c>
      <x:c r="J16" s="51" t="str">
        <x:f>IF(A16="","",IF(AND(B16&lt;&gt;"",C16&lt;&gt;"",D16&lt;&gt;"",E16&lt;&gt;"",F16&lt;&gt;""),"VALID","INVALID - REQUIRED FIELD"))</x:f>
      </x:c>
      <x:c r="K16" s="51" t="str">
        <x:f>IF(A16="","",IF(AND(G16="VALID",H16="VALID",I16="VALID",J16="VALID"),"VALID","INVALID"))</x:f>
      </x:c>
    </x:row>
    <x:row r="17">
      <x:c r="A17" s="51"/>
      <x:c r="B17" s="51"/>
      <x:c r="C17" s="51"/>
      <x:c r="D17" s="51"/>
      <x:c r="E17" s="51"/>
      <x:c r="F17" s="51"/>
      <x:c r="G17" s="51" t="str">
        <x:f>IF(A17="","",IF(COUNTIF($A$6:$A$205,A17)=1,"VALID","INVALID - DUPLICATE / CASE-COLLIDING EVIDENCE ID"))</x:f>
      </x:c>
      <x:c r="H17" s="51" t="str">
        <x:f>IF(A17="","",IF(AND(COUNTIF(DECISION_CONTEXT!$A$6:$A$205,B17)=1,EXACT(B17,INDEX(DECISION_CONTEXT!$A$6:$A$205,MATCH(B17,DECISION_CONTEXT!$A$6:$A$205,0))),INDEX(DECISION_CONTEXT!$I$6:$I$205,MATCH(B17,DECISION_CONTEXT!$A$6:$A$205,0))="VALID"),"VALID","INVALID - DECISION OWNERSHIP"))</x:f>
      </x:c>
      <x:c r="I17" s="51" t="str">
        <x:f>IF(A17="","",IF(OR(EXACT(C17,"DECISION-USABLE"),EXACT(C17,"BOUNDED INFERENCE"),EXACT(C17,"REPAIR / NARROW"),EXACT(C17,"HOLD / EXCLUDE")),"VALID","INVALID - EVIDENCE STATE TOKEN"))</x:f>
      </x:c>
      <x:c r="J17" s="51" t="str">
        <x:f>IF(A17="","",IF(AND(B17&lt;&gt;"",C17&lt;&gt;"",D17&lt;&gt;"",E17&lt;&gt;"",F17&lt;&gt;""),"VALID","INVALID - REQUIRED FIELD"))</x:f>
      </x:c>
      <x:c r="K17" s="51" t="str">
        <x:f>IF(A17="","",IF(AND(G17="VALID",H17="VALID",I17="VALID",J17="VALID"),"VALID","INVALID"))</x:f>
      </x:c>
    </x:row>
    <x:row r="18">
      <x:c r="A18" s="51"/>
      <x:c r="B18" s="51"/>
      <x:c r="C18" s="51"/>
      <x:c r="D18" s="51"/>
      <x:c r="E18" s="51"/>
      <x:c r="F18" s="51"/>
      <x:c r="G18" s="51" t="str">
        <x:f>IF(A18="","",IF(COUNTIF($A$6:$A$205,A18)=1,"VALID","INVALID - DUPLICATE / CASE-COLLIDING EVIDENCE ID"))</x:f>
      </x:c>
      <x:c r="H18" s="51" t="str">
        <x:f>IF(A18="","",IF(AND(COUNTIF(DECISION_CONTEXT!$A$6:$A$205,B18)=1,EXACT(B18,INDEX(DECISION_CONTEXT!$A$6:$A$205,MATCH(B18,DECISION_CONTEXT!$A$6:$A$205,0))),INDEX(DECISION_CONTEXT!$I$6:$I$205,MATCH(B18,DECISION_CONTEXT!$A$6:$A$205,0))="VALID"),"VALID","INVALID - DECISION OWNERSHIP"))</x:f>
      </x:c>
      <x:c r="I18" s="51" t="str">
        <x:f>IF(A18="","",IF(OR(EXACT(C18,"DECISION-USABLE"),EXACT(C18,"BOUNDED INFERENCE"),EXACT(C18,"REPAIR / NARROW"),EXACT(C18,"HOLD / EXCLUDE")),"VALID","INVALID - EVIDENCE STATE TOKEN"))</x:f>
      </x:c>
      <x:c r="J18" s="51" t="str">
        <x:f>IF(A18="","",IF(AND(B18&lt;&gt;"",C18&lt;&gt;"",D18&lt;&gt;"",E18&lt;&gt;"",F18&lt;&gt;""),"VALID","INVALID - REQUIRED FIELD"))</x:f>
      </x:c>
      <x:c r="K18" s="51" t="str">
        <x:f>IF(A18="","",IF(AND(G18="VALID",H18="VALID",I18="VALID",J18="VALID"),"VALID","INVALID"))</x:f>
      </x:c>
    </x:row>
    <x:row r="19">
      <x:c r="A19" s="51"/>
      <x:c r="B19" s="51"/>
      <x:c r="C19" s="51"/>
      <x:c r="D19" s="51"/>
      <x:c r="E19" s="51"/>
      <x:c r="F19" s="51"/>
      <x:c r="G19" s="51" t="str">
        <x:f>IF(A19="","",IF(COUNTIF($A$6:$A$205,A19)=1,"VALID","INVALID - DUPLICATE / CASE-COLLIDING EVIDENCE ID"))</x:f>
      </x:c>
      <x:c r="H19" s="51" t="str">
        <x:f>IF(A19="","",IF(AND(COUNTIF(DECISION_CONTEXT!$A$6:$A$205,B19)=1,EXACT(B19,INDEX(DECISION_CONTEXT!$A$6:$A$205,MATCH(B19,DECISION_CONTEXT!$A$6:$A$205,0))),INDEX(DECISION_CONTEXT!$I$6:$I$205,MATCH(B19,DECISION_CONTEXT!$A$6:$A$205,0))="VALID"),"VALID","INVALID - DECISION OWNERSHIP"))</x:f>
      </x:c>
      <x:c r="I19" s="51" t="str">
        <x:f>IF(A19="","",IF(OR(EXACT(C19,"DECISION-USABLE"),EXACT(C19,"BOUNDED INFERENCE"),EXACT(C19,"REPAIR / NARROW"),EXACT(C19,"HOLD / EXCLUDE")),"VALID","INVALID - EVIDENCE STATE TOKEN"))</x:f>
      </x:c>
      <x:c r="J19" s="51" t="str">
        <x:f>IF(A19="","",IF(AND(B19&lt;&gt;"",C19&lt;&gt;"",D19&lt;&gt;"",E19&lt;&gt;"",F19&lt;&gt;""),"VALID","INVALID - REQUIRED FIELD"))</x:f>
      </x:c>
      <x:c r="K19" s="51" t="str">
        <x:f>IF(A19="","",IF(AND(G19="VALID",H19="VALID",I19="VALID",J19="VALID"),"VALID","INVALID"))</x:f>
      </x:c>
    </x:row>
    <x:row r="20">
      <x:c r="A20" s="51"/>
      <x:c r="B20" s="51"/>
      <x:c r="C20" s="51"/>
      <x:c r="D20" s="51"/>
      <x:c r="E20" s="51"/>
      <x:c r="F20" s="51"/>
      <x:c r="G20" s="51" t="str">
        <x:f>IF(A20="","",IF(COUNTIF($A$6:$A$205,A20)=1,"VALID","INVALID - DUPLICATE / CASE-COLLIDING EVIDENCE ID"))</x:f>
      </x:c>
      <x:c r="H20" s="51" t="str">
        <x:f>IF(A20="","",IF(AND(COUNTIF(DECISION_CONTEXT!$A$6:$A$205,B20)=1,EXACT(B20,INDEX(DECISION_CONTEXT!$A$6:$A$205,MATCH(B20,DECISION_CONTEXT!$A$6:$A$205,0))),INDEX(DECISION_CONTEXT!$I$6:$I$205,MATCH(B20,DECISION_CONTEXT!$A$6:$A$205,0))="VALID"),"VALID","INVALID - DECISION OWNERSHIP"))</x:f>
      </x:c>
      <x:c r="I20" s="51" t="str">
        <x:f>IF(A20="","",IF(OR(EXACT(C20,"DECISION-USABLE"),EXACT(C20,"BOUNDED INFERENCE"),EXACT(C20,"REPAIR / NARROW"),EXACT(C20,"HOLD / EXCLUDE")),"VALID","INVALID - EVIDENCE STATE TOKEN"))</x:f>
      </x:c>
      <x:c r="J20" s="51" t="str">
        <x:f>IF(A20="","",IF(AND(B20&lt;&gt;"",C20&lt;&gt;"",D20&lt;&gt;"",E20&lt;&gt;"",F20&lt;&gt;""),"VALID","INVALID - REQUIRED FIELD"))</x:f>
      </x:c>
      <x:c r="K20" s="51" t="str">
        <x:f>IF(A20="","",IF(AND(G20="VALID",H20="VALID",I20="VALID",J20="VALID"),"VALID","INVALID"))</x:f>
      </x:c>
    </x:row>
    <x:row r="21">
      <x:c r="A21" s="51"/>
      <x:c r="B21" s="51"/>
      <x:c r="C21" s="51"/>
      <x:c r="D21" s="51"/>
      <x:c r="E21" s="51"/>
      <x:c r="F21" s="51"/>
      <x:c r="G21" s="51" t="str">
        <x:f>IF(A21="","",IF(COUNTIF($A$6:$A$205,A21)=1,"VALID","INVALID - DUPLICATE / CASE-COLLIDING EVIDENCE ID"))</x:f>
      </x:c>
      <x:c r="H21" s="51" t="str">
        <x:f>IF(A21="","",IF(AND(COUNTIF(DECISION_CONTEXT!$A$6:$A$205,B21)=1,EXACT(B21,INDEX(DECISION_CONTEXT!$A$6:$A$205,MATCH(B21,DECISION_CONTEXT!$A$6:$A$205,0))),INDEX(DECISION_CONTEXT!$I$6:$I$205,MATCH(B21,DECISION_CONTEXT!$A$6:$A$205,0))="VALID"),"VALID","INVALID - DECISION OWNERSHIP"))</x:f>
      </x:c>
      <x:c r="I21" s="51" t="str">
        <x:f>IF(A21="","",IF(OR(EXACT(C21,"DECISION-USABLE"),EXACT(C21,"BOUNDED INFERENCE"),EXACT(C21,"REPAIR / NARROW"),EXACT(C21,"HOLD / EXCLUDE")),"VALID","INVALID - EVIDENCE STATE TOKEN"))</x:f>
      </x:c>
      <x:c r="J21" s="51" t="str">
        <x:f>IF(A21="","",IF(AND(B21&lt;&gt;"",C21&lt;&gt;"",D21&lt;&gt;"",E21&lt;&gt;"",F21&lt;&gt;""),"VALID","INVALID - REQUIRED FIELD"))</x:f>
      </x:c>
      <x:c r="K21" s="51" t="str">
        <x:f>IF(A21="","",IF(AND(G21="VALID",H21="VALID",I21="VALID",J21="VALID"),"VALID","INVALID"))</x:f>
      </x:c>
    </x:row>
    <x:row r="22">
      <x:c r="A22" s="51"/>
      <x:c r="B22" s="51"/>
      <x:c r="C22" s="51"/>
      <x:c r="D22" s="51"/>
      <x:c r="E22" s="51"/>
      <x:c r="F22" s="51"/>
      <x:c r="G22" s="51" t="str">
        <x:f>IF(A22="","",IF(COUNTIF($A$6:$A$205,A22)=1,"VALID","INVALID - DUPLICATE / CASE-COLLIDING EVIDENCE ID"))</x:f>
      </x:c>
      <x:c r="H22" s="51" t="str">
        <x:f>IF(A22="","",IF(AND(COUNTIF(DECISION_CONTEXT!$A$6:$A$205,B22)=1,EXACT(B22,INDEX(DECISION_CONTEXT!$A$6:$A$205,MATCH(B22,DECISION_CONTEXT!$A$6:$A$205,0))),INDEX(DECISION_CONTEXT!$I$6:$I$205,MATCH(B22,DECISION_CONTEXT!$A$6:$A$205,0))="VALID"),"VALID","INVALID - DECISION OWNERSHIP"))</x:f>
      </x:c>
      <x:c r="I22" s="51" t="str">
        <x:f>IF(A22="","",IF(OR(EXACT(C22,"DECISION-USABLE"),EXACT(C22,"BOUNDED INFERENCE"),EXACT(C22,"REPAIR / NARROW"),EXACT(C22,"HOLD / EXCLUDE")),"VALID","INVALID - EVIDENCE STATE TOKEN"))</x:f>
      </x:c>
      <x:c r="J22" s="51" t="str">
        <x:f>IF(A22="","",IF(AND(B22&lt;&gt;"",C22&lt;&gt;"",D22&lt;&gt;"",E22&lt;&gt;"",F22&lt;&gt;""),"VALID","INVALID - REQUIRED FIELD"))</x:f>
      </x:c>
      <x:c r="K22" s="51" t="str">
        <x:f>IF(A22="","",IF(AND(G22="VALID",H22="VALID",I22="VALID",J22="VALID"),"VALID","INVALID"))</x:f>
      </x:c>
    </x:row>
    <x:row r="23">
      <x:c r="A23" s="51"/>
      <x:c r="B23" s="51"/>
      <x:c r="C23" s="51"/>
      <x:c r="D23" s="51"/>
      <x:c r="E23" s="51"/>
      <x:c r="F23" s="51"/>
      <x:c r="G23" s="51" t="str">
        <x:f>IF(A23="","",IF(COUNTIF($A$6:$A$205,A23)=1,"VALID","INVALID - DUPLICATE / CASE-COLLIDING EVIDENCE ID"))</x:f>
      </x:c>
      <x:c r="H23" s="51" t="str">
        <x:f>IF(A23="","",IF(AND(COUNTIF(DECISION_CONTEXT!$A$6:$A$205,B23)=1,EXACT(B23,INDEX(DECISION_CONTEXT!$A$6:$A$205,MATCH(B23,DECISION_CONTEXT!$A$6:$A$205,0))),INDEX(DECISION_CONTEXT!$I$6:$I$205,MATCH(B23,DECISION_CONTEXT!$A$6:$A$205,0))="VALID"),"VALID","INVALID - DECISION OWNERSHIP"))</x:f>
      </x:c>
      <x:c r="I23" s="51" t="str">
        <x:f>IF(A23="","",IF(OR(EXACT(C23,"DECISION-USABLE"),EXACT(C23,"BOUNDED INFERENCE"),EXACT(C23,"REPAIR / NARROW"),EXACT(C23,"HOLD / EXCLUDE")),"VALID","INVALID - EVIDENCE STATE TOKEN"))</x:f>
      </x:c>
      <x:c r="J23" s="51" t="str">
        <x:f>IF(A23="","",IF(AND(B23&lt;&gt;"",C23&lt;&gt;"",D23&lt;&gt;"",E23&lt;&gt;"",F23&lt;&gt;""),"VALID","INVALID - REQUIRED FIELD"))</x:f>
      </x:c>
      <x:c r="K23" s="51" t="str">
        <x:f>IF(A23="","",IF(AND(G23="VALID",H23="VALID",I23="VALID",J23="VALID"),"VALID","INVALID"))</x:f>
      </x:c>
    </x:row>
    <x:row r="24">
      <x:c r="A24" s="51"/>
      <x:c r="B24" s="51"/>
      <x:c r="C24" s="51"/>
      <x:c r="D24" s="51"/>
      <x:c r="E24" s="51"/>
      <x:c r="F24" s="51"/>
      <x:c r="G24" s="51" t="str">
        <x:f>IF(A24="","",IF(COUNTIF($A$6:$A$205,A24)=1,"VALID","INVALID - DUPLICATE / CASE-COLLIDING EVIDENCE ID"))</x:f>
      </x:c>
      <x:c r="H24" s="51" t="str">
        <x:f>IF(A24="","",IF(AND(COUNTIF(DECISION_CONTEXT!$A$6:$A$205,B24)=1,EXACT(B24,INDEX(DECISION_CONTEXT!$A$6:$A$205,MATCH(B24,DECISION_CONTEXT!$A$6:$A$205,0))),INDEX(DECISION_CONTEXT!$I$6:$I$205,MATCH(B24,DECISION_CONTEXT!$A$6:$A$205,0))="VALID"),"VALID","INVALID - DECISION OWNERSHIP"))</x:f>
      </x:c>
      <x:c r="I24" s="51" t="str">
        <x:f>IF(A24="","",IF(OR(EXACT(C24,"DECISION-USABLE"),EXACT(C24,"BOUNDED INFERENCE"),EXACT(C24,"REPAIR / NARROW"),EXACT(C24,"HOLD / EXCLUDE")),"VALID","INVALID - EVIDENCE STATE TOKEN"))</x:f>
      </x:c>
      <x:c r="J24" s="51" t="str">
        <x:f>IF(A24="","",IF(AND(B24&lt;&gt;"",C24&lt;&gt;"",D24&lt;&gt;"",E24&lt;&gt;"",F24&lt;&gt;""),"VALID","INVALID - REQUIRED FIELD"))</x:f>
      </x:c>
      <x:c r="K24" s="51" t="str">
        <x:f>IF(A24="","",IF(AND(G24="VALID",H24="VALID",I24="VALID",J24="VALID"),"VALID","INVALID"))</x:f>
      </x:c>
    </x:row>
    <x:row r="25">
      <x:c r="A25" s="51"/>
      <x:c r="B25" s="51"/>
      <x:c r="C25" s="51"/>
      <x:c r="D25" s="51"/>
      <x:c r="E25" s="51"/>
      <x:c r="F25" s="51"/>
      <x:c r="G25" s="51" t="str">
        <x:f>IF(A25="","",IF(COUNTIF($A$6:$A$205,A25)=1,"VALID","INVALID - DUPLICATE / CASE-COLLIDING EVIDENCE ID"))</x:f>
      </x:c>
      <x:c r="H25" s="51" t="str">
        <x:f>IF(A25="","",IF(AND(COUNTIF(DECISION_CONTEXT!$A$6:$A$205,B25)=1,EXACT(B25,INDEX(DECISION_CONTEXT!$A$6:$A$205,MATCH(B25,DECISION_CONTEXT!$A$6:$A$205,0))),INDEX(DECISION_CONTEXT!$I$6:$I$205,MATCH(B25,DECISION_CONTEXT!$A$6:$A$205,0))="VALID"),"VALID","INVALID - DECISION OWNERSHIP"))</x:f>
      </x:c>
      <x:c r="I25" s="51" t="str">
        <x:f>IF(A25="","",IF(OR(EXACT(C25,"DECISION-USABLE"),EXACT(C25,"BOUNDED INFERENCE"),EXACT(C25,"REPAIR / NARROW"),EXACT(C25,"HOLD / EXCLUDE")),"VALID","INVALID - EVIDENCE STATE TOKEN"))</x:f>
      </x:c>
      <x:c r="J25" s="51" t="str">
        <x:f>IF(A25="","",IF(AND(B25&lt;&gt;"",C25&lt;&gt;"",D25&lt;&gt;"",E25&lt;&gt;"",F25&lt;&gt;""),"VALID","INVALID - REQUIRED FIELD"))</x:f>
      </x:c>
      <x:c r="K25" s="51" t="str">
        <x:f>IF(A25="","",IF(AND(G25="VALID",H25="VALID",I25="VALID",J25="VALID"),"VALID","INVALID"))</x:f>
      </x:c>
    </x:row>
    <x:row r="26">
      <x:c r="A26" s="51"/>
      <x:c r="B26" s="51"/>
      <x:c r="C26" s="51"/>
      <x:c r="D26" s="51"/>
      <x:c r="E26" s="51"/>
      <x:c r="F26" s="51"/>
      <x:c r="G26" s="51" t="str">
        <x:f>IF(A26="","",IF(COUNTIF($A$6:$A$205,A26)=1,"VALID","INVALID - DUPLICATE / CASE-COLLIDING EVIDENCE ID"))</x:f>
      </x:c>
      <x:c r="H26" s="51" t="str">
        <x:f>IF(A26="","",IF(AND(COUNTIF(DECISION_CONTEXT!$A$6:$A$205,B26)=1,EXACT(B26,INDEX(DECISION_CONTEXT!$A$6:$A$205,MATCH(B26,DECISION_CONTEXT!$A$6:$A$205,0))),INDEX(DECISION_CONTEXT!$I$6:$I$205,MATCH(B26,DECISION_CONTEXT!$A$6:$A$205,0))="VALID"),"VALID","INVALID - DECISION OWNERSHIP"))</x:f>
      </x:c>
      <x:c r="I26" s="51" t="str">
        <x:f>IF(A26="","",IF(OR(EXACT(C26,"DECISION-USABLE"),EXACT(C26,"BOUNDED INFERENCE"),EXACT(C26,"REPAIR / NARROW"),EXACT(C26,"HOLD / EXCLUDE")),"VALID","INVALID - EVIDENCE STATE TOKEN"))</x:f>
      </x:c>
      <x:c r="J26" s="51" t="str">
        <x:f>IF(A26="","",IF(AND(B26&lt;&gt;"",C26&lt;&gt;"",D26&lt;&gt;"",E26&lt;&gt;"",F26&lt;&gt;""),"VALID","INVALID - REQUIRED FIELD"))</x:f>
      </x:c>
      <x:c r="K26" s="51" t="str">
        <x:f>IF(A26="","",IF(AND(G26="VALID",H26="VALID",I26="VALID",J26="VALID"),"VALID","INVALID"))</x:f>
      </x:c>
    </x:row>
    <x:row r="27">
      <x:c r="A27" s="51"/>
      <x:c r="B27" s="51"/>
      <x:c r="C27" s="51"/>
      <x:c r="D27" s="51"/>
      <x:c r="E27" s="51"/>
      <x:c r="F27" s="51"/>
      <x:c r="G27" s="51" t="str">
        <x:f>IF(A27="","",IF(COUNTIF($A$6:$A$205,A27)=1,"VALID","INVALID - DUPLICATE / CASE-COLLIDING EVIDENCE ID"))</x:f>
      </x:c>
      <x:c r="H27" s="51" t="str">
        <x:f>IF(A27="","",IF(AND(COUNTIF(DECISION_CONTEXT!$A$6:$A$205,B27)=1,EXACT(B27,INDEX(DECISION_CONTEXT!$A$6:$A$205,MATCH(B27,DECISION_CONTEXT!$A$6:$A$205,0))),INDEX(DECISION_CONTEXT!$I$6:$I$205,MATCH(B27,DECISION_CONTEXT!$A$6:$A$205,0))="VALID"),"VALID","INVALID - DECISION OWNERSHIP"))</x:f>
      </x:c>
      <x:c r="I27" s="51" t="str">
        <x:f>IF(A27="","",IF(OR(EXACT(C27,"DECISION-USABLE"),EXACT(C27,"BOUNDED INFERENCE"),EXACT(C27,"REPAIR / NARROW"),EXACT(C27,"HOLD / EXCLUDE")),"VALID","INVALID - EVIDENCE STATE TOKEN"))</x:f>
      </x:c>
      <x:c r="J27" s="51" t="str">
        <x:f>IF(A27="","",IF(AND(B27&lt;&gt;"",C27&lt;&gt;"",D27&lt;&gt;"",E27&lt;&gt;"",F27&lt;&gt;""),"VALID","INVALID - REQUIRED FIELD"))</x:f>
      </x:c>
      <x:c r="K27" s="51" t="str">
        <x:f>IF(A27="","",IF(AND(G27="VALID",H27="VALID",I27="VALID",J27="VALID"),"VALID","INVALID"))</x:f>
      </x:c>
    </x:row>
    <x:row r="28">
      <x:c r="A28" s="51"/>
      <x:c r="B28" s="51"/>
      <x:c r="C28" s="51"/>
      <x:c r="D28" s="51"/>
      <x:c r="E28" s="51"/>
      <x:c r="F28" s="51"/>
      <x:c r="G28" s="51" t="str">
        <x:f>IF(A28="","",IF(COUNTIF($A$6:$A$205,A28)=1,"VALID","INVALID - DUPLICATE / CASE-COLLIDING EVIDENCE ID"))</x:f>
      </x:c>
      <x:c r="H28" s="51" t="str">
        <x:f>IF(A28="","",IF(AND(COUNTIF(DECISION_CONTEXT!$A$6:$A$205,B28)=1,EXACT(B28,INDEX(DECISION_CONTEXT!$A$6:$A$205,MATCH(B28,DECISION_CONTEXT!$A$6:$A$205,0))),INDEX(DECISION_CONTEXT!$I$6:$I$205,MATCH(B28,DECISION_CONTEXT!$A$6:$A$205,0))="VALID"),"VALID","INVALID - DECISION OWNERSHIP"))</x:f>
      </x:c>
      <x:c r="I28" s="51" t="str">
        <x:f>IF(A28="","",IF(OR(EXACT(C28,"DECISION-USABLE"),EXACT(C28,"BOUNDED INFERENCE"),EXACT(C28,"REPAIR / NARROW"),EXACT(C28,"HOLD / EXCLUDE")),"VALID","INVALID - EVIDENCE STATE TOKEN"))</x:f>
      </x:c>
      <x:c r="J28" s="51" t="str">
        <x:f>IF(A28="","",IF(AND(B28&lt;&gt;"",C28&lt;&gt;"",D28&lt;&gt;"",E28&lt;&gt;"",F28&lt;&gt;""),"VALID","INVALID - REQUIRED FIELD"))</x:f>
      </x:c>
      <x:c r="K28" s="51" t="str">
        <x:f>IF(A28="","",IF(AND(G28="VALID",H28="VALID",I28="VALID",J28="VALID"),"VALID","INVALID"))</x:f>
      </x:c>
    </x:row>
    <x:row r="29">
      <x:c r="A29" s="51"/>
      <x:c r="B29" s="51"/>
      <x:c r="C29" s="51"/>
      <x:c r="D29" s="51"/>
      <x:c r="E29" s="51"/>
      <x:c r="F29" s="51"/>
      <x:c r="G29" s="51" t="str">
        <x:f>IF(A29="","",IF(COUNTIF($A$6:$A$205,A29)=1,"VALID","INVALID - DUPLICATE / CASE-COLLIDING EVIDENCE ID"))</x:f>
      </x:c>
      <x:c r="H29" s="51" t="str">
        <x:f>IF(A29="","",IF(AND(COUNTIF(DECISION_CONTEXT!$A$6:$A$205,B29)=1,EXACT(B29,INDEX(DECISION_CONTEXT!$A$6:$A$205,MATCH(B29,DECISION_CONTEXT!$A$6:$A$205,0))),INDEX(DECISION_CONTEXT!$I$6:$I$205,MATCH(B29,DECISION_CONTEXT!$A$6:$A$205,0))="VALID"),"VALID","INVALID - DECISION OWNERSHIP"))</x:f>
      </x:c>
      <x:c r="I29" s="51" t="str">
        <x:f>IF(A29="","",IF(OR(EXACT(C29,"DECISION-USABLE"),EXACT(C29,"BOUNDED INFERENCE"),EXACT(C29,"REPAIR / NARROW"),EXACT(C29,"HOLD / EXCLUDE")),"VALID","INVALID - EVIDENCE STATE TOKEN"))</x:f>
      </x:c>
      <x:c r="J29" s="51" t="str">
        <x:f>IF(A29="","",IF(AND(B29&lt;&gt;"",C29&lt;&gt;"",D29&lt;&gt;"",E29&lt;&gt;"",F29&lt;&gt;""),"VALID","INVALID - REQUIRED FIELD"))</x:f>
      </x:c>
      <x:c r="K29" s="51" t="str">
        <x:f>IF(A29="","",IF(AND(G29="VALID",H29="VALID",I29="VALID",J29="VALID"),"VALID","INVALID"))</x:f>
      </x:c>
    </x:row>
    <x:row r="30">
      <x:c r="A30" s="51"/>
      <x:c r="B30" s="51"/>
      <x:c r="C30" s="51"/>
      <x:c r="D30" s="51"/>
      <x:c r="E30" s="51"/>
      <x:c r="F30" s="51"/>
      <x:c r="G30" s="51" t="str">
        <x:f>IF(A30="","",IF(COUNTIF($A$6:$A$205,A30)=1,"VALID","INVALID - DUPLICATE / CASE-COLLIDING EVIDENCE ID"))</x:f>
      </x:c>
      <x:c r="H30" s="51" t="str">
        <x:f>IF(A30="","",IF(AND(COUNTIF(DECISION_CONTEXT!$A$6:$A$205,B30)=1,EXACT(B30,INDEX(DECISION_CONTEXT!$A$6:$A$205,MATCH(B30,DECISION_CONTEXT!$A$6:$A$205,0))),INDEX(DECISION_CONTEXT!$I$6:$I$205,MATCH(B30,DECISION_CONTEXT!$A$6:$A$205,0))="VALID"),"VALID","INVALID - DECISION OWNERSHIP"))</x:f>
      </x:c>
      <x:c r="I30" s="51" t="str">
        <x:f>IF(A30="","",IF(OR(EXACT(C30,"DECISION-USABLE"),EXACT(C30,"BOUNDED INFERENCE"),EXACT(C30,"REPAIR / NARROW"),EXACT(C30,"HOLD / EXCLUDE")),"VALID","INVALID - EVIDENCE STATE TOKEN"))</x:f>
      </x:c>
      <x:c r="J30" s="51" t="str">
        <x:f>IF(A30="","",IF(AND(B30&lt;&gt;"",C30&lt;&gt;"",D30&lt;&gt;"",E30&lt;&gt;"",F30&lt;&gt;""),"VALID","INVALID - REQUIRED FIELD"))</x:f>
      </x:c>
      <x:c r="K30" s="51" t="str">
        <x:f>IF(A30="","",IF(AND(G30="VALID",H30="VALID",I30="VALID",J30="VALID"),"VALID","INVALID"))</x:f>
      </x:c>
    </x:row>
    <x:row r="31">
      <x:c r="A31" s="51"/>
      <x:c r="B31" s="51"/>
      <x:c r="C31" s="51"/>
      <x:c r="D31" s="51"/>
      <x:c r="E31" s="51"/>
      <x:c r="F31" s="51"/>
      <x:c r="G31" s="51" t="str">
        <x:f>IF(A31="","",IF(COUNTIF($A$6:$A$205,A31)=1,"VALID","INVALID - DUPLICATE / CASE-COLLIDING EVIDENCE ID"))</x:f>
      </x:c>
      <x:c r="H31" s="51" t="str">
        <x:f>IF(A31="","",IF(AND(COUNTIF(DECISION_CONTEXT!$A$6:$A$205,B31)=1,EXACT(B31,INDEX(DECISION_CONTEXT!$A$6:$A$205,MATCH(B31,DECISION_CONTEXT!$A$6:$A$205,0))),INDEX(DECISION_CONTEXT!$I$6:$I$205,MATCH(B31,DECISION_CONTEXT!$A$6:$A$205,0))="VALID"),"VALID","INVALID - DECISION OWNERSHIP"))</x:f>
      </x:c>
      <x:c r="I31" s="51" t="str">
        <x:f>IF(A31="","",IF(OR(EXACT(C31,"DECISION-USABLE"),EXACT(C31,"BOUNDED INFERENCE"),EXACT(C31,"REPAIR / NARROW"),EXACT(C31,"HOLD / EXCLUDE")),"VALID","INVALID - EVIDENCE STATE TOKEN"))</x:f>
      </x:c>
      <x:c r="J31" s="51" t="str">
        <x:f>IF(A31="","",IF(AND(B31&lt;&gt;"",C31&lt;&gt;"",D31&lt;&gt;"",E31&lt;&gt;"",F31&lt;&gt;""),"VALID","INVALID - REQUIRED FIELD"))</x:f>
      </x:c>
      <x:c r="K31" s="51" t="str">
        <x:f>IF(A31="","",IF(AND(G31="VALID",H31="VALID",I31="VALID",J31="VALID"),"VALID","INVALID"))</x:f>
      </x:c>
    </x:row>
    <x:row r="32">
      <x:c r="A32" s="51"/>
      <x:c r="B32" s="51"/>
      <x:c r="C32" s="51"/>
      <x:c r="D32" s="51"/>
      <x:c r="E32" s="51"/>
      <x:c r="F32" s="51"/>
      <x:c r="G32" s="51" t="str">
        <x:f>IF(A32="","",IF(COUNTIF($A$6:$A$205,A32)=1,"VALID","INVALID - DUPLICATE / CASE-COLLIDING EVIDENCE ID"))</x:f>
      </x:c>
      <x:c r="H32" s="51" t="str">
        <x:f>IF(A32="","",IF(AND(COUNTIF(DECISION_CONTEXT!$A$6:$A$205,B32)=1,EXACT(B32,INDEX(DECISION_CONTEXT!$A$6:$A$205,MATCH(B32,DECISION_CONTEXT!$A$6:$A$205,0))),INDEX(DECISION_CONTEXT!$I$6:$I$205,MATCH(B32,DECISION_CONTEXT!$A$6:$A$205,0))="VALID"),"VALID","INVALID - DECISION OWNERSHIP"))</x:f>
      </x:c>
      <x:c r="I32" s="51" t="str">
        <x:f>IF(A32="","",IF(OR(EXACT(C32,"DECISION-USABLE"),EXACT(C32,"BOUNDED INFERENCE"),EXACT(C32,"REPAIR / NARROW"),EXACT(C32,"HOLD / EXCLUDE")),"VALID","INVALID - EVIDENCE STATE TOKEN"))</x:f>
      </x:c>
      <x:c r="J32" s="51" t="str">
        <x:f>IF(A32="","",IF(AND(B32&lt;&gt;"",C32&lt;&gt;"",D32&lt;&gt;"",E32&lt;&gt;"",F32&lt;&gt;""),"VALID","INVALID - REQUIRED FIELD"))</x:f>
      </x:c>
      <x:c r="K32" s="51" t="str">
        <x:f>IF(A32="","",IF(AND(G32="VALID",H32="VALID",I32="VALID",J32="VALID"),"VALID","INVALID"))</x:f>
      </x:c>
    </x:row>
    <x:row r="33">
      <x:c r="A33" s="51"/>
      <x:c r="B33" s="51"/>
      <x:c r="C33" s="51"/>
      <x:c r="D33" s="51"/>
      <x:c r="E33" s="51"/>
      <x:c r="F33" s="51"/>
      <x:c r="G33" s="51" t="str">
        <x:f>IF(A33="","",IF(COUNTIF($A$6:$A$205,A33)=1,"VALID","INVALID - DUPLICATE / CASE-COLLIDING EVIDENCE ID"))</x:f>
      </x:c>
      <x:c r="H33" s="51" t="str">
        <x:f>IF(A33="","",IF(AND(COUNTIF(DECISION_CONTEXT!$A$6:$A$205,B33)=1,EXACT(B33,INDEX(DECISION_CONTEXT!$A$6:$A$205,MATCH(B33,DECISION_CONTEXT!$A$6:$A$205,0))),INDEX(DECISION_CONTEXT!$I$6:$I$205,MATCH(B33,DECISION_CONTEXT!$A$6:$A$205,0))="VALID"),"VALID","INVALID - DECISION OWNERSHIP"))</x:f>
      </x:c>
      <x:c r="I33" s="51" t="str">
        <x:f>IF(A33="","",IF(OR(EXACT(C33,"DECISION-USABLE"),EXACT(C33,"BOUNDED INFERENCE"),EXACT(C33,"REPAIR / NARROW"),EXACT(C33,"HOLD / EXCLUDE")),"VALID","INVALID - EVIDENCE STATE TOKEN"))</x:f>
      </x:c>
      <x:c r="J33" s="51" t="str">
        <x:f>IF(A33="","",IF(AND(B33&lt;&gt;"",C33&lt;&gt;"",D33&lt;&gt;"",E33&lt;&gt;"",F33&lt;&gt;""),"VALID","INVALID - REQUIRED FIELD"))</x:f>
      </x:c>
      <x:c r="K33" s="51" t="str">
        <x:f>IF(A33="","",IF(AND(G33="VALID",H33="VALID",I33="VALID",J33="VALID"),"VALID","INVALID"))</x:f>
      </x:c>
    </x:row>
    <x:row r="34">
      <x:c r="A34" s="51"/>
      <x:c r="B34" s="51"/>
      <x:c r="C34" s="51"/>
      <x:c r="D34" s="51"/>
      <x:c r="E34" s="51"/>
      <x:c r="F34" s="51"/>
      <x:c r="G34" s="51" t="str">
        <x:f>IF(A34="","",IF(COUNTIF($A$6:$A$205,A34)=1,"VALID","INVALID - DUPLICATE / CASE-COLLIDING EVIDENCE ID"))</x:f>
      </x:c>
      <x:c r="H34" s="51" t="str">
        <x:f>IF(A34="","",IF(AND(COUNTIF(DECISION_CONTEXT!$A$6:$A$205,B34)=1,EXACT(B34,INDEX(DECISION_CONTEXT!$A$6:$A$205,MATCH(B34,DECISION_CONTEXT!$A$6:$A$205,0))),INDEX(DECISION_CONTEXT!$I$6:$I$205,MATCH(B34,DECISION_CONTEXT!$A$6:$A$205,0))="VALID"),"VALID","INVALID - DECISION OWNERSHIP"))</x:f>
      </x:c>
      <x:c r="I34" s="51" t="str">
        <x:f>IF(A34="","",IF(OR(EXACT(C34,"DECISION-USABLE"),EXACT(C34,"BOUNDED INFERENCE"),EXACT(C34,"REPAIR / NARROW"),EXACT(C34,"HOLD / EXCLUDE")),"VALID","INVALID - EVIDENCE STATE TOKEN"))</x:f>
      </x:c>
      <x:c r="J34" s="51" t="str">
        <x:f>IF(A34="","",IF(AND(B34&lt;&gt;"",C34&lt;&gt;"",D34&lt;&gt;"",E34&lt;&gt;"",F34&lt;&gt;""),"VALID","INVALID - REQUIRED FIELD"))</x:f>
      </x:c>
      <x:c r="K34" s="51" t="str">
        <x:f>IF(A34="","",IF(AND(G34="VALID",H34="VALID",I34="VALID",J34="VALID"),"VALID","INVALID"))</x:f>
      </x:c>
    </x:row>
    <x:row r="35">
      <x:c r="A35" s="51"/>
      <x:c r="B35" s="51"/>
      <x:c r="C35" s="51"/>
      <x:c r="D35" s="51"/>
      <x:c r="E35" s="51"/>
      <x:c r="F35" s="51"/>
      <x:c r="G35" s="51" t="str">
        <x:f>IF(A35="","",IF(COUNTIF($A$6:$A$205,A35)=1,"VALID","INVALID - DUPLICATE / CASE-COLLIDING EVIDENCE ID"))</x:f>
      </x:c>
      <x:c r="H35" s="51" t="str">
        <x:f>IF(A35="","",IF(AND(COUNTIF(DECISION_CONTEXT!$A$6:$A$205,B35)=1,EXACT(B35,INDEX(DECISION_CONTEXT!$A$6:$A$205,MATCH(B35,DECISION_CONTEXT!$A$6:$A$205,0))),INDEX(DECISION_CONTEXT!$I$6:$I$205,MATCH(B35,DECISION_CONTEXT!$A$6:$A$205,0))="VALID"),"VALID","INVALID - DECISION OWNERSHIP"))</x:f>
      </x:c>
      <x:c r="I35" s="51" t="str">
        <x:f>IF(A35="","",IF(OR(EXACT(C35,"DECISION-USABLE"),EXACT(C35,"BOUNDED INFERENCE"),EXACT(C35,"REPAIR / NARROW"),EXACT(C35,"HOLD / EXCLUDE")),"VALID","INVALID - EVIDENCE STATE TOKEN"))</x:f>
      </x:c>
      <x:c r="J35" s="51" t="str">
        <x:f>IF(A35="","",IF(AND(B35&lt;&gt;"",C35&lt;&gt;"",D35&lt;&gt;"",E35&lt;&gt;"",F35&lt;&gt;""),"VALID","INVALID - REQUIRED FIELD"))</x:f>
      </x:c>
      <x:c r="K35" s="51" t="str">
        <x:f>IF(A35="","",IF(AND(G35="VALID",H35="VALID",I35="VALID",J35="VALID"),"VALID","INVALID"))</x:f>
      </x:c>
    </x:row>
    <x:row r="36">
      <x:c r="A36" s="51"/>
      <x:c r="B36" s="51"/>
      <x:c r="C36" s="51"/>
      <x:c r="D36" s="51"/>
      <x:c r="E36" s="51"/>
      <x:c r="F36" s="51"/>
      <x:c r="G36" s="51" t="str">
        <x:f>IF(A36="","",IF(COUNTIF($A$6:$A$205,A36)=1,"VALID","INVALID - DUPLICATE / CASE-COLLIDING EVIDENCE ID"))</x:f>
      </x:c>
      <x:c r="H36" s="51" t="str">
        <x:f>IF(A36="","",IF(AND(COUNTIF(DECISION_CONTEXT!$A$6:$A$205,B36)=1,EXACT(B36,INDEX(DECISION_CONTEXT!$A$6:$A$205,MATCH(B36,DECISION_CONTEXT!$A$6:$A$205,0))),INDEX(DECISION_CONTEXT!$I$6:$I$205,MATCH(B36,DECISION_CONTEXT!$A$6:$A$205,0))="VALID"),"VALID","INVALID - DECISION OWNERSHIP"))</x:f>
      </x:c>
      <x:c r="I36" s="51" t="str">
        <x:f>IF(A36="","",IF(OR(EXACT(C36,"DECISION-USABLE"),EXACT(C36,"BOUNDED INFERENCE"),EXACT(C36,"REPAIR / NARROW"),EXACT(C36,"HOLD / EXCLUDE")),"VALID","INVALID - EVIDENCE STATE TOKEN"))</x:f>
      </x:c>
      <x:c r="J36" s="51" t="str">
        <x:f>IF(A36="","",IF(AND(B36&lt;&gt;"",C36&lt;&gt;"",D36&lt;&gt;"",E36&lt;&gt;"",F36&lt;&gt;""),"VALID","INVALID - REQUIRED FIELD"))</x:f>
      </x:c>
      <x:c r="K36" s="51" t="str">
        <x:f>IF(A36="","",IF(AND(G36="VALID",H36="VALID",I36="VALID",J36="VALID"),"VALID","INVALID"))</x:f>
      </x:c>
    </x:row>
    <x:row r="37">
      <x:c r="A37" s="51"/>
      <x:c r="B37" s="51"/>
      <x:c r="C37" s="51"/>
      <x:c r="D37" s="51"/>
      <x:c r="E37" s="51"/>
      <x:c r="F37" s="51"/>
      <x:c r="G37" s="51" t="str">
        <x:f>IF(A37="","",IF(COUNTIF($A$6:$A$205,A37)=1,"VALID","INVALID - DUPLICATE / CASE-COLLIDING EVIDENCE ID"))</x:f>
      </x:c>
      <x:c r="H37" s="51" t="str">
        <x:f>IF(A37="","",IF(AND(COUNTIF(DECISION_CONTEXT!$A$6:$A$205,B37)=1,EXACT(B37,INDEX(DECISION_CONTEXT!$A$6:$A$205,MATCH(B37,DECISION_CONTEXT!$A$6:$A$205,0))),INDEX(DECISION_CONTEXT!$I$6:$I$205,MATCH(B37,DECISION_CONTEXT!$A$6:$A$205,0))="VALID"),"VALID","INVALID - DECISION OWNERSHIP"))</x:f>
      </x:c>
      <x:c r="I37" s="51" t="str">
        <x:f>IF(A37="","",IF(OR(EXACT(C37,"DECISION-USABLE"),EXACT(C37,"BOUNDED INFERENCE"),EXACT(C37,"REPAIR / NARROW"),EXACT(C37,"HOLD / EXCLUDE")),"VALID","INVALID - EVIDENCE STATE TOKEN"))</x:f>
      </x:c>
      <x:c r="J37" s="51" t="str">
        <x:f>IF(A37="","",IF(AND(B37&lt;&gt;"",C37&lt;&gt;"",D37&lt;&gt;"",E37&lt;&gt;"",F37&lt;&gt;""),"VALID","INVALID - REQUIRED FIELD"))</x:f>
      </x:c>
      <x:c r="K37" s="51" t="str">
        <x:f>IF(A37="","",IF(AND(G37="VALID",H37="VALID",I37="VALID",J37="VALID"),"VALID","INVALID"))</x:f>
      </x:c>
    </x:row>
    <x:row r="38">
      <x:c r="A38" s="51"/>
      <x:c r="B38" s="51"/>
      <x:c r="C38" s="51"/>
      <x:c r="D38" s="51"/>
      <x:c r="E38" s="51"/>
      <x:c r="F38" s="51"/>
      <x:c r="G38" s="51" t="str">
        <x:f>IF(A38="","",IF(COUNTIF($A$6:$A$205,A38)=1,"VALID","INVALID - DUPLICATE / CASE-COLLIDING EVIDENCE ID"))</x:f>
      </x:c>
      <x:c r="H38" s="51" t="str">
        <x:f>IF(A38="","",IF(AND(COUNTIF(DECISION_CONTEXT!$A$6:$A$205,B38)=1,EXACT(B38,INDEX(DECISION_CONTEXT!$A$6:$A$205,MATCH(B38,DECISION_CONTEXT!$A$6:$A$205,0))),INDEX(DECISION_CONTEXT!$I$6:$I$205,MATCH(B38,DECISION_CONTEXT!$A$6:$A$205,0))="VALID"),"VALID","INVALID - DECISION OWNERSHIP"))</x:f>
      </x:c>
      <x:c r="I38" s="51" t="str">
        <x:f>IF(A38="","",IF(OR(EXACT(C38,"DECISION-USABLE"),EXACT(C38,"BOUNDED INFERENCE"),EXACT(C38,"REPAIR / NARROW"),EXACT(C38,"HOLD / EXCLUDE")),"VALID","INVALID - EVIDENCE STATE TOKEN"))</x:f>
      </x:c>
      <x:c r="J38" s="51" t="str">
        <x:f>IF(A38="","",IF(AND(B38&lt;&gt;"",C38&lt;&gt;"",D38&lt;&gt;"",E38&lt;&gt;"",F38&lt;&gt;""),"VALID","INVALID - REQUIRED FIELD"))</x:f>
      </x:c>
      <x:c r="K38" s="51" t="str">
        <x:f>IF(A38="","",IF(AND(G38="VALID",H38="VALID",I38="VALID",J38="VALID"),"VALID","INVALID"))</x:f>
      </x:c>
    </x:row>
    <x:row r="39">
      <x:c r="A39" s="51"/>
      <x:c r="B39" s="51"/>
      <x:c r="C39" s="51"/>
      <x:c r="D39" s="51"/>
      <x:c r="E39" s="51"/>
      <x:c r="F39" s="51"/>
      <x:c r="G39" s="51" t="str">
        <x:f>IF(A39="","",IF(COUNTIF($A$6:$A$205,A39)=1,"VALID","INVALID - DUPLICATE / CASE-COLLIDING EVIDENCE ID"))</x:f>
      </x:c>
      <x:c r="H39" s="51" t="str">
        <x:f>IF(A39="","",IF(AND(COUNTIF(DECISION_CONTEXT!$A$6:$A$205,B39)=1,EXACT(B39,INDEX(DECISION_CONTEXT!$A$6:$A$205,MATCH(B39,DECISION_CONTEXT!$A$6:$A$205,0))),INDEX(DECISION_CONTEXT!$I$6:$I$205,MATCH(B39,DECISION_CONTEXT!$A$6:$A$205,0))="VALID"),"VALID","INVALID - DECISION OWNERSHIP"))</x:f>
      </x:c>
      <x:c r="I39" s="51" t="str">
        <x:f>IF(A39="","",IF(OR(EXACT(C39,"DECISION-USABLE"),EXACT(C39,"BOUNDED INFERENCE"),EXACT(C39,"REPAIR / NARROW"),EXACT(C39,"HOLD / EXCLUDE")),"VALID","INVALID - EVIDENCE STATE TOKEN"))</x:f>
      </x:c>
      <x:c r="J39" s="51" t="str">
        <x:f>IF(A39="","",IF(AND(B39&lt;&gt;"",C39&lt;&gt;"",D39&lt;&gt;"",E39&lt;&gt;"",F39&lt;&gt;""),"VALID","INVALID - REQUIRED FIELD"))</x:f>
      </x:c>
      <x:c r="K39" s="51" t="str">
        <x:f>IF(A39="","",IF(AND(G39="VALID",H39="VALID",I39="VALID",J39="VALID"),"VALID","INVALID"))</x:f>
      </x:c>
    </x:row>
    <x:row r="40">
      <x:c r="A40" s="51"/>
      <x:c r="B40" s="51"/>
      <x:c r="C40" s="51"/>
      <x:c r="D40" s="51"/>
      <x:c r="E40" s="51"/>
      <x:c r="F40" s="51"/>
      <x:c r="G40" s="51" t="str">
        <x:f>IF(A40="","",IF(COUNTIF($A$6:$A$205,A40)=1,"VALID","INVALID - DUPLICATE / CASE-COLLIDING EVIDENCE ID"))</x:f>
      </x:c>
      <x:c r="H40" s="51" t="str">
        <x:f>IF(A40="","",IF(AND(COUNTIF(DECISION_CONTEXT!$A$6:$A$205,B40)=1,EXACT(B40,INDEX(DECISION_CONTEXT!$A$6:$A$205,MATCH(B40,DECISION_CONTEXT!$A$6:$A$205,0))),INDEX(DECISION_CONTEXT!$I$6:$I$205,MATCH(B40,DECISION_CONTEXT!$A$6:$A$205,0))="VALID"),"VALID","INVALID - DECISION OWNERSHIP"))</x:f>
      </x:c>
      <x:c r="I40" s="51" t="str">
        <x:f>IF(A40="","",IF(OR(EXACT(C40,"DECISION-USABLE"),EXACT(C40,"BOUNDED INFERENCE"),EXACT(C40,"REPAIR / NARROW"),EXACT(C40,"HOLD / EXCLUDE")),"VALID","INVALID - EVIDENCE STATE TOKEN"))</x:f>
      </x:c>
      <x:c r="J40" s="51" t="str">
        <x:f>IF(A40="","",IF(AND(B40&lt;&gt;"",C40&lt;&gt;"",D40&lt;&gt;"",E40&lt;&gt;"",F40&lt;&gt;""),"VALID","INVALID - REQUIRED FIELD"))</x:f>
      </x:c>
      <x:c r="K40" s="51" t="str">
        <x:f>IF(A40="","",IF(AND(G40="VALID",H40="VALID",I40="VALID",J40="VALID"),"VALID","INVALID"))</x:f>
      </x:c>
    </x:row>
    <x:row r="41">
      <x:c r="A41" s="51"/>
      <x:c r="B41" s="51"/>
      <x:c r="C41" s="51"/>
      <x:c r="D41" s="51"/>
      <x:c r="E41" s="51"/>
      <x:c r="F41" s="51"/>
      <x:c r="G41" s="51" t="str">
        <x:f>IF(A41="","",IF(COUNTIF($A$6:$A$205,A41)=1,"VALID","INVALID - DUPLICATE / CASE-COLLIDING EVIDENCE ID"))</x:f>
      </x:c>
      <x:c r="H41" s="51" t="str">
        <x:f>IF(A41="","",IF(AND(COUNTIF(DECISION_CONTEXT!$A$6:$A$205,B41)=1,EXACT(B41,INDEX(DECISION_CONTEXT!$A$6:$A$205,MATCH(B41,DECISION_CONTEXT!$A$6:$A$205,0))),INDEX(DECISION_CONTEXT!$I$6:$I$205,MATCH(B41,DECISION_CONTEXT!$A$6:$A$205,0))="VALID"),"VALID","INVALID - DECISION OWNERSHIP"))</x:f>
      </x:c>
      <x:c r="I41" s="51" t="str">
        <x:f>IF(A41="","",IF(OR(EXACT(C41,"DECISION-USABLE"),EXACT(C41,"BOUNDED INFERENCE"),EXACT(C41,"REPAIR / NARROW"),EXACT(C41,"HOLD / EXCLUDE")),"VALID","INVALID - EVIDENCE STATE TOKEN"))</x:f>
      </x:c>
      <x:c r="J41" s="51" t="str">
        <x:f>IF(A41="","",IF(AND(B41&lt;&gt;"",C41&lt;&gt;"",D41&lt;&gt;"",E41&lt;&gt;"",F41&lt;&gt;""),"VALID","INVALID - REQUIRED FIELD"))</x:f>
      </x:c>
      <x:c r="K41" s="51" t="str">
        <x:f>IF(A41="","",IF(AND(G41="VALID",H41="VALID",I41="VALID",J41="VALID"),"VALID","INVALID"))</x:f>
      </x:c>
    </x:row>
    <x:row r="42">
      <x:c r="A42" s="51"/>
      <x:c r="B42" s="51"/>
      <x:c r="C42" s="51"/>
      <x:c r="D42" s="51"/>
      <x:c r="E42" s="51"/>
      <x:c r="F42" s="51"/>
      <x:c r="G42" s="51" t="str">
        <x:f>IF(A42="","",IF(COUNTIF($A$6:$A$205,A42)=1,"VALID","INVALID - DUPLICATE / CASE-COLLIDING EVIDENCE ID"))</x:f>
      </x:c>
      <x:c r="H42" s="51" t="str">
        <x:f>IF(A42="","",IF(AND(COUNTIF(DECISION_CONTEXT!$A$6:$A$205,B42)=1,EXACT(B42,INDEX(DECISION_CONTEXT!$A$6:$A$205,MATCH(B42,DECISION_CONTEXT!$A$6:$A$205,0))),INDEX(DECISION_CONTEXT!$I$6:$I$205,MATCH(B42,DECISION_CONTEXT!$A$6:$A$205,0))="VALID"),"VALID","INVALID - DECISION OWNERSHIP"))</x:f>
      </x:c>
      <x:c r="I42" s="51" t="str">
        <x:f>IF(A42="","",IF(OR(EXACT(C42,"DECISION-USABLE"),EXACT(C42,"BOUNDED INFERENCE"),EXACT(C42,"REPAIR / NARROW"),EXACT(C42,"HOLD / EXCLUDE")),"VALID","INVALID - EVIDENCE STATE TOKEN"))</x:f>
      </x:c>
      <x:c r="J42" s="51" t="str">
        <x:f>IF(A42="","",IF(AND(B42&lt;&gt;"",C42&lt;&gt;"",D42&lt;&gt;"",E42&lt;&gt;"",F42&lt;&gt;""),"VALID","INVALID - REQUIRED FIELD"))</x:f>
      </x:c>
      <x:c r="K42" s="51" t="str">
        <x:f>IF(A42="","",IF(AND(G42="VALID",H42="VALID",I42="VALID",J42="VALID"),"VALID","INVALID"))</x:f>
      </x:c>
    </x:row>
    <x:row r="43">
      <x:c r="A43" s="51"/>
      <x:c r="B43" s="51"/>
      <x:c r="C43" s="51"/>
      <x:c r="D43" s="51"/>
      <x:c r="E43" s="51"/>
      <x:c r="F43" s="51"/>
      <x:c r="G43" s="51" t="str">
        <x:f>IF(A43="","",IF(COUNTIF($A$6:$A$205,A43)=1,"VALID","INVALID - DUPLICATE / CASE-COLLIDING EVIDENCE ID"))</x:f>
      </x:c>
      <x:c r="H43" s="51" t="str">
        <x:f>IF(A43="","",IF(AND(COUNTIF(DECISION_CONTEXT!$A$6:$A$205,B43)=1,EXACT(B43,INDEX(DECISION_CONTEXT!$A$6:$A$205,MATCH(B43,DECISION_CONTEXT!$A$6:$A$205,0))),INDEX(DECISION_CONTEXT!$I$6:$I$205,MATCH(B43,DECISION_CONTEXT!$A$6:$A$205,0))="VALID"),"VALID","INVALID - DECISION OWNERSHIP"))</x:f>
      </x:c>
      <x:c r="I43" s="51" t="str">
        <x:f>IF(A43="","",IF(OR(EXACT(C43,"DECISION-USABLE"),EXACT(C43,"BOUNDED INFERENCE"),EXACT(C43,"REPAIR / NARROW"),EXACT(C43,"HOLD / EXCLUDE")),"VALID","INVALID - EVIDENCE STATE TOKEN"))</x:f>
      </x:c>
      <x:c r="J43" s="51" t="str">
        <x:f>IF(A43="","",IF(AND(B43&lt;&gt;"",C43&lt;&gt;"",D43&lt;&gt;"",E43&lt;&gt;"",F43&lt;&gt;""),"VALID","INVALID - REQUIRED FIELD"))</x:f>
      </x:c>
      <x:c r="K43" s="51" t="str">
        <x:f>IF(A43="","",IF(AND(G43="VALID",H43="VALID",I43="VALID",J43="VALID"),"VALID","INVALID"))</x:f>
      </x:c>
    </x:row>
    <x:row r="44">
      <x:c r="A44" s="51"/>
      <x:c r="B44" s="51"/>
      <x:c r="C44" s="51"/>
      <x:c r="D44" s="51"/>
      <x:c r="E44" s="51"/>
      <x:c r="F44" s="51"/>
      <x:c r="G44" s="51" t="str">
        <x:f>IF(A44="","",IF(COUNTIF($A$6:$A$205,A44)=1,"VALID","INVALID - DUPLICATE / CASE-COLLIDING EVIDENCE ID"))</x:f>
      </x:c>
      <x:c r="H44" s="51" t="str">
        <x:f>IF(A44="","",IF(AND(COUNTIF(DECISION_CONTEXT!$A$6:$A$205,B44)=1,EXACT(B44,INDEX(DECISION_CONTEXT!$A$6:$A$205,MATCH(B44,DECISION_CONTEXT!$A$6:$A$205,0))),INDEX(DECISION_CONTEXT!$I$6:$I$205,MATCH(B44,DECISION_CONTEXT!$A$6:$A$205,0))="VALID"),"VALID","INVALID - DECISION OWNERSHIP"))</x:f>
      </x:c>
      <x:c r="I44" s="51" t="str">
        <x:f>IF(A44="","",IF(OR(EXACT(C44,"DECISION-USABLE"),EXACT(C44,"BOUNDED INFERENCE"),EXACT(C44,"REPAIR / NARROW"),EXACT(C44,"HOLD / EXCLUDE")),"VALID","INVALID - EVIDENCE STATE TOKEN"))</x:f>
      </x:c>
      <x:c r="J44" s="51" t="str">
        <x:f>IF(A44="","",IF(AND(B44&lt;&gt;"",C44&lt;&gt;"",D44&lt;&gt;"",E44&lt;&gt;"",F44&lt;&gt;""),"VALID","INVALID - REQUIRED FIELD"))</x:f>
      </x:c>
      <x:c r="K44" s="51" t="str">
        <x:f>IF(A44="","",IF(AND(G44="VALID",H44="VALID",I44="VALID",J44="VALID"),"VALID","INVALID"))</x:f>
      </x:c>
    </x:row>
    <x:row r="45">
      <x:c r="A45" s="51"/>
      <x:c r="B45" s="51"/>
      <x:c r="C45" s="51"/>
      <x:c r="D45" s="51"/>
      <x:c r="E45" s="51"/>
      <x:c r="F45" s="51"/>
      <x:c r="G45" s="51" t="str">
        <x:f>IF(A45="","",IF(COUNTIF($A$6:$A$205,A45)=1,"VALID","INVALID - DUPLICATE / CASE-COLLIDING EVIDENCE ID"))</x:f>
      </x:c>
      <x:c r="H45" s="51" t="str">
        <x:f>IF(A45="","",IF(AND(COUNTIF(DECISION_CONTEXT!$A$6:$A$205,B45)=1,EXACT(B45,INDEX(DECISION_CONTEXT!$A$6:$A$205,MATCH(B45,DECISION_CONTEXT!$A$6:$A$205,0))),INDEX(DECISION_CONTEXT!$I$6:$I$205,MATCH(B45,DECISION_CONTEXT!$A$6:$A$205,0))="VALID"),"VALID","INVALID - DECISION OWNERSHIP"))</x:f>
      </x:c>
      <x:c r="I45" s="51" t="str">
        <x:f>IF(A45="","",IF(OR(EXACT(C45,"DECISION-USABLE"),EXACT(C45,"BOUNDED INFERENCE"),EXACT(C45,"REPAIR / NARROW"),EXACT(C45,"HOLD / EXCLUDE")),"VALID","INVALID - EVIDENCE STATE TOKEN"))</x:f>
      </x:c>
      <x:c r="J45" s="51" t="str">
        <x:f>IF(A45="","",IF(AND(B45&lt;&gt;"",C45&lt;&gt;"",D45&lt;&gt;"",E45&lt;&gt;"",F45&lt;&gt;""),"VALID","INVALID - REQUIRED FIELD"))</x:f>
      </x:c>
      <x:c r="K45" s="51" t="str">
        <x:f>IF(A45="","",IF(AND(G45="VALID",H45="VALID",I45="VALID",J45="VALID"),"VALID","INVALID"))</x:f>
      </x:c>
    </x:row>
    <x:row r="46">
      <x:c r="A46" s="51"/>
      <x:c r="B46" s="51"/>
      <x:c r="C46" s="51"/>
      <x:c r="D46" s="51"/>
      <x:c r="E46" s="51"/>
      <x:c r="F46" s="51"/>
      <x:c r="G46" s="51" t="str">
        <x:f>IF(A46="","",IF(COUNTIF($A$6:$A$205,A46)=1,"VALID","INVALID - DUPLICATE / CASE-COLLIDING EVIDENCE ID"))</x:f>
      </x:c>
      <x:c r="H46" s="51" t="str">
        <x:f>IF(A46="","",IF(AND(COUNTIF(DECISION_CONTEXT!$A$6:$A$205,B46)=1,EXACT(B46,INDEX(DECISION_CONTEXT!$A$6:$A$205,MATCH(B46,DECISION_CONTEXT!$A$6:$A$205,0))),INDEX(DECISION_CONTEXT!$I$6:$I$205,MATCH(B46,DECISION_CONTEXT!$A$6:$A$205,0))="VALID"),"VALID","INVALID - DECISION OWNERSHIP"))</x:f>
      </x:c>
      <x:c r="I46" s="51" t="str">
        <x:f>IF(A46="","",IF(OR(EXACT(C46,"DECISION-USABLE"),EXACT(C46,"BOUNDED INFERENCE"),EXACT(C46,"REPAIR / NARROW"),EXACT(C46,"HOLD / EXCLUDE")),"VALID","INVALID - EVIDENCE STATE TOKEN"))</x:f>
      </x:c>
      <x:c r="J46" s="51" t="str">
        <x:f>IF(A46="","",IF(AND(B46&lt;&gt;"",C46&lt;&gt;"",D46&lt;&gt;"",E46&lt;&gt;"",F46&lt;&gt;""),"VALID","INVALID - REQUIRED FIELD"))</x:f>
      </x:c>
      <x:c r="K46" s="51" t="str">
        <x:f>IF(A46="","",IF(AND(G46="VALID",H46="VALID",I46="VALID",J46="VALID"),"VALID","INVALID"))</x:f>
      </x:c>
    </x:row>
    <x:row r="47">
      <x:c r="A47" s="51"/>
      <x:c r="B47" s="51"/>
      <x:c r="C47" s="51"/>
      <x:c r="D47" s="51"/>
      <x:c r="E47" s="51"/>
      <x:c r="F47" s="51"/>
      <x:c r="G47" s="51" t="str">
        <x:f>IF(A47="","",IF(COUNTIF($A$6:$A$205,A47)=1,"VALID","INVALID - DUPLICATE / CASE-COLLIDING EVIDENCE ID"))</x:f>
      </x:c>
      <x:c r="H47" s="51" t="str">
        <x:f>IF(A47="","",IF(AND(COUNTIF(DECISION_CONTEXT!$A$6:$A$205,B47)=1,EXACT(B47,INDEX(DECISION_CONTEXT!$A$6:$A$205,MATCH(B47,DECISION_CONTEXT!$A$6:$A$205,0))),INDEX(DECISION_CONTEXT!$I$6:$I$205,MATCH(B47,DECISION_CONTEXT!$A$6:$A$205,0))="VALID"),"VALID","INVALID - DECISION OWNERSHIP"))</x:f>
      </x:c>
      <x:c r="I47" s="51" t="str">
        <x:f>IF(A47="","",IF(OR(EXACT(C47,"DECISION-USABLE"),EXACT(C47,"BOUNDED INFERENCE"),EXACT(C47,"REPAIR / NARROW"),EXACT(C47,"HOLD / EXCLUDE")),"VALID","INVALID - EVIDENCE STATE TOKEN"))</x:f>
      </x:c>
      <x:c r="J47" s="51" t="str">
        <x:f>IF(A47="","",IF(AND(B47&lt;&gt;"",C47&lt;&gt;"",D47&lt;&gt;"",E47&lt;&gt;"",F47&lt;&gt;""),"VALID","INVALID - REQUIRED FIELD"))</x:f>
      </x:c>
      <x:c r="K47" s="51" t="str">
        <x:f>IF(A47="","",IF(AND(G47="VALID",H47="VALID",I47="VALID",J47="VALID"),"VALID","INVALID"))</x:f>
      </x:c>
    </x:row>
    <x:row r="48">
      <x:c r="A48" s="51"/>
      <x:c r="B48" s="51"/>
      <x:c r="C48" s="51"/>
      <x:c r="D48" s="51"/>
      <x:c r="E48" s="51"/>
      <x:c r="F48" s="51"/>
      <x:c r="G48" s="51" t="str">
        <x:f>IF(A48="","",IF(COUNTIF($A$6:$A$205,A48)=1,"VALID","INVALID - DUPLICATE / CASE-COLLIDING EVIDENCE ID"))</x:f>
      </x:c>
      <x:c r="H48" s="51" t="str">
        <x:f>IF(A48="","",IF(AND(COUNTIF(DECISION_CONTEXT!$A$6:$A$205,B48)=1,EXACT(B48,INDEX(DECISION_CONTEXT!$A$6:$A$205,MATCH(B48,DECISION_CONTEXT!$A$6:$A$205,0))),INDEX(DECISION_CONTEXT!$I$6:$I$205,MATCH(B48,DECISION_CONTEXT!$A$6:$A$205,0))="VALID"),"VALID","INVALID - DECISION OWNERSHIP"))</x:f>
      </x:c>
      <x:c r="I48" s="51" t="str">
        <x:f>IF(A48="","",IF(OR(EXACT(C48,"DECISION-USABLE"),EXACT(C48,"BOUNDED INFERENCE"),EXACT(C48,"REPAIR / NARROW"),EXACT(C48,"HOLD / EXCLUDE")),"VALID","INVALID - EVIDENCE STATE TOKEN"))</x:f>
      </x:c>
      <x:c r="J48" s="51" t="str">
        <x:f>IF(A48="","",IF(AND(B48&lt;&gt;"",C48&lt;&gt;"",D48&lt;&gt;"",E48&lt;&gt;"",F48&lt;&gt;""),"VALID","INVALID - REQUIRED FIELD"))</x:f>
      </x:c>
      <x:c r="K48" s="51" t="str">
        <x:f>IF(A48="","",IF(AND(G48="VALID",H48="VALID",I48="VALID",J48="VALID"),"VALID","INVALID"))</x:f>
      </x:c>
    </x:row>
    <x:row r="49">
      <x:c r="A49" s="51"/>
      <x:c r="B49" s="51"/>
      <x:c r="C49" s="51"/>
      <x:c r="D49" s="51"/>
      <x:c r="E49" s="51"/>
      <x:c r="F49" s="51"/>
      <x:c r="G49" s="51" t="str">
        <x:f>IF(A49="","",IF(COUNTIF($A$6:$A$205,A49)=1,"VALID","INVALID - DUPLICATE / CASE-COLLIDING EVIDENCE ID"))</x:f>
      </x:c>
      <x:c r="H49" s="51" t="str">
        <x:f>IF(A49="","",IF(AND(COUNTIF(DECISION_CONTEXT!$A$6:$A$205,B49)=1,EXACT(B49,INDEX(DECISION_CONTEXT!$A$6:$A$205,MATCH(B49,DECISION_CONTEXT!$A$6:$A$205,0))),INDEX(DECISION_CONTEXT!$I$6:$I$205,MATCH(B49,DECISION_CONTEXT!$A$6:$A$205,0))="VALID"),"VALID","INVALID - DECISION OWNERSHIP"))</x:f>
      </x:c>
      <x:c r="I49" s="51" t="str">
        <x:f>IF(A49="","",IF(OR(EXACT(C49,"DECISION-USABLE"),EXACT(C49,"BOUNDED INFERENCE"),EXACT(C49,"REPAIR / NARROW"),EXACT(C49,"HOLD / EXCLUDE")),"VALID","INVALID - EVIDENCE STATE TOKEN"))</x:f>
      </x:c>
      <x:c r="J49" s="51" t="str">
        <x:f>IF(A49="","",IF(AND(B49&lt;&gt;"",C49&lt;&gt;"",D49&lt;&gt;"",E49&lt;&gt;"",F49&lt;&gt;""),"VALID","INVALID - REQUIRED FIELD"))</x:f>
      </x:c>
      <x:c r="K49" s="51" t="str">
        <x:f>IF(A49="","",IF(AND(G49="VALID",H49="VALID",I49="VALID",J49="VALID"),"VALID","INVALID"))</x:f>
      </x:c>
    </x:row>
    <x:row r="50">
      <x:c r="A50" s="51"/>
      <x:c r="B50" s="51"/>
      <x:c r="C50" s="51"/>
      <x:c r="D50" s="51"/>
      <x:c r="E50" s="51"/>
      <x:c r="F50" s="51"/>
      <x:c r="G50" s="51" t="str">
        <x:f>IF(A50="","",IF(COUNTIF($A$6:$A$205,A50)=1,"VALID","INVALID - DUPLICATE / CASE-COLLIDING EVIDENCE ID"))</x:f>
      </x:c>
      <x:c r="H50" s="51" t="str">
        <x:f>IF(A50="","",IF(AND(COUNTIF(DECISION_CONTEXT!$A$6:$A$205,B50)=1,EXACT(B50,INDEX(DECISION_CONTEXT!$A$6:$A$205,MATCH(B50,DECISION_CONTEXT!$A$6:$A$205,0))),INDEX(DECISION_CONTEXT!$I$6:$I$205,MATCH(B50,DECISION_CONTEXT!$A$6:$A$205,0))="VALID"),"VALID","INVALID - DECISION OWNERSHIP"))</x:f>
      </x:c>
      <x:c r="I50" s="51" t="str">
        <x:f>IF(A50="","",IF(OR(EXACT(C50,"DECISION-USABLE"),EXACT(C50,"BOUNDED INFERENCE"),EXACT(C50,"REPAIR / NARROW"),EXACT(C50,"HOLD / EXCLUDE")),"VALID","INVALID - EVIDENCE STATE TOKEN"))</x:f>
      </x:c>
      <x:c r="J50" s="51" t="str">
        <x:f>IF(A50="","",IF(AND(B50&lt;&gt;"",C50&lt;&gt;"",D50&lt;&gt;"",E50&lt;&gt;"",F50&lt;&gt;""),"VALID","INVALID - REQUIRED FIELD"))</x:f>
      </x:c>
      <x:c r="K50" s="51" t="str">
        <x:f>IF(A50="","",IF(AND(G50="VALID",H50="VALID",I50="VALID",J50="VALID"),"VALID","INVALID"))</x:f>
      </x:c>
    </x:row>
    <x:row r="51">
      <x:c r="A51" s="51"/>
      <x:c r="B51" s="51"/>
      <x:c r="C51" s="51"/>
      <x:c r="D51" s="51"/>
      <x:c r="E51" s="51"/>
      <x:c r="F51" s="51"/>
      <x:c r="G51" s="51" t="str">
        <x:f>IF(A51="","",IF(COUNTIF($A$6:$A$205,A51)=1,"VALID","INVALID - DUPLICATE / CASE-COLLIDING EVIDENCE ID"))</x:f>
      </x:c>
      <x:c r="H51" s="51" t="str">
        <x:f>IF(A51="","",IF(AND(COUNTIF(DECISION_CONTEXT!$A$6:$A$205,B51)=1,EXACT(B51,INDEX(DECISION_CONTEXT!$A$6:$A$205,MATCH(B51,DECISION_CONTEXT!$A$6:$A$205,0))),INDEX(DECISION_CONTEXT!$I$6:$I$205,MATCH(B51,DECISION_CONTEXT!$A$6:$A$205,0))="VALID"),"VALID","INVALID - DECISION OWNERSHIP"))</x:f>
      </x:c>
      <x:c r="I51" s="51" t="str">
        <x:f>IF(A51="","",IF(OR(EXACT(C51,"DECISION-USABLE"),EXACT(C51,"BOUNDED INFERENCE"),EXACT(C51,"REPAIR / NARROW"),EXACT(C51,"HOLD / EXCLUDE")),"VALID","INVALID - EVIDENCE STATE TOKEN"))</x:f>
      </x:c>
      <x:c r="J51" s="51" t="str">
        <x:f>IF(A51="","",IF(AND(B51&lt;&gt;"",C51&lt;&gt;"",D51&lt;&gt;"",E51&lt;&gt;"",F51&lt;&gt;""),"VALID","INVALID - REQUIRED FIELD"))</x:f>
      </x:c>
      <x:c r="K51" s="51" t="str">
        <x:f>IF(A51="","",IF(AND(G51="VALID",H51="VALID",I51="VALID",J51="VALID"),"VALID","INVALID"))</x:f>
      </x:c>
    </x:row>
    <x:row r="52">
      <x:c r="A52" s="51"/>
      <x:c r="B52" s="51"/>
      <x:c r="C52" s="51"/>
      <x:c r="D52" s="51"/>
      <x:c r="E52" s="51"/>
      <x:c r="F52" s="51"/>
      <x:c r="G52" s="51" t="str">
        <x:f>IF(A52="","",IF(COUNTIF($A$6:$A$205,A52)=1,"VALID","INVALID - DUPLICATE / CASE-COLLIDING EVIDENCE ID"))</x:f>
      </x:c>
      <x:c r="H52" s="51" t="str">
        <x:f>IF(A52="","",IF(AND(COUNTIF(DECISION_CONTEXT!$A$6:$A$205,B52)=1,EXACT(B52,INDEX(DECISION_CONTEXT!$A$6:$A$205,MATCH(B52,DECISION_CONTEXT!$A$6:$A$205,0))),INDEX(DECISION_CONTEXT!$I$6:$I$205,MATCH(B52,DECISION_CONTEXT!$A$6:$A$205,0))="VALID"),"VALID","INVALID - DECISION OWNERSHIP"))</x:f>
      </x:c>
      <x:c r="I52" s="51" t="str">
        <x:f>IF(A52="","",IF(OR(EXACT(C52,"DECISION-USABLE"),EXACT(C52,"BOUNDED INFERENCE"),EXACT(C52,"REPAIR / NARROW"),EXACT(C52,"HOLD / EXCLUDE")),"VALID","INVALID - EVIDENCE STATE TOKEN"))</x:f>
      </x:c>
      <x:c r="J52" s="51" t="str">
        <x:f>IF(A52="","",IF(AND(B52&lt;&gt;"",C52&lt;&gt;"",D52&lt;&gt;"",E52&lt;&gt;"",F52&lt;&gt;""),"VALID","INVALID - REQUIRED FIELD"))</x:f>
      </x:c>
      <x:c r="K52" s="51" t="str">
        <x:f>IF(A52="","",IF(AND(G52="VALID",H52="VALID",I52="VALID",J52="VALID"),"VALID","INVALID"))</x:f>
      </x:c>
    </x:row>
    <x:row r="53">
      <x:c r="A53" s="51"/>
      <x:c r="B53" s="51"/>
      <x:c r="C53" s="51"/>
      <x:c r="D53" s="51"/>
      <x:c r="E53" s="51"/>
      <x:c r="F53" s="51"/>
      <x:c r="G53" s="51" t="str">
        <x:f>IF(A53="","",IF(COUNTIF($A$6:$A$205,A53)=1,"VALID","INVALID - DUPLICATE / CASE-COLLIDING EVIDENCE ID"))</x:f>
      </x:c>
      <x:c r="H53" s="51" t="str">
        <x:f>IF(A53="","",IF(AND(COUNTIF(DECISION_CONTEXT!$A$6:$A$205,B53)=1,EXACT(B53,INDEX(DECISION_CONTEXT!$A$6:$A$205,MATCH(B53,DECISION_CONTEXT!$A$6:$A$205,0))),INDEX(DECISION_CONTEXT!$I$6:$I$205,MATCH(B53,DECISION_CONTEXT!$A$6:$A$205,0))="VALID"),"VALID","INVALID - DECISION OWNERSHIP"))</x:f>
      </x:c>
      <x:c r="I53" s="51" t="str">
        <x:f>IF(A53="","",IF(OR(EXACT(C53,"DECISION-USABLE"),EXACT(C53,"BOUNDED INFERENCE"),EXACT(C53,"REPAIR / NARROW"),EXACT(C53,"HOLD / EXCLUDE")),"VALID","INVALID - EVIDENCE STATE TOKEN"))</x:f>
      </x:c>
      <x:c r="J53" s="51" t="str">
        <x:f>IF(A53="","",IF(AND(B53&lt;&gt;"",C53&lt;&gt;"",D53&lt;&gt;"",E53&lt;&gt;"",F53&lt;&gt;""),"VALID","INVALID - REQUIRED FIELD"))</x:f>
      </x:c>
      <x:c r="K53" s="51" t="str">
        <x:f>IF(A53="","",IF(AND(G53="VALID",H53="VALID",I53="VALID",J53="VALID"),"VALID","INVALID"))</x:f>
      </x:c>
    </x:row>
    <x:row r="54">
      <x:c r="A54" s="51"/>
      <x:c r="B54" s="51"/>
      <x:c r="C54" s="51"/>
      <x:c r="D54" s="51"/>
      <x:c r="E54" s="51"/>
      <x:c r="F54" s="51"/>
      <x:c r="G54" s="51" t="str">
        <x:f>IF(A54="","",IF(COUNTIF($A$6:$A$205,A54)=1,"VALID","INVALID - DUPLICATE / CASE-COLLIDING EVIDENCE ID"))</x:f>
      </x:c>
      <x:c r="H54" s="51" t="str">
        <x:f>IF(A54="","",IF(AND(COUNTIF(DECISION_CONTEXT!$A$6:$A$205,B54)=1,EXACT(B54,INDEX(DECISION_CONTEXT!$A$6:$A$205,MATCH(B54,DECISION_CONTEXT!$A$6:$A$205,0))),INDEX(DECISION_CONTEXT!$I$6:$I$205,MATCH(B54,DECISION_CONTEXT!$A$6:$A$205,0))="VALID"),"VALID","INVALID - DECISION OWNERSHIP"))</x:f>
      </x:c>
      <x:c r="I54" s="51" t="str">
        <x:f>IF(A54="","",IF(OR(EXACT(C54,"DECISION-USABLE"),EXACT(C54,"BOUNDED INFERENCE"),EXACT(C54,"REPAIR / NARROW"),EXACT(C54,"HOLD / EXCLUDE")),"VALID","INVALID - EVIDENCE STATE TOKEN"))</x:f>
      </x:c>
      <x:c r="J54" s="51" t="str">
        <x:f>IF(A54="","",IF(AND(B54&lt;&gt;"",C54&lt;&gt;"",D54&lt;&gt;"",E54&lt;&gt;"",F54&lt;&gt;""),"VALID","INVALID - REQUIRED FIELD"))</x:f>
      </x:c>
      <x:c r="K54" s="51" t="str">
        <x:f>IF(A54="","",IF(AND(G54="VALID",H54="VALID",I54="VALID",J54="VALID"),"VALID","INVALID"))</x:f>
      </x:c>
    </x:row>
    <x:row r="55">
      <x:c r="A55" s="51"/>
      <x:c r="B55" s="51"/>
      <x:c r="C55" s="51"/>
      <x:c r="D55" s="51"/>
      <x:c r="E55" s="51"/>
      <x:c r="F55" s="51"/>
      <x:c r="G55" s="51" t="str">
        <x:f>IF(A55="","",IF(COUNTIF($A$6:$A$205,A55)=1,"VALID","INVALID - DUPLICATE / CASE-COLLIDING EVIDENCE ID"))</x:f>
      </x:c>
      <x:c r="H55" s="51" t="str">
        <x:f>IF(A55="","",IF(AND(COUNTIF(DECISION_CONTEXT!$A$6:$A$205,B55)=1,EXACT(B55,INDEX(DECISION_CONTEXT!$A$6:$A$205,MATCH(B55,DECISION_CONTEXT!$A$6:$A$205,0))),INDEX(DECISION_CONTEXT!$I$6:$I$205,MATCH(B55,DECISION_CONTEXT!$A$6:$A$205,0))="VALID"),"VALID","INVALID - DECISION OWNERSHIP"))</x:f>
      </x:c>
      <x:c r="I55" s="51" t="str">
        <x:f>IF(A55="","",IF(OR(EXACT(C55,"DECISION-USABLE"),EXACT(C55,"BOUNDED INFERENCE"),EXACT(C55,"REPAIR / NARROW"),EXACT(C55,"HOLD / EXCLUDE")),"VALID","INVALID - EVIDENCE STATE TOKEN"))</x:f>
      </x:c>
      <x:c r="J55" s="51" t="str">
        <x:f>IF(A55="","",IF(AND(B55&lt;&gt;"",C55&lt;&gt;"",D55&lt;&gt;"",E55&lt;&gt;"",F55&lt;&gt;""),"VALID","INVALID - REQUIRED FIELD"))</x:f>
      </x:c>
      <x:c r="K55" s="51" t="str">
        <x:f>IF(A55="","",IF(AND(G55="VALID",H55="VALID",I55="VALID",J55="VALID"),"VALID","INVALID"))</x:f>
      </x:c>
    </x:row>
    <x:row r="56">
      <x:c r="A56" s="51"/>
      <x:c r="B56" s="51"/>
      <x:c r="C56" s="51"/>
      <x:c r="D56" s="51"/>
      <x:c r="E56" s="51"/>
      <x:c r="F56" s="51"/>
      <x:c r="G56" s="51" t="str">
        <x:f>IF(A56="","",IF(COUNTIF($A$6:$A$205,A56)=1,"VALID","INVALID - DUPLICATE / CASE-COLLIDING EVIDENCE ID"))</x:f>
      </x:c>
      <x:c r="H56" s="51" t="str">
        <x:f>IF(A56="","",IF(AND(COUNTIF(DECISION_CONTEXT!$A$6:$A$205,B56)=1,EXACT(B56,INDEX(DECISION_CONTEXT!$A$6:$A$205,MATCH(B56,DECISION_CONTEXT!$A$6:$A$205,0))),INDEX(DECISION_CONTEXT!$I$6:$I$205,MATCH(B56,DECISION_CONTEXT!$A$6:$A$205,0))="VALID"),"VALID","INVALID - DECISION OWNERSHIP"))</x:f>
      </x:c>
      <x:c r="I56" s="51" t="str">
        <x:f>IF(A56="","",IF(OR(EXACT(C56,"DECISION-USABLE"),EXACT(C56,"BOUNDED INFERENCE"),EXACT(C56,"REPAIR / NARROW"),EXACT(C56,"HOLD / EXCLUDE")),"VALID","INVALID - EVIDENCE STATE TOKEN"))</x:f>
      </x:c>
      <x:c r="J56" s="51" t="str">
        <x:f>IF(A56="","",IF(AND(B56&lt;&gt;"",C56&lt;&gt;"",D56&lt;&gt;"",E56&lt;&gt;"",F56&lt;&gt;""),"VALID","INVALID - REQUIRED FIELD"))</x:f>
      </x:c>
      <x:c r="K56" s="51" t="str">
        <x:f>IF(A56="","",IF(AND(G56="VALID",H56="VALID",I56="VALID",J56="VALID"),"VALID","INVALID"))</x:f>
      </x:c>
    </x:row>
    <x:row r="57">
      <x:c r="A57" s="51"/>
      <x:c r="B57" s="51"/>
      <x:c r="C57" s="51"/>
      <x:c r="D57" s="51"/>
      <x:c r="E57" s="51"/>
      <x:c r="F57" s="51"/>
      <x:c r="G57" s="51" t="str">
        <x:f>IF(A57="","",IF(COUNTIF($A$6:$A$205,A57)=1,"VALID","INVALID - DUPLICATE / CASE-COLLIDING EVIDENCE ID"))</x:f>
      </x:c>
      <x:c r="H57" s="51" t="str">
        <x:f>IF(A57="","",IF(AND(COUNTIF(DECISION_CONTEXT!$A$6:$A$205,B57)=1,EXACT(B57,INDEX(DECISION_CONTEXT!$A$6:$A$205,MATCH(B57,DECISION_CONTEXT!$A$6:$A$205,0))),INDEX(DECISION_CONTEXT!$I$6:$I$205,MATCH(B57,DECISION_CONTEXT!$A$6:$A$205,0))="VALID"),"VALID","INVALID - DECISION OWNERSHIP"))</x:f>
      </x:c>
      <x:c r="I57" s="51" t="str">
        <x:f>IF(A57="","",IF(OR(EXACT(C57,"DECISION-USABLE"),EXACT(C57,"BOUNDED INFERENCE"),EXACT(C57,"REPAIR / NARROW"),EXACT(C57,"HOLD / EXCLUDE")),"VALID","INVALID - EVIDENCE STATE TOKEN"))</x:f>
      </x:c>
      <x:c r="J57" s="51" t="str">
        <x:f>IF(A57="","",IF(AND(B57&lt;&gt;"",C57&lt;&gt;"",D57&lt;&gt;"",E57&lt;&gt;"",F57&lt;&gt;""),"VALID","INVALID - REQUIRED FIELD"))</x:f>
      </x:c>
      <x:c r="K57" s="51" t="str">
        <x:f>IF(A57="","",IF(AND(G57="VALID",H57="VALID",I57="VALID",J57="VALID"),"VALID","INVALID"))</x:f>
      </x:c>
    </x:row>
    <x:row r="58">
      <x:c r="A58" s="51"/>
      <x:c r="B58" s="51"/>
      <x:c r="C58" s="51"/>
      <x:c r="D58" s="51"/>
      <x:c r="E58" s="51"/>
      <x:c r="F58" s="51"/>
      <x:c r="G58" s="51" t="str">
        <x:f>IF(A58="","",IF(COUNTIF($A$6:$A$205,A58)=1,"VALID","INVALID - DUPLICATE / CASE-COLLIDING EVIDENCE ID"))</x:f>
      </x:c>
      <x:c r="H58" s="51" t="str">
        <x:f>IF(A58="","",IF(AND(COUNTIF(DECISION_CONTEXT!$A$6:$A$205,B58)=1,EXACT(B58,INDEX(DECISION_CONTEXT!$A$6:$A$205,MATCH(B58,DECISION_CONTEXT!$A$6:$A$205,0))),INDEX(DECISION_CONTEXT!$I$6:$I$205,MATCH(B58,DECISION_CONTEXT!$A$6:$A$205,0))="VALID"),"VALID","INVALID - DECISION OWNERSHIP"))</x:f>
      </x:c>
      <x:c r="I58" s="51" t="str">
        <x:f>IF(A58="","",IF(OR(EXACT(C58,"DECISION-USABLE"),EXACT(C58,"BOUNDED INFERENCE"),EXACT(C58,"REPAIR / NARROW"),EXACT(C58,"HOLD / EXCLUDE")),"VALID","INVALID - EVIDENCE STATE TOKEN"))</x:f>
      </x:c>
      <x:c r="J58" s="51" t="str">
        <x:f>IF(A58="","",IF(AND(B58&lt;&gt;"",C58&lt;&gt;"",D58&lt;&gt;"",E58&lt;&gt;"",F58&lt;&gt;""),"VALID","INVALID - REQUIRED FIELD"))</x:f>
      </x:c>
      <x:c r="K58" s="51" t="str">
        <x:f>IF(A58="","",IF(AND(G58="VALID",H58="VALID",I58="VALID",J58="VALID"),"VALID","INVALID"))</x:f>
      </x:c>
    </x:row>
    <x:row r="59">
      <x:c r="A59" s="51"/>
      <x:c r="B59" s="51"/>
      <x:c r="C59" s="51"/>
      <x:c r="D59" s="51"/>
      <x:c r="E59" s="51"/>
      <x:c r="F59" s="51"/>
      <x:c r="G59" s="51" t="str">
        <x:f>IF(A59="","",IF(COUNTIF($A$6:$A$205,A59)=1,"VALID","INVALID - DUPLICATE / CASE-COLLIDING EVIDENCE ID"))</x:f>
      </x:c>
      <x:c r="H59" s="51" t="str">
        <x:f>IF(A59="","",IF(AND(COUNTIF(DECISION_CONTEXT!$A$6:$A$205,B59)=1,EXACT(B59,INDEX(DECISION_CONTEXT!$A$6:$A$205,MATCH(B59,DECISION_CONTEXT!$A$6:$A$205,0))),INDEX(DECISION_CONTEXT!$I$6:$I$205,MATCH(B59,DECISION_CONTEXT!$A$6:$A$205,0))="VALID"),"VALID","INVALID - DECISION OWNERSHIP"))</x:f>
      </x:c>
      <x:c r="I59" s="51" t="str">
        <x:f>IF(A59="","",IF(OR(EXACT(C59,"DECISION-USABLE"),EXACT(C59,"BOUNDED INFERENCE"),EXACT(C59,"REPAIR / NARROW"),EXACT(C59,"HOLD / EXCLUDE")),"VALID","INVALID - EVIDENCE STATE TOKEN"))</x:f>
      </x:c>
      <x:c r="J59" s="51" t="str">
        <x:f>IF(A59="","",IF(AND(B59&lt;&gt;"",C59&lt;&gt;"",D59&lt;&gt;"",E59&lt;&gt;"",F59&lt;&gt;""),"VALID","INVALID - REQUIRED FIELD"))</x:f>
      </x:c>
      <x:c r="K59" s="51" t="str">
        <x:f>IF(A59="","",IF(AND(G59="VALID",H59="VALID",I59="VALID",J59="VALID"),"VALID","INVALID"))</x:f>
      </x:c>
    </x:row>
    <x:row r="60">
      <x:c r="A60" s="51"/>
      <x:c r="B60" s="51"/>
      <x:c r="C60" s="51"/>
      <x:c r="D60" s="51"/>
      <x:c r="E60" s="51"/>
      <x:c r="F60" s="51"/>
      <x:c r="G60" s="51" t="str">
        <x:f>IF(A60="","",IF(COUNTIF($A$6:$A$205,A60)=1,"VALID","INVALID - DUPLICATE / CASE-COLLIDING EVIDENCE ID"))</x:f>
      </x:c>
      <x:c r="H60" s="51" t="str">
        <x:f>IF(A60="","",IF(AND(COUNTIF(DECISION_CONTEXT!$A$6:$A$205,B60)=1,EXACT(B60,INDEX(DECISION_CONTEXT!$A$6:$A$205,MATCH(B60,DECISION_CONTEXT!$A$6:$A$205,0))),INDEX(DECISION_CONTEXT!$I$6:$I$205,MATCH(B60,DECISION_CONTEXT!$A$6:$A$205,0))="VALID"),"VALID","INVALID - DECISION OWNERSHIP"))</x:f>
      </x:c>
      <x:c r="I60" s="51" t="str">
        <x:f>IF(A60="","",IF(OR(EXACT(C60,"DECISION-USABLE"),EXACT(C60,"BOUNDED INFERENCE"),EXACT(C60,"REPAIR / NARROW"),EXACT(C60,"HOLD / EXCLUDE")),"VALID","INVALID - EVIDENCE STATE TOKEN"))</x:f>
      </x:c>
      <x:c r="J60" s="51" t="str">
        <x:f>IF(A60="","",IF(AND(B60&lt;&gt;"",C60&lt;&gt;"",D60&lt;&gt;"",E60&lt;&gt;"",F60&lt;&gt;""),"VALID","INVALID - REQUIRED FIELD"))</x:f>
      </x:c>
      <x:c r="K60" s="51" t="str">
        <x:f>IF(A60="","",IF(AND(G60="VALID",H60="VALID",I60="VALID",J60="VALID"),"VALID","INVALID"))</x:f>
      </x:c>
    </x:row>
    <x:row r="61">
      <x:c r="A61" s="51"/>
      <x:c r="B61" s="51"/>
      <x:c r="C61" s="51"/>
      <x:c r="D61" s="51"/>
      <x:c r="E61" s="51"/>
      <x:c r="F61" s="51"/>
      <x:c r="G61" s="51" t="str">
        <x:f>IF(A61="","",IF(COUNTIF($A$6:$A$205,A61)=1,"VALID","INVALID - DUPLICATE / CASE-COLLIDING EVIDENCE ID"))</x:f>
      </x:c>
      <x:c r="H61" s="51" t="str">
        <x:f>IF(A61="","",IF(AND(COUNTIF(DECISION_CONTEXT!$A$6:$A$205,B61)=1,EXACT(B61,INDEX(DECISION_CONTEXT!$A$6:$A$205,MATCH(B61,DECISION_CONTEXT!$A$6:$A$205,0))),INDEX(DECISION_CONTEXT!$I$6:$I$205,MATCH(B61,DECISION_CONTEXT!$A$6:$A$205,0))="VALID"),"VALID","INVALID - DECISION OWNERSHIP"))</x:f>
      </x:c>
      <x:c r="I61" s="51" t="str">
        <x:f>IF(A61="","",IF(OR(EXACT(C61,"DECISION-USABLE"),EXACT(C61,"BOUNDED INFERENCE"),EXACT(C61,"REPAIR / NARROW"),EXACT(C61,"HOLD / EXCLUDE")),"VALID","INVALID - EVIDENCE STATE TOKEN"))</x:f>
      </x:c>
      <x:c r="J61" s="51" t="str">
        <x:f>IF(A61="","",IF(AND(B61&lt;&gt;"",C61&lt;&gt;"",D61&lt;&gt;"",E61&lt;&gt;"",F61&lt;&gt;""),"VALID","INVALID - REQUIRED FIELD"))</x:f>
      </x:c>
      <x:c r="K61" s="51" t="str">
        <x:f>IF(A61="","",IF(AND(G61="VALID",H61="VALID",I61="VALID",J61="VALID"),"VALID","INVALID"))</x:f>
      </x:c>
    </x:row>
    <x:row r="62">
      <x:c r="A62" s="51"/>
      <x:c r="B62" s="51"/>
      <x:c r="C62" s="51"/>
      <x:c r="D62" s="51"/>
      <x:c r="E62" s="51"/>
      <x:c r="F62" s="51"/>
      <x:c r="G62" s="51" t="str">
        <x:f>IF(A62="","",IF(COUNTIF($A$6:$A$205,A62)=1,"VALID","INVALID - DUPLICATE / CASE-COLLIDING EVIDENCE ID"))</x:f>
      </x:c>
      <x:c r="H62" s="51" t="str">
        <x:f>IF(A62="","",IF(AND(COUNTIF(DECISION_CONTEXT!$A$6:$A$205,B62)=1,EXACT(B62,INDEX(DECISION_CONTEXT!$A$6:$A$205,MATCH(B62,DECISION_CONTEXT!$A$6:$A$205,0))),INDEX(DECISION_CONTEXT!$I$6:$I$205,MATCH(B62,DECISION_CONTEXT!$A$6:$A$205,0))="VALID"),"VALID","INVALID - DECISION OWNERSHIP"))</x:f>
      </x:c>
      <x:c r="I62" s="51" t="str">
        <x:f>IF(A62="","",IF(OR(EXACT(C62,"DECISION-USABLE"),EXACT(C62,"BOUNDED INFERENCE"),EXACT(C62,"REPAIR / NARROW"),EXACT(C62,"HOLD / EXCLUDE")),"VALID","INVALID - EVIDENCE STATE TOKEN"))</x:f>
      </x:c>
      <x:c r="J62" s="51" t="str">
        <x:f>IF(A62="","",IF(AND(B62&lt;&gt;"",C62&lt;&gt;"",D62&lt;&gt;"",E62&lt;&gt;"",F62&lt;&gt;""),"VALID","INVALID - REQUIRED FIELD"))</x:f>
      </x:c>
      <x:c r="K62" s="51" t="str">
        <x:f>IF(A62="","",IF(AND(G62="VALID",H62="VALID",I62="VALID",J62="VALID"),"VALID","INVALID"))</x:f>
      </x:c>
    </x:row>
    <x:row r="63">
      <x:c r="A63" s="51"/>
      <x:c r="B63" s="51"/>
      <x:c r="C63" s="51"/>
      <x:c r="D63" s="51"/>
      <x:c r="E63" s="51"/>
      <x:c r="F63" s="51"/>
      <x:c r="G63" s="51" t="str">
        <x:f>IF(A63="","",IF(COUNTIF($A$6:$A$205,A63)=1,"VALID","INVALID - DUPLICATE / CASE-COLLIDING EVIDENCE ID"))</x:f>
      </x:c>
      <x:c r="H63" s="51" t="str">
        <x:f>IF(A63="","",IF(AND(COUNTIF(DECISION_CONTEXT!$A$6:$A$205,B63)=1,EXACT(B63,INDEX(DECISION_CONTEXT!$A$6:$A$205,MATCH(B63,DECISION_CONTEXT!$A$6:$A$205,0))),INDEX(DECISION_CONTEXT!$I$6:$I$205,MATCH(B63,DECISION_CONTEXT!$A$6:$A$205,0))="VALID"),"VALID","INVALID - DECISION OWNERSHIP"))</x:f>
      </x:c>
      <x:c r="I63" s="51" t="str">
        <x:f>IF(A63="","",IF(OR(EXACT(C63,"DECISION-USABLE"),EXACT(C63,"BOUNDED INFERENCE"),EXACT(C63,"REPAIR / NARROW"),EXACT(C63,"HOLD / EXCLUDE")),"VALID","INVALID - EVIDENCE STATE TOKEN"))</x:f>
      </x:c>
      <x:c r="J63" s="51" t="str">
        <x:f>IF(A63="","",IF(AND(B63&lt;&gt;"",C63&lt;&gt;"",D63&lt;&gt;"",E63&lt;&gt;"",F63&lt;&gt;""),"VALID","INVALID - REQUIRED FIELD"))</x:f>
      </x:c>
      <x:c r="K63" s="51" t="str">
        <x:f>IF(A63="","",IF(AND(G63="VALID",H63="VALID",I63="VALID",J63="VALID"),"VALID","INVALID"))</x:f>
      </x:c>
    </x:row>
    <x:row r="64">
      <x:c r="A64" s="51"/>
      <x:c r="B64" s="51"/>
      <x:c r="C64" s="51"/>
      <x:c r="D64" s="51"/>
      <x:c r="E64" s="51"/>
      <x:c r="F64" s="51"/>
      <x:c r="G64" s="51" t="str">
        <x:f>IF(A64="","",IF(COUNTIF($A$6:$A$205,A64)=1,"VALID","INVALID - DUPLICATE / CASE-COLLIDING EVIDENCE ID"))</x:f>
      </x:c>
      <x:c r="H64" s="51" t="str">
        <x:f>IF(A64="","",IF(AND(COUNTIF(DECISION_CONTEXT!$A$6:$A$205,B64)=1,EXACT(B64,INDEX(DECISION_CONTEXT!$A$6:$A$205,MATCH(B64,DECISION_CONTEXT!$A$6:$A$205,0))),INDEX(DECISION_CONTEXT!$I$6:$I$205,MATCH(B64,DECISION_CONTEXT!$A$6:$A$205,0))="VALID"),"VALID","INVALID - DECISION OWNERSHIP"))</x:f>
      </x:c>
      <x:c r="I64" s="51" t="str">
        <x:f>IF(A64="","",IF(OR(EXACT(C64,"DECISION-USABLE"),EXACT(C64,"BOUNDED INFERENCE"),EXACT(C64,"REPAIR / NARROW"),EXACT(C64,"HOLD / EXCLUDE")),"VALID","INVALID - EVIDENCE STATE TOKEN"))</x:f>
      </x:c>
      <x:c r="J64" s="51" t="str">
        <x:f>IF(A64="","",IF(AND(B64&lt;&gt;"",C64&lt;&gt;"",D64&lt;&gt;"",E64&lt;&gt;"",F64&lt;&gt;""),"VALID","INVALID - REQUIRED FIELD"))</x:f>
      </x:c>
      <x:c r="K64" s="51" t="str">
        <x:f>IF(A64="","",IF(AND(G64="VALID",H64="VALID",I64="VALID",J64="VALID"),"VALID","INVALID"))</x:f>
      </x:c>
    </x:row>
    <x:row r="65">
      <x:c r="A65" s="51"/>
      <x:c r="B65" s="51"/>
      <x:c r="C65" s="51"/>
      <x:c r="D65" s="51"/>
      <x:c r="E65" s="51"/>
      <x:c r="F65" s="51"/>
      <x:c r="G65" s="51" t="str">
        <x:f>IF(A65="","",IF(COUNTIF($A$6:$A$205,A65)=1,"VALID","INVALID - DUPLICATE / CASE-COLLIDING EVIDENCE ID"))</x:f>
      </x:c>
      <x:c r="H65" s="51" t="str">
        <x:f>IF(A65="","",IF(AND(COUNTIF(DECISION_CONTEXT!$A$6:$A$205,B65)=1,EXACT(B65,INDEX(DECISION_CONTEXT!$A$6:$A$205,MATCH(B65,DECISION_CONTEXT!$A$6:$A$205,0))),INDEX(DECISION_CONTEXT!$I$6:$I$205,MATCH(B65,DECISION_CONTEXT!$A$6:$A$205,0))="VALID"),"VALID","INVALID - DECISION OWNERSHIP"))</x:f>
      </x:c>
      <x:c r="I65" s="51" t="str">
        <x:f>IF(A65="","",IF(OR(EXACT(C65,"DECISION-USABLE"),EXACT(C65,"BOUNDED INFERENCE"),EXACT(C65,"REPAIR / NARROW"),EXACT(C65,"HOLD / EXCLUDE")),"VALID","INVALID - EVIDENCE STATE TOKEN"))</x:f>
      </x:c>
      <x:c r="J65" s="51" t="str">
        <x:f>IF(A65="","",IF(AND(B65&lt;&gt;"",C65&lt;&gt;"",D65&lt;&gt;"",E65&lt;&gt;"",F65&lt;&gt;""),"VALID","INVALID - REQUIRED FIELD"))</x:f>
      </x:c>
      <x:c r="K65" s="51" t="str">
        <x:f>IF(A65="","",IF(AND(G65="VALID",H65="VALID",I65="VALID",J65="VALID"),"VALID","INVALID"))</x:f>
      </x:c>
    </x:row>
    <x:row r="66">
      <x:c r="A66" s="51"/>
      <x:c r="B66" s="51"/>
      <x:c r="C66" s="51"/>
      <x:c r="D66" s="51"/>
      <x:c r="E66" s="51"/>
      <x:c r="F66" s="51"/>
      <x:c r="G66" s="51" t="str">
        <x:f>IF(A66="","",IF(COUNTIF($A$6:$A$205,A66)=1,"VALID","INVALID - DUPLICATE / CASE-COLLIDING EVIDENCE ID"))</x:f>
      </x:c>
      <x:c r="H66" s="51" t="str">
        <x:f>IF(A66="","",IF(AND(COUNTIF(DECISION_CONTEXT!$A$6:$A$205,B66)=1,EXACT(B66,INDEX(DECISION_CONTEXT!$A$6:$A$205,MATCH(B66,DECISION_CONTEXT!$A$6:$A$205,0))),INDEX(DECISION_CONTEXT!$I$6:$I$205,MATCH(B66,DECISION_CONTEXT!$A$6:$A$205,0))="VALID"),"VALID","INVALID - DECISION OWNERSHIP"))</x:f>
      </x:c>
      <x:c r="I66" s="51" t="str">
        <x:f>IF(A66="","",IF(OR(EXACT(C66,"DECISION-USABLE"),EXACT(C66,"BOUNDED INFERENCE"),EXACT(C66,"REPAIR / NARROW"),EXACT(C66,"HOLD / EXCLUDE")),"VALID","INVALID - EVIDENCE STATE TOKEN"))</x:f>
      </x:c>
      <x:c r="J66" s="51" t="str">
        <x:f>IF(A66="","",IF(AND(B66&lt;&gt;"",C66&lt;&gt;"",D66&lt;&gt;"",E66&lt;&gt;"",F66&lt;&gt;""),"VALID","INVALID - REQUIRED FIELD"))</x:f>
      </x:c>
      <x:c r="K66" s="51" t="str">
        <x:f>IF(A66="","",IF(AND(G66="VALID",H66="VALID",I66="VALID",J66="VALID"),"VALID","INVALID"))</x:f>
      </x:c>
    </x:row>
    <x:row r="67">
      <x:c r="A67" s="51"/>
      <x:c r="B67" s="51"/>
      <x:c r="C67" s="51"/>
      <x:c r="D67" s="51"/>
      <x:c r="E67" s="51"/>
      <x:c r="F67" s="51"/>
      <x:c r="G67" s="51" t="str">
        <x:f>IF(A67="","",IF(COUNTIF($A$6:$A$205,A67)=1,"VALID","INVALID - DUPLICATE / CASE-COLLIDING EVIDENCE ID"))</x:f>
      </x:c>
      <x:c r="H67" s="51" t="str">
        <x:f>IF(A67="","",IF(AND(COUNTIF(DECISION_CONTEXT!$A$6:$A$205,B67)=1,EXACT(B67,INDEX(DECISION_CONTEXT!$A$6:$A$205,MATCH(B67,DECISION_CONTEXT!$A$6:$A$205,0))),INDEX(DECISION_CONTEXT!$I$6:$I$205,MATCH(B67,DECISION_CONTEXT!$A$6:$A$205,0))="VALID"),"VALID","INVALID - DECISION OWNERSHIP"))</x:f>
      </x:c>
      <x:c r="I67" s="51" t="str">
        <x:f>IF(A67="","",IF(OR(EXACT(C67,"DECISION-USABLE"),EXACT(C67,"BOUNDED INFERENCE"),EXACT(C67,"REPAIR / NARROW"),EXACT(C67,"HOLD / EXCLUDE")),"VALID","INVALID - EVIDENCE STATE TOKEN"))</x:f>
      </x:c>
      <x:c r="J67" s="51" t="str">
        <x:f>IF(A67="","",IF(AND(B67&lt;&gt;"",C67&lt;&gt;"",D67&lt;&gt;"",E67&lt;&gt;"",F67&lt;&gt;""),"VALID","INVALID - REQUIRED FIELD"))</x:f>
      </x:c>
      <x:c r="K67" s="51" t="str">
        <x:f>IF(A67="","",IF(AND(G67="VALID",H67="VALID",I67="VALID",J67="VALID"),"VALID","INVALID"))</x:f>
      </x:c>
    </x:row>
    <x:row r="68">
      <x:c r="A68" s="51"/>
      <x:c r="B68" s="51"/>
      <x:c r="C68" s="51"/>
      <x:c r="D68" s="51"/>
      <x:c r="E68" s="51"/>
      <x:c r="F68" s="51"/>
      <x:c r="G68" s="51" t="str">
        <x:f>IF(A68="","",IF(COUNTIF($A$6:$A$205,A68)=1,"VALID","INVALID - DUPLICATE / CASE-COLLIDING EVIDENCE ID"))</x:f>
      </x:c>
      <x:c r="H68" s="51" t="str">
        <x:f>IF(A68="","",IF(AND(COUNTIF(DECISION_CONTEXT!$A$6:$A$205,B68)=1,EXACT(B68,INDEX(DECISION_CONTEXT!$A$6:$A$205,MATCH(B68,DECISION_CONTEXT!$A$6:$A$205,0))),INDEX(DECISION_CONTEXT!$I$6:$I$205,MATCH(B68,DECISION_CONTEXT!$A$6:$A$205,0))="VALID"),"VALID","INVALID - DECISION OWNERSHIP"))</x:f>
      </x:c>
      <x:c r="I68" s="51" t="str">
        <x:f>IF(A68="","",IF(OR(EXACT(C68,"DECISION-USABLE"),EXACT(C68,"BOUNDED INFERENCE"),EXACT(C68,"REPAIR / NARROW"),EXACT(C68,"HOLD / EXCLUDE")),"VALID","INVALID - EVIDENCE STATE TOKEN"))</x:f>
      </x:c>
      <x:c r="J68" s="51" t="str">
        <x:f>IF(A68="","",IF(AND(B68&lt;&gt;"",C68&lt;&gt;"",D68&lt;&gt;"",E68&lt;&gt;"",F68&lt;&gt;""),"VALID","INVALID - REQUIRED FIELD"))</x:f>
      </x:c>
      <x:c r="K68" s="51" t="str">
        <x:f>IF(A68="","",IF(AND(G68="VALID",H68="VALID",I68="VALID",J68="VALID"),"VALID","INVALID"))</x:f>
      </x:c>
    </x:row>
    <x:row r="69">
      <x:c r="A69" s="51"/>
      <x:c r="B69" s="51"/>
      <x:c r="C69" s="51"/>
      <x:c r="D69" s="51"/>
      <x:c r="E69" s="51"/>
      <x:c r="F69" s="51"/>
      <x:c r="G69" s="51" t="str">
        <x:f>IF(A69="","",IF(COUNTIF($A$6:$A$205,A69)=1,"VALID","INVALID - DUPLICATE / CASE-COLLIDING EVIDENCE ID"))</x:f>
      </x:c>
      <x:c r="H69" s="51" t="str">
        <x:f>IF(A69="","",IF(AND(COUNTIF(DECISION_CONTEXT!$A$6:$A$205,B69)=1,EXACT(B69,INDEX(DECISION_CONTEXT!$A$6:$A$205,MATCH(B69,DECISION_CONTEXT!$A$6:$A$205,0))),INDEX(DECISION_CONTEXT!$I$6:$I$205,MATCH(B69,DECISION_CONTEXT!$A$6:$A$205,0))="VALID"),"VALID","INVALID - DECISION OWNERSHIP"))</x:f>
      </x:c>
      <x:c r="I69" s="51" t="str">
        <x:f>IF(A69="","",IF(OR(EXACT(C69,"DECISION-USABLE"),EXACT(C69,"BOUNDED INFERENCE"),EXACT(C69,"REPAIR / NARROW"),EXACT(C69,"HOLD / EXCLUDE")),"VALID","INVALID - EVIDENCE STATE TOKEN"))</x:f>
      </x:c>
      <x:c r="J69" s="51" t="str">
        <x:f>IF(A69="","",IF(AND(B69&lt;&gt;"",C69&lt;&gt;"",D69&lt;&gt;"",E69&lt;&gt;"",F69&lt;&gt;""),"VALID","INVALID - REQUIRED FIELD"))</x:f>
      </x:c>
      <x:c r="K69" s="51" t="str">
        <x:f>IF(A69="","",IF(AND(G69="VALID",H69="VALID",I69="VALID",J69="VALID"),"VALID","INVALID"))</x:f>
      </x:c>
    </x:row>
    <x:row r="70">
      <x:c r="A70" s="51"/>
      <x:c r="B70" s="51"/>
      <x:c r="C70" s="51"/>
      <x:c r="D70" s="51"/>
      <x:c r="E70" s="51"/>
      <x:c r="F70" s="51"/>
      <x:c r="G70" s="51" t="str">
        <x:f>IF(A70="","",IF(COUNTIF($A$6:$A$205,A70)=1,"VALID","INVALID - DUPLICATE / CASE-COLLIDING EVIDENCE ID"))</x:f>
      </x:c>
      <x:c r="H70" s="51" t="str">
        <x:f>IF(A70="","",IF(AND(COUNTIF(DECISION_CONTEXT!$A$6:$A$205,B70)=1,EXACT(B70,INDEX(DECISION_CONTEXT!$A$6:$A$205,MATCH(B70,DECISION_CONTEXT!$A$6:$A$205,0))),INDEX(DECISION_CONTEXT!$I$6:$I$205,MATCH(B70,DECISION_CONTEXT!$A$6:$A$205,0))="VALID"),"VALID","INVALID - DECISION OWNERSHIP"))</x:f>
      </x:c>
      <x:c r="I70" s="51" t="str">
        <x:f>IF(A70="","",IF(OR(EXACT(C70,"DECISION-USABLE"),EXACT(C70,"BOUNDED INFERENCE"),EXACT(C70,"REPAIR / NARROW"),EXACT(C70,"HOLD / EXCLUDE")),"VALID","INVALID - EVIDENCE STATE TOKEN"))</x:f>
      </x:c>
      <x:c r="J70" s="51" t="str">
        <x:f>IF(A70="","",IF(AND(B70&lt;&gt;"",C70&lt;&gt;"",D70&lt;&gt;"",E70&lt;&gt;"",F70&lt;&gt;""),"VALID","INVALID - REQUIRED FIELD"))</x:f>
      </x:c>
      <x:c r="K70" s="51" t="str">
        <x:f>IF(A70="","",IF(AND(G70="VALID",H70="VALID",I70="VALID",J70="VALID"),"VALID","INVALID"))</x:f>
      </x:c>
    </x:row>
    <x:row r="71">
      <x:c r="A71" s="51"/>
      <x:c r="B71" s="51"/>
      <x:c r="C71" s="51"/>
      <x:c r="D71" s="51"/>
      <x:c r="E71" s="51"/>
      <x:c r="F71" s="51"/>
      <x:c r="G71" s="51" t="str">
        <x:f>IF(A71="","",IF(COUNTIF($A$6:$A$205,A71)=1,"VALID","INVALID - DUPLICATE / CASE-COLLIDING EVIDENCE ID"))</x:f>
      </x:c>
      <x:c r="H71" s="51" t="str">
        <x:f>IF(A71="","",IF(AND(COUNTIF(DECISION_CONTEXT!$A$6:$A$205,B71)=1,EXACT(B71,INDEX(DECISION_CONTEXT!$A$6:$A$205,MATCH(B71,DECISION_CONTEXT!$A$6:$A$205,0))),INDEX(DECISION_CONTEXT!$I$6:$I$205,MATCH(B71,DECISION_CONTEXT!$A$6:$A$205,0))="VALID"),"VALID","INVALID - DECISION OWNERSHIP"))</x:f>
      </x:c>
      <x:c r="I71" s="51" t="str">
        <x:f>IF(A71="","",IF(OR(EXACT(C71,"DECISION-USABLE"),EXACT(C71,"BOUNDED INFERENCE"),EXACT(C71,"REPAIR / NARROW"),EXACT(C71,"HOLD / EXCLUDE")),"VALID","INVALID - EVIDENCE STATE TOKEN"))</x:f>
      </x:c>
      <x:c r="J71" s="51" t="str">
        <x:f>IF(A71="","",IF(AND(B71&lt;&gt;"",C71&lt;&gt;"",D71&lt;&gt;"",E71&lt;&gt;"",F71&lt;&gt;""),"VALID","INVALID - REQUIRED FIELD"))</x:f>
      </x:c>
      <x:c r="K71" s="51" t="str">
        <x:f>IF(A71="","",IF(AND(G71="VALID",H71="VALID",I71="VALID",J71="VALID"),"VALID","INVALID"))</x:f>
      </x:c>
    </x:row>
    <x:row r="72">
      <x:c r="A72" s="51"/>
      <x:c r="B72" s="51"/>
      <x:c r="C72" s="51"/>
      <x:c r="D72" s="51"/>
      <x:c r="E72" s="51"/>
      <x:c r="F72" s="51"/>
      <x:c r="G72" s="51" t="str">
        <x:f>IF(A72="","",IF(COUNTIF($A$6:$A$205,A72)=1,"VALID","INVALID - DUPLICATE / CASE-COLLIDING EVIDENCE ID"))</x:f>
      </x:c>
      <x:c r="H72" s="51" t="str">
        <x:f>IF(A72="","",IF(AND(COUNTIF(DECISION_CONTEXT!$A$6:$A$205,B72)=1,EXACT(B72,INDEX(DECISION_CONTEXT!$A$6:$A$205,MATCH(B72,DECISION_CONTEXT!$A$6:$A$205,0))),INDEX(DECISION_CONTEXT!$I$6:$I$205,MATCH(B72,DECISION_CONTEXT!$A$6:$A$205,0))="VALID"),"VALID","INVALID - DECISION OWNERSHIP"))</x:f>
      </x:c>
      <x:c r="I72" s="51" t="str">
        <x:f>IF(A72="","",IF(OR(EXACT(C72,"DECISION-USABLE"),EXACT(C72,"BOUNDED INFERENCE"),EXACT(C72,"REPAIR / NARROW"),EXACT(C72,"HOLD / EXCLUDE")),"VALID","INVALID - EVIDENCE STATE TOKEN"))</x:f>
      </x:c>
      <x:c r="J72" s="51" t="str">
        <x:f>IF(A72="","",IF(AND(B72&lt;&gt;"",C72&lt;&gt;"",D72&lt;&gt;"",E72&lt;&gt;"",F72&lt;&gt;""),"VALID","INVALID - REQUIRED FIELD"))</x:f>
      </x:c>
      <x:c r="K72" s="51" t="str">
        <x:f>IF(A72="","",IF(AND(G72="VALID",H72="VALID",I72="VALID",J72="VALID"),"VALID","INVALID"))</x:f>
      </x:c>
    </x:row>
    <x:row r="73">
      <x:c r="A73" s="51"/>
      <x:c r="B73" s="51"/>
      <x:c r="C73" s="51"/>
      <x:c r="D73" s="51"/>
      <x:c r="E73" s="51"/>
      <x:c r="F73" s="51"/>
      <x:c r="G73" s="51" t="str">
        <x:f>IF(A73="","",IF(COUNTIF($A$6:$A$205,A73)=1,"VALID","INVALID - DUPLICATE / CASE-COLLIDING EVIDENCE ID"))</x:f>
      </x:c>
      <x:c r="H73" s="51" t="str">
        <x:f>IF(A73="","",IF(AND(COUNTIF(DECISION_CONTEXT!$A$6:$A$205,B73)=1,EXACT(B73,INDEX(DECISION_CONTEXT!$A$6:$A$205,MATCH(B73,DECISION_CONTEXT!$A$6:$A$205,0))),INDEX(DECISION_CONTEXT!$I$6:$I$205,MATCH(B73,DECISION_CONTEXT!$A$6:$A$205,0))="VALID"),"VALID","INVALID - DECISION OWNERSHIP"))</x:f>
      </x:c>
      <x:c r="I73" s="51" t="str">
        <x:f>IF(A73="","",IF(OR(EXACT(C73,"DECISION-USABLE"),EXACT(C73,"BOUNDED INFERENCE"),EXACT(C73,"REPAIR / NARROW"),EXACT(C73,"HOLD / EXCLUDE")),"VALID","INVALID - EVIDENCE STATE TOKEN"))</x:f>
      </x:c>
      <x:c r="J73" s="51" t="str">
        <x:f>IF(A73="","",IF(AND(B73&lt;&gt;"",C73&lt;&gt;"",D73&lt;&gt;"",E73&lt;&gt;"",F73&lt;&gt;""),"VALID","INVALID - REQUIRED FIELD"))</x:f>
      </x:c>
      <x:c r="K73" s="51" t="str">
        <x:f>IF(A73="","",IF(AND(G73="VALID",H73="VALID",I73="VALID",J73="VALID"),"VALID","INVALID"))</x:f>
      </x:c>
    </x:row>
    <x:row r="74">
      <x:c r="A74" s="51"/>
      <x:c r="B74" s="51"/>
      <x:c r="C74" s="51"/>
      <x:c r="D74" s="51"/>
      <x:c r="E74" s="51"/>
      <x:c r="F74" s="51"/>
      <x:c r="G74" s="51" t="str">
        <x:f>IF(A74="","",IF(COUNTIF($A$6:$A$205,A74)=1,"VALID","INVALID - DUPLICATE / CASE-COLLIDING EVIDENCE ID"))</x:f>
      </x:c>
      <x:c r="H74" s="51" t="str">
        <x:f>IF(A74="","",IF(AND(COUNTIF(DECISION_CONTEXT!$A$6:$A$205,B74)=1,EXACT(B74,INDEX(DECISION_CONTEXT!$A$6:$A$205,MATCH(B74,DECISION_CONTEXT!$A$6:$A$205,0))),INDEX(DECISION_CONTEXT!$I$6:$I$205,MATCH(B74,DECISION_CONTEXT!$A$6:$A$205,0))="VALID"),"VALID","INVALID - DECISION OWNERSHIP"))</x:f>
      </x:c>
      <x:c r="I74" s="51" t="str">
        <x:f>IF(A74="","",IF(OR(EXACT(C74,"DECISION-USABLE"),EXACT(C74,"BOUNDED INFERENCE"),EXACT(C74,"REPAIR / NARROW"),EXACT(C74,"HOLD / EXCLUDE")),"VALID","INVALID - EVIDENCE STATE TOKEN"))</x:f>
      </x:c>
      <x:c r="J74" s="51" t="str">
        <x:f>IF(A74="","",IF(AND(B74&lt;&gt;"",C74&lt;&gt;"",D74&lt;&gt;"",E74&lt;&gt;"",F74&lt;&gt;""),"VALID","INVALID - REQUIRED FIELD"))</x:f>
      </x:c>
      <x:c r="K74" s="51" t="str">
        <x:f>IF(A74="","",IF(AND(G74="VALID",H74="VALID",I74="VALID",J74="VALID"),"VALID","INVALID"))</x:f>
      </x:c>
    </x:row>
    <x:row r="75">
      <x:c r="A75" s="51"/>
      <x:c r="B75" s="51"/>
      <x:c r="C75" s="51"/>
      <x:c r="D75" s="51"/>
      <x:c r="E75" s="51"/>
      <x:c r="F75" s="51"/>
      <x:c r="G75" s="51" t="str">
        <x:f>IF(A75="","",IF(COUNTIF($A$6:$A$205,A75)=1,"VALID","INVALID - DUPLICATE / CASE-COLLIDING EVIDENCE ID"))</x:f>
      </x:c>
      <x:c r="H75" s="51" t="str">
        <x:f>IF(A75="","",IF(AND(COUNTIF(DECISION_CONTEXT!$A$6:$A$205,B75)=1,EXACT(B75,INDEX(DECISION_CONTEXT!$A$6:$A$205,MATCH(B75,DECISION_CONTEXT!$A$6:$A$205,0))),INDEX(DECISION_CONTEXT!$I$6:$I$205,MATCH(B75,DECISION_CONTEXT!$A$6:$A$205,0))="VALID"),"VALID","INVALID - DECISION OWNERSHIP"))</x:f>
      </x:c>
      <x:c r="I75" s="51" t="str">
        <x:f>IF(A75="","",IF(OR(EXACT(C75,"DECISION-USABLE"),EXACT(C75,"BOUNDED INFERENCE"),EXACT(C75,"REPAIR / NARROW"),EXACT(C75,"HOLD / EXCLUDE")),"VALID","INVALID - EVIDENCE STATE TOKEN"))</x:f>
      </x:c>
      <x:c r="J75" s="51" t="str">
        <x:f>IF(A75="","",IF(AND(B75&lt;&gt;"",C75&lt;&gt;"",D75&lt;&gt;"",E75&lt;&gt;"",F75&lt;&gt;""),"VALID","INVALID - REQUIRED FIELD"))</x:f>
      </x:c>
      <x:c r="K75" s="51" t="str">
        <x:f>IF(A75="","",IF(AND(G75="VALID",H75="VALID",I75="VALID",J75="VALID"),"VALID","INVALID"))</x:f>
      </x:c>
    </x:row>
    <x:row r="76">
      <x:c r="A76" s="51"/>
      <x:c r="B76" s="51"/>
      <x:c r="C76" s="51"/>
      <x:c r="D76" s="51"/>
      <x:c r="E76" s="51"/>
      <x:c r="F76" s="51"/>
      <x:c r="G76" s="51" t="str">
        <x:f>IF(A76="","",IF(COUNTIF($A$6:$A$205,A76)=1,"VALID","INVALID - DUPLICATE / CASE-COLLIDING EVIDENCE ID"))</x:f>
      </x:c>
      <x:c r="H76" s="51" t="str">
        <x:f>IF(A76="","",IF(AND(COUNTIF(DECISION_CONTEXT!$A$6:$A$205,B76)=1,EXACT(B76,INDEX(DECISION_CONTEXT!$A$6:$A$205,MATCH(B76,DECISION_CONTEXT!$A$6:$A$205,0))),INDEX(DECISION_CONTEXT!$I$6:$I$205,MATCH(B76,DECISION_CONTEXT!$A$6:$A$205,0))="VALID"),"VALID","INVALID - DECISION OWNERSHIP"))</x:f>
      </x:c>
      <x:c r="I76" s="51" t="str">
        <x:f>IF(A76="","",IF(OR(EXACT(C76,"DECISION-USABLE"),EXACT(C76,"BOUNDED INFERENCE"),EXACT(C76,"REPAIR / NARROW"),EXACT(C76,"HOLD / EXCLUDE")),"VALID","INVALID - EVIDENCE STATE TOKEN"))</x:f>
      </x:c>
      <x:c r="J76" s="51" t="str">
        <x:f>IF(A76="","",IF(AND(B76&lt;&gt;"",C76&lt;&gt;"",D76&lt;&gt;"",E76&lt;&gt;"",F76&lt;&gt;""),"VALID","INVALID - REQUIRED FIELD"))</x:f>
      </x:c>
      <x:c r="K76" s="51" t="str">
        <x:f>IF(A76="","",IF(AND(G76="VALID",H76="VALID",I76="VALID",J76="VALID"),"VALID","INVALID"))</x:f>
      </x:c>
    </x:row>
    <x:row r="77">
      <x:c r="A77" s="51"/>
      <x:c r="B77" s="51"/>
      <x:c r="C77" s="51"/>
      <x:c r="D77" s="51"/>
      <x:c r="E77" s="51"/>
      <x:c r="F77" s="51"/>
      <x:c r="G77" s="51" t="str">
        <x:f>IF(A77="","",IF(COUNTIF($A$6:$A$205,A77)=1,"VALID","INVALID - DUPLICATE / CASE-COLLIDING EVIDENCE ID"))</x:f>
      </x:c>
      <x:c r="H77" s="51" t="str">
        <x:f>IF(A77="","",IF(AND(COUNTIF(DECISION_CONTEXT!$A$6:$A$205,B77)=1,EXACT(B77,INDEX(DECISION_CONTEXT!$A$6:$A$205,MATCH(B77,DECISION_CONTEXT!$A$6:$A$205,0))),INDEX(DECISION_CONTEXT!$I$6:$I$205,MATCH(B77,DECISION_CONTEXT!$A$6:$A$205,0))="VALID"),"VALID","INVALID - DECISION OWNERSHIP"))</x:f>
      </x:c>
      <x:c r="I77" s="51" t="str">
        <x:f>IF(A77="","",IF(OR(EXACT(C77,"DECISION-USABLE"),EXACT(C77,"BOUNDED INFERENCE"),EXACT(C77,"REPAIR / NARROW"),EXACT(C77,"HOLD / EXCLUDE")),"VALID","INVALID - EVIDENCE STATE TOKEN"))</x:f>
      </x:c>
      <x:c r="J77" s="51" t="str">
        <x:f>IF(A77="","",IF(AND(B77&lt;&gt;"",C77&lt;&gt;"",D77&lt;&gt;"",E77&lt;&gt;"",F77&lt;&gt;""),"VALID","INVALID - REQUIRED FIELD"))</x:f>
      </x:c>
      <x:c r="K77" s="51" t="str">
        <x:f>IF(A77="","",IF(AND(G77="VALID",H77="VALID",I77="VALID",J77="VALID"),"VALID","INVALID"))</x:f>
      </x:c>
    </x:row>
    <x:row r="78">
      <x:c r="A78" s="51"/>
      <x:c r="B78" s="51"/>
      <x:c r="C78" s="51"/>
      <x:c r="D78" s="51"/>
      <x:c r="E78" s="51"/>
      <x:c r="F78" s="51"/>
      <x:c r="G78" s="51" t="str">
        <x:f>IF(A78="","",IF(COUNTIF($A$6:$A$205,A78)=1,"VALID","INVALID - DUPLICATE / CASE-COLLIDING EVIDENCE ID"))</x:f>
      </x:c>
      <x:c r="H78" s="51" t="str">
        <x:f>IF(A78="","",IF(AND(COUNTIF(DECISION_CONTEXT!$A$6:$A$205,B78)=1,EXACT(B78,INDEX(DECISION_CONTEXT!$A$6:$A$205,MATCH(B78,DECISION_CONTEXT!$A$6:$A$205,0))),INDEX(DECISION_CONTEXT!$I$6:$I$205,MATCH(B78,DECISION_CONTEXT!$A$6:$A$205,0))="VALID"),"VALID","INVALID - DECISION OWNERSHIP"))</x:f>
      </x:c>
      <x:c r="I78" s="51" t="str">
        <x:f>IF(A78="","",IF(OR(EXACT(C78,"DECISION-USABLE"),EXACT(C78,"BOUNDED INFERENCE"),EXACT(C78,"REPAIR / NARROW"),EXACT(C78,"HOLD / EXCLUDE")),"VALID","INVALID - EVIDENCE STATE TOKEN"))</x:f>
      </x:c>
      <x:c r="J78" s="51" t="str">
        <x:f>IF(A78="","",IF(AND(B78&lt;&gt;"",C78&lt;&gt;"",D78&lt;&gt;"",E78&lt;&gt;"",F78&lt;&gt;""),"VALID","INVALID - REQUIRED FIELD"))</x:f>
      </x:c>
      <x:c r="K78" s="51" t="str">
        <x:f>IF(A78="","",IF(AND(G78="VALID",H78="VALID",I78="VALID",J78="VALID"),"VALID","INVALID"))</x:f>
      </x:c>
    </x:row>
    <x:row r="79">
      <x:c r="A79" s="51"/>
      <x:c r="B79" s="51"/>
      <x:c r="C79" s="51"/>
      <x:c r="D79" s="51"/>
      <x:c r="E79" s="51"/>
      <x:c r="F79" s="51"/>
      <x:c r="G79" s="51" t="str">
        <x:f>IF(A79="","",IF(COUNTIF($A$6:$A$205,A79)=1,"VALID","INVALID - DUPLICATE / CASE-COLLIDING EVIDENCE ID"))</x:f>
      </x:c>
      <x:c r="H79" s="51" t="str">
        <x:f>IF(A79="","",IF(AND(COUNTIF(DECISION_CONTEXT!$A$6:$A$205,B79)=1,EXACT(B79,INDEX(DECISION_CONTEXT!$A$6:$A$205,MATCH(B79,DECISION_CONTEXT!$A$6:$A$205,0))),INDEX(DECISION_CONTEXT!$I$6:$I$205,MATCH(B79,DECISION_CONTEXT!$A$6:$A$205,0))="VALID"),"VALID","INVALID - DECISION OWNERSHIP"))</x:f>
      </x:c>
      <x:c r="I79" s="51" t="str">
        <x:f>IF(A79="","",IF(OR(EXACT(C79,"DECISION-USABLE"),EXACT(C79,"BOUNDED INFERENCE"),EXACT(C79,"REPAIR / NARROW"),EXACT(C79,"HOLD / EXCLUDE")),"VALID","INVALID - EVIDENCE STATE TOKEN"))</x:f>
      </x:c>
      <x:c r="J79" s="51" t="str">
        <x:f>IF(A79="","",IF(AND(B79&lt;&gt;"",C79&lt;&gt;"",D79&lt;&gt;"",E79&lt;&gt;"",F79&lt;&gt;""),"VALID","INVALID - REQUIRED FIELD"))</x:f>
      </x:c>
      <x:c r="K79" s="51" t="str">
        <x:f>IF(A79="","",IF(AND(G79="VALID",H79="VALID",I79="VALID",J79="VALID"),"VALID","INVALID"))</x:f>
      </x:c>
    </x:row>
    <x:row r="80">
      <x:c r="A80" s="51"/>
      <x:c r="B80" s="51"/>
      <x:c r="C80" s="51"/>
      <x:c r="D80" s="51"/>
      <x:c r="E80" s="51"/>
      <x:c r="F80" s="51"/>
      <x:c r="G80" s="51" t="str">
        <x:f>IF(A80="","",IF(COUNTIF($A$6:$A$205,A80)=1,"VALID","INVALID - DUPLICATE / CASE-COLLIDING EVIDENCE ID"))</x:f>
      </x:c>
      <x:c r="H80" s="51" t="str">
        <x:f>IF(A80="","",IF(AND(COUNTIF(DECISION_CONTEXT!$A$6:$A$205,B80)=1,EXACT(B80,INDEX(DECISION_CONTEXT!$A$6:$A$205,MATCH(B80,DECISION_CONTEXT!$A$6:$A$205,0))),INDEX(DECISION_CONTEXT!$I$6:$I$205,MATCH(B80,DECISION_CONTEXT!$A$6:$A$205,0))="VALID"),"VALID","INVALID - DECISION OWNERSHIP"))</x:f>
      </x:c>
      <x:c r="I80" s="51" t="str">
        <x:f>IF(A80="","",IF(OR(EXACT(C80,"DECISION-USABLE"),EXACT(C80,"BOUNDED INFERENCE"),EXACT(C80,"REPAIR / NARROW"),EXACT(C80,"HOLD / EXCLUDE")),"VALID","INVALID - EVIDENCE STATE TOKEN"))</x:f>
      </x:c>
      <x:c r="J80" s="51" t="str">
        <x:f>IF(A80="","",IF(AND(B80&lt;&gt;"",C80&lt;&gt;"",D80&lt;&gt;"",E80&lt;&gt;"",F80&lt;&gt;""),"VALID","INVALID - REQUIRED FIELD"))</x:f>
      </x:c>
      <x:c r="K80" s="51" t="str">
        <x:f>IF(A80="","",IF(AND(G80="VALID",H80="VALID",I80="VALID",J80="VALID"),"VALID","INVALID"))</x:f>
      </x:c>
    </x:row>
    <x:row r="81">
      <x:c r="A81" s="51"/>
      <x:c r="B81" s="51"/>
      <x:c r="C81" s="51"/>
      <x:c r="D81" s="51"/>
      <x:c r="E81" s="51"/>
      <x:c r="F81" s="51"/>
      <x:c r="G81" s="51" t="str">
        <x:f>IF(A81="","",IF(COUNTIF($A$6:$A$205,A81)=1,"VALID","INVALID - DUPLICATE / CASE-COLLIDING EVIDENCE ID"))</x:f>
      </x:c>
      <x:c r="H81" s="51" t="str">
        <x:f>IF(A81="","",IF(AND(COUNTIF(DECISION_CONTEXT!$A$6:$A$205,B81)=1,EXACT(B81,INDEX(DECISION_CONTEXT!$A$6:$A$205,MATCH(B81,DECISION_CONTEXT!$A$6:$A$205,0))),INDEX(DECISION_CONTEXT!$I$6:$I$205,MATCH(B81,DECISION_CONTEXT!$A$6:$A$205,0))="VALID"),"VALID","INVALID - DECISION OWNERSHIP"))</x:f>
      </x:c>
      <x:c r="I81" s="51" t="str">
        <x:f>IF(A81="","",IF(OR(EXACT(C81,"DECISION-USABLE"),EXACT(C81,"BOUNDED INFERENCE"),EXACT(C81,"REPAIR / NARROW"),EXACT(C81,"HOLD / EXCLUDE")),"VALID","INVALID - EVIDENCE STATE TOKEN"))</x:f>
      </x:c>
      <x:c r="J81" s="51" t="str">
        <x:f>IF(A81="","",IF(AND(B81&lt;&gt;"",C81&lt;&gt;"",D81&lt;&gt;"",E81&lt;&gt;"",F81&lt;&gt;""),"VALID","INVALID - REQUIRED FIELD"))</x:f>
      </x:c>
      <x:c r="K81" s="51" t="str">
        <x:f>IF(A81="","",IF(AND(G81="VALID",H81="VALID",I81="VALID",J81="VALID"),"VALID","INVALID"))</x:f>
      </x:c>
    </x:row>
    <x:row r="82">
      <x:c r="A82" s="51"/>
      <x:c r="B82" s="51"/>
      <x:c r="C82" s="51"/>
      <x:c r="D82" s="51"/>
      <x:c r="E82" s="51"/>
      <x:c r="F82" s="51"/>
      <x:c r="G82" s="51" t="str">
        <x:f>IF(A82="","",IF(COUNTIF($A$6:$A$205,A82)=1,"VALID","INVALID - DUPLICATE / CASE-COLLIDING EVIDENCE ID"))</x:f>
      </x:c>
      <x:c r="H82" s="51" t="str">
        <x:f>IF(A82="","",IF(AND(COUNTIF(DECISION_CONTEXT!$A$6:$A$205,B82)=1,EXACT(B82,INDEX(DECISION_CONTEXT!$A$6:$A$205,MATCH(B82,DECISION_CONTEXT!$A$6:$A$205,0))),INDEX(DECISION_CONTEXT!$I$6:$I$205,MATCH(B82,DECISION_CONTEXT!$A$6:$A$205,0))="VALID"),"VALID","INVALID - DECISION OWNERSHIP"))</x:f>
      </x:c>
      <x:c r="I82" s="51" t="str">
        <x:f>IF(A82="","",IF(OR(EXACT(C82,"DECISION-USABLE"),EXACT(C82,"BOUNDED INFERENCE"),EXACT(C82,"REPAIR / NARROW"),EXACT(C82,"HOLD / EXCLUDE")),"VALID","INVALID - EVIDENCE STATE TOKEN"))</x:f>
      </x:c>
      <x:c r="J82" s="51" t="str">
        <x:f>IF(A82="","",IF(AND(B82&lt;&gt;"",C82&lt;&gt;"",D82&lt;&gt;"",E82&lt;&gt;"",F82&lt;&gt;""),"VALID","INVALID - REQUIRED FIELD"))</x:f>
      </x:c>
      <x:c r="K82" s="51" t="str">
        <x:f>IF(A82="","",IF(AND(G82="VALID",H82="VALID",I82="VALID",J82="VALID"),"VALID","INVALID"))</x:f>
      </x:c>
    </x:row>
    <x:row r="83">
      <x:c r="A83" s="51"/>
      <x:c r="B83" s="51"/>
      <x:c r="C83" s="51"/>
      <x:c r="D83" s="51"/>
      <x:c r="E83" s="51"/>
      <x:c r="F83" s="51"/>
      <x:c r="G83" s="51" t="str">
        <x:f>IF(A83="","",IF(COUNTIF($A$6:$A$205,A83)=1,"VALID","INVALID - DUPLICATE / CASE-COLLIDING EVIDENCE ID"))</x:f>
      </x:c>
      <x:c r="H83" s="51" t="str">
        <x:f>IF(A83="","",IF(AND(COUNTIF(DECISION_CONTEXT!$A$6:$A$205,B83)=1,EXACT(B83,INDEX(DECISION_CONTEXT!$A$6:$A$205,MATCH(B83,DECISION_CONTEXT!$A$6:$A$205,0))),INDEX(DECISION_CONTEXT!$I$6:$I$205,MATCH(B83,DECISION_CONTEXT!$A$6:$A$205,0))="VALID"),"VALID","INVALID - DECISION OWNERSHIP"))</x:f>
      </x:c>
      <x:c r="I83" s="51" t="str">
        <x:f>IF(A83="","",IF(OR(EXACT(C83,"DECISION-USABLE"),EXACT(C83,"BOUNDED INFERENCE"),EXACT(C83,"REPAIR / NARROW"),EXACT(C83,"HOLD / EXCLUDE")),"VALID","INVALID - EVIDENCE STATE TOKEN"))</x:f>
      </x:c>
      <x:c r="J83" s="51" t="str">
        <x:f>IF(A83="","",IF(AND(B83&lt;&gt;"",C83&lt;&gt;"",D83&lt;&gt;"",E83&lt;&gt;"",F83&lt;&gt;""),"VALID","INVALID - REQUIRED FIELD"))</x:f>
      </x:c>
      <x:c r="K83" s="51" t="str">
        <x:f>IF(A83="","",IF(AND(G83="VALID",H83="VALID",I83="VALID",J83="VALID"),"VALID","INVALID"))</x:f>
      </x:c>
    </x:row>
    <x:row r="84">
      <x:c r="A84" s="51"/>
      <x:c r="B84" s="51"/>
      <x:c r="C84" s="51"/>
      <x:c r="D84" s="51"/>
      <x:c r="E84" s="51"/>
      <x:c r="F84" s="51"/>
      <x:c r="G84" s="51" t="str">
        <x:f>IF(A84="","",IF(COUNTIF($A$6:$A$205,A84)=1,"VALID","INVALID - DUPLICATE / CASE-COLLIDING EVIDENCE ID"))</x:f>
      </x:c>
      <x:c r="H84" s="51" t="str">
        <x:f>IF(A84="","",IF(AND(COUNTIF(DECISION_CONTEXT!$A$6:$A$205,B84)=1,EXACT(B84,INDEX(DECISION_CONTEXT!$A$6:$A$205,MATCH(B84,DECISION_CONTEXT!$A$6:$A$205,0))),INDEX(DECISION_CONTEXT!$I$6:$I$205,MATCH(B84,DECISION_CONTEXT!$A$6:$A$205,0))="VALID"),"VALID","INVALID - DECISION OWNERSHIP"))</x:f>
      </x:c>
      <x:c r="I84" s="51" t="str">
        <x:f>IF(A84="","",IF(OR(EXACT(C84,"DECISION-USABLE"),EXACT(C84,"BOUNDED INFERENCE"),EXACT(C84,"REPAIR / NARROW"),EXACT(C84,"HOLD / EXCLUDE")),"VALID","INVALID - EVIDENCE STATE TOKEN"))</x:f>
      </x:c>
      <x:c r="J84" s="51" t="str">
        <x:f>IF(A84="","",IF(AND(B84&lt;&gt;"",C84&lt;&gt;"",D84&lt;&gt;"",E84&lt;&gt;"",F84&lt;&gt;""),"VALID","INVALID - REQUIRED FIELD"))</x:f>
      </x:c>
      <x:c r="K84" s="51" t="str">
        <x:f>IF(A84="","",IF(AND(G84="VALID",H84="VALID",I84="VALID",J84="VALID"),"VALID","INVALID"))</x:f>
      </x:c>
    </x:row>
    <x:row r="85">
      <x:c r="A85" s="51"/>
      <x:c r="B85" s="51"/>
      <x:c r="C85" s="51"/>
      <x:c r="D85" s="51"/>
      <x:c r="E85" s="51"/>
      <x:c r="F85" s="51"/>
      <x:c r="G85" s="51" t="str">
        <x:f>IF(A85="","",IF(COUNTIF($A$6:$A$205,A85)=1,"VALID","INVALID - DUPLICATE / CASE-COLLIDING EVIDENCE ID"))</x:f>
      </x:c>
      <x:c r="H85" s="51" t="str">
        <x:f>IF(A85="","",IF(AND(COUNTIF(DECISION_CONTEXT!$A$6:$A$205,B85)=1,EXACT(B85,INDEX(DECISION_CONTEXT!$A$6:$A$205,MATCH(B85,DECISION_CONTEXT!$A$6:$A$205,0))),INDEX(DECISION_CONTEXT!$I$6:$I$205,MATCH(B85,DECISION_CONTEXT!$A$6:$A$205,0))="VALID"),"VALID","INVALID - DECISION OWNERSHIP"))</x:f>
      </x:c>
      <x:c r="I85" s="51" t="str">
        <x:f>IF(A85="","",IF(OR(EXACT(C85,"DECISION-USABLE"),EXACT(C85,"BOUNDED INFERENCE"),EXACT(C85,"REPAIR / NARROW"),EXACT(C85,"HOLD / EXCLUDE")),"VALID","INVALID - EVIDENCE STATE TOKEN"))</x:f>
      </x:c>
      <x:c r="J85" s="51" t="str">
        <x:f>IF(A85="","",IF(AND(B85&lt;&gt;"",C85&lt;&gt;"",D85&lt;&gt;"",E85&lt;&gt;"",F85&lt;&gt;""),"VALID","INVALID - REQUIRED FIELD"))</x:f>
      </x:c>
      <x:c r="K85" s="51" t="str">
        <x:f>IF(A85="","",IF(AND(G85="VALID",H85="VALID",I85="VALID",J85="VALID"),"VALID","INVALID"))</x:f>
      </x:c>
    </x:row>
    <x:row r="86">
      <x:c r="A86" s="51"/>
      <x:c r="B86" s="51"/>
      <x:c r="C86" s="51"/>
      <x:c r="D86" s="51"/>
      <x:c r="E86" s="51"/>
      <x:c r="F86" s="51"/>
      <x:c r="G86" s="51" t="str">
        <x:f>IF(A86="","",IF(COUNTIF($A$6:$A$205,A86)=1,"VALID","INVALID - DUPLICATE / CASE-COLLIDING EVIDENCE ID"))</x:f>
      </x:c>
      <x:c r="H86" s="51" t="str">
        <x:f>IF(A86="","",IF(AND(COUNTIF(DECISION_CONTEXT!$A$6:$A$205,B86)=1,EXACT(B86,INDEX(DECISION_CONTEXT!$A$6:$A$205,MATCH(B86,DECISION_CONTEXT!$A$6:$A$205,0))),INDEX(DECISION_CONTEXT!$I$6:$I$205,MATCH(B86,DECISION_CONTEXT!$A$6:$A$205,0))="VALID"),"VALID","INVALID - DECISION OWNERSHIP"))</x:f>
      </x:c>
      <x:c r="I86" s="51" t="str">
        <x:f>IF(A86="","",IF(OR(EXACT(C86,"DECISION-USABLE"),EXACT(C86,"BOUNDED INFERENCE"),EXACT(C86,"REPAIR / NARROW"),EXACT(C86,"HOLD / EXCLUDE")),"VALID","INVALID - EVIDENCE STATE TOKEN"))</x:f>
      </x:c>
      <x:c r="J86" s="51" t="str">
        <x:f>IF(A86="","",IF(AND(B86&lt;&gt;"",C86&lt;&gt;"",D86&lt;&gt;"",E86&lt;&gt;"",F86&lt;&gt;""),"VALID","INVALID - REQUIRED FIELD"))</x:f>
      </x:c>
      <x:c r="K86" s="51" t="str">
        <x:f>IF(A86="","",IF(AND(G86="VALID",H86="VALID",I86="VALID",J86="VALID"),"VALID","INVALID"))</x:f>
      </x:c>
    </x:row>
    <x:row r="87">
      <x:c r="A87" s="51"/>
      <x:c r="B87" s="51"/>
      <x:c r="C87" s="51"/>
      <x:c r="D87" s="51"/>
      <x:c r="E87" s="51"/>
      <x:c r="F87" s="51"/>
      <x:c r="G87" s="51" t="str">
        <x:f>IF(A87="","",IF(COUNTIF($A$6:$A$205,A87)=1,"VALID","INVALID - DUPLICATE / CASE-COLLIDING EVIDENCE ID"))</x:f>
      </x:c>
      <x:c r="H87" s="51" t="str">
        <x:f>IF(A87="","",IF(AND(COUNTIF(DECISION_CONTEXT!$A$6:$A$205,B87)=1,EXACT(B87,INDEX(DECISION_CONTEXT!$A$6:$A$205,MATCH(B87,DECISION_CONTEXT!$A$6:$A$205,0))),INDEX(DECISION_CONTEXT!$I$6:$I$205,MATCH(B87,DECISION_CONTEXT!$A$6:$A$205,0))="VALID"),"VALID","INVALID - DECISION OWNERSHIP"))</x:f>
      </x:c>
      <x:c r="I87" s="51" t="str">
        <x:f>IF(A87="","",IF(OR(EXACT(C87,"DECISION-USABLE"),EXACT(C87,"BOUNDED INFERENCE"),EXACT(C87,"REPAIR / NARROW"),EXACT(C87,"HOLD / EXCLUDE")),"VALID","INVALID - EVIDENCE STATE TOKEN"))</x:f>
      </x:c>
      <x:c r="J87" s="51" t="str">
        <x:f>IF(A87="","",IF(AND(B87&lt;&gt;"",C87&lt;&gt;"",D87&lt;&gt;"",E87&lt;&gt;"",F87&lt;&gt;""),"VALID","INVALID - REQUIRED FIELD"))</x:f>
      </x:c>
      <x:c r="K87" s="51" t="str">
        <x:f>IF(A87="","",IF(AND(G87="VALID",H87="VALID",I87="VALID",J87="VALID"),"VALID","INVALID"))</x:f>
      </x:c>
    </x:row>
    <x:row r="88">
      <x:c r="A88" s="51"/>
      <x:c r="B88" s="51"/>
      <x:c r="C88" s="51"/>
      <x:c r="D88" s="51"/>
      <x:c r="E88" s="51"/>
      <x:c r="F88" s="51"/>
      <x:c r="G88" s="51" t="str">
        <x:f>IF(A88="","",IF(COUNTIF($A$6:$A$205,A88)=1,"VALID","INVALID - DUPLICATE / CASE-COLLIDING EVIDENCE ID"))</x:f>
      </x:c>
      <x:c r="H88" s="51" t="str">
        <x:f>IF(A88="","",IF(AND(COUNTIF(DECISION_CONTEXT!$A$6:$A$205,B88)=1,EXACT(B88,INDEX(DECISION_CONTEXT!$A$6:$A$205,MATCH(B88,DECISION_CONTEXT!$A$6:$A$205,0))),INDEX(DECISION_CONTEXT!$I$6:$I$205,MATCH(B88,DECISION_CONTEXT!$A$6:$A$205,0))="VALID"),"VALID","INVALID - DECISION OWNERSHIP"))</x:f>
      </x:c>
      <x:c r="I88" s="51" t="str">
        <x:f>IF(A88="","",IF(OR(EXACT(C88,"DECISION-USABLE"),EXACT(C88,"BOUNDED INFERENCE"),EXACT(C88,"REPAIR / NARROW"),EXACT(C88,"HOLD / EXCLUDE")),"VALID","INVALID - EVIDENCE STATE TOKEN"))</x:f>
      </x:c>
      <x:c r="J88" s="51" t="str">
        <x:f>IF(A88="","",IF(AND(B88&lt;&gt;"",C88&lt;&gt;"",D88&lt;&gt;"",E88&lt;&gt;"",F88&lt;&gt;""),"VALID","INVALID - REQUIRED FIELD"))</x:f>
      </x:c>
      <x:c r="K88" s="51" t="str">
        <x:f>IF(A88="","",IF(AND(G88="VALID",H88="VALID",I88="VALID",J88="VALID"),"VALID","INVALID"))</x:f>
      </x:c>
    </x:row>
    <x:row r="89">
      <x:c r="A89" s="51"/>
      <x:c r="B89" s="51"/>
      <x:c r="C89" s="51"/>
      <x:c r="D89" s="51"/>
      <x:c r="E89" s="51"/>
      <x:c r="F89" s="51"/>
      <x:c r="G89" s="51" t="str">
        <x:f>IF(A89="","",IF(COUNTIF($A$6:$A$205,A89)=1,"VALID","INVALID - DUPLICATE / CASE-COLLIDING EVIDENCE ID"))</x:f>
      </x:c>
      <x:c r="H89" s="51" t="str">
        <x:f>IF(A89="","",IF(AND(COUNTIF(DECISION_CONTEXT!$A$6:$A$205,B89)=1,EXACT(B89,INDEX(DECISION_CONTEXT!$A$6:$A$205,MATCH(B89,DECISION_CONTEXT!$A$6:$A$205,0))),INDEX(DECISION_CONTEXT!$I$6:$I$205,MATCH(B89,DECISION_CONTEXT!$A$6:$A$205,0))="VALID"),"VALID","INVALID - DECISION OWNERSHIP"))</x:f>
      </x:c>
      <x:c r="I89" s="51" t="str">
        <x:f>IF(A89="","",IF(OR(EXACT(C89,"DECISION-USABLE"),EXACT(C89,"BOUNDED INFERENCE"),EXACT(C89,"REPAIR / NARROW"),EXACT(C89,"HOLD / EXCLUDE")),"VALID","INVALID - EVIDENCE STATE TOKEN"))</x:f>
      </x:c>
      <x:c r="J89" s="51" t="str">
        <x:f>IF(A89="","",IF(AND(B89&lt;&gt;"",C89&lt;&gt;"",D89&lt;&gt;"",E89&lt;&gt;"",F89&lt;&gt;""),"VALID","INVALID - REQUIRED FIELD"))</x:f>
      </x:c>
      <x:c r="K89" s="51" t="str">
        <x:f>IF(A89="","",IF(AND(G89="VALID",H89="VALID",I89="VALID",J89="VALID"),"VALID","INVALID"))</x:f>
      </x:c>
    </x:row>
    <x:row r="90">
      <x:c r="A90" s="51"/>
      <x:c r="B90" s="51"/>
      <x:c r="C90" s="51"/>
      <x:c r="D90" s="51"/>
      <x:c r="E90" s="51"/>
      <x:c r="F90" s="51"/>
      <x:c r="G90" s="51" t="str">
        <x:f>IF(A90="","",IF(COUNTIF($A$6:$A$205,A90)=1,"VALID","INVALID - DUPLICATE / CASE-COLLIDING EVIDENCE ID"))</x:f>
      </x:c>
      <x:c r="H90" s="51" t="str">
        <x:f>IF(A90="","",IF(AND(COUNTIF(DECISION_CONTEXT!$A$6:$A$205,B90)=1,EXACT(B90,INDEX(DECISION_CONTEXT!$A$6:$A$205,MATCH(B90,DECISION_CONTEXT!$A$6:$A$205,0))),INDEX(DECISION_CONTEXT!$I$6:$I$205,MATCH(B90,DECISION_CONTEXT!$A$6:$A$205,0))="VALID"),"VALID","INVALID - DECISION OWNERSHIP"))</x:f>
      </x:c>
      <x:c r="I90" s="51" t="str">
        <x:f>IF(A90="","",IF(OR(EXACT(C90,"DECISION-USABLE"),EXACT(C90,"BOUNDED INFERENCE"),EXACT(C90,"REPAIR / NARROW"),EXACT(C90,"HOLD / EXCLUDE")),"VALID","INVALID - EVIDENCE STATE TOKEN"))</x:f>
      </x:c>
      <x:c r="J90" s="51" t="str">
        <x:f>IF(A90="","",IF(AND(B90&lt;&gt;"",C90&lt;&gt;"",D90&lt;&gt;"",E90&lt;&gt;"",F90&lt;&gt;""),"VALID","INVALID - REQUIRED FIELD"))</x:f>
      </x:c>
      <x:c r="K90" s="51" t="str">
        <x:f>IF(A90="","",IF(AND(G90="VALID",H90="VALID",I90="VALID",J90="VALID"),"VALID","INVALID"))</x:f>
      </x:c>
    </x:row>
    <x:row r="91">
      <x:c r="A91" s="51"/>
      <x:c r="B91" s="51"/>
      <x:c r="C91" s="51"/>
      <x:c r="D91" s="51"/>
      <x:c r="E91" s="51"/>
      <x:c r="F91" s="51"/>
      <x:c r="G91" s="51" t="str">
        <x:f>IF(A91="","",IF(COUNTIF($A$6:$A$205,A91)=1,"VALID","INVALID - DUPLICATE / CASE-COLLIDING EVIDENCE ID"))</x:f>
      </x:c>
      <x:c r="H91" s="51" t="str">
        <x:f>IF(A91="","",IF(AND(COUNTIF(DECISION_CONTEXT!$A$6:$A$205,B91)=1,EXACT(B91,INDEX(DECISION_CONTEXT!$A$6:$A$205,MATCH(B91,DECISION_CONTEXT!$A$6:$A$205,0))),INDEX(DECISION_CONTEXT!$I$6:$I$205,MATCH(B91,DECISION_CONTEXT!$A$6:$A$205,0))="VALID"),"VALID","INVALID - DECISION OWNERSHIP"))</x:f>
      </x:c>
      <x:c r="I91" s="51" t="str">
        <x:f>IF(A91="","",IF(OR(EXACT(C91,"DECISION-USABLE"),EXACT(C91,"BOUNDED INFERENCE"),EXACT(C91,"REPAIR / NARROW"),EXACT(C91,"HOLD / EXCLUDE")),"VALID","INVALID - EVIDENCE STATE TOKEN"))</x:f>
      </x:c>
      <x:c r="J91" s="51" t="str">
        <x:f>IF(A91="","",IF(AND(B91&lt;&gt;"",C91&lt;&gt;"",D91&lt;&gt;"",E91&lt;&gt;"",F91&lt;&gt;""),"VALID","INVALID - REQUIRED FIELD"))</x:f>
      </x:c>
      <x:c r="K91" s="51" t="str">
        <x:f>IF(A91="","",IF(AND(G91="VALID",H91="VALID",I91="VALID",J91="VALID"),"VALID","INVALID"))</x:f>
      </x:c>
    </x:row>
    <x:row r="92">
      <x:c r="A92" s="51"/>
      <x:c r="B92" s="51"/>
      <x:c r="C92" s="51"/>
      <x:c r="D92" s="51"/>
      <x:c r="E92" s="51"/>
      <x:c r="F92" s="51"/>
      <x:c r="G92" s="51" t="str">
        <x:f>IF(A92="","",IF(COUNTIF($A$6:$A$205,A92)=1,"VALID","INVALID - DUPLICATE / CASE-COLLIDING EVIDENCE ID"))</x:f>
      </x:c>
      <x:c r="H92" s="51" t="str">
        <x:f>IF(A92="","",IF(AND(COUNTIF(DECISION_CONTEXT!$A$6:$A$205,B92)=1,EXACT(B92,INDEX(DECISION_CONTEXT!$A$6:$A$205,MATCH(B92,DECISION_CONTEXT!$A$6:$A$205,0))),INDEX(DECISION_CONTEXT!$I$6:$I$205,MATCH(B92,DECISION_CONTEXT!$A$6:$A$205,0))="VALID"),"VALID","INVALID - DECISION OWNERSHIP"))</x:f>
      </x:c>
      <x:c r="I92" s="51" t="str">
        <x:f>IF(A92="","",IF(OR(EXACT(C92,"DECISION-USABLE"),EXACT(C92,"BOUNDED INFERENCE"),EXACT(C92,"REPAIR / NARROW"),EXACT(C92,"HOLD / EXCLUDE")),"VALID","INVALID - EVIDENCE STATE TOKEN"))</x:f>
      </x:c>
      <x:c r="J92" s="51" t="str">
        <x:f>IF(A92="","",IF(AND(B92&lt;&gt;"",C92&lt;&gt;"",D92&lt;&gt;"",E92&lt;&gt;"",F92&lt;&gt;""),"VALID","INVALID - REQUIRED FIELD"))</x:f>
      </x:c>
      <x:c r="K92" s="51" t="str">
        <x:f>IF(A92="","",IF(AND(G92="VALID",H92="VALID",I92="VALID",J92="VALID"),"VALID","INVALID"))</x:f>
      </x:c>
    </x:row>
    <x:row r="93">
      <x:c r="A93" s="51"/>
      <x:c r="B93" s="51"/>
      <x:c r="C93" s="51"/>
      <x:c r="D93" s="51"/>
      <x:c r="E93" s="51"/>
      <x:c r="F93" s="51"/>
      <x:c r="G93" s="51" t="str">
        <x:f>IF(A93="","",IF(COUNTIF($A$6:$A$205,A93)=1,"VALID","INVALID - DUPLICATE / CASE-COLLIDING EVIDENCE ID"))</x:f>
      </x:c>
      <x:c r="H93" s="51" t="str">
        <x:f>IF(A93="","",IF(AND(COUNTIF(DECISION_CONTEXT!$A$6:$A$205,B93)=1,EXACT(B93,INDEX(DECISION_CONTEXT!$A$6:$A$205,MATCH(B93,DECISION_CONTEXT!$A$6:$A$205,0))),INDEX(DECISION_CONTEXT!$I$6:$I$205,MATCH(B93,DECISION_CONTEXT!$A$6:$A$205,0))="VALID"),"VALID","INVALID - DECISION OWNERSHIP"))</x:f>
      </x:c>
      <x:c r="I93" s="51" t="str">
        <x:f>IF(A93="","",IF(OR(EXACT(C93,"DECISION-USABLE"),EXACT(C93,"BOUNDED INFERENCE"),EXACT(C93,"REPAIR / NARROW"),EXACT(C93,"HOLD / EXCLUDE")),"VALID","INVALID - EVIDENCE STATE TOKEN"))</x:f>
      </x:c>
      <x:c r="J93" s="51" t="str">
        <x:f>IF(A93="","",IF(AND(B93&lt;&gt;"",C93&lt;&gt;"",D93&lt;&gt;"",E93&lt;&gt;"",F93&lt;&gt;""),"VALID","INVALID - REQUIRED FIELD"))</x:f>
      </x:c>
      <x:c r="K93" s="51" t="str">
        <x:f>IF(A93="","",IF(AND(G93="VALID",H93="VALID",I93="VALID",J93="VALID"),"VALID","INVALID"))</x:f>
      </x:c>
    </x:row>
    <x:row r="94">
      <x:c r="A94" s="51"/>
      <x:c r="B94" s="51"/>
      <x:c r="C94" s="51"/>
      <x:c r="D94" s="51"/>
      <x:c r="E94" s="51"/>
      <x:c r="F94" s="51"/>
      <x:c r="G94" s="51" t="str">
        <x:f>IF(A94="","",IF(COUNTIF($A$6:$A$205,A94)=1,"VALID","INVALID - DUPLICATE / CASE-COLLIDING EVIDENCE ID"))</x:f>
      </x:c>
      <x:c r="H94" s="51" t="str">
        <x:f>IF(A94="","",IF(AND(COUNTIF(DECISION_CONTEXT!$A$6:$A$205,B94)=1,EXACT(B94,INDEX(DECISION_CONTEXT!$A$6:$A$205,MATCH(B94,DECISION_CONTEXT!$A$6:$A$205,0))),INDEX(DECISION_CONTEXT!$I$6:$I$205,MATCH(B94,DECISION_CONTEXT!$A$6:$A$205,0))="VALID"),"VALID","INVALID - DECISION OWNERSHIP"))</x:f>
      </x:c>
      <x:c r="I94" s="51" t="str">
        <x:f>IF(A94="","",IF(OR(EXACT(C94,"DECISION-USABLE"),EXACT(C94,"BOUNDED INFERENCE"),EXACT(C94,"REPAIR / NARROW"),EXACT(C94,"HOLD / EXCLUDE")),"VALID","INVALID - EVIDENCE STATE TOKEN"))</x:f>
      </x:c>
      <x:c r="J94" s="51" t="str">
        <x:f>IF(A94="","",IF(AND(B94&lt;&gt;"",C94&lt;&gt;"",D94&lt;&gt;"",E94&lt;&gt;"",F94&lt;&gt;""),"VALID","INVALID - REQUIRED FIELD"))</x:f>
      </x:c>
      <x:c r="K94" s="51" t="str">
        <x:f>IF(A94="","",IF(AND(G94="VALID",H94="VALID",I94="VALID",J94="VALID"),"VALID","INVALID"))</x:f>
      </x:c>
    </x:row>
    <x:row r="95">
      <x:c r="A95" s="51"/>
      <x:c r="B95" s="51"/>
      <x:c r="C95" s="51"/>
      <x:c r="D95" s="51"/>
      <x:c r="E95" s="51"/>
      <x:c r="F95" s="51"/>
      <x:c r="G95" s="51" t="str">
        <x:f>IF(A95="","",IF(COUNTIF($A$6:$A$205,A95)=1,"VALID","INVALID - DUPLICATE / CASE-COLLIDING EVIDENCE ID"))</x:f>
      </x:c>
      <x:c r="H95" s="51" t="str">
        <x:f>IF(A95="","",IF(AND(COUNTIF(DECISION_CONTEXT!$A$6:$A$205,B95)=1,EXACT(B95,INDEX(DECISION_CONTEXT!$A$6:$A$205,MATCH(B95,DECISION_CONTEXT!$A$6:$A$205,0))),INDEX(DECISION_CONTEXT!$I$6:$I$205,MATCH(B95,DECISION_CONTEXT!$A$6:$A$205,0))="VALID"),"VALID","INVALID - DECISION OWNERSHIP"))</x:f>
      </x:c>
      <x:c r="I95" s="51" t="str">
        <x:f>IF(A95="","",IF(OR(EXACT(C95,"DECISION-USABLE"),EXACT(C95,"BOUNDED INFERENCE"),EXACT(C95,"REPAIR / NARROW"),EXACT(C95,"HOLD / EXCLUDE")),"VALID","INVALID - EVIDENCE STATE TOKEN"))</x:f>
      </x:c>
      <x:c r="J95" s="51" t="str">
        <x:f>IF(A95="","",IF(AND(B95&lt;&gt;"",C95&lt;&gt;"",D95&lt;&gt;"",E95&lt;&gt;"",F95&lt;&gt;""),"VALID","INVALID - REQUIRED FIELD"))</x:f>
      </x:c>
      <x:c r="K95" s="51" t="str">
        <x:f>IF(A95="","",IF(AND(G95="VALID",H95="VALID",I95="VALID",J95="VALID"),"VALID","INVALID"))</x:f>
      </x:c>
    </x:row>
    <x:row r="96">
      <x:c r="A96" s="51"/>
      <x:c r="B96" s="51"/>
      <x:c r="C96" s="51"/>
      <x:c r="D96" s="51"/>
      <x:c r="E96" s="51"/>
      <x:c r="F96" s="51"/>
      <x:c r="G96" s="51" t="str">
        <x:f>IF(A96="","",IF(COUNTIF($A$6:$A$205,A96)=1,"VALID","INVALID - DUPLICATE / CASE-COLLIDING EVIDENCE ID"))</x:f>
      </x:c>
      <x:c r="H96" s="51" t="str">
        <x:f>IF(A96="","",IF(AND(COUNTIF(DECISION_CONTEXT!$A$6:$A$205,B96)=1,EXACT(B96,INDEX(DECISION_CONTEXT!$A$6:$A$205,MATCH(B96,DECISION_CONTEXT!$A$6:$A$205,0))),INDEX(DECISION_CONTEXT!$I$6:$I$205,MATCH(B96,DECISION_CONTEXT!$A$6:$A$205,0))="VALID"),"VALID","INVALID - DECISION OWNERSHIP"))</x:f>
      </x:c>
      <x:c r="I96" s="51" t="str">
        <x:f>IF(A96="","",IF(OR(EXACT(C96,"DECISION-USABLE"),EXACT(C96,"BOUNDED INFERENCE"),EXACT(C96,"REPAIR / NARROW"),EXACT(C96,"HOLD / EXCLUDE")),"VALID","INVALID - EVIDENCE STATE TOKEN"))</x:f>
      </x:c>
      <x:c r="J96" s="51" t="str">
        <x:f>IF(A96="","",IF(AND(B96&lt;&gt;"",C96&lt;&gt;"",D96&lt;&gt;"",E96&lt;&gt;"",F96&lt;&gt;""),"VALID","INVALID - REQUIRED FIELD"))</x:f>
      </x:c>
      <x:c r="K96" s="51" t="str">
        <x:f>IF(A96="","",IF(AND(G96="VALID",H96="VALID",I96="VALID",J96="VALID"),"VALID","INVALID"))</x:f>
      </x:c>
    </x:row>
    <x:row r="97">
      <x:c r="A97" s="51"/>
      <x:c r="B97" s="51"/>
      <x:c r="C97" s="51"/>
      <x:c r="D97" s="51"/>
      <x:c r="E97" s="51"/>
      <x:c r="F97" s="51"/>
      <x:c r="G97" s="51" t="str">
        <x:f>IF(A97="","",IF(COUNTIF($A$6:$A$205,A97)=1,"VALID","INVALID - DUPLICATE / CASE-COLLIDING EVIDENCE ID"))</x:f>
      </x:c>
      <x:c r="H97" s="51" t="str">
        <x:f>IF(A97="","",IF(AND(COUNTIF(DECISION_CONTEXT!$A$6:$A$205,B97)=1,EXACT(B97,INDEX(DECISION_CONTEXT!$A$6:$A$205,MATCH(B97,DECISION_CONTEXT!$A$6:$A$205,0))),INDEX(DECISION_CONTEXT!$I$6:$I$205,MATCH(B97,DECISION_CONTEXT!$A$6:$A$205,0))="VALID"),"VALID","INVALID - DECISION OWNERSHIP"))</x:f>
      </x:c>
      <x:c r="I97" s="51" t="str">
        <x:f>IF(A97="","",IF(OR(EXACT(C97,"DECISION-USABLE"),EXACT(C97,"BOUNDED INFERENCE"),EXACT(C97,"REPAIR / NARROW"),EXACT(C97,"HOLD / EXCLUDE")),"VALID","INVALID - EVIDENCE STATE TOKEN"))</x:f>
      </x:c>
      <x:c r="J97" s="51" t="str">
        <x:f>IF(A97="","",IF(AND(B97&lt;&gt;"",C97&lt;&gt;"",D97&lt;&gt;"",E97&lt;&gt;"",F97&lt;&gt;""),"VALID","INVALID - REQUIRED FIELD"))</x:f>
      </x:c>
      <x:c r="K97" s="51" t="str">
        <x:f>IF(A97="","",IF(AND(G97="VALID",H97="VALID",I97="VALID",J97="VALID"),"VALID","INVALID"))</x:f>
      </x:c>
    </x:row>
    <x:row r="98">
      <x:c r="A98" s="51"/>
      <x:c r="B98" s="51"/>
      <x:c r="C98" s="51"/>
      <x:c r="D98" s="51"/>
      <x:c r="E98" s="51"/>
      <x:c r="F98" s="51"/>
      <x:c r="G98" s="51" t="str">
        <x:f>IF(A98="","",IF(COUNTIF($A$6:$A$205,A98)=1,"VALID","INVALID - DUPLICATE / CASE-COLLIDING EVIDENCE ID"))</x:f>
      </x:c>
      <x:c r="H98" s="51" t="str">
        <x:f>IF(A98="","",IF(AND(COUNTIF(DECISION_CONTEXT!$A$6:$A$205,B98)=1,EXACT(B98,INDEX(DECISION_CONTEXT!$A$6:$A$205,MATCH(B98,DECISION_CONTEXT!$A$6:$A$205,0))),INDEX(DECISION_CONTEXT!$I$6:$I$205,MATCH(B98,DECISION_CONTEXT!$A$6:$A$205,0))="VALID"),"VALID","INVALID - DECISION OWNERSHIP"))</x:f>
      </x:c>
      <x:c r="I98" s="51" t="str">
        <x:f>IF(A98="","",IF(OR(EXACT(C98,"DECISION-USABLE"),EXACT(C98,"BOUNDED INFERENCE"),EXACT(C98,"REPAIR / NARROW"),EXACT(C98,"HOLD / EXCLUDE")),"VALID","INVALID - EVIDENCE STATE TOKEN"))</x:f>
      </x:c>
      <x:c r="J98" s="51" t="str">
        <x:f>IF(A98="","",IF(AND(B98&lt;&gt;"",C98&lt;&gt;"",D98&lt;&gt;"",E98&lt;&gt;"",F98&lt;&gt;""),"VALID","INVALID - REQUIRED FIELD"))</x:f>
      </x:c>
      <x:c r="K98" s="51" t="str">
        <x:f>IF(A98="","",IF(AND(G98="VALID",H98="VALID",I98="VALID",J98="VALID"),"VALID","INVALID"))</x:f>
      </x:c>
    </x:row>
    <x:row r="99">
      <x:c r="A99" s="51"/>
      <x:c r="B99" s="51"/>
      <x:c r="C99" s="51"/>
      <x:c r="D99" s="51"/>
      <x:c r="E99" s="51"/>
      <x:c r="F99" s="51"/>
      <x:c r="G99" s="51" t="str">
        <x:f>IF(A99="","",IF(COUNTIF($A$6:$A$205,A99)=1,"VALID","INVALID - DUPLICATE / CASE-COLLIDING EVIDENCE ID"))</x:f>
      </x:c>
      <x:c r="H99" s="51" t="str">
        <x:f>IF(A99="","",IF(AND(COUNTIF(DECISION_CONTEXT!$A$6:$A$205,B99)=1,EXACT(B99,INDEX(DECISION_CONTEXT!$A$6:$A$205,MATCH(B99,DECISION_CONTEXT!$A$6:$A$205,0))),INDEX(DECISION_CONTEXT!$I$6:$I$205,MATCH(B99,DECISION_CONTEXT!$A$6:$A$205,0))="VALID"),"VALID","INVALID - DECISION OWNERSHIP"))</x:f>
      </x:c>
      <x:c r="I99" s="51" t="str">
        <x:f>IF(A99="","",IF(OR(EXACT(C99,"DECISION-USABLE"),EXACT(C99,"BOUNDED INFERENCE"),EXACT(C99,"REPAIR / NARROW"),EXACT(C99,"HOLD / EXCLUDE")),"VALID","INVALID - EVIDENCE STATE TOKEN"))</x:f>
      </x:c>
      <x:c r="J99" s="51" t="str">
        <x:f>IF(A99="","",IF(AND(B99&lt;&gt;"",C99&lt;&gt;"",D99&lt;&gt;"",E99&lt;&gt;"",F99&lt;&gt;""),"VALID","INVALID - REQUIRED FIELD"))</x:f>
      </x:c>
      <x:c r="K99" s="51" t="str">
        <x:f>IF(A99="","",IF(AND(G99="VALID",H99="VALID",I99="VALID",J99="VALID"),"VALID","INVALID"))</x:f>
      </x:c>
    </x:row>
    <x:row r="100">
      <x:c r="A100" s="51"/>
      <x:c r="B100" s="51"/>
      <x:c r="C100" s="51"/>
      <x:c r="D100" s="51"/>
      <x:c r="E100" s="51"/>
      <x:c r="F100" s="51"/>
      <x:c r="G100" s="51" t="str">
        <x:f>IF(A100="","",IF(COUNTIF($A$6:$A$205,A100)=1,"VALID","INVALID - DUPLICATE / CASE-COLLIDING EVIDENCE ID"))</x:f>
      </x:c>
      <x:c r="H100" s="51" t="str">
        <x:f>IF(A100="","",IF(AND(COUNTIF(DECISION_CONTEXT!$A$6:$A$205,B100)=1,EXACT(B100,INDEX(DECISION_CONTEXT!$A$6:$A$205,MATCH(B100,DECISION_CONTEXT!$A$6:$A$205,0))),INDEX(DECISION_CONTEXT!$I$6:$I$205,MATCH(B100,DECISION_CONTEXT!$A$6:$A$205,0))="VALID"),"VALID","INVALID - DECISION OWNERSHIP"))</x:f>
      </x:c>
      <x:c r="I100" s="51" t="str">
        <x:f>IF(A100="","",IF(OR(EXACT(C100,"DECISION-USABLE"),EXACT(C100,"BOUNDED INFERENCE"),EXACT(C100,"REPAIR / NARROW"),EXACT(C100,"HOLD / EXCLUDE")),"VALID","INVALID - EVIDENCE STATE TOKEN"))</x:f>
      </x:c>
      <x:c r="J100" s="51" t="str">
        <x:f>IF(A100="","",IF(AND(B100&lt;&gt;"",C100&lt;&gt;"",D100&lt;&gt;"",E100&lt;&gt;"",F100&lt;&gt;""),"VALID","INVALID - REQUIRED FIELD"))</x:f>
      </x:c>
      <x:c r="K100" s="51" t="str">
        <x:f>IF(A100="","",IF(AND(G100="VALID",H100="VALID",I100="VALID",J100="VALID"),"VALID","INVALID"))</x:f>
      </x:c>
    </x:row>
    <x:row r="101">
      <x:c r="A101" s="51"/>
      <x:c r="B101" s="51"/>
      <x:c r="C101" s="51"/>
      <x:c r="D101" s="51"/>
      <x:c r="E101" s="51"/>
      <x:c r="F101" s="51"/>
      <x:c r="G101" s="51" t="str">
        <x:f>IF(A101="","",IF(COUNTIF($A$6:$A$205,A101)=1,"VALID","INVALID - DUPLICATE / CASE-COLLIDING EVIDENCE ID"))</x:f>
      </x:c>
      <x:c r="H101" s="51" t="str">
        <x:f>IF(A101="","",IF(AND(COUNTIF(DECISION_CONTEXT!$A$6:$A$205,B101)=1,EXACT(B101,INDEX(DECISION_CONTEXT!$A$6:$A$205,MATCH(B101,DECISION_CONTEXT!$A$6:$A$205,0))),INDEX(DECISION_CONTEXT!$I$6:$I$205,MATCH(B101,DECISION_CONTEXT!$A$6:$A$205,0))="VALID"),"VALID","INVALID - DECISION OWNERSHIP"))</x:f>
      </x:c>
      <x:c r="I101" s="51" t="str">
        <x:f>IF(A101="","",IF(OR(EXACT(C101,"DECISION-USABLE"),EXACT(C101,"BOUNDED INFERENCE"),EXACT(C101,"REPAIR / NARROW"),EXACT(C101,"HOLD / EXCLUDE")),"VALID","INVALID - EVIDENCE STATE TOKEN"))</x:f>
      </x:c>
      <x:c r="J101" s="51" t="str">
        <x:f>IF(A101="","",IF(AND(B101&lt;&gt;"",C101&lt;&gt;"",D101&lt;&gt;"",E101&lt;&gt;"",F101&lt;&gt;""),"VALID","INVALID - REQUIRED FIELD"))</x:f>
      </x:c>
      <x:c r="K101" s="51" t="str">
        <x:f>IF(A101="","",IF(AND(G101="VALID",H101="VALID",I101="VALID",J101="VALID"),"VALID","INVALID"))</x:f>
      </x:c>
    </x:row>
    <x:row r="102">
      <x:c r="A102" s="51"/>
      <x:c r="B102" s="51"/>
      <x:c r="C102" s="51"/>
      <x:c r="D102" s="51"/>
      <x:c r="E102" s="51"/>
      <x:c r="F102" s="51"/>
      <x:c r="G102" s="51" t="str">
        <x:f>IF(A102="","",IF(COUNTIF($A$6:$A$205,A102)=1,"VALID","INVALID - DUPLICATE / CASE-COLLIDING EVIDENCE ID"))</x:f>
      </x:c>
      <x:c r="H102" s="51" t="str">
        <x:f>IF(A102="","",IF(AND(COUNTIF(DECISION_CONTEXT!$A$6:$A$205,B102)=1,EXACT(B102,INDEX(DECISION_CONTEXT!$A$6:$A$205,MATCH(B102,DECISION_CONTEXT!$A$6:$A$205,0))),INDEX(DECISION_CONTEXT!$I$6:$I$205,MATCH(B102,DECISION_CONTEXT!$A$6:$A$205,0))="VALID"),"VALID","INVALID - DECISION OWNERSHIP"))</x:f>
      </x:c>
      <x:c r="I102" s="51" t="str">
        <x:f>IF(A102="","",IF(OR(EXACT(C102,"DECISION-USABLE"),EXACT(C102,"BOUNDED INFERENCE"),EXACT(C102,"REPAIR / NARROW"),EXACT(C102,"HOLD / EXCLUDE")),"VALID","INVALID - EVIDENCE STATE TOKEN"))</x:f>
      </x:c>
      <x:c r="J102" s="51" t="str">
        <x:f>IF(A102="","",IF(AND(B102&lt;&gt;"",C102&lt;&gt;"",D102&lt;&gt;"",E102&lt;&gt;"",F102&lt;&gt;""),"VALID","INVALID - REQUIRED FIELD"))</x:f>
      </x:c>
      <x:c r="K102" s="51" t="str">
        <x:f>IF(A102="","",IF(AND(G102="VALID",H102="VALID",I102="VALID",J102="VALID"),"VALID","INVALID"))</x:f>
      </x:c>
    </x:row>
    <x:row r="103">
      <x:c r="A103" s="51"/>
      <x:c r="B103" s="51"/>
      <x:c r="C103" s="51"/>
      <x:c r="D103" s="51"/>
      <x:c r="E103" s="51"/>
      <x:c r="F103" s="51"/>
      <x:c r="G103" s="51" t="str">
        <x:f>IF(A103="","",IF(COUNTIF($A$6:$A$205,A103)=1,"VALID","INVALID - DUPLICATE / CASE-COLLIDING EVIDENCE ID"))</x:f>
      </x:c>
      <x:c r="H103" s="51" t="str">
        <x:f>IF(A103="","",IF(AND(COUNTIF(DECISION_CONTEXT!$A$6:$A$205,B103)=1,EXACT(B103,INDEX(DECISION_CONTEXT!$A$6:$A$205,MATCH(B103,DECISION_CONTEXT!$A$6:$A$205,0))),INDEX(DECISION_CONTEXT!$I$6:$I$205,MATCH(B103,DECISION_CONTEXT!$A$6:$A$205,0))="VALID"),"VALID","INVALID - DECISION OWNERSHIP"))</x:f>
      </x:c>
      <x:c r="I103" s="51" t="str">
        <x:f>IF(A103="","",IF(OR(EXACT(C103,"DECISION-USABLE"),EXACT(C103,"BOUNDED INFERENCE"),EXACT(C103,"REPAIR / NARROW"),EXACT(C103,"HOLD / EXCLUDE")),"VALID","INVALID - EVIDENCE STATE TOKEN"))</x:f>
      </x:c>
      <x:c r="J103" s="51" t="str">
        <x:f>IF(A103="","",IF(AND(B103&lt;&gt;"",C103&lt;&gt;"",D103&lt;&gt;"",E103&lt;&gt;"",F103&lt;&gt;""),"VALID","INVALID - REQUIRED FIELD"))</x:f>
      </x:c>
      <x:c r="K103" s="51" t="str">
        <x:f>IF(A103="","",IF(AND(G103="VALID",H103="VALID",I103="VALID",J103="VALID"),"VALID","INVALID"))</x:f>
      </x:c>
    </x:row>
    <x:row r="104">
      <x:c r="A104" s="51"/>
      <x:c r="B104" s="51"/>
      <x:c r="C104" s="51"/>
      <x:c r="D104" s="51"/>
      <x:c r="E104" s="51"/>
      <x:c r="F104" s="51"/>
      <x:c r="G104" s="51" t="str">
        <x:f>IF(A104="","",IF(COUNTIF($A$6:$A$205,A104)=1,"VALID","INVALID - DUPLICATE / CASE-COLLIDING EVIDENCE ID"))</x:f>
      </x:c>
      <x:c r="H104" s="51" t="str">
        <x:f>IF(A104="","",IF(AND(COUNTIF(DECISION_CONTEXT!$A$6:$A$205,B104)=1,EXACT(B104,INDEX(DECISION_CONTEXT!$A$6:$A$205,MATCH(B104,DECISION_CONTEXT!$A$6:$A$205,0))),INDEX(DECISION_CONTEXT!$I$6:$I$205,MATCH(B104,DECISION_CONTEXT!$A$6:$A$205,0))="VALID"),"VALID","INVALID - DECISION OWNERSHIP"))</x:f>
      </x:c>
      <x:c r="I104" s="51" t="str">
        <x:f>IF(A104="","",IF(OR(EXACT(C104,"DECISION-USABLE"),EXACT(C104,"BOUNDED INFERENCE"),EXACT(C104,"REPAIR / NARROW"),EXACT(C104,"HOLD / EXCLUDE")),"VALID","INVALID - EVIDENCE STATE TOKEN"))</x:f>
      </x:c>
      <x:c r="J104" s="51" t="str">
        <x:f>IF(A104="","",IF(AND(B104&lt;&gt;"",C104&lt;&gt;"",D104&lt;&gt;"",E104&lt;&gt;"",F104&lt;&gt;""),"VALID","INVALID - REQUIRED FIELD"))</x:f>
      </x:c>
      <x:c r="K104" s="51" t="str">
        <x:f>IF(A104="","",IF(AND(G104="VALID",H104="VALID",I104="VALID",J104="VALID"),"VALID","INVALID"))</x:f>
      </x:c>
    </x:row>
    <x:row r="105">
      <x:c r="A105" s="51"/>
      <x:c r="B105" s="51"/>
      <x:c r="C105" s="51"/>
      <x:c r="D105" s="51"/>
      <x:c r="E105" s="51"/>
      <x:c r="F105" s="51"/>
      <x:c r="G105" s="51" t="str">
        <x:f>IF(A105="","",IF(COUNTIF($A$6:$A$205,A105)=1,"VALID","INVALID - DUPLICATE / CASE-COLLIDING EVIDENCE ID"))</x:f>
      </x:c>
      <x:c r="H105" s="51" t="str">
        <x:f>IF(A105="","",IF(AND(COUNTIF(DECISION_CONTEXT!$A$6:$A$205,B105)=1,EXACT(B105,INDEX(DECISION_CONTEXT!$A$6:$A$205,MATCH(B105,DECISION_CONTEXT!$A$6:$A$205,0))),INDEX(DECISION_CONTEXT!$I$6:$I$205,MATCH(B105,DECISION_CONTEXT!$A$6:$A$205,0))="VALID"),"VALID","INVALID - DECISION OWNERSHIP"))</x:f>
      </x:c>
      <x:c r="I105" s="51" t="str">
        <x:f>IF(A105="","",IF(OR(EXACT(C105,"DECISION-USABLE"),EXACT(C105,"BOUNDED INFERENCE"),EXACT(C105,"REPAIR / NARROW"),EXACT(C105,"HOLD / EXCLUDE")),"VALID","INVALID - EVIDENCE STATE TOKEN"))</x:f>
      </x:c>
      <x:c r="J105" s="51" t="str">
        <x:f>IF(A105="","",IF(AND(B105&lt;&gt;"",C105&lt;&gt;"",D105&lt;&gt;"",E105&lt;&gt;"",F105&lt;&gt;""),"VALID","INVALID - REQUIRED FIELD"))</x:f>
      </x:c>
      <x:c r="K105" s="51" t="str">
        <x:f>IF(A105="","",IF(AND(G105="VALID",H105="VALID",I105="VALID",J105="VALID"),"VALID","INVALID"))</x:f>
      </x:c>
    </x:row>
    <x:row r="106">
      <x:c r="A106" s="51"/>
      <x:c r="B106" s="51"/>
      <x:c r="C106" s="51"/>
      <x:c r="D106" s="51"/>
      <x:c r="E106" s="51"/>
      <x:c r="F106" s="51"/>
      <x:c r="G106" s="51" t="str">
        <x:f>IF(A106="","",IF(COUNTIF($A$6:$A$205,A106)=1,"VALID","INVALID - DUPLICATE / CASE-COLLIDING EVIDENCE ID"))</x:f>
      </x:c>
      <x:c r="H106" s="51" t="str">
        <x:f>IF(A106="","",IF(AND(COUNTIF(DECISION_CONTEXT!$A$6:$A$205,B106)=1,EXACT(B106,INDEX(DECISION_CONTEXT!$A$6:$A$205,MATCH(B106,DECISION_CONTEXT!$A$6:$A$205,0))),INDEX(DECISION_CONTEXT!$I$6:$I$205,MATCH(B106,DECISION_CONTEXT!$A$6:$A$205,0))="VALID"),"VALID","INVALID - DECISION OWNERSHIP"))</x:f>
      </x:c>
      <x:c r="I106" s="51" t="str">
        <x:f>IF(A106="","",IF(OR(EXACT(C106,"DECISION-USABLE"),EXACT(C106,"BOUNDED INFERENCE"),EXACT(C106,"REPAIR / NARROW"),EXACT(C106,"HOLD / EXCLUDE")),"VALID","INVALID - EVIDENCE STATE TOKEN"))</x:f>
      </x:c>
      <x:c r="J106" s="51" t="str">
        <x:f>IF(A106="","",IF(AND(B106&lt;&gt;"",C106&lt;&gt;"",D106&lt;&gt;"",E106&lt;&gt;"",F106&lt;&gt;""),"VALID","INVALID - REQUIRED FIELD"))</x:f>
      </x:c>
      <x:c r="K106" s="51" t="str">
        <x:f>IF(A106="","",IF(AND(G106="VALID",H106="VALID",I106="VALID",J106="VALID"),"VALID","INVALID"))</x:f>
      </x:c>
    </x:row>
    <x:row r="107">
      <x:c r="A107" s="51"/>
      <x:c r="B107" s="51"/>
      <x:c r="C107" s="51"/>
      <x:c r="D107" s="51"/>
      <x:c r="E107" s="51"/>
      <x:c r="F107" s="51"/>
      <x:c r="G107" s="51" t="str">
        <x:f>IF(A107="","",IF(COUNTIF($A$6:$A$205,A107)=1,"VALID","INVALID - DUPLICATE / CASE-COLLIDING EVIDENCE ID"))</x:f>
      </x:c>
      <x:c r="H107" s="51" t="str">
        <x:f>IF(A107="","",IF(AND(COUNTIF(DECISION_CONTEXT!$A$6:$A$205,B107)=1,EXACT(B107,INDEX(DECISION_CONTEXT!$A$6:$A$205,MATCH(B107,DECISION_CONTEXT!$A$6:$A$205,0))),INDEX(DECISION_CONTEXT!$I$6:$I$205,MATCH(B107,DECISION_CONTEXT!$A$6:$A$205,0))="VALID"),"VALID","INVALID - DECISION OWNERSHIP"))</x:f>
      </x:c>
      <x:c r="I107" s="51" t="str">
        <x:f>IF(A107="","",IF(OR(EXACT(C107,"DECISION-USABLE"),EXACT(C107,"BOUNDED INFERENCE"),EXACT(C107,"REPAIR / NARROW"),EXACT(C107,"HOLD / EXCLUDE")),"VALID","INVALID - EVIDENCE STATE TOKEN"))</x:f>
      </x:c>
      <x:c r="J107" s="51" t="str">
        <x:f>IF(A107="","",IF(AND(B107&lt;&gt;"",C107&lt;&gt;"",D107&lt;&gt;"",E107&lt;&gt;"",F107&lt;&gt;""),"VALID","INVALID - REQUIRED FIELD"))</x:f>
      </x:c>
      <x:c r="K107" s="51" t="str">
        <x:f>IF(A107="","",IF(AND(G107="VALID",H107="VALID",I107="VALID",J107="VALID"),"VALID","INVALID"))</x:f>
      </x:c>
    </x:row>
    <x:row r="108">
      <x:c r="A108" s="51"/>
      <x:c r="B108" s="51"/>
      <x:c r="C108" s="51"/>
      <x:c r="D108" s="51"/>
      <x:c r="E108" s="51"/>
      <x:c r="F108" s="51"/>
      <x:c r="G108" s="51" t="str">
        <x:f>IF(A108="","",IF(COUNTIF($A$6:$A$205,A108)=1,"VALID","INVALID - DUPLICATE / CASE-COLLIDING EVIDENCE ID"))</x:f>
      </x:c>
      <x:c r="H108" s="51" t="str">
        <x:f>IF(A108="","",IF(AND(COUNTIF(DECISION_CONTEXT!$A$6:$A$205,B108)=1,EXACT(B108,INDEX(DECISION_CONTEXT!$A$6:$A$205,MATCH(B108,DECISION_CONTEXT!$A$6:$A$205,0))),INDEX(DECISION_CONTEXT!$I$6:$I$205,MATCH(B108,DECISION_CONTEXT!$A$6:$A$205,0))="VALID"),"VALID","INVALID - DECISION OWNERSHIP"))</x:f>
      </x:c>
      <x:c r="I108" s="51" t="str">
        <x:f>IF(A108="","",IF(OR(EXACT(C108,"DECISION-USABLE"),EXACT(C108,"BOUNDED INFERENCE"),EXACT(C108,"REPAIR / NARROW"),EXACT(C108,"HOLD / EXCLUDE")),"VALID","INVALID - EVIDENCE STATE TOKEN"))</x:f>
      </x:c>
      <x:c r="J108" s="51" t="str">
        <x:f>IF(A108="","",IF(AND(B108&lt;&gt;"",C108&lt;&gt;"",D108&lt;&gt;"",E108&lt;&gt;"",F108&lt;&gt;""),"VALID","INVALID - REQUIRED FIELD"))</x:f>
      </x:c>
      <x:c r="K108" s="51" t="str">
        <x:f>IF(A108="","",IF(AND(G108="VALID",H108="VALID",I108="VALID",J108="VALID"),"VALID","INVALID"))</x:f>
      </x:c>
    </x:row>
    <x:row r="109">
      <x:c r="A109" s="51"/>
      <x:c r="B109" s="51"/>
      <x:c r="C109" s="51"/>
      <x:c r="D109" s="51"/>
      <x:c r="E109" s="51"/>
      <x:c r="F109" s="51"/>
      <x:c r="G109" s="51" t="str">
        <x:f>IF(A109="","",IF(COUNTIF($A$6:$A$205,A109)=1,"VALID","INVALID - DUPLICATE / CASE-COLLIDING EVIDENCE ID"))</x:f>
      </x:c>
      <x:c r="H109" s="51" t="str">
        <x:f>IF(A109="","",IF(AND(COUNTIF(DECISION_CONTEXT!$A$6:$A$205,B109)=1,EXACT(B109,INDEX(DECISION_CONTEXT!$A$6:$A$205,MATCH(B109,DECISION_CONTEXT!$A$6:$A$205,0))),INDEX(DECISION_CONTEXT!$I$6:$I$205,MATCH(B109,DECISION_CONTEXT!$A$6:$A$205,0))="VALID"),"VALID","INVALID - DECISION OWNERSHIP"))</x:f>
      </x:c>
      <x:c r="I109" s="51" t="str">
        <x:f>IF(A109="","",IF(OR(EXACT(C109,"DECISION-USABLE"),EXACT(C109,"BOUNDED INFERENCE"),EXACT(C109,"REPAIR / NARROW"),EXACT(C109,"HOLD / EXCLUDE")),"VALID","INVALID - EVIDENCE STATE TOKEN"))</x:f>
      </x:c>
      <x:c r="J109" s="51" t="str">
        <x:f>IF(A109="","",IF(AND(B109&lt;&gt;"",C109&lt;&gt;"",D109&lt;&gt;"",E109&lt;&gt;"",F109&lt;&gt;""),"VALID","INVALID - REQUIRED FIELD"))</x:f>
      </x:c>
      <x:c r="K109" s="51" t="str">
        <x:f>IF(A109="","",IF(AND(G109="VALID",H109="VALID",I109="VALID",J109="VALID"),"VALID","INVALID"))</x:f>
      </x:c>
    </x:row>
    <x:row r="110">
      <x:c r="A110" s="51"/>
      <x:c r="B110" s="51"/>
      <x:c r="C110" s="51"/>
      <x:c r="D110" s="51"/>
      <x:c r="E110" s="51"/>
      <x:c r="F110" s="51"/>
      <x:c r="G110" s="51" t="str">
        <x:f>IF(A110="","",IF(COUNTIF($A$6:$A$205,A110)=1,"VALID","INVALID - DUPLICATE / CASE-COLLIDING EVIDENCE ID"))</x:f>
      </x:c>
      <x:c r="H110" s="51" t="str">
        <x:f>IF(A110="","",IF(AND(COUNTIF(DECISION_CONTEXT!$A$6:$A$205,B110)=1,EXACT(B110,INDEX(DECISION_CONTEXT!$A$6:$A$205,MATCH(B110,DECISION_CONTEXT!$A$6:$A$205,0))),INDEX(DECISION_CONTEXT!$I$6:$I$205,MATCH(B110,DECISION_CONTEXT!$A$6:$A$205,0))="VALID"),"VALID","INVALID - DECISION OWNERSHIP"))</x:f>
      </x:c>
      <x:c r="I110" s="51" t="str">
        <x:f>IF(A110="","",IF(OR(EXACT(C110,"DECISION-USABLE"),EXACT(C110,"BOUNDED INFERENCE"),EXACT(C110,"REPAIR / NARROW"),EXACT(C110,"HOLD / EXCLUDE")),"VALID","INVALID - EVIDENCE STATE TOKEN"))</x:f>
      </x:c>
      <x:c r="J110" s="51" t="str">
        <x:f>IF(A110="","",IF(AND(B110&lt;&gt;"",C110&lt;&gt;"",D110&lt;&gt;"",E110&lt;&gt;"",F110&lt;&gt;""),"VALID","INVALID - REQUIRED FIELD"))</x:f>
      </x:c>
      <x:c r="K110" s="51" t="str">
        <x:f>IF(A110="","",IF(AND(G110="VALID",H110="VALID",I110="VALID",J110="VALID"),"VALID","INVALID"))</x:f>
      </x:c>
    </x:row>
    <x:row r="111">
      <x:c r="A111" s="51"/>
      <x:c r="B111" s="51"/>
      <x:c r="C111" s="51"/>
      <x:c r="D111" s="51"/>
      <x:c r="E111" s="51"/>
      <x:c r="F111" s="51"/>
      <x:c r="G111" s="51" t="str">
        <x:f>IF(A111="","",IF(COUNTIF($A$6:$A$205,A111)=1,"VALID","INVALID - DUPLICATE / CASE-COLLIDING EVIDENCE ID"))</x:f>
      </x:c>
      <x:c r="H111" s="51" t="str">
        <x:f>IF(A111="","",IF(AND(COUNTIF(DECISION_CONTEXT!$A$6:$A$205,B111)=1,EXACT(B111,INDEX(DECISION_CONTEXT!$A$6:$A$205,MATCH(B111,DECISION_CONTEXT!$A$6:$A$205,0))),INDEX(DECISION_CONTEXT!$I$6:$I$205,MATCH(B111,DECISION_CONTEXT!$A$6:$A$205,0))="VALID"),"VALID","INVALID - DECISION OWNERSHIP"))</x:f>
      </x:c>
      <x:c r="I111" s="51" t="str">
        <x:f>IF(A111="","",IF(OR(EXACT(C111,"DECISION-USABLE"),EXACT(C111,"BOUNDED INFERENCE"),EXACT(C111,"REPAIR / NARROW"),EXACT(C111,"HOLD / EXCLUDE")),"VALID","INVALID - EVIDENCE STATE TOKEN"))</x:f>
      </x:c>
      <x:c r="J111" s="51" t="str">
        <x:f>IF(A111="","",IF(AND(B111&lt;&gt;"",C111&lt;&gt;"",D111&lt;&gt;"",E111&lt;&gt;"",F111&lt;&gt;""),"VALID","INVALID - REQUIRED FIELD"))</x:f>
      </x:c>
      <x:c r="K111" s="51" t="str">
        <x:f>IF(A111="","",IF(AND(G111="VALID",H111="VALID",I111="VALID",J111="VALID"),"VALID","INVALID"))</x:f>
      </x:c>
    </x:row>
    <x:row r="112">
      <x:c r="A112" s="51"/>
      <x:c r="B112" s="51"/>
      <x:c r="C112" s="51"/>
      <x:c r="D112" s="51"/>
      <x:c r="E112" s="51"/>
      <x:c r="F112" s="51"/>
      <x:c r="G112" s="51" t="str">
        <x:f>IF(A112="","",IF(COUNTIF($A$6:$A$205,A112)=1,"VALID","INVALID - DUPLICATE / CASE-COLLIDING EVIDENCE ID"))</x:f>
      </x:c>
      <x:c r="H112" s="51" t="str">
        <x:f>IF(A112="","",IF(AND(COUNTIF(DECISION_CONTEXT!$A$6:$A$205,B112)=1,EXACT(B112,INDEX(DECISION_CONTEXT!$A$6:$A$205,MATCH(B112,DECISION_CONTEXT!$A$6:$A$205,0))),INDEX(DECISION_CONTEXT!$I$6:$I$205,MATCH(B112,DECISION_CONTEXT!$A$6:$A$205,0))="VALID"),"VALID","INVALID - DECISION OWNERSHIP"))</x:f>
      </x:c>
      <x:c r="I112" s="51" t="str">
        <x:f>IF(A112="","",IF(OR(EXACT(C112,"DECISION-USABLE"),EXACT(C112,"BOUNDED INFERENCE"),EXACT(C112,"REPAIR / NARROW"),EXACT(C112,"HOLD / EXCLUDE")),"VALID","INVALID - EVIDENCE STATE TOKEN"))</x:f>
      </x:c>
      <x:c r="J112" s="51" t="str">
        <x:f>IF(A112="","",IF(AND(B112&lt;&gt;"",C112&lt;&gt;"",D112&lt;&gt;"",E112&lt;&gt;"",F112&lt;&gt;""),"VALID","INVALID - REQUIRED FIELD"))</x:f>
      </x:c>
      <x:c r="K112" s="51" t="str">
        <x:f>IF(A112="","",IF(AND(G112="VALID",H112="VALID",I112="VALID",J112="VALID"),"VALID","INVALID"))</x:f>
      </x:c>
    </x:row>
    <x:row r="113">
      <x:c r="A113" s="51"/>
      <x:c r="B113" s="51"/>
      <x:c r="C113" s="51"/>
      <x:c r="D113" s="51"/>
      <x:c r="E113" s="51"/>
      <x:c r="F113" s="51"/>
      <x:c r="G113" s="51" t="str">
        <x:f>IF(A113="","",IF(COUNTIF($A$6:$A$205,A113)=1,"VALID","INVALID - DUPLICATE / CASE-COLLIDING EVIDENCE ID"))</x:f>
      </x:c>
      <x:c r="H113" s="51" t="str">
        <x:f>IF(A113="","",IF(AND(COUNTIF(DECISION_CONTEXT!$A$6:$A$205,B113)=1,EXACT(B113,INDEX(DECISION_CONTEXT!$A$6:$A$205,MATCH(B113,DECISION_CONTEXT!$A$6:$A$205,0))),INDEX(DECISION_CONTEXT!$I$6:$I$205,MATCH(B113,DECISION_CONTEXT!$A$6:$A$205,0))="VALID"),"VALID","INVALID - DECISION OWNERSHIP"))</x:f>
      </x:c>
      <x:c r="I113" s="51" t="str">
        <x:f>IF(A113="","",IF(OR(EXACT(C113,"DECISION-USABLE"),EXACT(C113,"BOUNDED INFERENCE"),EXACT(C113,"REPAIR / NARROW"),EXACT(C113,"HOLD / EXCLUDE")),"VALID","INVALID - EVIDENCE STATE TOKEN"))</x:f>
      </x:c>
      <x:c r="J113" s="51" t="str">
        <x:f>IF(A113="","",IF(AND(B113&lt;&gt;"",C113&lt;&gt;"",D113&lt;&gt;"",E113&lt;&gt;"",F113&lt;&gt;""),"VALID","INVALID - REQUIRED FIELD"))</x:f>
      </x:c>
      <x:c r="K113" s="51" t="str">
        <x:f>IF(A113="","",IF(AND(G113="VALID",H113="VALID",I113="VALID",J113="VALID"),"VALID","INVALID"))</x:f>
      </x:c>
    </x:row>
    <x:row r="114">
      <x:c r="A114" s="51"/>
      <x:c r="B114" s="51"/>
      <x:c r="C114" s="51"/>
      <x:c r="D114" s="51"/>
      <x:c r="E114" s="51"/>
      <x:c r="F114" s="51"/>
      <x:c r="G114" s="51" t="str">
        <x:f>IF(A114="","",IF(COUNTIF($A$6:$A$205,A114)=1,"VALID","INVALID - DUPLICATE / CASE-COLLIDING EVIDENCE ID"))</x:f>
      </x:c>
      <x:c r="H114" s="51" t="str">
        <x:f>IF(A114="","",IF(AND(COUNTIF(DECISION_CONTEXT!$A$6:$A$205,B114)=1,EXACT(B114,INDEX(DECISION_CONTEXT!$A$6:$A$205,MATCH(B114,DECISION_CONTEXT!$A$6:$A$205,0))),INDEX(DECISION_CONTEXT!$I$6:$I$205,MATCH(B114,DECISION_CONTEXT!$A$6:$A$205,0))="VALID"),"VALID","INVALID - DECISION OWNERSHIP"))</x:f>
      </x:c>
      <x:c r="I114" s="51" t="str">
        <x:f>IF(A114="","",IF(OR(EXACT(C114,"DECISION-USABLE"),EXACT(C114,"BOUNDED INFERENCE"),EXACT(C114,"REPAIR / NARROW"),EXACT(C114,"HOLD / EXCLUDE")),"VALID","INVALID - EVIDENCE STATE TOKEN"))</x:f>
      </x:c>
      <x:c r="J114" s="51" t="str">
        <x:f>IF(A114="","",IF(AND(B114&lt;&gt;"",C114&lt;&gt;"",D114&lt;&gt;"",E114&lt;&gt;"",F114&lt;&gt;""),"VALID","INVALID - REQUIRED FIELD"))</x:f>
      </x:c>
      <x:c r="K114" s="51" t="str">
        <x:f>IF(A114="","",IF(AND(G114="VALID",H114="VALID",I114="VALID",J114="VALID"),"VALID","INVALID"))</x:f>
      </x:c>
    </x:row>
    <x:row r="115">
      <x:c r="A115" s="51"/>
      <x:c r="B115" s="51"/>
      <x:c r="C115" s="51"/>
      <x:c r="D115" s="51"/>
      <x:c r="E115" s="51"/>
      <x:c r="F115" s="51"/>
      <x:c r="G115" s="51" t="str">
        <x:f>IF(A115="","",IF(COUNTIF($A$6:$A$205,A115)=1,"VALID","INVALID - DUPLICATE / CASE-COLLIDING EVIDENCE ID"))</x:f>
      </x:c>
      <x:c r="H115" s="51" t="str">
        <x:f>IF(A115="","",IF(AND(COUNTIF(DECISION_CONTEXT!$A$6:$A$205,B115)=1,EXACT(B115,INDEX(DECISION_CONTEXT!$A$6:$A$205,MATCH(B115,DECISION_CONTEXT!$A$6:$A$205,0))),INDEX(DECISION_CONTEXT!$I$6:$I$205,MATCH(B115,DECISION_CONTEXT!$A$6:$A$205,0))="VALID"),"VALID","INVALID - DECISION OWNERSHIP"))</x:f>
      </x:c>
      <x:c r="I115" s="51" t="str">
        <x:f>IF(A115="","",IF(OR(EXACT(C115,"DECISION-USABLE"),EXACT(C115,"BOUNDED INFERENCE"),EXACT(C115,"REPAIR / NARROW"),EXACT(C115,"HOLD / EXCLUDE")),"VALID","INVALID - EVIDENCE STATE TOKEN"))</x:f>
      </x:c>
      <x:c r="J115" s="51" t="str">
        <x:f>IF(A115="","",IF(AND(B115&lt;&gt;"",C115&lt;&gt;"",D115&lt;&gt;"",E115&lt;&gt;"",F115&lt;&gt;""),"VALID","INVALID - REQUIRED FIELD"))</x:f>
      </x:c>
      <x:c r="K115" s="51" t="str">
        <x:f>IF(A115="","",IF(AND(G115="VALID",H115="VALID",I115="VALID",J115="VALID"),"VALID","INVALID"))</x:f>
      </x:c>
    </x:row>
    <x:row r="116">
      <x:c r="A116" s="51"/>
      <x:c r="B116" s="51"/>
      <x:c r="C116" s="51"/>
      <x:c r="D116" s="51"/>
      <x:c r="E116" s="51"/>
      <x:c r="F116" s="51"/>
      <x:c r="G116" s="51" t="str">
        <x:f>IF(A116="","",IF(COUNTIF($A$6:$A$205,A116)=1,"VALID","INVALID - DUPLICATE / CASE-COLLIDING EVIDENCE ID"))</x:f>
      </x:c>
      <x:c r="H116" s="51" t="str">
        <x:f>IF(A116="","",IF(AND(COUNTIF(DECISION_CONTEXT!$A$6:$A$205,B116)=1,EXACT(B116,INDEX(DECISION_CONTEXT!$A$6:$A$205,MATCH(B116,DECISION_CONTEXT!$A$6:$A$205,0))),INDEX(DECISION_CONTEXT!$I$6:$I$205,MATCH(B116,DECISION_CONTEXT!$A$6:$A$205,0))="VALID"),"VALID","INVALID - DECISION OWNERSHIP"))</x:f>
      </x:c>
      <x:c r="I116" s="51" t="str">
        <x:f>IF(A116="","",IF(OR(EXACT(C116,"DECISION-USABLE"),EXACT(C116,"BOUNDED INFERENCE"),EXACT(C116,"REPAIR / NARROW"),EXACT(C116,"HOLD / EXCLUDE")),"VALID","INVALID - EVIDENCE STATE TOKEN"))</x:f>
      </x:c>
      <x:c r="J116" s="51" t="str">
        <x:f>IF(A116="","",IF(AND(B116&lt;&gt;"",C116&lt;&gt;"",D116&lt;&gt;"",E116&lt;&gt;"",F116&lt;&gt;""),"VALID","INVALID - REQUIRED FIELD"))</x:f>
      </x:c>
      <x:c r="K116" s="51" t="str">
        <x:f>IF(A116="","",IF(AND(G116="VALID",H116="VALID",I116="VALID",J116="VALID"),"VALID","INVALID"))</x:f>
      </x:c>
    </x:row>
    <x:row r="117">
      <x:c r="A117" s="51"/>
      <x:c r="B117" s="51"/>
      <x:c r="C117" s="51"/>
      <x:c r="D117" s="51"/>
      <x:c r="E117" s="51"/>
      <x:c r="F117" s="51"/>
      <x:c r="G117" s="51" t="str">
        <x:f>IF(A117="","",IF(COUNTIF($A$6:$A$205,A117)=1,"VALID","INVALID - DUPLICATE / CASE-COLLIDING EVIDENCE ID"))</x:f>
      </x:c>
      <x:c r="H117" s="51" t="str">
        <x:f>IF(A117="","",IF(AND(COUNTIF(DECISION_CONTEXT!$A$6:$A$205,B117)=1,EXACT(B117,INDEX(DECISION_CONTEXT!$A$6:$A$205,MATCH(B117,DECISION_CONTEXT!$A$6:$A$205,0))),INDEX(DECISION_CONTEXT!$I$6:$I$205,MATCH(B117,DECISION_CONTEXT!$A$6:$A$205,0))="VALID"),"VALID","INVALID - DECISION OWNERSHIP"))</x:f>
      </x:c>
      <x:c r="I117" s="51" t="str">
        <x:f>IF(A117="","",IF(OR(EXACT(C117,"DECISION-USABLE"),EXACT(C117,"BOUNDED INFERENCE"),EXACT(C117,"REPAIR / NARROW"),EXACT(C117,"HOLD / EXCLUDE")),"VALID","INVALID - EVIDENCE STATE TOKEN"))</x:f>
      </x:c>
      <x:c r="J117" s="51" t="str">
        <x:f>IF(A117="","",IF(AND(B117&lt;&gt;"",C117&lt;&gt;"",D117&lt;&gt;"",E117&lt;&gt;"",F117&lt;&gt;""),"VALID","INVALID - REQUIRED FIELD"))</x:f>
      </x:c>
      <x:c r="K117" s="51" t="str">
        <x:f>IF(A117="","",IF(AND(G117="VALID",H117="VALID",I117="VALID",J117="VALID"),"VALID","INVALID"))</x:f>
      </x:c>
    </x:row>
    <x:row r="118">
      <x:c r="A118" s="51"/>
      <x:c r="B118" s="51"/>
      <x:c r="C118" s="51"/>
      <x:c r="D118" s="51"/>
      <x:c r="E118" s="51"/>
      <x:c r="F118" s="51"/>
      <x:c r="G118" s="51" t="str">
        <x:f>IF(A118="","",IF(COUNTIF($A$6:$A$205,A118)=1,"VALID","INVALID - DUPLICATE / CASE-COLLIDING EVIDENCE ID"))</x:f>
      </x:c>
      <x:c r="H118" s="51" t="str">
        <x:f>IF(A118="","",IF(AND(COUNTIF(DECISION_CONTEXT!$A$6:$A$205,B118)=1,EXACT(B118,INDEX(DECISION_CONTEXT!$A$6:$A$205,MATCH(B118,DECISION_CONTEXT!$A$6:$A$205,0))),INDEX(DECISION_CONTEXT!$I$6:$I$205,MATCH(B118,DECISION_CONTEXT!$A$6:$A$205,0))="VALID"),"VALID","INVALID - DECISION OWNERSHIP"))</x:f>
      </x:c>
      <x:c r="I118" s="51" t="str">
        <x:f>IF(A118="","",IF(OR(EXACT(C118,"DECISION-USABLE"),EXACT(C118,"BOUNDED INFERENCE"),EXACT(C118,"REPAIR / NARROW"),EXACT(C118,"HOLD / EXCLUDE")),"VALID","INVALID - EVIDENCE STATE TOKEN"))</x:f>
      </x:c>
      <x:c r="J118" s="51" t="str">
        <x:f>IF(A118="","",IF(AND(B118&lt;&gt;"",C118&lt;&gt;"",D118&lt;&gt;"",E118&lt;&gt;"",F118&lt;&gt;""),"VALID","INVALID - REQUIRED FIELD"))</x:f>
      </x:c>
      <x:c r="K118" s="51" t="str">
        <x:f>IF(A118="","",IF(AND(G118="VALID",H118="VALID",I118="VALID",J118="VALID"),"VALID","INVALID"))</x:f>
      </x:c>
    </x:row>
    <x:row r="119">
      <x:c r="A119" s="51"/>
      <x:c r="B119" s="51"/>
      <x:c r="C119" s="51"/>
      <x:c r="D119" s="51"/>
      <x:c r="E119" s="51"/>
      <x:c r="F119" s="51"/>
      <x:c r="G119" s="51" t="str">
        <x:f>IF(A119="","",IF(COUNTIF($A$6:$A$205,A119)=1,"VALID","INVALID - DUPLICATE / CASE-COLLIDING EVIDENCE ID"))</x:f>
      </x:c>
      <x:c r="H119" s="51" t="str">
        <x:f>IF(A119="","",IF(AND(COUNTIF(DECISION_CONTEXT!$A$6:$A$205,B119)=1,EXACT(B119,INDEX(DECISION_CONTEXT!$A$6:$A$205,MATCH(B119,DECISION_CONTEXT!$A$6:$A$205,0))),INDEX(DECISION_CONTEXT!$I$6:$I$205,MATCH(B119,DECISION_CONTEXT!$A$6:$A$205,0))="VALID"),"VALID","INVALID - DECISION OWNERSHIP"))</x:f>
      </x:c>
      <x:c r="I119" s="51" t="str">
        <x:f>IF(A119="","",IF(OR(EXACT(C119,"DECISION-USABLE"),EXACT(C119,"BOUNDED INFERENCE"),EXACT(C119,"REPAIR / NARROW"),EXACT(C119,"HOLD / EXCLUDE")),"VALID","INVALID - EVIDENCE STATE TOKEN"))</x:f>
      </x:c>
      <x:c r="J119" s="51" t="str">
        <x:f>IF(A119="","",IF(AND(B119&lt;&gt;"",C119&lt;&gt;"",D119&lt;&gt;"",E119&lt;&gt;"",F119&lt;&gt;""),"VALID","INVALID - REQUIRED FIELD"))</x:f>
      </x:c>
      <x:c r="K119" s="51" t="str">
        <x:f>IF(A119="","",IF(AND(G119="VALID",H119="VALID",I119="VALID",J119="VALID"),"VALID","INVALID"))</x:f>
      </x:c>
    </x:row>
    <x:row r="120">
      <x:c r="A120" s="51"/>
      <x:c r="B120" s="51"/>
      <x:c r="C120" s="51"/>
      <x:c r="D120" s="51"/>
      <x:c r="E120" s="51"/>
      <x:c r="F120" s="51"/>
      <x:c r="G120" s="51" t="str">
        <x:f>IF(A120="","",IF(COUNTIF($A$6:$A$205,A120)=1,"VALID","INVALID - DUPLICATE / CASE-COLLIDING EVIDENCE ID"))</x:f>
      </x:c>
      <x:c r="H120" s="51" t="str">
        <x:f>IF(A120="","",IF(AND(COUNTIF(DECISION_CONTEXT!$A$6:$A$205,B120)=1,EXACT(B120,INDEX(DECISION_CONTEXT!$A$6:$A$205,MATCH(B120,DECISION_CONTEXT!$A$6:$A$205,0))),INDEX(DECISION_CONTEXT!$I$6:$I$205,MATCH(B120,DECISION_CONTEXT!$A$6:$A$205,0))="VALID"),"VALID","INVALID - DECISION OWNERSHIP"))</x:f>
      </x:c>
      <x:c r="I120" s="51" t="str">
        <x:f>IF(A120="","",IF(OR(EXACT(C120,"DECISION-USABLE"),EXACT(C120,"BOUNDED INFERENCE"),EXACT(C120,"REPAIR / NARROW"),EXACT(C120,"HOLD / EXCLUDE")),"VALID","INVALID - EVIDENCE STATE TOKEN"))</x:f>
      </x:c>
      <x:c r="J120" s="51" t="str">
        <x:f>IF(A120="","",IF(AND(B120&lt;&gt;"",C120&lt;&gt;"",D120&lt;&gt;"",E120&lt;&gt;"",F120&lt;&gt;""),"VALID","INVALID - REQUIRED FIELD"))</x:f>
      </x:c>
      <x:c r="K120" s="51" t="str">
        <x:f>IF(A120="","",IF(AND(G120="VALID",H120="VALID",I120="VALID",J120="VALID"),"VALID","INVALID"))</x:f>
      </x:c>
    </x:row>
    <x:row r="121">
      <x:c r="A121" s="51"/>
      <x:c r="B121" s="51"/>
      <x:c r="C121" s="51"/>
      <x:c r="D121" s="51"/>
      <x:c r="E121" s="51"/>
      <x:c r="F121" s="51"/>
      <x:c r="G121" s="51" t="str">
        <x:f>IF(A121="","",IF(COUNTIF($A$6:$A$205,A121)=1,"VALID","INVALID - DUPLICATE / CASE-COLLIDING EVIDENCE ID"))</x:f>
      </x:c>
      <x:c r="H121" s="51" t="str">
        <x:f>IF(A121="","",IF(AND(COUNTIF(DECISION_CONTEXT!$A$6:$A$205,B121)=1,EXACT(B121,INDEX(DECISION_CONTEXT!$A$6:$A$205,MATCH(B121,DECISION_CONTEXT!$A$6:$A$205,0))),INDEX(DECISION_CONTEXT!$I$6:$I$205,MATCH(B121,DECISION_CONTEXT!$A$6:$A$205,0))="VALID"),"VALID","INVALID - DECISION OWNERSHIP"))</x:f>
      </x:c>
      <x:c r="I121" s="51" t="str">
        <x:f>IF(A121="","",IF(OR(EXACT(C121,"DECISION-USABLE"),EXACT(C121,"BOUNDED INFERENCE"),EXACT(C121,"REPAIR / NARROW"),EXACT(C121,"HOLD / EXCLUDE")),"VALID","INVALID - EVIDENCE STATE TOKEN"))</x:f>
      </x:c>
      <x:c r="J121" s="51" t="str">
        <x:f>IF(A121="","",IF(AND(B121&lt;&gt;"",C121&lt;&gt;"",D121&lt;&gt;"",E121&lt;&gt;"",F121&lt;&gt;""),"VALID","INVALID - REQUIRED FIELD"))</x:f>
      </x:c>
      <x:c r="K121" s="51" t="str">
        <x:f>IF(A121="","",IF(AND(G121="VALID",H121="VALID",I121="VALID",J121="VALID"),"VALID","INVALID"))</x:f>
      </x:c>
    </x:row>
    <x:row r="122">
      <x:c r="A122" s="51"/>
      <x:c r="B122" s="51"/>
      <x:c r="C122" s="51"/>
      <x:c r="D122" s="51"/>
      <x:c r="E122" s="51"/>
      <x:c r="F122" s="51"/>
      <x:c r="G122" s="51" t="str">
        <x:f>IF(A122="","",IF(COUNTIF($A$6:$A$205,A122)=1,"VALID","INVALID - DUPLICATE / CASE-COLLIDING EVIDENCE ID"))</x:f>
      </x:c>
      <x:c r="H122" s="51" t="str">
        <x:f>IF(A122="","",IF(AND(COUNTIF(DECISION_CONTEXT!$A$6:$A$205,B122)=1,EXACT(B122,INDEX(DECISION_CONTEXT!$A$6:$A$205,MATCH(B122,DECISION_CONTEXT!$A$6:$A$205,0))),INDEX(DECISION_CONTEXT!$I$6:$I$205,MATCH(B122,DECISION_CONTEXT!$A$6:$A$205,0))="VALID"),"VALID","INVALID - DECISION OWNERSHIP"))</x:f>
      </x:c>
      <x:c r="I122" s="51" t="str">
        <x:f>IF(A122="","",IF(OR(EXACT(C122,"DECISION-USABLE"),EXACT(C122,"BOUNDED INFERENCE"),EXACT(C122,"REPAIR / NARROW"),EXACT(C122,"HOLD / EXCLUDE")),"VALID","INVALID - EVIDENCE STATE TOKEN"))</x:f>
      </x:c>
      <x:c r="J122" s="51" t="str">
        <x:f>IF(A122="","",IF(AND(B122&lt;&gt;"",C122&lt;&gt;"",D122&lt;&gt;"",E122&lt;&gt;"",F122&lt;&gt;""),"VALID","INVALID - REQUIRED FIELD"))</x:f>
      </x:c>
      <x:c r="K122" s="51" t="str">
        <x:f>IF(A122="","",IF(AND(G122="VALID",H122="VALID",I122="VALID",J122="VALID"),"VALID","INVALID"))</x:f>
      </x:c>
    </x:row>
    <x:row r="123">
      <x:c r="A123" s="51"/>
      <x:c r="B123" s="51"/>
      <x:c r="C123" s="51"/>
      <x:c r="D123" s="51"/>
      <x:c r="E123" s="51"/>
      <x:c r="F123" s="51"/>
      <x:c r="G123" s="51" t="str">
        <x:f>IF(A123="","",IF(COUNTIF($A$6:$A$205,A123)=1,"VALID","INVALID - DUPLICATE / CASE-COLLIDING EVIDENCE ID"))</x:f>
      </x:c>
      <x:c r="H123" s="51" t="str">
        <x:f>IF(A123="","",IF(AND(COUNTIF(DECISION_CONTEXT!$A$6:$A$205,B123)=1,EXACT(B123,INDEX(DECISION_CONTEXT!$A$6:$A$205,MATCH(B123,DECISION_CONTEXT!$A$6:$A$205,0))),INDEX(DECISION_CONTEXT!$I$6:$I$205,MATCH(B123,DECISION_CONTEXT!$A$6:$A$205,0))="VALID"),"VALID","INVALID - DECISION OWNERSHIP"))</x:f>
      </x:c>
      <x:c r="I123" s="51" t="str">
        <x:f>IF(A123="","",IF(OR(EXACT(C123,"DECISION-USABLE"),EXACT(C123,"BOUNDED INFERENCE"),EXACT(C123,"REPAIR / NARROW"),EXACT(C123,"HOLD / EXCLUDE")),"VALID","INVALID - EVIDENCE STATE TOKEN"))</x:f>
      </x:c>
      <x:c r="J123" s="51" t="str">
        <x:f>IF(A123="","",IF(AND(B123&lt;&gt;"",C123&lt;&gt;"",D123&lt;&gt;"",E123&lt;&gt;"",F123&lt;&gt;""),"VALID","INVALID - REQUIRED FIELD"))</x:f>
      </x:c>
      <x:c r="K123" s="51" t="str">
        <x:f>IF(A123="","",IF(AND(G123="VALID",H123="VALID",I123="VALID",J123="VALID"),"VALID","INVALID"))</x:f>
      </x:c>
    </x:row>
    <x:row r="124">
      <x:c r="A124" s="51"/>
      <x:c r="B124" s="51"/>
      <x:c r="C124" s="51"/>
      <x:c r="D124" s="51"/>
      <x:c r="E124" s="51"/>
      <x:c r="F124" s="51"/>
      <x:c r="G124" s="51" t="str">
        <x:f>IF(A124="","",IF(COUNTIF($A$6:$A$205,A124)=1,"VALID","INVALID - DUPLICATE / CASE-COLLIDING EVIDENCE ID"))</x:f>
      </x:c>
      <x:c r="H124" s="51" t="str">
        <x:f>IF(A124="","",IF(AND(COUNTIF(DECISION_CONTEXT!$A$6:$A$205,B124)=1,EXACT(B124,INDEX(DECISION_CONTEXT!$A$6:$A$205,MATCH(B124,DECISION_CONTEXT!$A$6:$A$205,0))),INDEX(DECISION_CONTEXT!$I$6:$I$205,MATCH(B124,DECISION_CONTEXT!$A$6:$A$205,0))="VALID"),"VALID","INVALID - DECISION OWNERSHIP"))</x:f>
      </x:c>
      <x:c r="I124" s="51" t="str">
        <x:f>IF(A124="","",IF(OR(EXACT(C124,"DECISION-USABLE"),EXACT(C124,"BOUNDED INFERENCE"),EXACT(C124,"REPAIR / NARROW"),EXACT(C124,"HOLD / EXCLUDE")),"VALID","INVALID - EVIDENCE STATE TOKEN"))</x:f>
      </x:c>
      <x:c r="J124" s="51" t="str">
        <x:f>IF(A124="","",IF(AND(B124&lt;&gt;"",C124&lt;&gt;"",D124&lt;&gt;"",E124&lt;&gt;"",F124&lt;&gt;""),"VALID","INVALID - REQUIRED FIELD"))</x:f>
      </x:c>
      <x:c r="K124" s="51" t="str">
        <x:f>IF(A124="","",IF(AND(G124="VALID",H124="VALID",I124="VALID",J124="VALID"),"VALID","INVALID"))</x:f>
      </x:c>
    </x:row>
    <x:row r="125">
      <x:c r="A125" s="51"/>
      <x:c r="B125" s="51"/>
      <x:c r="C125" s="51"/>
      <x:c r="D125" s="51"/>
      <x:c r="E125" s="51"/>
      <x:c r="F125" s="51"/>
      <x:c r="G125" s="51" t="str">
        <x:f>IF(A125="","",IF(COUNTIF($A$6:$A$205,A125)=1,"VALID","INVALID - DUPLICATE / CASE-COLLIDING EVIDENCE ID"))</x:f>
      </x:c>
      <x:c r="H125" s="51" t="str">
        <x:f>IF(A125="","",IF(AND(COUNTIF(DECISION_CONTEXT!$A$6:$A$205,B125)=1,EXACT(B125,INDEX(DECISION_CONTEXT!$A$6:$A$205,MATCH(B125,DECISION_CONTEXT!$A$6:$A$205,0))),INDEX(DECISION_CONTEXT!$I$6:$I$205,MATCH(B125,DECISION_CONTEXT!$A$6:$A$205,0))="VALID"),"VALID","INVALID - DECISION OWNERSHIP"))</x:f>
      </x:c>
      <x:c r="I125" s="51" t="str">
        <x:f>IF(A125="","",IF(OR(EXACT(C125,"DECISION-USABLE"),EXACT(C125,"BOUNDED INFERENCE"),EXACT(C125,"REPAIR / NARROW"),EXACT(C125,"HOLD / EXCLUDE")),"VALID","INVALID - EVIDENCE STATE TOKEN"))</x:f>
      </x:c>
      <x:c r="J125" s="51" t="str">
        <x:f>IF(A125="","",IF(AND(B125&lt;&gt;"",C125&lt;&gt;"",D125&lt;&gt;"",E125&lt;&gt;"",F125&lt;&gt;""),"VALID","INVALID - REQUIRED FIELD"))</x:f>
      </x:c>
      <x:c r="K125" s="51" t="str">
        <x:f>IF(A125="","",IF(AND(G125="VALID",H125="VALID",I125="VALID",J125="VALID"),"VALID","INVALID"))</x:f>
      </x:c>
    </x:row>
    <x:row r="126">
      <x:c r="A126" s="51"/>
      <x:c r="B126" s="51"/>
      <x:c r="C126" s="51"/>
      <x:c r="D126" s="51"/>
      <x:c r="E126" s="51"/>
      <x:c r="F126" s="51"/>
      <x:c r="G126" s="51" t="str">
        <x:f>IF(A126="","",IF(COUNTIF($A$6:$A$205,A126)=1,"VALID","INVALID - DUPLICATE / CASE-COLLIDING EVIDENCE ID"))</x:f>
      </x:c>
      <x:c r="H126" s="51" t="str">
        <x:f>IF(A126="","",IF(AND(COUNTIF(DECISION_CONTEXT!$A$6:$A$205,B126)=1,EXACT(B126,INDEX(DECISION_CONTEXT!$A$6:$A$205,MATCH(B126,DECISION_CONTEXT!$A$6:$A$205,0))),INDEX(DECISION_CONTEXT!$I$6:$I$205,MATCH(B126,DECISION_CONTEXT!$A$6:$A$205,0))="VALID"),"VALID","INVALID - DECISION OWNERSHIP"))</x:f>
      </x:c>
      <x:c r="I126" s="51" t="str">
        <x:f>IF(A126="","",IF(OR(EXACT(C126,"DECISION-USABLE"),EXACT(C126,"BOUNDED INFERENCE"),EXACT(C126,"REPAIR / NARROW"),EXACT(C126,"HOLD / EXCLUDE")),"VALID","INVALID - EVIDENCE STATE TOKEN"))</x:f>
      </x:c>
      <x:c r="J126" s="51" t="str">
        <x:f>IF(A126="","",IF(AND(B126&lt;&gt;"",C126&lt;&gt;"",D126&lt;&gt;"",E126&lt;&gt;"",F126&lt;&gt;""),"VALID","INVALID - REQUIRED FIELD"))</x:f>
      </x:c>
      <x:c r="K126" s="51" t="str">
        <x:f>IF(A126="","",IF(AND(G126="VALID",H126="VALID",I126="VALID",J126="VALID"),"VALID","INVALID"))</x:f>
      </x:c>
    </x:row>
    <x:row r="127">
      <x:c r="A127" s="51"/>
      <x:c r="B127" s="51"/>
      <x:c r="C127" s="51"/>
      <x:c r="D127" s="51"/>
      <x:c r="E127" s="51"/>
      <x:c r="F127" s="51"/>
      <x:c r="G127" s="51" t="str">
        <x:f>IF(A127="","",IF(COUNTIF($A$6:$A$205,A127)=1,"VALID","INVALID - DUPLICATE / CASE-COLLIDING EVIDENCE ID"))</x:f>
      </x:c>
      <x:c r="H127" s="51" t="str">
        <x:f>IF(A127="","",IF(AND(COUNTIF(DECISION_CONTEXT!$A$6:$A$205,B127)=1,EXACT(B127,INDEX(DECISION_CONTEXT!$A$6:$A$205,MATCH(B127,DECISION_CONTEXT!$A$6:$A$205,0))),INDEX(DECISION_CONTEXT!$I$6:$I$205,MATCH(B127,DECISION_CONTEXT!$A$6:$A$205,0))="VALID"),"VALID","INVALID - DECISION OWNERSHIP"))</x:f>
      </x:c>
      <x:c r="I127" s="51" t="str">
        <x:f>IF(A127="","",IF(OR(EXACT(C127,"DECISION-USABLE"),EXACT(C127,"BOUNDED INFERENCE"),EXACT(C127,"REPAIR / NARROW"),EXACT(C127,"HOLD / EXCLUDE")),"VALID","INVALID - EVIDENCE STATE TOKEN"))</x:f>
      </x:c>
      <x:c r="J127" s="51" t="str">
        <x:f>IF(A127="","",IF(AND(B127&lt;&gt;"",C127&lt;&gt;"",D127&lt;&gt;"",E127&lt;&gt;"",F127&lt;&gt;""),"VALID","INVALID - REQUIRED FIELD"))</x:f>
      </x:c>
      <x:c r="K127" s="51" t="str">
        <x:f>IF(A127="","",IF(AND(G127="VALID",H127="VALID",I127="VALID",J127="VALID"),"VALID","INVALID"))</x:f>
      </x:c>
    </x:row>
    <x:row r="128">
      <x:c r="A128" s="51"/>
      <x:c r="B128" s="51"/>
      <x:c r="C128" s="51"/>
      <x:c r="D128" s="51"/>
      <x:c r="E128" s="51"/>
      <x:c r="F128" s="51"/>
      <x:c r="G128" s="51" t="str">
        <x:f>IF(A128="","",IF(COUNTIF($A$6:$A$205,A128)=1,"VALID","INVALID - DUPLICATE / CASE-COLLIDING EVIDENCE ID"))</x:f>
      </x:c>
      <x:c r="H128" s="51" t="str">
        <x:f>IF(A128="","",IF(AND(COUNTIF(DECISION_CONTEXT!$A$6:$A$205,B128)=1,EXACT(B128,INDEX(DECISION_CONTEXT!$A$6:$A$205,MATCH(B128,DECISION_CONTEXT!$A$6:$A$205,0))),INDEX(DECISION_CONTEXT!$I$6:$I$205,MATCH(B128,DECISION_CONTEXT!$A$6:$A$205,0))="VALID"),"VALID","INVALID - DECISION OWNERSHIP"))</x:f>
      </x:c>
      <x:c r="I128" s="51" t="str">
        <x:f>IF(A128="","",IF(OR(EXACT(C128,"DECISION-USABLE"),EXACT(C128,"BOUNDED INFERENCE"),EXACT(C128,"REPAIR / NARROW"),EXACT(C128,"HOLD / EXCLUDE")),"VALID","INVALID - EVIDENCE STATE TOKEN"))</x:f>
      </x:c>
      <x:c r="J128" s="51" t="str">
        <x:f>IF(A128="","",IF(AND(B128&lt;&gt;"",C128&lt;&gt;"",D128&lt;&gt;"",E128&lt;&gt;"",F128&lt;&gt;""),"VALID","INVALID - REQUIRED FIELD"))</x:f>
      </x:c>
      <x:c r="K128" s="51" t="str">
        <x:f>IF(A128="","",IF(AND(G128="VALID",H128="VALID",I128="VALID",J128="VALID"),"VALID","INVALID"))</x:f>
      </x:c>
    </x:row>
    <x:row r="129">
      <x:c r="A129" s="51"/>
      <x:c r="B129" s="51"/>
      <x:c r="C129" s="51"/>
      <x:c r="D129" s="51"/>
      <x:c r="E129" s="51"/>
      <x:c r="F129" s="51"/>
      <x:c r="G129" s="51" t="str">
        <x:f>IF(A129="","",IF(COUNTIF($A$6:$A$205,A129)=1,"VALID","INVALID - DUPLICATE / CASE-COLLIDING EVIDENCE ID"))</x:f>
      </x:c>
      <x:c r="H129" s="51" t="str">
        <x:f>IF(A129="","",IF(AND(COUNTIF(DECISION_CONTEXT!$A$6:$A$205,B129)=1,EXACT(B129,INDEX(DECISION_CONTEXT!$A$6:$A$205,MATCH(B129,DECISION_CONTEXT!$A$6:$A$205,0))),INDEX(DECISION_CONTEXT!$I$6:$I$205,MATCH(B129,DECISION_CONTEXT!$A$6:$A$205,0))="VALID"),"VALID","INVALID - DECISION OWNERSHIP"))</x:f>
      </x:c>
      <x:c r="I129" s="51" t="str">
        <x:f>IF(A129="","",IF(OR(EXACT(C129,"DECISION-USABLE"),EXACT(C129,"BOUNDED INFERENCE"),EXACT(C129,"REPAIR / NARROW"),EXACT(C129,"HOLD / EXCLUDE")),"VALID","INVALID - EVIDENCE STATE TOKEN"))</x:f>
      </x:c>
      <x:c r="J129" s="51" t="str">
        <x:f>IF(A129="","",IF(AND(B129&lt;&gt;"",C129&lt;&gt;"",D129&lt;&gt;"",E129&lt;&gt;"",F129&lt;&gt;""),"VALID","INVALID - REQUIRED FIELD"))</x:f>
      </x:c>
      <x:c r="K129" s="51" t="str">
        <x:f>IF(A129="","",IF(AND(G129="VALID",H129="VALID",I129="VALID",J129="VALID"),"VALID","INVALID"))</x:f>
      </x:c>
    </x:row>
    <x:row r="130">
      <x:c r="A130" s="51"/>
      <x:c r="B130" s="51"/>
      <x:c r="C130" s="51"/>
      <x:c r="D130" s="51"/>
      <x:c r="E130" s="51"/>
      <x:c r="F130" s="51"/>
      <x:c r="G130" s="51" t="str">
        <x:f>IF(A130="","",IF(COUNTIF($A$6:$A$205,A130)=1,"VALID","INVALID - DUPLICATE / CASE-COLLIDING EVIDENCE ID"))</x:f>
      </x:c>
      <x:c r="H130" s="51" t="str">
        <x:f>IF(A130="","",IF(AND(COUNTIF(DECISION_CONTEXT!$A$6:$A$205,B130)=1,EXACT(B130,INDEX(DECISION_CONTEXT!$A$6:$A$205,MATCH(B130,DECISION_CONTEXT!$A$6:$A$205,0))),INDEX(DECISION_CONTEXT!$I$6:$I$205,MATCH(B130,DECISION_CONTEXT!$A$6:$A$205,0))="VALID"),"VALID","INVALID - DECISION OWNERSHIP"))</x:f>
      </x:c>
      <x:c r="I130" s="51" t="str">
        <x:f>IF(A130="","",IF(OR(EXACT(C130,"DECISION-USABLE"),EXACT(C130,"BOUNDED INFERENCE"),EXACT(C130,"REPAIR / NARROW"),EXACT(C130,"HOLD / EXCLUDE")),"VALID","INVALID - EVIDENCE STATE TOKEN"))</x:f>
      </x:c>
      <x:c r="J130" s="51" t="str">
        <x:f>IF(A130="","",IF(AND(B130&lt;&gt;"",C130&lt;&gt;"",D130&lt;&gt;"",E130&lt;&gt;"",F130&lt;&gt;""),"VALID","INVALID - REQUIRED FIELD"))</x:f>
      </x:c>
      <x:c r="K130" s="51" t="str">
        <x:f>IF(A130="","",IF(AND(G130="VALID",H130="VALID",I130="VALID",J130="VALID"),"VALID","INVALID"))</x:f>
      </x:c>
    </x:row>
    <x:row r="131">
      <x:c r="A131" s="51"/>
      <x:c r="B131" s="51"/>
      <x:c r="C131" s="51"/>
      <x:c r="D131" s="51"/>
      <x:c r="E131" s="51"/>
      <x:c r="F131" s="51"/>
      <x:c r="G131" s="51" t="str">
        <x:f>IF(A131="","",IF(COUNTIF($A$6:$A$205,A131)=1,"VALID","INVALID - DUPLICATE / CASE-COLLIDING EVIDENCE ID"))</x:f>
      </x:c>
      <x:c r="H131" s="51" t="str">
        <x:f>IF(A131="","",IF(AND(COUNTIF(DECISION_CONTEXT!$A$6:$A$205,B131)=1,EXACT(B131,INDEX(DECISION_CONTEXT!$A$6:$A$205,MATCH(B131,DECISION_CONTEXT!$A$6:$A$205,0))),INDEX(DECISION_CONTEXT!$I$6:$I$205,MATCH(B131,DECISION_CONTEXT!$A$6:$A$205,0))="VALID"),"VALID","INVALID - DECISION OWNERSHIP"))</x:f>
      </x:c>
      <x:c r="I131" s="51" t="str">
        <x:f>IF(A131="","",IF(OR(EXACT(C131,"DECISION-USABLE"),EXACT(C131,"BOUNDED INFERENCE"),EXACT(C131,"REPAIR / NARROW"),EXACT(C131,"HOLD / EXCLUDE")),"VALID","INVALID - EVIDENCE STATE TOKEN"))</x:f>
      </x:c>
      <x:c r="J131" s="51" t="str">
        <x:f>IF(A131="","",IF(AND(B131&lt;&gt;"",C131&lt;&gt;"",D131&lt;&gt;"",E131&lt;&gt;"",F131&lt;&gt;""),"VALID","INVALID - REQUIRED FIELD"))</x:f>
      </x:c>
      <x:c r="K131" s="51" t="str">
        <x:f>IF(A131="","",IF(AND(G131="VALID",H131="VALID",I131="VALID",J131="VALID"),"VALID","INVALID"))</x:f>
      </x:c>
    </x:row>
    <x:row r="132">
      <x:c r="A132" s="51"/>
      <x:c r="B132" s="51"/>
      <x:c r="C132" s="51"/>
      <x:c r="D132" s="51"/>
      <x:c r="E132" s="51"/>
      <x:c r="F132" s="51"/>
      <x:c r="G132" s="51" t="str">
        <x:f>IF(A132="","",IF(COUNTIF($A$6:$A$205,A132)=1,"VALID","INVALID - DUPLICATE / CASE-COLLIDING EVIDENCE ID"))</x:f>
      </x:c>
      <x:c r="H132" s="51" t="str">
        <x:f>IF(A132="","",IF(AND(COUNTIF(DECISION_CONTEXT!$A$6:$A$205,B132)=1,EXACT(B132,INDEX(DECISION_CONTEXT!$A$6:$A$205,MATCH(B132,DECISION_CONTEXT!$A$6:$A$205,0))),INDEX(DECISION_CONTEXT!$I$6:$I$205,MATCH(B132,DECISION_CONTEXT!$A$6:$A$205,0))="VALID"),"VALID","INVALID - DECISION OWNERSHIP"))</x:f>
      </x:c>
      <x:c r="I132" s="51" t="str">
        <x:f>IF(A132="","",IF(OR(EXACT(C132,"DECISION-USABLE"),EXACT(C132,"BOUNDED INFERENCE"),EXACT(C132,"REPAIR / NARROW"),EXACT(C132,"HOLD / EXCLUDE")),"VALID","INVALID - EVIDENCE STATE TOKEN"))</x:f>
      </x:c>
      <x:c r="J132" s="51" t="str">
        <x:f>IF(A132="","",IF(AND(B132&lt;&gt;"",C132&lt;&gt;"",D132&lt;&gt;"",E132&lt;&gt;"",F132&lt;&gt;""),"VALID","INVALID - REQUIRED FIELD"))</x:f>
      </x:c>
      <x:c r="K132" s="51" t="str">
        <x:f>IF(A132="","",IF(AND(G132="VALID",H132="VALID",I132="VALID",J132="VALID"),"VALID","INVALID"))</x:f>
      </x:c>
    </x:row>
    <x:row r="133">
      <x:c r="A133" s="51"/>
      <x:c r="B133" s="51"/>
      <x:c r="C133" s="51"/>
      <x:c r="D133" s="51"/>
      <x:c r="E133" s="51"/>
      <x:c r="F133" s="51"/>
      <x:c r="G133" s="51" t="str">
        <x:f>IF(A133="","",IF(COUNTIF($A$6:$A$205,A133)=1,"VALID","INVALID - DUPLICATE / CASE-COLLIDING EVIDENCE ID"))</x:f>
      </x:c>
      <x:c r="H133" s="51" t="str">
        <x:f>IF(A133="","",IF(AND(COUNTIF(DECISION_CONTEXT!$A$6:$A$205,B133)=1,EXACT(B133,INDEX(DECISION_CONTEXT!$A$6:$A$205,MATCH(B133,DECISION_CONTEXT!$A$6:$A$205,0))),INDEX(DECISION_CONTEXT!$I$6:$I$205,MATCH(B133,DECISION_CONTEXT!$A$6:$A$205,0))="VALID"),"VALID","INVALID - DECISION OWNERSHIP"))</x:f>
      </x:c>
      <x:c r="I133" s="51" t="str">
        <x:f>IF(A133="","",IF(OR(EXACT(C133,"DECISION-USABLE"),EXACT(C133,"BOUNDED INFERENCE"),EXACT(C133,"REPAIR / NARROW"),EXACT(C133,"HOLD / EXCLUDE")),"VALID","INVALID - EVIDENCE STATE TOKEN"))</x:f>
      </x:c>
      <x:c r="J133" s="51" t="str">
        <x:f>IF(A133="","",IF(AND(B133&lt;&gt;"",C133&lt;&gt;"",D133&lt;&gt;"",E133&lt;&gt;"",F133&lt;&gt;""),"VALID","INVALID - REQUIRED FIELD"))</x:f>
      </x:c>
      <x:c r="K133" s="51" t="str">
        <x:f>IF(A133="","",IF(AND(G133="VALID",H133="VALID",I133="VALID",J133="VALID"),"VALID","INVALID"))</x:f>
      </x:c>
    </x:row>
    <x:row r="134">
      <x:c r="A134" s="51"/>
      <x:c r="B134" s="51"/>
      <x:c r="C134" s="51"/>
      <x:c r="D134" s="51"/>
      <x:c r="E134" s="51"/>
      <x:c r="F134" s="51"/>
      <x:c r="G134" s="51" t="str">
        <x:f>IF(A134="","",IF(COUNTIF($A$6:$A$205,A134)=1,"VALID","INVALID - DUPLICATE / CASE-COLLIDING EVIDENCE ID"))</x:f>
      </x:c>
      <x:c r="H134" s="51" t="str">
        <x:f>IF(A134="","",IF(AND(COUNTIF(DECISION_CONTEXT!$A$6:$A$205,B134)=1,EXACT(B134,INDEX(DECISION_CONTEXT!$A$6:$A$205,MATCH(B134,DECISION_CONTEXT!$A$6:$A$205,0))),INDEX(DECISION_CONTEXT!$I$6:$I$205,MATCH(B134,DECISION_CONTEXT!$A$6:$A$205,0))="VALID"),"VALID","INVALID - DECISION OWNERSHIP"))</x:f>
      </x:c>
      <x:c r="I134" s="51" t="str">
        <x:f>IF(A134="","",IF(OR(EXACT(C134,"DECISION-USABLE"),EXACT(C134,"BOUNDED INFERENCE"),EXACT(C134,"REPAIR / NARROW"),EXACT(C134,"HOLD / EXCLUDE")),"VALID","INVALID - EVIDENCE STATE TOKEN"))</x:f>
      </x:c>
      <x:c r="J134" s="51" t="str">
        <x:f>IF(A134="","",IF(AND(B134&lt;&gt;"",C134&lt;&gt;"",D134&lt;&gt;"",E134&lt;&gt;"",F134&lt;&gt;""),"VALID","INVALID - REQUIRED FIELD"))</x:f>
      </x:c>
      <x:c r="K134" s="51" t="str">
        <x:f>IF(A134="","",IF(AND(G134="VALID",H134="VALID",I134="VALID",J134="VALID"),"VALID","INVALID"))</x:f>
      </x:c>
    </x:row>
    <x:row r="135">
      <x:c r="A135" s="51"/>
      <x:c r="B135" s="51"/>
      <x:c r="C135" s="51"/>
      <x:c r="D135" s="51"/>
      <x:c r="E135" s="51"/>
      <x:c r="F135" s="51"/>
      <x:c r="G135" s="51" t="str">
        <x:f>IF(A135="","",IF(COUNTIF($A$6:$A$205,A135)=1,"VALID","INVALID - DUPLICATE / CASE-COLLIDING EVIDENCE ID"))</x:f>
      </x:c>
      <x:c r="H135" s="51" t="str">
        <x:f>IF(A135="","",IF(AND(COUNTIF(DECISION_CONTEXT!$A$6:$A$205,B135)=1,EXACT(B135,INDEX(DECISION_CONTEXT!$A$6:$A$205,MATCH(B135,DECISION_CONTEXT!$A$6:$A$205,0))),INDEX(DECISION_CONTEXT!$I$6:$I$205,MATCH(B135,DECISION_CONTEXT!$A$6:$A$205,0))="VALID"),"VALID","INVALID - DECISION OWNERSHIP"))</x:f>
      </x:c>
      <x:c r="I135" s="51" t="str">
        <x:f>IF(A135="","",IF(OR(EXACT(C135,"DECISION-USABLE"),EXACT(C135,"BOUNDED INFERENCE"),EXACT(C135,"REPAIR / NARROW"),EXACT(C135,"HOLD / EXCLUDE")),"VALID","INVALID - EVIDENCE STATE TOKEN"))</x:f>
      </x:c>
      <x:c r="J135" s="51" t="str">
        <x:f>IF(A135="","",IF(AND(B135&lt;&gt;"",C135&lt;&gt;"",D135&lt;&gt;"",E135&lt;&gt;"",F135&lt;&gt;""),"VALID","INVALID - REQUIRED FIELD"))</x:f>
      </x:c>
      <x:c r="K135" s="51" t="str">
        <x:f>IF(A135="","",IF(AND(G135="VALID",H135="VALID",I135="VALID",J135="VALID"),"VALID","INVALID"))</x:f>
      </x:c>
    </x:row>
    <x:row r="136">
      <x:c r="A136" s="51"/>
      <x:c r="B136" s="51"/>
      <x:c r="C136" s="51"/>
      <x:c r="D136" s="51"/>
      <x:c r="E136" s="51"/>
      <x:c r="F136" s="51"/>
      <x:c r="G136" s="51" t="str">
        <x:f>IF(A136="","",IF(COUNTIF($A$6:$A$205,A136)=1,"VALID","INVALID - DUPLICATE / CASE-COLLIDING EVIDENCE ID"))</x:f>
      </x:c>
      <x:c r="H136" s="51" t="str">
        <x:f>IF(A136="","",IF(AND(COUNTIF(DECISION_CONTEXT!$A$6:$A$205,B136)=1,EXACT(B136,INDEX(DECISION_CONTEXT!$A$6:$A$205,MATCH(B136,DECISION_CONTEXT!$A$6:$A$205,0))),INDEX(DECISION_CONTEXT!$I$6:$I$205,MATCH(B136,DECISION_CONTEXT!$A$6:$A$205,0))="VALID"),"VALID","INVALID - DECISION OWNERSHIP"))</x:f>
      </x:c>
      <x:c r="I136" s="51" t="str">
        <x:f>IF(A136="","",IF(OR(EXACT(C136,"DECISION-USABLE"),EXACT(C136,"BOUNDED INFERENCE"),EXACT(C136,"REPAIR / NARROW"),EXACT(C136,"HOLD / EXCLUDE")),"VALID","INVALID - EVIDENCE STATE TOKEN"))</x:f>
      </x:c>
      <x:c r="J136" s="51" t="str">
        <x:f>IF(A136="","",IF(AND(B136&lt;&gt;"",C136&lt;&gt;"",D136&lt;&gt;"",E136&lt;&gt;"",F136&lt;&gt;""),"VALID","INVALID - REQUIRED FIELD"))</x:f>
      </x:c>
      <x:c r="K136" s="51" t="str">
        <x:f>IF(A136="","",IF(AND(G136="VALID",H136="VALID",I136="VALID",J136="VALID"),"VALID","INVALID"))</x:f>
      </x:c>
    </x:row>
    <x:row r="137">
      <x:c r="A137" s="51"/>
      <x:c r="B137" s="51"/>
      <x:c r="C137" s="51"/>
      <x:c r="D137" s="51"/>
      <x:c r="E137" s="51"/>
      <x:c r="F137" s="51"/>
      <x:c r="G137" s="51" t="str">
        <x:f>IF(A137="","",IF(COUNTIF($A$6:$A$205,A137)=1,"VALID","INVALID - DUPLICATE / CASE-COLLIDING EVIDENCE ID"))</x:f>
      </x:c>
      <x:c r="H137" s="51" t="str">
        <x:f>IF(A137="","",IF(AND(COUNTIF(DECISION_CONTEXT!$A$6:$A$205,B137)=1,EXACT(B137,INDEX(DECISION_CONTEXT!$A$6:$A$205,MATCH(B137,DECISION_CONTEXT!$A$6:$A$205,0))),INDEX(DECISION_CONTEXT!$I$6:$I$205,MATCH(B137,DECISION_CONTEXT!$A$6:$A$205,0))="VALID"),"VALID","INVALID - DECISION OWNERSHIP"))</x:f>
      </x:c>
      <x:c r="I137" s="51" t="str">
        <x:f>IF(A137="","",IF(OR(EXACT(C137,"DECISION-USABLE"),EXACT(C137,"BOUNDED INFERENCE"),EXACT(C137,"REPAIR / NARROW"),EXACT(C137,"HOLD / EXCLUDE")),"VALID","INVALID - EVIDENCE STATE TOKEN"))</x:f>
      </x:c>
      <x:c r="J137" s="51" t="str">
        <x:f>IF(A137="","",IF(AND(B137&lt;&gt;"",C137&lt;&gt;"",D137&lt;&gt;"",E137&lt;&gt;"",F137&lt;&gt;""),"VALID","INVALID - REQUIRED FIELD"))</x:f>
      </x:c>
      <x:c r="K137" s="51" t="str">
        <x:f>IF(A137="","",IF(AND(G137="VALID",H137="VALID",I137="VALID",J137="VALID"),"VALID","INVALID"))</x:f>
      </x:c>
    </x:row>
    <x:row r="138">
      <x:c r="A138" s="51"/>
      <x:c r="B138" s="51"/>
      <x:c r="C138" s="51"/>
      <x:c r="D138" s="51"/>
      <x:c r="E138" s="51"/>
      <x:c r="F138" s="51"/>
      <x:c r="G138" s="51" t="str">
        <x:f>IF(A138="","",IF(COUNTIF($A$6:$A$205,A138)=1,"VALID","INVALID - DUPLICATE / CASE-COLLIDING EVIDENCE ID"))</x:f>
      </x:c>
      <x:c r="H138" s="51" t="str">
        <x:f>IF(A138="","",IF(AND(COUNTIF(DECISION_CONTEXT!$A$6:$A$205,B138)=1,EXACT(B138,INDEX(DECISION_CONTEXT!$A$6:$A$205,MATCH(B138,DECISION_CONTEXT!$A$6:$A$205,0))),INDEX(DECISION_CONTEXT!$I$6:$I$205,MATCH(B138,DECISION_CONTEXT!$A$6:$A$205,0))="VALID"),"VALID","INVALID - DECISION OWNERSHIP"))</x:f>
      </x:c>
      <x:c r="I138" s="51" t="str">
        <x:f>IF(A138="","",IF(OR(EXACT(C138,"DECISION-USABLE"),EXACT(C138,"BOUNDED INFERENCE"),EXACT(C138,"REPAIR / NARROW"),EXACT(C138,"HOLD / EXCLUDE")),"VALID","INVALID - EVIDENCE STATE TOKEN"))</x:f>
      </x:c>
      <x:c r="J138" s="51" t="str">
        <x:f>IF(A138="","",IF(AND(B138&lt;&gt;"",C138&lt;&gt;"",D138&lt;&gt;"",E138&lt;&gt;"",F138&lt;&gt;""),"VALID","INVALID - REQUIRED FIELD"))</x:f>
      </x:c>
      <x:c r="K138" s="51" t="str">
        <x:f>IF(A138="","",IF(AND(G138="VALID",H138="VALID",I138="VALID",J138="VALID"),"VALID","INVALID"))</x:f>
      </x:c>
    </x:row>
    <x:row r="139">
      <x:c r="A139" s="51"/>
      <x:c r="B139" s="51"/>
      <x:c r="C139" s="51"/>
      <x:c r="D139" s="51"/>
      <x:c r="E139" s="51"/>
      <x:c r="F139" s="51"/>
      <x:c r="G139" s="51" t="str">
        <x:f>IF(A139="","",IF(COUNTIF($A$6:$A$205,A139)=1,"VALID","INVALID - DUPLICATE / CASE-COLLIDING EVIDENCE ID"))</x:f>
      </x:c>
      <x:c r="H139" s="51" t="str">
        <x:f>IF(A139="","",IF(AND(COUNTIF(DECISION_CONTEXT!$A$6:$A$205,B139)=1,EXACT(B139,INDEX(DECISION_CONTEXT!$A$6:$A$205,MATCH(B139,DECISION_CONTEXT!$A$6:$A$205,0))),INDEX(DECISION_CONTEXT!$I$6:$I$205,MATCH(B139,DECISION_CONTEXT!$A$6:$A$205,0))="VALID"),"VALID","INVALID - DECISION OWNERSHIP"))</x:f>
      </x:c>
      <x:c r="I139" s="51" t="str">
        <x:f>IF(A139="","",IF(OR(EXACT(C139,"DECISION-USABLE"),EXACT(C139,"BOUNDED INFERENCE"),EXACT(C139,"REPAIR / NARROW"),EXACT(C139,"HOLD / EXCLUDE")),"VALID","INVALID - EVIDENCE STATE TOKEN"))</x:f>
      </x:c>
      <x:c r="J139" s="51" t="str">
        <x:f>IF(A139="","",IF(AND(B139&lt;&gt;"",C139&lt;&gt;"",D139&lt;&gt;"",E139&lt;&gt;"",F139&lt;&gt;""),"VALID","INVALID - REQUIRED FIELD"))</x:f>
      </x:c>
      <x:c r="K139" s="51" t="str">
        <x:f>IF(A139="","",IF(AND(G139="VALID",H139="VALID",I139="VALID",J139="VALID"),"VALID","INVALID"))</x:f>
      </x:c>
    </x:row>
    <x:row r="140">
      <x:c r="A140" s="51"/>
      <x:c r="B140" s="51"/>
      <x:c r="C140" s="51"/>
      <x:c r="D140" s="51"/>
      <x:c r="E140" s="51"/>
      <x:c r="F140" s="51"/>
      <x:c r="G140" s="51" t="str">
        <x:f>IF(A140="","",IF(COUNTIF($A$6:$A$205,A140)=1,"VALID","INVALID - DUPLICATE / CASE-COLLIDING EVIDENCE ID"))</x:f>
      </x:c>
      <x:c r="H140" s="51" t="str">
        <x:f>IF(A140="","",IF(AND(COUNTIF(DECISION_CONTEXT!$A$6:$A$205,B140)=1,EXACT(B140,INDEX(DECISION_CONTEXT!$A$6:$A$205,MATCH(B140,DECISION_CONTEXT!$A$6:$A$205,0))),INDEX(DECISION_CONTEXT!$I$6:$I$205,MATCH(B140,DECISION_CONTEXT!$A$6:$A$205,0))="VALID"),"VALID","INVALID - DECISION OWNERSHIP"))</x:f>
      </x:c>
      <x:c r="I140" s="51" t="str">
        <x:f>IF(A140="","",IF(OR(EXACT(C140,"DECISION-USABLE"),EXACT(C140,"BOUNDED INFERENCE"),EXACT(C140,"REPAIR / NARROW"),EXACT(C140,"HOLD / EXCLUDE")),"VALID","INVALID - EVIDENCE STATE TOKEN"))</x:f>
      </x:c>
      <x:c r="J140" s="51" t="str">
        <x:f>IF(A140="","",IF(AND(B140&lt;&gt;"",C140&lt;&gt;"",D140&lt;&gt;"",E140&lt;&gt;"",F140&lt;&gt;""),"VALID","INVALID - REQUIRED FIELD"))</x:f>
      </x:c>
      <x:c r="K140" s="51" t="str">
        <x:f>IF(A140="","",IF(AND(G140="VALID",H140="VALID",I140="VALID",J140="VALID"),"VALID","INVALID"))</x:f>
      </x:c>
    </x:row>
    <x:row r="141">
      <x:c r="A141" s="51"/>
      <x:c r="B141" s="51"/>
      <x:c r="C141" s="51"/>
      <x:c r="D141" s="51"/>
      <x:c r="E141" s="51"/>
      <x:c r="F141" s="51"/>
      <x:c r="G141" s="51" t="str">
        <x:f>IF(A141="","",IF(COUNTIF($A$6:$A$205,A141)=1,"VALID","INVALID - DUPLICATE / CASE-COLLIDING EVIDENCE ID"))</x:f>
      </x:c>
      <x:c r="H141" s="51" t="str">
        <x:f>IF(A141="","",IF(AND(COUNTIF(DECISION_CONTEXT!$A$6:$A$205,B141)=1,EXACT(B141,INDEX(DECISION_CONTEXT!$A$6:$A$205,MATCH(B141,DECISION_CONTEXT!$A$6:$A$205,0))),INDEX(DECISION_CONTEXT!$I$6:$I$205,MATCH(B141,DECISION_CONTEXT!$A$6:$A$205,0))="VALID"),"VALID","INVALID - DECISION OWNERSHIP"))</x:f>
      </x:c>
      <x:c r="I141" s="51" t="str">
        <x:f>IF(A141="","",IF(OR(EXACT(C141,"DECISION-USABLE"),EXACT(C141,"BOUNDED INFERENCE"),EXACT(C141,"REPAIR / NARROW"),EXACT(C141,"HOLD / EXCLUDE")),"VALID","INVALID - EVIDENCE STATE TOKEN"))</x:f>
      </x:c>
      <x:c r="J141" s="51" t="str">
        <x:f>IF(A141="","",IF(AND(B141&lt;&gt;"",C141&lt;&gt;"",D141&lt;&gt;"",E141&lt;&gt;"",F141&lt;&gt;""),"VALID","INVALID - REQUIRED FIELD"))</x:f>
      </x:c>
      <x:c r="K141" s="51" t="str">
        <x:f>IF(A141="","",IF(AND(G141="VALID",H141="VALID",I141="VALID",J141="VALID"),"VALID","INVALID"))</x:f>
      </x:c>
    </x:row>
    <x:row r="142">
      <x:c r="A142" s="51"/>
      <x:c r="B142" s="51"/>
      <x:c r="C142" s="51"/>
      <x:c r="D142" s="51"/>
      <x:c r="E142" s="51"/>
      <x:c r="F142" s="51"/>
      <x:c r="G142" s="51" t="str">
        <x:f>IF(A142="","",IF(COUNTIF($A$6:$A$205,A142)=1,"VALID","INVALID - DUPLICATE / CASE-COLLIDING EVIDENCE ID"))</x:f>
      </x:c>
      <x:c r="H142" s="51" t="str">
        <x:f>IF(A142="","",IF(AND(COUNTIF(DECISION_CONTEXT!$A$6:$A$205,B142)=1,EXACT(B142,INDEX(DECISION_CONTEXT!$A$6:$A$205,MATCH(B142,DECISION_CONTEXT!$A$6:$A$205,0))),INDEX(DECISION_CONTEXT!$I$6:$I$205,MATCH(B142,DECISION_CONTEXT!$A$6:$A$205,0))="VALID"),"VALID","INVALID - DECISION OWNERSHIP"))</x:f>
      </x:c>
      <x:c r="I142" s="51" t="str">
        <x:f>IF(A142="","",IF(OR(EXACT(C142,"DECISION-USABLE"),EXACT(C142,"BOUNDED INFERENCE"),EXACT(C142,"REPAIR / NARROW"),EXACT(C142,"HOLD / EXCLUDE")),"VALID","INVALID - EVIDENCE STATE TOKEN"))</x:f>
      </x:c>
      <x:c r="J142" s="51" t="str">
        <x:f>IF(A142="","",IF(AND(B142&lt;&gt;"",C142&lt;&gt;"",D142&lt;&gt;"",E142&lt;&gt;"",F142&lt;&gt;""),"VALID","INVALID - REQUIRED FIELD"))</x:f>
      </x:c>
      <x:c r="K142" s="51" t="str">
        <x:f>IF(A142="","",IF(AND(G142="VALID",H142="VALID",I142="VALID",J142="VALID"),"VALID","INVALID"))</x:f>
      </x:c>
    </x:row>
    <x:row r="143">
      <x:c r="A143" s="51"/>
      <x:c r="B143" s="51"/>
      <x:c r="C143" s="51"/>
      <x:c r="D143" s="51"/>
      <x:c r="E143" s="51"/>
      <x:c r="F143" s="51"/>
      <x:c r="G143" s="51" t="str">
        <x:f>IF(A143="","",IF(COUNTIF($A$6:$A$205,A143)=1,"VALID","INVALID - DUPLICATE / CASE-COLLIDING EVIDENCE ID"))</x:f>
      </x:c>
      <x:c r="H143" s="51" t="str">
        <x:f>IF(A143="","",IF(AND(COUNTIF(DECISION_CONTEXT!$A$6:$A$205,B143)=1,EXACT(B143,INDEX(DECISION_CONTEXT!$A$6:$A$205,MATCH(B143,DECISION_CONTEXT!$A$6:$A$205,0))),INDEX(DECISION_CONTEXT!$I$6:$I$205,MATCH(B143,DECISION_CONTEXT!$A$6:$A$205,0))="VALID"),"VALID","INVALID - DECISION OWNERSHIP"))</x:f>
      </x:c>
      <x:c r="I143" s="51" t="str">
        <x:f>IF(A143="","",IF(OR(EXACT(C143,"DECISION-USABLE"),EXACT(C143,"BOUNDED INFERENCE"),EXACT(C143,"REPAIR / NARROW"),EXACT(C143,"HOLD / EXCLUDE")),"VALID","INVALID - EVIDENCE STATE TOKEN"))</x:f>
      </x:c>
      <x:c r="J143" s="51" t="str">
        <x:f>IF(A143="","",IF(AND(B143&lt;&gt;"",C143&lt;&gt;"",D143&lt;&gt;"",E143&lt;&gt;"",F143&lt;&gt;""),"VALID","INVALID - REQUIRED FIELD"))</x:f>
      </x:c>
      <x:c r="K143" s="51" t="str">
        <x:f>IF(A143="","",IF(AND(G143="VALID",H143="VALID",I143="VALID",J143="VALID"),"VALID","INVALID"))</x:f>
      </x:c>
    </x:row>
    <x:row r="144">
      <x:c r="A144" s="51"/>
      <x:c r="B144" s="51"/>
      <x:c r="C144" s="51"/>
      <x:c r="D144" s="51"/>
      <x:c r="E144" s="51"/>
      <x:c r="F144" s="51"/>
      <x:c r="G144" s="51" t="str">
        <x:f>IF(A144="","",IF(COUNTIF($A$6:$A$205,A144)=1,"VALID","INVALID - DUPLICATE / CASE-COLLIDING EVIDENCE ID"))</x:f>
      </x:c>
      <x:c r="H144" s="51" t="str">
        <x:f>IF(A144="","",IF(AND(COUNTIF(DECISION_CONTEXT!$A$6:$A$205,B144)=1,EXACT(B144,INDEX(DECISION_CONTEXT!$A$6:$A$205,MATCH(B144,DECISION_CONTEXT!$A$6:$A$205,0))),INDEX(DECISION_CONTEXT!$I$6:$I$205,MATCH(B144,DECISION_CONTEXT!$A$6:$A$205,0))="VALID"),"VALID","INVALID - DECISION OWNERSHIP"))</x:f>
      </x:c>
      <x:c r="I144" s="51" t="str">
        <x:f>IF(A144="","",IF(OR(EXACT(C144,"DECISION-USABLE"),EXACT(C144,"BOUNDED INFERENCE"),EXACT(C144,"REPAIR / NARROW"),EXACT(C144,"HOLD / EXCLUDE")),"VALID","INVALID - EVIDENCE STATE TOKEN"))</x:f>
      </x:c>
      <x:c r="J144" s="51" t="str">
        <x:f>IF(A144="","",IF(AND(B144&lt;&gt;"",C144&lt;&gt;"",D144&lt;&gt;"",E144&lt;&gt;"",F144&lt;&gt;""),"VALID","INVALID - REQUIRED FIELD"))</x:f>
      </x:c>
      <x:c r="K144" s="51" t="str">
        <x:f>IF(A144="","",IF(AND(G144="VALID",H144="VALID",I144="VALID",J144="VALID"),"VALID","INVALID"))</x:f>
      </x:c>
    </x:row>
    <x:row r="145">
      <x:c r="A145" s="51"/>
      <x:c r="B145" s="51"/>
      <x:c r="C145" s="51"/>
      <x:c r="D145" s="51"/>
      <x:c r="E145" s="51"/>
      <x:c r="F145" s="51"/>
      <x:c r="G145" s="51" t="str">
        <x:f>IF(A145="","",IF(COUNTIF($A$6:$A$205,A145)=1,"VALID","INVALID - DUPLICATE / CASE-COLLIDING EVIDENCE ID"))</x:f>
      </x:c>
      <x:c r="H145" s="51" t="str">
        <x:f>IF(A145="","",IF(AND(COUNTIF(DECISION_CONTEXT!$A$6:$A$205,B145)=1,EXACT(B145,INDEX(DECISION_CONTEXT!$A$6:$A$205,MATCH(B145,DECISION_CONTEXT!$A$6:$A$205,0))),INDEX(DECISION_CONTEXT!$I$6:$I$205,MATCH(B145,DECISION_CONTEXT!$A$6:$A$205,0))="VALID"),"VALID","INVALID - DECISION OWNERSHIP"))</x:f>
      </x:c>
      <x:c r="I145" s="51" t="str">
        <x:f>IF(A145="","",IF(OR(EXACT(C145,"DECISION-USABLE"),EXACT(C145,"BOUNDED INFERENCE"),EXACT(C145,"REPAIR / NARROW"),EXACT(C145,"HOLD / EXCLUDE")),"VALID","INVALID - EVIDENCE STATE TOKEN"))</x:f>
      </x:c>
      <x:c r="J145" s="51" t="str">
        <x:f>IF(A145="","",IF(AND(B145&lt;&gt;"",C145&lt;&gt;"",D145&lt;&gt;"",E145&lt;&gt;"",F145&lt;&gt;""),"VALID","INVALID - REQUIRED FIELD"))</x:f>
      </x:c>
      <x:c r="K145" s="51" t="str">
        <x:f>IF(A145="","",IF(AND(G145="VALID",H145="VALID",I145="VALID",J145="VALID"),"VALID","INVALID"))</x:f>
      </x:c>
    </x:row>
    <x:row r="146">
      <x:c r="A146" s="51"/>
      <x:c r="B146" s="51"/>
      <x:c r="C146" s="51"/>
      <x:c r="D146" s="51"/>
      <x:c r="E146" s="51"/>
      <x:c r="F146" s="51"/>
      <x:c r="G146" s="51" t="str">
        <x:f>IF(A146="","",IF(COUNTIF($A$6:$A$205,A146)=1,"VALID","INVALID - DUPLICATE / CASE-COLLIDING EVIDENCE ID"))</x:f>
      </x:c>
      <x:c r="H146" s="51" t="str">
        <x:f>IF(A146="","",IF(AND(COUNTIF(DECISION_CONTEXT!$A$6:$A$205,B146)=1,EXACT(B146,INDEX(DECISION_CONTEXT!$A$6:$A$205,MATCH(B146,DECISION_CONTEXT!$A$6:$A$205,0))),INDEX(DECISION_CONTEXT!$I$6:$I$205,MATCH(B146,DECISION_CONTEXT!$A$6:$A$205,0))="VALID"),"VALID","INVALID - DECISION OWNERSHIP"))</x:f>
      </x:c>
      <x:c r="I146" s="51" t="str">
        <x:f>IF(A146="","",IF(OR(EXACT(C146,"DECISION-USABLE"),EXACT(C146,"BOUNDED INFERENCE"),EXACT(C146,"REPAIR / NARROW"),EXACT(C146,"HOLD / EXCLUDE")),"VALID","INVALID - EVIDENCE STATE TOKEN"))</x:f>
      </x:c>
      <x:c r="J146" s="51" t="str">
        <x:f>IF(A146="","",IF(AND(B146&lt;&gt;"",C146&lt;&gt;"",D146&lt;&gt;"",E146&lt;&gt;"",F146&lt;&gt;""),"VALID","INVALID - REQUIRED FIELD"))</x:f>
      </x:c>
      <x:c r="K146" s="51" t="str">
        <x:f>IF(A146="","",IF(AND(G146="VALID",H146="VALID",I146="VALID",J146="VALID"),"VALID","INVALID"))</x:f>
      </x:c>
    </x:row>
    <x:row r="147">
      <x:c r="A147" s="51"/>
      <x:c r="B147" s="51"/>
      <x:c r="C147" s="51"/>
      <x:c r="D147" s="51"/>
      <x:c r="E147" s="51"/>
      <x:c r="F147" s="51"/>
      <x:c r="G147" s="51" t="str">
        <x:f>IF(A147="","",IF(COUNTIF($A$6:$A$205,A147)=1,"VALID","INVALID - DUPLICATE / CASE-COLLIDING EVIDENCE ID"))</x:f>
      </x:c>
      <x:c r="H147" s="51" t="str">
        <x:f>IF(A147="","",IF(AND(COUNTIF(DECISION_CONTEXT!$A$6:$A$205,B147)=1,EXACT(B147,INDEX(DECISION_CONTEXT!$A$6:$A$205,MATCH(B147,DECISION_CONTEXT!$A$6:$A$205,0))),INDEX(DECISION_CONTEXT!$I$6:$I$205,MATCH(B147,DECISION_CONTEXT!$A$6:$A$205,0))="VALID"),"VALID","INVALID - DECISION OWNERSHIP"))</x:f>
      </x:c>
      <x:c r="I147" s="51" t="str">
        <x:f>IF(A147="","",IF(OR(EXACT(C147,"DECISION-USABLE"),EXACT(C147,"BOUNDED INFERENCE"),EXACT(C147,"REPAIR / NARROW"),EXACT(C147,"HOLD / EXCLUDE")),"VALID","INVALID - EVIDENCE STATE TOKEN"))</x:f>
      </x:c>
      <x:c r="J147" s="51" t="str">
        <x:f>IF(A147="","",IF(AND(B147&lt;&gt;"",C147&lt;&gt;"",D147&lt;&gt;"",E147&lt;&gt;"",F147&lt;&gt;""),"VALID","INVALID - REQUIRED FIELD"))</x:f>
      </x:c>
      <x:c r="K147" s="51" t="str">
        <x:f>IF(A147="","",IF(AND(G147="VALID",H147="VALID",I147="VALID",J147="VALID"),"VALID","INVALID"))</x:f>
      </x:c>
    </x:row>
    <x:row r="148">
      <x:c r="A148" s="51"/>
      <x:c r="B148" s="51"/>
      <x:c r="C148" s="51"/>
      <x:c r="D148" s="51"/>
      <x:c r="E148" s="51"/>
      <x:c r="F148" s="51"/>
      <x:c r="G148" s="51" t="str">
        <x:f>IF(A148="","",IF(COUNTIF($A$6:$A$205,A148)=1,"VALID","INVALID - DUPLICATE / CASE-COLLIDING EVIDENCE ID"))</x:f>
      </x:c>
      <x:c r="H148" s="51" t="str">
        <x:f>IF(A148="","",IF(AND(COUNTIF(DECISION_CONTEXT!$A$6:$A$205,B148)=1,EXACT(B148,INDEX(DECISION_CONTEXT!$A$6:$A$205,MATCH(B148,DECISION_CONTEXT!$A$6:$A$205,0))),INDEX(DECISION_CONTEXT!$I$6:$I$205,MATCH(B148,DECISION_CONTEXT!$A$6:$A$205,0))="VALID"),"VALID","INVALID - DECISION OWNERSHIP"))</x:f>
      </x:c>
      <x:c r="I148" s="51" t="str">
        <x:f>IF(A148="","",IF(OR(EXACT(C148,"DECISION-USABLE"),EXACT(C148,"BOUNDED INFERENCE"),EXACT(C148,"REPAIR / NARROW"),EXACT(C148,"HOLD / EXCLUDE")),"VALID","INVALID - EVIDENCE STATE TOKEN"))</x:f>
      </x:c>
      <x:c r="J148" s="51" t="str">
        <x:f>IF(A148="","",IF(AND(B148&lt;&gt;"",C148&lt;&gt;"",D148&lt;&gt;"",E148&lt;&gt;"",F148&lt;&gt;""),"VALID","INVALID - REQUIRED FIELD"))</x:f>
      </x:c>
      <x:c r="K148" s="51" t="str">
        <x:f>IF(A148="","",IF(AND(G148="VALID",H148="VALID",I148="VALID",J148="VALID"),"VALID","INVALID"))</x:f>
      </x:c>
    </x:row>
    <x:row r="149">
      <x:c r="A149" s="51"/>
      <x:c r="B149" s="51"/>
      <x:c r="C149" s="51"/>
      <x:c r="D149" s="51"/>
      <x:c r="E149" s="51"/>
      <x:c r="F149" s="51"/>
      <x:c r="G149" s="51" t="str">
        <x:f>IF(A149="","",IF(COUNTIF($A$6:$A$205,A149)=1,"VALID","INVALID - DUPLICATE / CASE-COLLIDING EVIDENCE ID"))</x:f>
      </x:c>
      <x:c r="H149" s="51" t="str">
        <x:f>IF(A149="","",IF(AND(COUNTIF(DECISION_CONTEXT!$A$6:$A$205,B149)=1,EXACT(B149,INDEX(DECISION_CONTEXT!$A$6:$A$205,MATCH(B149,DECISION_CONTEXT!$A$6:$A$205,0))),INDEX(DECISION_CONTEXT!$I$6:$I$205,MATCH(B149,DECISION_CONTEXT!$A$6:$A$205,0))="VALID"),"VALID","INVALID - DECISION OWNERSHIP"))</x:f>
      </x:c>
      <x:c r="I149" s="51" t="str">
        <x:f>IF(A149="","",IF(OR(EXACT(C149,"DECISION-USABLE"),EXACT(C149,"BOUNDED INFERENCE"),EXACT(C149,"REPAIR / NARROW"),EXACT(C149,"HOLD / EXCLUDE")),"VALID","INVALID - EVIDENCE STATE TOKEN"))</x:f>
      </x:c>
      <x:c r="J149" s="51" t="str">
        <x:f>IF(A149="","",IF(AND(B149&lt;&gt;"",C149&lt;&gt;"",D149&lt;&gt;"",E149&lt;&gt;"",F149&lt;&gt;""),"VALID","INVALID - REQUIRED FIELD"))</x:f>
      </x:c>
      <x:c r="K149" s="51" t="str">
        <x:f>IF(A149="","",IF(AND(G149="VALID",H149="VALID",I149="VALID",J149="VALID"),"VALID","INVALID"))</x:f>
      </x:c>
    </x:row>
    <x:row r="150">
      <x:c r="A150" s="51"/>
      <x:c r="B150" s="51"/>
      <x:c r="C150" s="51"/>
      <x:c r="D150" s="51"/>
      <x:c r="E150" s="51"/>
      <x:c r="F150" s="51"/>
      <x:c r="G150" s="51" t="str">
        <x:f>IF(A150="","",IF(COUNTIF($A$6:$A$205,A150)=1,"VALID","INVALID - DUPLICATE / CASE-COLLIDING EVIDENCE ID"))</x:f>
      </x:c>
      <x:c r="H150" s="51" t="str">
        <x:f>IF(A150="","",IF(AND(COUNTIF(DECISION_CONTEXT!$A$6:$A$205,B150)=1,EXACT(B150,INDEX(DECISION_CONTEXT!$A$6:$A$205,MATCH(B150,DECISION_CONTEXT!$A$6:$A$205,0))),INDEX(DECISION_CONTEXT!$I$6:$I$205,MATCH(B150,DECISION_CONTEXT!$A$6:$A$205,0))="VALID"),"VALID","INVALID - DECISION OWNERSHIP"))</x:f>
      </x:c>
      <x:c r="I150" s="51" t="str">
        <x:f>IF(A150="","",IF(OR(EXACT(C150,"DECISION-USABLE"),EXACT(C150,"BOUNDED INFERENCE"),EXACT(C150,"REPAIR / NARROW"),EXACT(C150,"HOLD / EXCLUDE")),"VALID","INVALID - EVIDENCE STATE TOKEN"))</x:f>
      </x:c>
      <x:c r="J150" s="51" t="str">
        <x:f>IF(A150="","",IF(AND(B150&lt;&gt;"",C150&lt;&gt;"",D150&lt;&gt;"",E150&lt;&gt;"",F150&lt;&gt;""),"VALID","INVALID - REQUIRED FIELD"))</x:f>
      </x:c>
      <x:c r="K150" s="51" t="str">
        <x:f>IF(A150="","",IF(AND(G150="VALID",H150="VALID",I150="VALID",J150="VALID"),"VALID","INVALID"))</x:f>
      </x:c>
    </x:row>
    <x:row r="151">
      <x:c r="A151" s="51"/>
      <x:c r="B151" s="51"/>
      <x:c r="C151" s="51"/>
      <x:c r="D151" s="51"/>
      <x:c r="E151" s="51"/>
      <x:c r="F151" s="51"/>
      <x:c r="G151" s="51" t="str">
        <x:f>IF(A151="","",IF(COUNTIF($A$6:$A$205,A151)=1,"VALID","INVALID - DUPLICATE / CASE-COLLIDING EVIDENCE ID"))</x:f>
      </x:c>
      <x:c r="H151" s="51" t="str">
        <x:f>IF(A151="","",IF(AND(COUNTIF(DECISION_CONTEXT!$A$6:$A$205,B151)=1,EXACT(B151,INDEX(DECISION_CONTEXT!$A$6:$A$205,MATCH(B151,DECISION_CONTEXT!$A$6:$A$205,0))),INDEX(DECISION_CONTEXT!$I$6:$I$205,MATCH(B151,DECISION_CONTEXT!$A$6:$A$205,0))="VALID"),"VALID","INVALID - DECISION OWNERSHIP"))</x:f>
      </x:c>
      <x:c r="I151" s="51" t="str">
        <x:f>IF(A151="","",IF(OR(EXACT(C151,"DECISION-USABLE"),EXACT(C151,"BOUNDED INFERENCE"),EXACT(C151,"REPAIR / NARROW"),EXACT(C151,"HOLD / EXCLUDE")),"VALID","INVALID - EVIDENCE STATE TOKEN"))</x:f>
      </x:c>
      <x:c r="J151" s="51" t="str">
        <x:f>IF(A151="","",IF(AND(B151&lt;&gt;"",C151&lt;&gt;"",D151&lt;&gt;"",E151&lt;&gt;"",F151&lt;&gt;""),"VALID","INVALID - REQUIRED FIELD"))</x:f>
      </x:c>
      <x:c r="K151" s="51" t="str">
        <x:f>IF(A151="","",IF(AND(G151="VALID",H151="VALID",I151="VALID",J151="VALID"),"VALID","INVALID"))</x:f>
      </x:c>
    </x:row>
    <x:row r="152">
      <x:c r="A152" s="51"/>
      <x:c r="B152" s="51"/>
      <x:c r="C152" s="51"/>
      <x:c r="D152" s="51"/>
      <x:c r="E152" s="51"/>
      <x:c r="F152" s="51"/>
      <x:c r="G152" s="51" t="str">
        <x:f>IF(A152="","",IF(COUNTIF($A$6:$A$205,A152)=1,"VALID","INVALID - DUPLICATE / CASE-COLLIDING EVIDENCE ID"))</x:f>
      </x:c>
      <x:c r="H152" s="51" t="str">
        <x:f>IF(A152="","",IF(AND(COUNTIF(DECISION_CONTEXT!$A$6:$A$205,B152)=1,EXACT(B152,INDEX(DECISION_CONTEXT!$A$6:$A$205,MATCH(B152,DECISION_CONTEXT!$A$6:$A$205,0))),INDEX(DECISION_CONTEXT!$I$6:$I$205,MATCH(B152,DECISION_CONTEXT!$A$6:$A$205,0))="VALID"),"VALID","INVALID - DECISION OWNERSHIP"))</x:f>
      </x:c>
      <x:c r="I152" s="51" t="str">
        <x:f>IF(A152="","",IF(OR(EXACT(C152,"DECISION-USABLE"),EXACT(C152,"BOUNDED INFERENCE"),EXACT(C152,"REPAIR / NARROW"),EXACT(C152,"HOLD / EXCLUDE")),"VALID","INVALID - EVIDENCE STATE TOKEN"))</x:f>
      </x:c>
      <x:c r="J152" s="51" t="str">
        <x:f>IF(A152="","",IF(AND(B152&lt;&gt;"",C152&lt;&gt;"",D152&lt;&gt;"",E152&lt;&gt;"",F152&lt;&gt;""),"VALID","INVALID - REQUIRED FIELD"))</x:f>
      </x:c>
      <x:c r="K152" s="51" t="str">
        <x:f>IF(A152="","",IF(AND(G152="VALID",H152="VALID",I152="VALID",J152="VALID"),"VALID","INVALID"))</x:f>
      </x:c>
    </x:row>
    <x:row r="153">
      <x:c r="A153" s="51"/>
      <x:c r="B153" s="51"/>
      <x:c r="C153" s="51"/>
      <x:c r="D153" s="51"/>
      <x:c r="E153" s="51"/>
      <x:c r="F153" s="51"/>
      <x:c r="G153" s="51" t="str">
        <x:f>IF(A153="","",IF(COUNTIF($A$6:$A$205,A153)=1,"VALID","INVALID - DUPLICATE / CASE-COLLIDING EVIDENCE ID"))</x:f>
      </x:c>
      <x:c r="H153" s="51" t="str">
        <x:f>IF(A153="","",IF(AND(COUNTIF(DECISION_CONTEXT!$A$6:$A$205,B153)=1,EXACT(B153,INDEX(DECISION_CONTEXT!$A$6:$A$205,MATCH(B153,DECISION_CONTEXT!$A$6:$A$205,0))),INDEX(DECISION_CONTEXT!$I$6:$I$205,MATCH(B153,DECISION_CONTEXT!$A$6:$A$205,0))="VALID"),"VALID","INVALID - DECISION OWNERSHIP"))</x:f>
      </x:c>
      <x:c r="I153" s="51" t="str">
        <x:f>IF(A153="","",IF(OR(EXACT(C153,"DECISION-USABLE"),EXACT(C153,"BOUNDED INFERENCE"),EXACT(C153,"REPAIR / NARROW"),EXACT(C153,"HOLD / EXCLUDE")),"VALID","INVALID - EVIDENCE STATE TOKEN"))</x:f>
      </x:c>
      <x:c r="J153" s="51" t="str">
        <x:f>IF(A153="","",IF(AND(B153&lt;&gt;"",C153&lt;&gt;"",D153&lt;&gt;"",E153&lt;&gt;"",F153&lt;&gt;""),"VALID","INVALID - REQUIRED FIELD"))</x:f>
      </x:c>
      <x:c r="K153" s="51" t="str">
        <x:f>IF(A153="","",IF(AND(G153="VALID",H153="VALID",I153="VALID",J153="VALID"),"VALID","INVALID"))</x:f>
      </x:c>
    </x:row>
    <x:row r="154">
      <x:c r="A154" s="51"/>
      <x:c r="B154" s="51"/>
      <x:c r="C154" s="51"/>
      <x:c r="D154" s="51"/>
      <x:c r="E154" s="51"/>
      <x:c r="F154" s="51"/>
      <x:c r="G154" s="51" t="str">
        <x:f>IF(A154="","",IF(COUNTIF($A$6:$A$205,A154)=1,"VALID","INVALID - DUPLICATE / CASE-COLLIDING EVIDENCE ID"))</x:f>
      </x:c>
      <x:c r="H154" s="51" t="str">
        <x:f>IF(A154="","",IF(AND(COUNTIF(DECISION_CONTEXT!$A$6:$A$205,B154)=1,EXACT(B154,INDEX(DECISION_CONTEXT!$A$6:$A$205,MATCH(B154,DECISION_CONTEXT!$A$6:$A$205,0))),INDEX(DECISION_CONTEXT!$I$6:$I$205,MATCH(B154,DECISION_CONTEXT!$A$6:$A$205,0))="VALID"),"VALID","INVALID - DECISION OWNERSHIP"))</x:f>
      </x:c>
      <x:c r="I154" s="51" t="str">
        <x:f>IF(A154="","",IF(OR(EXACT(C154,"DECISION-USABLE"),EXACT(C154,"BOUNDED INFERENCE"),EXACT(C154,"REPAIR / NARROW"),EXACT(C154,"HOLD / EXCLUDE")),"VALID","INVALID - EVIDENCE STATE TOKEN"))</x:f>
      </x:c>
      <x:c r="J154" s="51" t="str">
        <x:f>IF(A154="","",IF(AND(B154&lt;&gt;"",C154&lt;&gt;"",D154&lt;&gt;"",E154&lt;&gt;"",F154&lt;&gt;""),"VALID","INVALID - REQUIRED FIELD"))</x:f>
      </x:c>
      <x:c r="K154" s="51" t="str">
        <x:f>IF(A154="","",IF(AND(G154="VALID",H154="VALID",I154="VALID",J154="VALID"),"VALID","INVALID"))</x:f>
      </x:c>
    </x:row>
    <x:row r="155">
      <x:c r="A155" s="51"/>
      <x:c r="B155" s="51"/>
      <x:c r="C155" s="51"/>
      <x:c r="D155" s="51"/>
      <x:c r="E155" s="51"/>
      <x:c r="F155" s="51"/>
      <x:c r="G155" s="51" t="str">
        <x:f>IF(A155="","",IF(COUNTIF($A$6:$A$205,A155)=1,"VALID","INVALID - DUPLICATE / CASE-COLLIDING EVIDENCE ID"))</x:f>
      </x:c>
      <x:c r="H155" s="51" t="str">
        <x:f>IF(A155="","",IF(AND(COUNTIF(DECISION_CONTEXT!$A$6:$A$205,B155)=1,EXACT(B155,INDEX(DECISION_CONTEXT!$A$6:$A$205,MATCH(B155,DECISION_CONTEXT!$A$6:$A$205,0))),INDEX(DECISION_CONTEXT!$I$6:$I$205,MATCH(B155,DECISION_CONTEXT!$A$6:$A$205,0))="VALID"),"VALID","INVALID - DECISION OWNERSHIP"))</x:f>
      </x:c>
      <x:c r="I155" s="51" t="str">
        <x:f>IF(A155="","",IF(OR(EXACT(C155,"DECISION-USABLE"),EXACT(C155,"BOUNDED INFERENCE"),EXACT(C155,"REPAIR / NARROW"),EXACT(C155,"HOLD / EXCLUDE")),"VALID","INVALID - EVIDENCE STATE TOKEN"))</x:f>
      </x:c>
      <x:c r="J155" s="51" t="str">
        <x:f>IF(A155="","",IF(AND(B155&lt;&gt;"",C155&lt;&gt;"",D155&lt;&gt;"",E155&lt;&gt;"",F155&lt;&gt;""),"VALID","INVALID - REQUIRED FIELD"))</x:f>
      </x:c>
      <x:c r="K155" s="51" t="str">
        <x:f>IF(A155="","",IF(AND(G155="VALID",H155="VALID",I155="VALID",J155="VALID"),"VALID","INVALID"))</x:f>
      </x:c>
    </x:row>
    <x:row r="156">
      <x:c r="A156" s="51"/>
      <x:c r="B156" s="51"/>
      <x:c r="C156" s="51"/>
      <x:c r="D156" s="51"/>
      <x:c r="E156" s="51"/>
      <x:c r="F156" s="51"/>
      <x:c r="G156" s="51" t="str">
        <x:f>IF(A156="","",IF(COUNTIF($A$6:$A$205,A156)=1,"VALID","INVALID - DUPLICATE / CASE-COLLIDING EVIDENCE ID"))</x:f>
      </x:c>
      <x:c r="H156" s="51" t="str">
        <x:f>IF(A156="","",IF(AND(COUNTIF(DECISION_CONTEXT!$A$6:$A$205,B156)=1,EXACT(B156,INDEX(DECISION_CONTEXT!$A$6:$A$205,MATCH(B156,DECISION_CONTEXT!$A$6:$A$205,0))),INDEX(DECISION_CONTEXT!$I$6:$I$205,MATCH(B156,DECISION_CONTEXT!$A$6:$A$205,0))="VALID"),"VALID","INVALID - DECISION OWNERSHIP"))</x:f>
      </x:c>
      <x:c r="I156" s="51" t="str">
        <x:f>IF(A156="","",IF(OR(EXACT(C156,"DECISION-USABLE"),EXACT(C156,"BOUNDED INFERENCE"),EXACT(C156,"REPAIR / NARROW"),EXACT(C156,"HOLD / EXCLUDE")),"VALID","INVALID - EVIDENCE STATE TOKEN"))</x:f>
      </x:c>
      <x:c r="J156" s="51" t="str">
        <x:f>IF(A156="","",IF(AND(B156&lt;&gt;"",C156&lt;&gt;"",D156&lt;&gt;"",E156&lt;&gt;"",F156&lt;&gt;""),"VALID","INVALID - REQUIRED FIELD"))</x:f>
      </x:c>
      <x:c r="K156" s="51" t="str">
        <x:f>IF(A156="","",IF(AND(G156="VALID",H156="VALID",I156="VALID",J156="VALID"),"VALID","INVALID"))</x:f>
      </x:c>
    </x:row>
    <x:row r="157">
      <x:c r="A157" s="51"/>
      <x:c r="B157" s="51"/>
      <x:c r="C157" s="51"/>
      <x:c r="D157" s="51"/>
      <x:c r="E157" s="51"/>
      <x:c r="F157" s="51"/>
      <x:c r="G157" s="51" t="str">
        <x:f>IF(A157="","",IF(COUNTIF($A$6:$A$205,A157)=1,"VALID","INVALID - DUPLICATE / CASE-COLLIDING EVIDENCE ID"))</x:f>
      </x:c>
      <x:c r="H157" s="51" t="str">
        <x:f>IF(A157="","",IF(AND(COUNTIF(DECISION_CONTEXT!$A$6:$A$205,B157)=1,EXACT(B157,INDEX(DECISION_CONTEXT!$A$6:$A$205,MATCH(B157,DECISION_CONTEXT!$A$6:$A$205,0))),INDEX(DECISION_CONTEXT!$I$6:$I$205,MATCH(B157,DECISION_CONTEXT!$A$6:$A$205,0))="VALID"),"VALID","INVALID - DECISION OWNERSHIP"))</x:f>
      </x:c>
      <x:c r="I157" s="51" t="str">
        <x:f>IF(A157="","",IF(OR(EXACT(C157,"DECISION-USABLE"),EXACT(C157,"BOUNDED INFERENCE"),EXACT(C157,"REPAIR / NARROW"),EXACT(C157,"HOLD / EXCLUDE")),"VALID","INVALID - EVIDENCE STATE TOKEN"))</x:f>
      </x:c>
      <x:c r="J157" s="51" t="str">
        <x:f>IF(A157="","",IF(AND(B157&lt;&gt;"",C157&lt;&gt;"",D157&lt;&gt;"",E157&lt;&gt;"",F157&lt;&gt;""),"VALID","INVALID - REQUIRED FIELD"))</x:f>
      </x:c>
      <x:c r="K157" s="51" t="str">
        <x:f>IF(A157="","",IF(AND(G157="VALID",H157="VALID",I157="VALID",J157="VALID"),"VALID","INVALID"))</x:f>
      </x:c>
    </x:row>
    <x:row r="158">
      <x:c r="A158" s="51"/>
      <x:c r="B158" s="51"/>
      <x:c r="C158" s="51"/>
      <x:c r="D158" s="51"/>
      <x:c r="E158" s="51"/>
      <x:c r="F158" s="51"/>
      <x:c r="G158" s="51" t="str">
        <x:f>IF(A158="","",IF(COUNTIF($A$6:$A$205,A158)=1,"VALID","INVALID - DUPLICATE / CASE-COLLIDING EVIDENCE ID"))</x:f>
      </x:c>
      <x:c r="H158" s="51" t="str">
        <x:f>IF(A158="","",IF(AND(COUNTIF(DECISION_CONTEXT!$A$6:$A$205,B158)=1,EXACT(B158,INDEX(DECISION_CONTEXT!$A$6:$A$205,MATCH(B158,DECISION_CONTEXT!$A$6:$A$205,0))),INDEX(DECISION_CONTEXT!$I$6:$I$205,MATCH(B158,DECISION_CONTEXT!$A$6:$A$205,0))="VALID"),"VALID","INVALID - DECISION OWNERSHIP"))</x:f>
      </x:c>
      <x:c r="I158" s="51" t="str">
        <x:f>IF(A158="","",IF(OR(EXACT(C158,"DECISION-USABLE"),EXACT(C158,"BOUNDED INFERENCE"),EXACT(C158,"REPAIR / NARROW"),EXACT(C158,"HOLD / EXCLUDE")),"VALID","INVALID - EVIDENCE STATE TOKEN"))</x:f>
      </x:c>
      <x:c r="J158" s="51" t="str">
        <x:f>IF(A158="","",IF(AND(B158&lt;&gt;"",C158&lt;&gt;"",D158&lt;&gt;"",E158&lt;&gt;"",F158&lt;&gt;""),"VALID","INVALID - REQUIRED FIELD"))</x:f>
      </x:c>
      <x:c r="K158" s="51" t="str">
        <x:f>IF(A158="","",IF(AND(G158="VALID",H158="VALID",I158="VALID",J158="VALID"),"VALID","INVALID"))</x:f>
      </x:c>
    </x:row>
    <x:row r="159">
      <x:c r="A159" s="51"/>
      <x:c r="B159" s="51"/>
      <x:c r="C159" s="51"/>
      <x:c r="D159" s="51"/>
      <x:c r="E159" s="51"/>
      <x:c r="F159" s="51"/>
      <x:c r="G159" s="51" t="str">
        <x:f>IF(A159="","",IF(COUNTIF($A$6:$A$205,A159)=1,"VALID","INVALID - DUPLICATE / CASE-COLLIDING EVIDENCE ID"))</x:f>
      </x:c>
      <x:c r="H159" s="51" t="str">
        <x:f>IF(A159="","",IF(AND(COUNTIF(DECISION_CONTEXT!$A$6:$A$205,B159)=1,EXACT(B159,INDEX(DECISION_CONTEXT!$A$6:$A$205,MATCH(B159,DECISION_CONTEXT!$A$6:$A$205,0))),INDEX(DECISION_CONTEXT!$I$6:$I$205,MATCH(B159,DECISION_CONTEXT!$A$6:$A$205,0))="VALID"),"VALID","INVALID - DECISION OWNERSHIP"))</x:f>
      </x:c>
      <x:c r="I159" s="51" t="str">
        <x:f>IF(A159="","",IF(OR(EXACT(C159,"DECISION-USABLE"),EXACT(C159,"BOUNDED INFERENCE"),EXACT(C159,"REPAIR / NARROW"),EXACT(C159,"HOLD / EXCLUDE")),"VALID","INVALID - EVIDENCE STATE TOKEN"))</x:f>
      </x:c>
      <x:c r="J159" s="51" t="str">
        <x:f>IF(A159="","",IF(AND(B159&lt;&gt;"",C159&lt;&gt;"",D159&lt;&gt;"",E159&lt;&gt;"",F159&lt;&gt;""),"VALID","INVALID - REQUIRED FIELD"))</x:f>
      </x:c>
      <x:c r="K159" s="51" t="str">
        <x:f>IF(A159="","",IF(AND(G159="VALID",H159="VALID",I159="VALID",J159="VALID"),"VALID","INVALID"))</x:f>
      </x:c>
    </x:row>
    <x:row r="160">
      <x:c r="A160" s="51"/>
      <x:c r="B160" s="51"/>
      <x:c r="C160" s="51"/>
      <x:c r="D160" s="51"/>
      <x:c r="E160" s="51"/>
      <x:c r="F160" s="51"/>
      <x:c r="G160" s="51" t="str">
        <x:f>IF(A160="","",IF(COUNTIF($A$6:$A$205,A160)=1,"VALID","INVALID - DUPLICATE / CASE-COLLIDING EVIDENCE ID"))</x:f>
      </x:c>
      <x:c r="H160" s="51" t="str">
        <x:f>IF(A160="","",IF(AND(COUNTIF(DECISION_CONTEXT!$A$6:$A$205,B160)=1,EXACT(B160,INDEX(DECISION_CONTEXT!$A$6:$A$205,MATCH(B160,DECISION_CONTEXT!$A$6:$A$205,0))),INDEX(DECISION_CONTEXT!$I$6:$I$205,MATCH(B160,DECISION_CONTEXT!$A$6:$A$205,0))="VALID"),"VALID","INVALID - DECISION OWNERSHIP"))</x:f>
      </x:c>
      <x:c r="I160" s="51" t="str">
        <x:f>IF(A160="","",IF(OR(EXACT(C160,"DECISION-USABLE"),EXACT(C160,"BOUNDED INFERENCE"),EXACT(C160,"REPAIR / NARROW"),EXACT(C160,"HOLD / EXCLUDE")),"VALID","INVALID - EVIDENCE STATE TOKEN"))</x:f>
      </x:c>
      <x:c r="J160" s="51" t="str">
        <x:f>IF(A160="","",IF(AND(B160&lt;&gt;"",C160&lt;&gt;"",D160&lt;&gt;"",E160&lt;&gt;"",F160&lt;&gt;""),"VALID","INVALID - REQUIRED FIELD"))</x:f>
      </x:c>
      <x:c r="K160" s="51" t="str">
        <x:f>IF(A160="","",IF(AND(G160="VALID",H160="VALID",I160="VALID",J160="VALID"),"VALID","INVALID"))</x:f>
      </x:c>
    </x:row>
    <x:row r="161">
      <x:c r="A161" s="51"/>
      <x:c r="B161" s="51"/>
      <x:c r="C161" s="51"/>
      <x:c r="D161" s="51"/>
      <x:c r="E161" s="51"/>
      <x:c r="F161" s="51"/>
      <x:c r="G161" s="51" t="str">
        <x:f>IF(A161="","",IF(COUNTIF($A$6:$A$205,A161)=1,"VALID","INVALID - DUPLICATE / CASE-COLLIDING EVIDENCE ID"))</x:f>
      </x:c>
      <x:c r="H161" s="51" t="str">
        <x:f>IF(A161="","",IF(AND(COUNTIF(DECISION_CONTEXT!$A$6:$A$205,B161)=1,EXACT(B161,INDEX(DECISION_CONTEXT!$A$6:$A$205,MATCH(B161,DECISION_CONTEXT!$A$6:$A$205,0))),INDEX(DECISION_CONTEXT!$I$6:$I$205,MATCH(B161,DECISION_CONTEXT!$A$6:$A$205,0))="VALID"),"VALID","INVALID - DECISION OWNERSHIP"))</x:f>
      </x:c>
      <x:c r="I161" s="51" t="str">
        <x:f>IF(A161="","",IF(OR(EXACT(C161,"DECISION-USABLE"),EXACT(C161,"BOUNDED INFERENCE"),EXACT(C161,"REPAIR / NARROW"),EXACT(C161,"HOLD / EXCLUDE")),"VALID","INVALID - EVIDENCE STATE TOKEN"))</x:f>
      </x:c>
      <x:c r="J161" s="51" t="str">
        <x:f>IF(A161="","",IF(AND(B161&lt;&gt;"",C161&lt;&gt;"",D161&lt;&gt;"",E161&lt;&gt;"",F161&lt;&gt;""),"VALID","INVALID - REQUIRED FIELD"))</x:f>
      </x:c>
      <x:c r="K161" s="51" t="str">
        <x:f>IF(A161="","",IF(AND(G161="VALID",H161="VALID",I161="VALID",J161="VALID"),"VALID","INVALID"))</x:f>
      </x:c>
    </x:row>
    <x:row r="162">
      <x:c r="A162" s="51"/>
      <x:c r="B162" s="51"/>
      <x:c r="C162" s="51"/>
      <x:c r="D162" s="51"/>
      <x:c r="E162" s="51"/>
      <x:c r="F162" s="51"/>
      <x:c r="G162" s="51" t="str">
        <x:f>IF(A162="","",IF(COUNTIF($A$6:$A$205,A162)=1,"VALID","INVALID - DUPLICATE / CASE-COLLIDING EVIDENCE ID"))</x:f>
      </x:c>
      <x:c r="H162" s="51" t="str">
        <x:f>IF(A162="","",IF(AND(COUNTIF(DECISION_CONTEXT!$A$6:$A$205,B162)=1,EXACT(B162,INDEX(DECISION_CONTEXT!$A$6:$A$205,MATCH(B162,DECISION_CONTEXT!$A$6:$A$205,0))),INDEX(DECISION_CONTEXT!$I$6:$I$205,MATCH(B162,DECISION_CONTEXT!$A$6:$A$205,0))="VALID"),"VALID","INVALID - DECISION OWNERSHIP"))</x:f>
      </x:c>
      <x:c r="I162" s="51" t="str">
        <x:f>IF(A162="","",IF(OR(EXACT(C162,"DECISION-USABLE"),EXACT(C162,"BOUNDED INFERENCE"),EXACT(C162,"REPAIR / NARROW"),EXACT(C162,"HOLD / EXCLUDE")),"VALID","INVALID - EVIDENCE STATE TOKEN"))</x:f>
      </x:c>
      <x:c r="J162" s="51" t="str">
        <x:f>IF(A162="","",IF(AND(B162&lt;&gt;"",C162&lt;&gt;"",D162&lt;&gt;"",E162&lt;&gt;"",F162&lt;&gt;""),"VALID","INVALID - REQUIRED FIELD"))</x:f>
      </x:c>
      <x:c r="K162" s="51" t="str">
        <x:f>IF(A162="","",IF(AND(G162="VALID",H162="VALID",I162="VALID",J162="VALID"),"VALID","INVALID"))</x:f>
      </x:c>
    </x:row>
    <x:row r="163">
      <x:c r="A163" s="51"/>
      <x:c r="B163" s="51"/>
      <x:c r="C163" s="51"/>
      <x:c r="D163" s="51"/>
      <x:c r="E163" s="51"/>
      <x:c r="F163" s="51"/>
      <x:c r="G163" s="51" t="str">
        <x:f>IF(A163="","",IF(COUNTIF($A$6:$A$205,A163)=1,"VALID","INVALID - DUPLICATE / CASE-COLLIDING EVIDENCE ID"))</x:f>
      </x:c>
      <x:c r="H163" s="51" t="str">
        <x:f>IF(A163="","",IF(AND(COUNTIF(DECISION_CONTEXT!$A$6:$A$205,B163)=1,EXACT(B163,INDEX(DECISION_CONTEXT!$A$6:$A$205,MATCH(B163,DECISION_CONTEXT!$A$6:$A$205,0))),INDEX(DECISION_CONTEXT!$I$6:$I$205,MATCH(B163,DECISION_CONTEXT!$A$6:$A$205,0))="VALID"),"VALID","INVALID - DECISION OWNERSHIP"))</x:f>
      </x:c>
      <x:c r="I163" s="51" t="str">
        <x:f>IF(A163="","",IF(OR(EXACT(C163,"DECISION-USABLE"),EXACT(C163,"BOUNDED INFERENCE"),EXACT(C163,"REPAIR / NARROW"),EXACT(C163,"HOLD / EXCLUDE")),"VALID","INVALID - EVIDENCE STATE TOKEN"))</x:f>
      </x:c>
      <x:c r="J163" s="51" t="str">
        <x:f>IF(A163="","",IF(AND(B163&lt;&gt;"",C163&lt;&gt;"",D163&lt;&gt;"",E163&lt;&gt;"",F163&lt;&gt;""),"VALID","INVALID - REQUIRED FIELD"))</x:f>
      </x:c>
      <x:c r="K163" s="51" t="str">
        <x:f>IF(A163="","",IF(AND(G163="VALID",H163="VALID",I163="VALID",J163="VALID"),"VALID","INVALID"))</x:f>
      </x:c>
    </x:row>
    <x:row r="164">
      <x:c r="A164" s="51"/>
      <x:c r="B164" s="51"/>
      <x:c r="C164" s="51"/>
      <x:c r="D164" s="51"/>
      <x:c r="E164" s="51"/>
      <x:c r="F164" s="51"/>
      <x:c r="G164" s="51" t="str">
        <x:f>IF(A164="","",IF(COUNTIF($A$6:$A$205,A164)=1,"VALID","INVALID - DUPLICATE / CASE-COLLIDING EVIDENCE ID"))</x:f>
      </x:c>
      <x:c r="H164" s="51" t="str">
        <x:f>IF(A164="","",IF(AND(COUNTIF(DECISION_CONTEXT!$A$6:$A$205,B164)=1,EXACT(B164,INDEX(DECISION_CONTEXT!$A$6:$A$205,MATCH(B164,DECISION_CONTEXT!$A$6:$A$205,0))),INDEX(DECISION_CONTEXT!$I$6:$I$205,MATCH(B164,DECISION_CONTEXT!$A$6:$A$205,0))="VALID"),"VALID","INVALID - DECISION OWNERSHIP"))</x:f>
      </x:c>
      <x:c r="I164" s="51" t="str">
        <x:f>IF(A164="","",IF(OR(EXACT(C164,"DECISION-USABLE"),EXACT(C164,"BOUNDED INFERENCE"),EXACT(C164,"REPAIR / NARROW"),EXACT(C164,"HOLD / EXCLUDE")),"VALID","INVALID - EVIDENCE STATE TOKEN"))</x:f>
      </x:c>
      <x:c r="J164" s="51" t="str">
        <x:f>IF(A164="","",IF(AND(B164&lt;&gt;"",C164&lt;&gt;"",D164&lt;&gt;"",E164&lt;&gt;"",F164&lt;&gt;""),"VALID","INVALID - REQUIRED FIELD"))</x:f>
      </x:c>
      <x:c r="K164" s="51" t="str">
        <x:f>IF(A164="","",IF(AND(G164="VALID",H164="VALID",I164="VALID",J164="VALID"),"VALID","INVALID"))</x:f>
      </x:c>
    </x:row>
    <x:row r="165">
      <x:c r="A165" s="51"/>
      <x:c r="B165" s="51"/>
      <x:c r="C165" s="51"/>
      <x:c r="D165" s="51"/>
      <x:c r="E165" s="51"/>
      <x:c r="F165" s="51"/>
      <x:c r="G165" s="51" t="str">
        <x:f>IF(A165="","",IF(COUNTIF($A$6:$A$205,A165)=1,"VALID","INVALID - DUPLICATE / CASE-COLLIDING EVIDENCE ID"))</x:f>
      </x:c>
      <x:c r="H165" s="51" t="str">
        <x:f>IF(A165="","",IF(AND(COUNTIF(DECISION_CONTEXT!$A$6:$A$205,B165)=1,EXACT(B165,INDEX(DECISION_CONTEXT!$A$6:$A$205,MATCH(B165,DECISION_CONTEXT!$A$6:$A$205,0))),INDEX(DECISION_CONTEXT!$I$6:$I$205,MATCH(B165,DECISION_CONTEXT!$A$6:$A$205,0))="VALID"),"VALID","INVALID - DECISION OWNERSHIP"))</x:f>
      </x:c>
      <x:c r="I165" s="51" t="str">
        <x:f>IF(A165="","",IF(OR(EXACT(C165,"DECISION-USABLE"),EXACT(C165,"BOUNDED INFERENCE"),EXACT(C165,"REPAIR / NARROW"),EXACT(C165,"HOLD / EXCLUDE")),"VALID","INVALID - EVIDENCE STATE TOKEN"))</x:f>
      </x:c>
      <x:c r="J165" s="51" t="str">
        <x:f>IF(A165="","",IF(AND(B165&lt;&gt;"",C165&lt;&gt;"",D165&lt;&gt;"",E165&lt;&gt;"",F165&lt;&gt;""),"VALID","INVALID - REQUIRED FIELD"))</x:f>
      </x:c>
      <x:c r="K165" s="51" t="str">
        <x:f>IF(A165="","",IF(AND(G165="VALID",H165="VALID",I165="VALID",J165="VALID"),"VALID","INVALID"))</x:f>
      </x:c>
    </x:row>
    <x:row r="166">
      <x:c r="A166" s="51"/>
      <x:c r="B166" s="51"/>
      <x:c r="C166" s="51"/>
      <x:c r="D166" s="51"/>
      <x:c r="E166" s="51"/>
      <x:c r="F166" s="51"/>
      <x:c r="G166" s="51" t="str">
        <x:f>IF(A166="","",IF(COUNTIF($A$6:$A$205,A166)=1,"VALID","INVALID - DUPLICATE / CASE-COLLIDING EVIDENCE ID"))</x:f>
      </x:c>
      <x:c r="H166" s="51" t="str">
        <x:f>IF(A166="","",IF(AND(COUNTIF(DECISION_CONTEXT!$A$6:$A$205,B166)=1,EXACT(B166,INDEX(DECISION_CONTEXT!$A$6:$A$205,MATCH(B166,DECISION_CONTEXT!$A$6:$A$205,0))),INDEX(DECISION_CONTEXT!$I$6:$I$205,MATCH(B166,DECISION_CONTEXT!$A$6:$A$205,0))="VALID"),"VALID","INVALID - DECISION OWNERSHIP"))</x:f>
      </x:c>
      <x:c r="I166" s="51" t="str">
        <x:f>IF(A166="","",IF(OR(EXACT(C166,"DECISION-USABLE"),EXACT(C166,"BOUNDED INFERENCE"),EXACT(C166,"REPAIR / NARROW"),EXACT(C166,"HOLD / EXCLUDE")),"VALID","INVALID - EVIDENCE STATE TOKEN"))</x:f>
      </x:c>
      <x:c r="J166" s="51" t="str">
        <x:f>IF(A166="","",IF(AND(B166&lt;&gt;"",C166&lt;&gt;"",D166&lt;&gt;"",E166&lt;&gt;"",F166&lt;&gt;""),"VALID","INVALID - REQUIRED FIELD"))</x:f>
      </x:c>
      <x:c r="K166" s="51" t="str">
        <x:f>IF(A166="","",IF(AND(G166="VALID",H166="VALID",I166="VALID",J166="VALID"),"VALID","INVALID"))</x:f>
      </x:c>
    </x:row>
    <x:row r="167">
      <x:c r="A167" s="51"/>
      <x:c r="B167" s="51"/>
      <x:c r="C167" s="51"/>
      <x:c r="D167" s="51"/>
      <x:c r="E167" s="51"/>
      <x:c r="F167" s="51"/>
      <x:c r="G167" s="51" t="str">
        <x:f>IF(A167="","",IF(COUNTIF($A$6:$A$205,A167)=1,"VALID","INVALID - DUPLICATE / CASE-COLLIDING EVIDENCE ID"))</x:f>
      </x:c>
      <x:c r="H167" s="51" t="str">
        <x:f>IF(A167="","",IF(AND(COUNTIF(DECISION_CONTEXT!$A$6:$A$205,B167)=1,EXACT(B167,INDEX(DECISION_CONTEXT!$A$6:$A$205,MATCH(B167,DECISION_CONTEXT!$A$6:$A$205,0))),INDEX(DECISION_CONTEXT!$I$6:$I$205,MATCH(B167,DECISION_CONTEXT!$A$6:$A$205,0))="VALID"),"VALID","INVALID - DECISION OWNERSHIP"))</x:f>
      </x:c>
      <x:c r="I167" s="51" t="str">
        <x:f>IF(A167="","",IF(OR(EXACT(C167,"DECISION-USABLE"),EXACT(C167,"BOUNDED INFERENCE"),EXACT(C167,"REPAIR / NARROW"),EXACT(C167,"HOLD / EXCLUDE")),"VALID","INVALID - EVIDENCE STATE TOKEN"))</x:f>
      </x:c>
      <x:c r="J167" s="51" t="str">
        <x:f>IF(A167="","",IF(AND(B167&lt;&gt;"",C167&lt;&gt;"",D167&lt;&gt;"",E167&lt;&gt;"",F167&lt;&gt;""),"VALID","INVALID - REQUIRED FIELD"))</x:f>
      </x:c>
      <x:c r="K167" s="51" t="str">
        <x:f>IF(A167="","",IF(AND(G167="VALID",H167="VALID",I167="VALID",J167="VALID"),"VALID","INVALID"))</x:f>
      </x:c>
    </x:row>
    <x:row r="168">
      <x:c r="A168" s="51"/>
      <x:c r="B168" s="51"/>
      <x:c r="C168" s="51"/>
      <x:c r="D168" s="51"/>
      <x:c r="E168" s="51"/>
      <x:c r="F168" s="51"/>
      <x:c r="G168" s="51" t="str">
        <x:f>IF(A168="","",IF(COUNTIF($A$6:$A$205,A168)=1,"VALID","INVALID - DUPLICATE / CASE-COLLIDING EVIDENCE ID"))</x:f>
      </x:c>
      <x:c r="H168" s="51" t="str">
        <x:f>IF(A168="","",IF(AND(COUNTIF(DECISION_CONTEXT!$A$6:$A$205,B168)=1,EXACT(B168,INDEX(DECISION_CONTEXT!$A$6:$A$205,MATCH(B168,DECISION_CONTEXT!$A$6:$A$205,0))),INDEX(DECISION_CONTEXT!$I$6:$I$205,MATCH(B168,DECISION_CONTEXT!$A$6:$A$205,0))="VALID"),"VALID","INVALID - DECISION OWNERSHIP"))</x:f>
      </x:c>
      <x:c r="I168" s="51" t="str">
        <x:f>IF(A168="","",IF(OR(EXACT(C168,"DECISION-USABLE"),EXACT(C168,"BOUNDED INFERENCE"),EXACT(C168,"REPAIR / NARROW"),EXACT(C168,"HOLD / EXCLUDE")),"VALID","INVALID - EVIDENCE STATE TOKEN"))</x:f>
      </x:c>
      <x:c r="J168" s="51" t="str">
        <x:f>IF(A168="","",IF(AND(B168&lt;&gt;"",C168&lt;&gt;"",D168&lt;&gt;"",E168&lt;&gt;"",F168&lt;&gt;""),"VALID","INVALID - REQUIRED FIELD"))</x:f>
      </x:c>
      <x:c r="K168" s="51" t="str">
        <x:f>IF(A168="","",IF(AND(G168="VALID",H168="VALID",I168="VALID",J168="VALID"),"VALID","INVALID"))</x:f>
      </x:c>
    </x:row>
    <x:row r="169">
      <x:c r="A169" s="51"/>
      <x:c r="B169" s="51"/>
      <x:c r="C169" s="51"/>
      <x:c r="D169" s="51"/>
      <x:c r="E169" s="51"/>
      <x:c r="F169" s="51"/>
      <x:c r="G169" s="51" t="str">
        <x:f>IF(A169="","",IF(COUNTIF($A$6:$A$205,A169)=1,"VALID","INVALID - DUPLICATE / CASE-COLLIDING EVIDENCE ID"))</x:f>
      </x:c>
      <x:c r="H169" s="51" t="str">
        <x:f>IF(A169="","",IF(AND(COUNTIF(DECISION_CONTEXT!$A$6:$A$205,B169)=1,EXACT(B169,INDEX(DECISION_CONTEXT!$A$6:$A$205,MATCH(B169,DECISION_CONTEXT!$A$6:$A$205,0))),INDEX(DECISION_CONTEXT!$I$6:$I$205,MATCH(B169,DECISION_CONTEXT!$A$6:$A$205,0))="VALID"),"VALID","INVALID - DECISION OWNERSHIP"))</x:f>
      </x:c>
      <x:c r="I169" s="51" t="str">
        <x:f>IF(A169="","",IF(OR(EXACT(C169,"DECISION-USABLE"),EXACT(C169,"BOUNDED INFERENCE"),EXACT(C169,"REPAIR / NARROW"),EXACT(C169,"HOLD / EXCLUDE")),"VALID","INVALID - EVIDENCE STATE TOKEN"))</x:f>
      </x:c>
      <x:c r="J169" s="51" t="str">
        <x:f>IF(A169="","",IF(AND(B169&lt;&gt;"",C169&lt;&gt;"",D169&lt;&gt;"",E169&lt;&gt;"",F169&lt;&gt;""),"VALID","INVALID - REQUIRED FIELD"))</x:f>
      </x:c>
      <x:c r="K169" s="51" t="str">
        <x:f>IF(A169="","",IF(AND(G169="VALID",H169="VALID",I169="VALID",J169="VALID"),"VALID","INVALID"))</x:f>
      </x:c>
    </x:row>
    <x:row r="170">
      <x:c r="A170" s="51"/>
      <x:c r="B170" s="51"/>
      <x:c r="C170" s="51"/>
      <x:c r="D170" s="51"/>
      <x:c r="E170" s="51"/>
      <x:c r="F170" s="51"/>
      <x:c r="G170" s="51" t="str">
        <x:f>IF(A170="","",IF(COUNTIF($A$6:$A$205,A170)=1,"VALID","INVALID - DUPLICATE / CASE-COLLIDING EVIDENCE ID"))</x:f>
      </x:c>
      <x:c r="H170" s="51" t="str">
        <x:f>IF(A170="","",IF(AND(COUNTIF(DECISION_CONTEXT!$A$6:$A$205,B170)=1,EXACT(B170,INDEX(DECISION_CONTEXT!$A$6:$A$205,MATCH(B170,DECISION_CONTEXT!$A$6:$A$205,0))),INDEX(DECISION_CONTEXT!$I$6:$I$205,MATCH(B170,DECISION_CONTEXT!$A$6:$A$205,0))="VALID"),"VALID","INVALID - DECISION OWNERSHIP"))</x:f>
      </x:c>
      <x:c r="I170" s="51" t="str">
        <x:f>IF(A170="","",IF(OR(EXACT(C170,"DECISION-USABLE"),EXACT(C170,"BOUNDED INFERENCE"),EXACT(C170,"REPAIR / NARROW"),EXACT(C170,"HOLD / EXCLUDE")),"VALID","INVALID - EVIDENCE STATE TOKEN"))</x:f>
      </x:c>
      <x:c r="J170" s="51" t="str">
        <x:f>IF(A170="","",IF(AND(B170&lt;&gt;"",C170&lt;&gt;"",D170&lt;&gt;"",E170&lt;&gt;"",F170&lt;&gt;""),"VALID","INVALID - REQUIRED FIELD"))</x:f>
      </x:c>
      <x:c r="K170" s="51" t="str">
        <x:f>IF(A170="","",IF(AND(G170="VALID",H170="VALID",I170="VALID",J170="VALID"),"VALID","INVALID"))</x:f>
      </x:c>
    </x:row>
    <x:row r="171">
      <x:c r="A171" s="51"/>
      <x:c r="B171" s="51"/>
      <x:c r="C171" s="51"/>
      <x:c r="D171" s="51"/>
      <x:c r="E171" s="51"/>
      <x:c r="F171" s="51"/>
      <x:c r="G171" s="51" t="str">
        <x:f>IF(A171="","",IF(COUNTIF($A$6:$A$205,A171)=1,"VALID","INVALID - DUPLICATE / CASE-COLLIDING EVIDENCE ID"))</x:f>
      </x:c>
      <x:c r="H171" s="51" t="str">
        <x:f>IF(A171="","",IF(AND(COUNTIF(DECISION_CONTEXT!$A$6:$A$205,B171)=1,EXACT(B171,INDEX(DECISION_CONTEXT!$A$6:$A$205,MATCH(B171,DECISION_CONTEXT!$A$6:$A$205,0))),INDEX(DECISION_CONTEXT!$I$6:$I$205,MATCH(B171,DECISION_CONTEXT!$A$6:$A$205,0))="VALID"),"VALID","INVALID - DECISION OWNERSHIP"))</x:f>
      </x:c>
      <x:c r="I171" s="51" t="str">
        <x:f>IF(A171="","",IF(OR(EXACT(C171,"DECISION-USABLE"),EXACT(C171,"BOUNDED INFERENCE"),EXACT(C171,"REPAIR / NARROW"),EXACT(C171,"HOLD / EXCLUDE")),"VALID","INVALID - EVIDENCE STATE TOKEN"))</x:f>
      </x:c>
      <x:c r="J171" s="51" t="str">
        <x:f>IF(A171="","",IF(AND(B171&lt;&gt;"",C171&lt;&gt;"",D171&lt;&gt;"",E171&lt;&gt;"",F171&lt;&gt;""),"VALID","INVALID - REQUIRED FIELD"))</x:f>
      </x:c>
      <x:c r="K171" s="51" t="str">
        <x:f>IF(A171="","",IF(AND(G171="VALID",H171="VALID",I171="VALID",J171="VALID"),"VALID","INVALID"))</x:f>
      </x:c>
    </x:row>
    <x:row r="172">
      <x:c r="A172" s="51"/>
      <x:c r="B172" s="51"/>
      <x:c r="C172" s="51"/>
      <x:c r="D172" s="51"/>
      <x:c r="E172" s="51"/>
      <x:c r="F172" s="51"/>
      <x:c r="G172" s="51" t="str">
        <x:f>IF(A172="","",IF(COUNTIF($A$6:$A$205,A172)=1,"VALID","INVALID - DUPLICATE / CASE-COLLIDING EVIDENCE ID"))</x:f>
      </x:c>
      <x:c r="H172" s="51" t="str">
        <x:f>IF(A172="","",IF(AND(COUNTIF(DECISION_CONTEXT!$A$6:$A$205,B172)=1,EXACT(B172,INDEX(DECISION_CONTEXT!$A$6:$A$205,MATCH(B172,DECISION_CONTEXT!$A$6:$A$205,0))),INDEX(DECISION_CONTEXT!$I$6:$I$205,MATCH(B172,DECISION_CONTEXT!$A$6:$A$205,0))="VALID"),"VALID","INVALID - DECISION OWNERSHIP"))</x:f>
      </x:c>
      <x:c r="I172" s="51" t="str">
        <x:f>IF(A172="","",IF(OR(EXACT(C172,"DECISION-USABLE"),EXACT(C172,"BOUNDED INFERENCE"),EXACT(C172,"REPAIR / NARROW"),EXACT(C172,"HOLD / EXCLUDE")),"VALID","INVALID - EVIDENCE STATE TOKEN"))</x:f>
      </x:c>
      <x:c r="J172" s="51" t="str">
        <x:f>IF(A172="","",IF(AND(B172&lt;&gt;"",C172&lt;&gt;"",D172&lt;&gt;"",E172&lt;&gt;"",F172&lt;&gt;""),"VALID","INVALID - REQUIRED FIELD"))</x:f>
      </x:c>
      <x:c r="K172" s="51" t="str">
        <x:f>IF(A172="","",IF(AND(G172="VALID",H172="VALID",I172="VALID",J172="VALID"),"VALID","INVALID"))</x:f>
      </x:c>
    </x:row>
    <x:row r="173">
      <x:c r="A173" s="51"/>
      <x:c r="B173" s="51"/>
      <x:c r="C173" s="51"/>
      <x:c r="D173" s="51"/>
      <x:c r="E173" s="51"/>
      <x:c r="F173" s="51"/>
      <x:c r="G173" s="51" t="str">
        <x:f>IF(A173="","",IF(COUNTIF($A$6:$A$205,A173)=1,"VALID","INVALID - DUPLICATE / CASE-COLLIDING EVIDENCE ID"))</x:f>
      </x:c>
      <x:c r="H173" s="51" t="str">
        <x:f>IF(A173="","",IF(AND(COUNTIF(DECISION_CONTEXT!$A$6:$A$205,B173)=1,EXACT(B173,INDEX(DECISION_CONTEXT!$A$6:$A$205,MATCH(B173,DECISION_CONTEXT!$A$6:$A$205,0))),INDEX(DECISION_CONTEXT!$I$6:$I$205,MATCH(B173,DECISION_CONTEXT!$A$6:$A$205,0))="VALID"),"VALID","INVALID - DECISION OWNERSHIP"))</x:f>
      </x:c>
      <x:c r="I173" s="51" t="str">
        <x:f>IF(A173="","",IF(OR(EXACT(C173,"DECISION-USABLE"),EXACT(C173,"BOUNDED INFERENCE"),EXACT(C173,"REPAIR / NARROW"),EXACT(C173,"HOLD / EXCLUDE")),"VALID","INVALID - EVIDENCE STATE TOKEN"))</x:f>
      </x:c>
      <x:c r="J173" s="51" t="str">
        <x:f>IF(A173="","",IF(AND(B173&lt;&gt;"",C173&lt;&gt;"",D173&lt;&gt;"",E173&lt;&gt;"",F173&lt;&gt;""),"VALID","INVALID - REQUIRED FIELD"))</x:f>
      </x:c>
      <x:c r="K173" s="51" t="str">
        <x:f>IF(A173="","",IF(AND(G173="VALID",H173="VALID",I173="VALID",J173="VALID"),"VALID","INVALID"))</x:f>
      </x:c>
    </x:row>
    <x:row r="174">
      <x:c r="A174" s="51"/>
      <x:c r="B174" s="51"/>
      <x:c r="C174" s="51"/>
      <x:c r="D174" s="51"/>
      <x:c r="E174" s="51"/>
      <x:c r="F174" s="51"/>
      <x:c r="G174" s="51" t="str">
        <x:f>IF(A174="","",IF(COUNTIF($A$6:$A$205,A174)=1,"VALID","INVALID - DUPLICATE / CASE-COLLIDING EVIDENCE ID"))</x:f>
      </x:c>
      <x:c r="H174" s="51" t="str">
        <x:f>IF(A174="","",IF(AND(COUNTIF(DECISION_CONTEXT!$A$6:$A$205,B174)=1,EXACT(B174,INDEX(DECISION_CONTEXT!$A$6:$A$205,MATCH(B174,DECISION_CONTEXT!$A$6:$A$205,0))),INDEX(DECISION_CONTEXT!$I$6:$I$205,MATCH(B174,DECISION_CONTEXT!$A$6:$A$205,0))="VALID"),"VALID","INVALID - DECISION OWNERSHIP"))</x:f>
      </x:c>
      <x:c r="I174" s="51" t="str">
        <x:f>IF(A174="","",IF(OR(EXACT(C174,"DECISION-USABLE"),EXACT(C174,"BOUNDED INFERENCE"),EXACT(C174,"REPAIR / NARROW"),EXACT(C174,"HOLD / EXCLUDE")),"VALID","INVALID - EVIDENCE STATE TOKEN"))</x:f>
      </x:c>
      <x:c r="J174" s="51" t="str">
        <x:f>IF(A174="","",IF(AND(B174&lt;&gt;"",C174&lt;&gt;"",D174&lt;&gt;"",E174&lt;&gt;"",F174&lt;&gt;""),"VALID","INVALID - REQUIRED FIELD"))</x:f>
      </x:c>
      <x:c r="K174" s="51" t="str">
        <x:f>IF(A174="","",IF(AND(G174="VALID",H174="VALID",I174="VALID",J174="VALID"),"VALID","INVALID"))</x:f>
      </x:c>
    </x:row>
    <x:row r="175">
      <x:c r="A175" s="51"/>
      <x:c r="B175" s="51"/>
      <x:c r="C175" s="51"/>
      <x:c r="D175" s="51"/>
      <x:c r="E175" s="51"/>
      <x:c r="F175" s="51"/>
      <x:c r="G175" s="51" t="str">
        <x:f>IF(A175="","",IF(COUNTIF($A$6:$A$205,A175)=1,"VALID","INVALID - DUPLICATE / CASE-COLLIDING EVIDENCE ID"))</x:f>
      </x:c>
      <x:c r="H175" s="51" t="str">
        <x:f>IF(A175="","",IF(AND(COUNTIF(DECISION_CONTEXT!$A$6:$A$205,B175)=1,EXACT(B175,INDEX(DECISION_CONTEXT!$A$6:$A$205,MATCH(B175,DECISION_CONTEXT!$A$6:$A$205,0))),INDEX(DECISION_CONTEXT!$I$6:$I$205,MATCH(B175,DECISION_CONTEXT!$A$6:$A$205,0))="VALID"),"VALID","INVALID - DECISION OWNERSHIP"))</x:f>
      </x:c>
      <x:c r="I175" s="51" t="str">
        <x:f>IF(A175="","",IF(OR(EXACT(C175,"DECISION-USABLE"),EXACT(C175,"BOUNDED INFERENCE"),EXACT(C175,"REPAIR / NARROW"),EXACT(C175,"HOLD / EXCLUDE")),"VALID","INVALID - EVIDENCE STATE TOKEN"))</x:f>
      </x:c>
      <x:c r="J175" s="51" t="str">
        <x:f>IF(A175="","",IF(AND(B175&lt;&gt;"",C175&lt;&gt;"",D175&lt;&gt;"",E175&lt;&gt;"",F175&lt;&gt;""),"VALID","INVALID - REQUIRED FIELD"))</x:f>
      </x:c>
      <x:c r="K175" s="51" t="str">
        <x:f>IF(A175="","",IF(AND(G175="VALID",H175="VALID",I175="VALID",J175="VALID"),"VALID","INVALID"))</x:f>
      </x:c>
    </x:row>
    <x:row r="176">
      <x:c r="A176" s="51"/>
      <x:c r="B176" s="51"/>
      <x:c r="C176" s="51"/>
      <x:c r="D176" s="51"/>
      <x:c r="E176" s="51"/>
      <x:c r="F176" s="51"/>
      <x:c r="G176" s="51" t="str">
        <x:f>IF(A176="","",IF(COUNTIF($A$6:$A$205,A176)=1,"VALID","INVALID - DUPLICATE / CASE-COLLIDING EVIDENCE ID"))</x:f>
      </x:c>
      <x:c r="H176" s="51" t="str">
        <x:f>IF(A176="","",IF(AND(COUNTIF(DECISION_CONTEXT!$A$6:$A$205,B176)=1,EXACT(B176,INDEX(DECISION_CONTEXT!$A$6:$A$205,MATCH(B176,DECISION_CONTEXT!$A$6:$A$205,0))),INDEX(DECISION_CONTEXT!$I$6:$I$205,MATCH(B176,DECISION_CONTEXT!$A$6:$A$205,0))="VALID"),"VALID","INVALID - DECISION OWNERSHIP"))</x:f>
      </x:c>
      <x:c r="I176" s="51" t="str">
        <x:f>IF(A176="","",IF(OR(EXACT(C176,"DECISION-USABLE"),EXACT(C176,"BOUNDED INFERENCE"),EXACT(C176,"REPAIR / NARROW"),EXACT(C176,"HOLD / EXCLUDE")),"VALID","INVALID - EVIDENCE STATE TOKEN"))</x:f>
      </x:c>
      <x:c r="J176" s="51" t="str">
        <x:f>IF(A176="","",IF(AND(B176&lt;&gt;"",C176&lt;&gt;"",D176&lt;&gt;"",E176&lt;&gt;"",F176&lt;&gt;""),"VALID","INVALID - REQUIRED FIELD"))</x:f>
      </x:c>
      <x:c r="K176" s="51" t="str">
        <x:f>IF(A176="","",IF(AND(G176="VALID",H176="VALID",I176="VALID",J176="VALID"),"VALID","INVALID"))</x:f>
      </x:c>
    </x:row>
    <x:row r="177">
      <x:c r="A177" s="51"/>
      <x:c r="B177" s="51"/>
      <x:c r="C177" s="51"/>
      <x:c r="D177" s="51"/>
      <x:c r="E177" s="51"/>
      <x:c r="F177" s="51"/>
      <x:c r="G177" s="51" t="str">
        <x:f>IF(A177="","",IF(COUNTIF($A$6:$A$205,A177)=1,"VALID","INVALID - DUPLICATE / CASE-COLLIDING EVIDENCE ID"))</x:f>
      </x:c>
      <x:c r="H177" s="51" t="str">
        <x:f>IF(A177="","",IF(AND(COUNTIF(DECISION_CONTEXT!$A$6:$A$205,B177)=1,EXACT(B177,INDEX(DECISION_CONTEXT!$A$6:$A$205,MATCH(B177,DECISION_CONTEXT!$A$6:$A$205,0))),INDEX(DECISION_CONTEXT!$I$6:$I$205,MATCH(B177,DECISION_CONTEXT!$A$6:$A$205,0))="VALID"),"VALID","INVALID - DECISION OWNERSHIP"))</x:f>
      </x:c>
      <x:c r="I177" s="51" t="str">
        <x:f>IF(A177="","",IF(OR(EXACT(C177,"DECISION-USABLE"),EXACT(C177,"BOUNDED INFERENCE"),EXACT(C177,"REPAIR / NARROW"),EXACT(C177,"HOLD / EXCLUDE")),"VALID","INVALID - EVIDENCE STATE TOKEN"))</x:f>
      </x:c>
      <x:c r="J177" s="51" t="str">
        <x:f>IF(A177="","",IF(AND(B177&lt;&gt;"",C177&lt;&gt;"",D177&lt;&gt;"",E177&lt;&gt;"",F177&lt;&gt;""),"VALID","INVALID - REQUIRED FIELD"))</x:f>
      </x:c>
      <x:c r="K177" s="51" t="str">
        <x:f>IF(A177="","",IF(AND(G177="VALID",H177="VALID",I177="VALID",J177="VALID"),"VALID","INVALID"))</x:f>
      </x:c>
    </x:row>
    <x:row r="178">
      <x:c r="A178" s="51"/>
      <x:c r="B178" s="51"/>
      <x:c r="C178" s="51"/>
      <x:c r="D178" s="51"/>
      <x:c r="E178" s="51"/>
      <x:c r="F178" s="51"/>
      <x:c r="G178" s="51" t="str">
        <x:f>IF(A178="","",IF(COUNTIF($A$6:$A$205,A178)=1,"VALID","INVALID - DUPLICATE / CASE-COLLIDING EVIDENCE ID"))</x:f>
      </x:c>
      <x:c r="H178" s="51" t="str">
        <x:f>IF(A178="","",IF(AND(COUNTIF(DECISION_CONTEXT!$A$6:$A$205,B178)=1,EXACT(B178,INDEX(DECISION_CONTEXT!$A$6:$A$205,MATCH(B178,DECISION_CONTEXT!$A$6:$A$205,0))),INDEX(DECISION_CONTEXT!$I$6:$I$205,MATCH(B178,DECISION_CONTEXT!$A$6:$A$205,0))="VALID"),"VALID","INVALID - DECISION OWNERSHIP"))</x:f>
      </x:c>
      <x:c r="I178" s="51" t="str">
        <x:f>IF(A178="","",IF(OR(EXACT(C178,"DECISION-USABLE"),EXACT(C178,"BOUNDED INFERENCE"),EXACT(C178,"REPAIR / NARROW"),EXACT(C178,"HOLD / EXCLUDE")),"VALID","INVALID - EVIDENCE STATE TOKEN"))</x:f>
      </x:c>
      <x:c r="J178" s="51" t="str">
        <x:f>IF(A178="","",IF(AND(B178&lt;&gt;"",C178&lt;&gt;"",D178&lt;&gt;"",E178&lt;&gt;"",F178&lt;&gt;""),"VALID","INVALID - REQUIRED FIELD"))</x:f>
      </x:c>
      <x:c r="K178" s="51" t="str">
        <x:f>IF(A178="","",IF(AND(G178="VALID",H178="VALID",I178="VALID",J178="VALID"),"VALID","INVALID"))</x:f>
      </x:c>
    </x:row>
    <x:row r="179">
      <x:c r="A179" s="51"/>
      <x:c r="B179" s="51"/>
      <x:c r="C179" s="51"/>
      <x:c r="D179" s="51"/>
      <x:c r="E179" s="51"/>
      <x:c r="F179" s="51"/>
      <x:c r="G179" s="51" t="str">
        <x:f>IF(A179="","",IF(COUNTIF($A$6:$A$205,A179)=1,"VALID","INVALID - DUPLICATE / CASE-COLLIDING EVIDENCE ID"))</x:f>
      </x:c>
      <x:c r="H179" s="51" t="str">
        <x:f>IF(A179="","",IF(AND(COUNTIF(DECISION_CONTEXT!$A$6:$A$205,B179)=1,EXACT(B179,INDEX(DECISION_CONTEXT!$A$6:$A$205,MATCH(B179,DECISION_CONTEXT!$A$6:$A$205,0))),INDEX(DECISION_CONTEXT!$I$6:$I$205,MATCH(B179,DECISION_CONTEXT!$A$6:$A$205,0))="VALID"),"VALID","INVALID - DECISION OWNERSHIP"))</x:f>
      </x:c>
      <x:c r="I179" s="51" t="str">
        <x:f>IF(A179="","",IF(OR(EXACT(C179,"DECISION-USABLE"),EXACT(C179,"BOUNDED INFERENCE"),EXACT(C179,"REPAIR / NARROW"),EXACT(C179,"HOLD / EXCLUDE")),"VALID","INVALID - EVIDENCE STATE TOKEN"))</x:f>
      </x:c>
      <x:c r="J179" s="51" t="str">
        <x:f>IF(A179="","",IF(AND(B179&lt;&gt;"",C179&lt;&gt;"",D179&lt;&gt;"",E179&lt;&gt;"",F179&lt;&gt;""),"VALID","INVALID - REQUIRED FIELD"))</x:f>
      </x:c>
      <x:c r="K179" s="51" t="str">
        <x:f>IF(A179="","",IF(AND(G179="VALID",H179="VALID",I179="VALID",J179="VALID"),"VALID","INVALID"))</x:f>
      </x:c>
    </x:row>
    <x:row r="180">
      <x:c r="A180" s="51"/>
      <x:c r="B180" s="51"/>
      <x:c r="C180" s="51"/>
      <x:c r="D180" s="51"/>
      <x:c r="E180" s="51"/>
      <x:c r="F180" s="51"/>
      <x:c r="G180" s="51" t="str">
        <x:f>IF(A180="","",IF(COUNTIF($A$6:$A$205,A180)=1,"VALID","INVALID - DUPLICATE / CASE-COLLIDING EVIDENCE ID"))</x:f>
      </x:c>
      <x:c r="H180" s="51" t="str">
        <x:f>IF(A180="","",IF(AND(COUNTIF(DECISION_CONTEXT!$A$6:$A$205,B180)=1,EXACT(B180,INDEX(DECISION_CONTEXT!$A$6:$A$205,MATCH(B180,DECISION_CONTEXT!$A$6:$A$205,0))),INDEX(DECISION_CONTEXT!$I$6:$I$205,MATCH(B180,DECISION_CONTEXT!$A$6:$A$205,0))="VALID"),"VALID","INVALID - DECISION OWNERSHIP"))</x:f>
      </x:c>
      <x:c r="I180" s="51" t="str">
        <x:f>IF(A180="","",IF(OR(EXACT(C180,"DECISION-USABLE"),EXACT(C180,"BOUNDED INFERENCE"),EXACT(C180,"REPAIR / NARROW"),EXACT(C180,"HOLD / EXCLUDE")),"VALID","INVALID - EVIDENCE STATE TOKEN"))</x:f>
      </x:c>
      <x:c r="J180" s="51" t="str">
        <x:f>IF(A180="","",IF(AND(B180&lt;&gt;"",C180&lt;&gt;"",D180&lt;&gt;"",E180&lt;&gt;"",F180&lt;&gt;""),"VALID","INVALID - REQUIRED FIELD"))</x:f>
      </x:c>
      <x:c r="K180" s="51" t="str">
        <x:f>IF(A180="","",IF(AND(G180="VALID",H180="VALID",I180="VALID",J180="VALID"),"VALID","INVALID"))</x:f>
      </x:c>
    </x:row>
    <x:row r="181">
      <x:c r="A181" s="51"/>
      <x:c r="B181" s="51"/>
      <x:c r="C181" s="51"/>
      <x:c r="D181" s="51"/>
      <x:c r="E181" s="51"/>
      <x:c r="F181" s="51"/>
      <x:c r="G181" s="51" t="str">
        <x:f>IF(A181="","",IF(COUNTIF($A$6:$A$205,A181)=1,"VALID","INVALID - DUPLICATE / CASE-COLLIDING EVIDENCE ID"))</x:f>
      </x:c>
      <x:c r="H181" s="51" t="str">
        <x:f>IF(A181="","",IF(AND(COUNTIF(DECISION_CONTEXT!$A$6:$A$205,B181)=1,EXACT(B181,INDEX(DECISION_CONTEXT!$A$6:$A$205,MATCH(B181,DECISION_CONTEXT!$A$6:$A$205,0))),INDEX(DECISION_CONTEXT!$I$6:$I$205,MATCH(B181,DECISION_CONTEXT!$A$6:$A$205,0))="VALID"),"VALID","INVALID - DECISION OWNERSHIP"))</x:f>
      </x:c>
      <x:c r="I181" s="51" t="str">
        <x:f>IF(A181="","",IF(OR(EXACT(C181,"DECISION-USABLE"),EXACT(C181,"BOUNDED INFERENCE"),EXACT(C181,"REPAIR / NARROW"),EXACT(C181,"HOLD / EXCLUDE")),"VALID","INVALID - EVIDENCE STATE TOKEN"))</x:f>
      </x:c>
      <x:c r="J181" s="51" t="str">
        <x:f>IF(A181="","",IF(AND(B181&lt;&gt;"",C181&lt;&gt;"",D181&lt;&gt;"",E181&lt;&gt;"",F181&lt;&gt;""),"VALID","INVALID - REQUIRED FIELD"))</x:f>
      </x:c>
      <x:c r="K181" s="51" t="str">
        <x:f>IF(A181="","",IF(AND(G181="VALID",H181="VALID",I181="VALID",J181="VALID"),"VALID","INVALID"))</x:f>
      </x:c>
    </x:row>
    <x:row r="182">
      <x:c r="A182" s="51"/>
      <x:c r="B182" s="51"/>
      <x:c r="C182" s="51"/>
      <x:c r="D182" s="51"/>
      <x:c r="E182" s="51"/>
      <x:c r="F182" s="51"/>
      <x:c r="G182" s="51" t="str">
        <x:f>IF(A182="","",IF(COUNTIF($A$6:$A$205,A182)=1,"VALID","INVALID - DUPLICATE / CASE-COLLIDING EVIDENCE ID"))</x:f>
      </x:c>
      <x:c r="H182" s="51" t="str">
        <x:f>IF(A182="","",IF(AND(COUNTIF(DECISION_CONTEXT!$A$6:$A$205,B182)=1,EXACT(B182,INDEX(DECISION_CONTEXT!$A$6:$A$205,MATCH(B182,DECISION_CONTEXT!$A$6:$A$205,0))),INDEX(DECISION_CONTEXT!$I$6:$I$205,MATCH(B182,DECISION_CONTEXT!$A$6:$A$205,0))="VALID"),"VALID","INVALID - DECISION OWNERSHIP"))</x:f>
      </x:c>
      <x:c r="I182" s="51" t="str">
        <x:f>IF(A182="","",IF(OR(EXACT(C182,"DECISION-USABLE"),EXACT(C182,"BOUNDED INFERENCE"),EXACT(C182,"REPAIR / NARROW"),EXACT(C182,"HOLD / EXCLUDE")),"VALID","INVALID - EVIDENCE STATE TOKEN"))</x:f>
      </x:c>
      <x:c r="J182" s="51" t="str">
        <x:f>IF(A182="","",IF(AND(B182&lt;&gt;"",C182&lt;&gt;"",D182&lt;&gt;"",E182&lt;&gt;"",F182&lt;&gt;""),"VALID","INVALID - REQUIRED FIELD"))</x:f>
      </x:c>
      <x:c r="K182" s="51" t="str">
        <x:f>IF(A182="","",IF(AND(G182="VALID",H182="VALID",I182="VALID",J182="VALID"),"VALID","INVALID"))</x:f>
      </x:c>
    </x:row>
    <x:row r="183">
      <x:c r="A183" s="51"/>
      <x:c r="B183" s="51"/>
      <x:c r="C183" s="51"/>
      <x:c r="D183" s="51"/>
      <x:c r="E183" s="51"/>
      <x:c r="F183" s="51"/>
      <x:c r="G183" s="51" t="str">
        <x:f>IF(A183="","",IF(COUNTIF($A$6:$A$205,A183)=1,"VALID","INVALID - DUPLICATE / CASE-COLLIDING EVIDENCE ID"))</x:f>
      </x:c>
      <x:c r="H183" s="51" t="str">
        <x:f>IF(A183="","",IF(AND(COUNTIF(DECISION_CONTEXT!$A$6:$A$205,B183)=1,EXACT(B183,INDEX(DECISION_CONTEXT!$A$6:$A$205,MATCH(B183,DECISION_CONTEXT!$A$6:$A$205,0))),INDEX(DECISION_CONTEXT!$I$6:$I$205,MATCH(B183,DECISION_CONTEXT!$A$6:$A$205,0))="VALID"),"VALID","INVALID - DECISION OWNERSHIP"))</x:f>
      </x:c>
      <x:c r="I183" s="51" t="str">
        <x:f>IF(A183="","",IF(OR(EXACT(C183,"DECISION-USABLE"),EXACT(C183,"BOUNDED INFERENCE"),EXACT(C183,"REPAIR / NARROW"),EXACT(C183,"HOLD / EXCLUDE")),"VALID","INVALID - EVIDENCE STATE TOKEN"))</x:f>
      </x:c>
      <x:c r="J183" s="51" t="str">
        <x:f>IF(A183="","",IF(AND(B183&lt;&gt;"",C183&lt;&gt;"",D183&lt;&gt;"",E183&lt;&gt;"",F183&lt;&gt;""),"VALID","INVALID - REQUIRED FIELD"))</x:f>
      </x:c>
      <x:c r="K183" s="51" t="str">
        <x:f>IF(A183="","",IF(AND(G183="VALID",H183="VALID",I183="VALID",J183="VALID"),"VALID","INVALID"))</x:f>
      </x:c>
    </x:row>
    <x:row r="184">
      <x:c r="A184" s="51"/>
      <x:c r="B184" s="51"/>
      <x:c r="C184" s="51"/>
      <x:c r="D184" s="51"/>
      <x:c r="E184" s="51"/>
      <x:c r="F184" s="51"/>
      <x:c r="G184" s="51" t="str">
        <x:f>IF(A184="","",IF(COUNTIF($A$6:$A$205,A184)=1,"VALID","INVALID - DUPLICATE / CASE-COLLIDING EVIDENCE ID"))</x:f>
      </x:c>
      <x:c r="H184" s="51" t="str">
        <x:f>IF(A184="","",IF(AND(COUNTIF(DECISION_CONTEXT!$A$6:$A$205,B184)=1,EXACT(B184,INDEX(DECISION_CONTEXT!$A$6:$A$205,MATCH(B184,DECISION_CONTEXT!$A$6:$A$205,0))),INDEX(DECISION_CONTEXT!$I$6:$I$205,MATCH(B184,DECISION_CONTEXT!$A$6:$A$205,0))="VALID"),"VALID","INVALID - DECISION OWNERSHIP"))</x:f>
      </x:c>
      <x:c r="I184" s="51" t="str">
        <x:f>IF(A184="","",IF(OR(EXACT(C184,"DECISION-USABLE"),EXACT(C184,"BOUNDED INFERENCE"),EXACT(C184,"REPAIR / NARROW"),EXACT(C184,"HOLD / EXCLUDE")),"VALID","INVALID - EVIDENCE STATE TOKEN"))</x:f>
      </x:c>
      <x:c r="J184" s="51" t="str">
        <x:f>IF(A184="","",IF(AND(B184&lt;&gt;"",C184&lt;&gt;"",D184&lt;&gt;"",E184&lt;&gt;"",F184&lt;&gt;""),"VALID","INVALID - REQUIRED FIELD"))</x:f>
      </x:c>
      <x:c r="K184" s="51" t="str">
        <x:f>IF(A184="","",IF(AND(G184="VALID",H184="VALID",I184="VALID",J184="VALID"),"VALID","INVALID"))</x:f>
      </x:c>
    </x:row>
    <x:row r="185">
      <x:c r="A185" s="51"/>
      <x:c r="B185" s="51"/>
      <x:c r="C185" s="51"/>
      <x:c r="D185" s="51"/>
      <x:c r="E185" s="51"/>
      <x:c r="F185" s="51"/>
      <x:c r="G185" s="51" t="str">
        <x:f>IF(A185="","",IF(COUNTIF($A$6:$A$205,A185)=1,"VALID","INVALID - DUPLICATE / CASE-COLLIDING EVIDENCE ID"))</x:f>
      </x:c>
      <x:c r="H185" s="51" t="str">
        <x:f>IF(A185="","",IF(AND(COUNTIF(DECISION_CONTEXT!$A$6:$A$205,B185)=1,EXACT(B185,INDEX(DECISION_CONTEXT!$A$6:$A$205,MATCH(B185,DECISION_CONTEXT!$A$6:$A$205,0))),INDEX(DECISION_CONTEXT!$I$6:$I$205,MATCH(B185,DECISION_CONTEXT!$A$6:$A$205,0))="VALID"),"VALID","INVALID - DECISION OWNERSHIP"))</x:f>
      </x:c>
      <x:c r="I185" s="51" t="str">
        <x:f>IF(A185="","",IF(OR(EXACT(C185,"DECISION-USABLE"),EXACT(C185,"BOUNDED INFERENCE"),EXACT(C185,"REPAIR / NARROW"),EXACT(C185,"HOLD / EXCLUDE")),"VALID","INVALID - EVIDENCE STATE TOKEN"))</x:f>
      </x:c>
      <x:c r="J185" s="51" t="str">
        <x:f>IF(A185="","",IF(AND(B185&lt;&gt;"",C185&lt;&gt;"",D185&lt;&gt;"",E185&lt;&gt;"",F185&lt;&gt;""),"VALID","INVALID - REQUIRED FIELD"))</x:f>
      </x:c>
      <x:c r="K185" s="51" t="str">
        <x:f>IF(A185="","",IF(AND(G185="VALID",H185="VALID",I185="VALID",J185="VALID"),"VALID","INVALID"))</x:f>
      </x:c>
    </x:row>
    <x:row r="186">
      <x:c r="A186" s="51"/>
      <x:c r="B186" s="51"/>
      <x:c r="C186" s="51"/>
      <x:c r="D186" s="51"/>
      <x:c r="E186" s="51"/>
      <x:c r="F186" s="51"/>
      <x:c r="G186" s="51" t="str">
        <x:f>IF(A186="","",IF(COUNTIF($A$6:$A$205,A186)=1,"VALID","INVALID - DUPLICATE / CASE-COLLIDING EVIDENCE ID"))</x:f>
      </x:c>
      <x:c r="H186" s="51" t="str">
        <x:f>IF(A186="","",IF(AND(COUNTIF(DECISION_CONTEXT!$A$6:$A$205,B186)=1,EXACT(B186,INDEX(DECISION_CONTEXT!$A$6:$A$205,MATCH(B186,DECISION_CONTEXT!$A$6:$A$205,0))),INDEX(DECISION_CONTEXT!$I$6:$I$205,MATCH(B186,DECISION_CONTEXT!$A$6:$A$205,0))="VALID"),"VALID","INVALID - DECISION OWNERSHIP"))</x:f>
      </x:c>
      <x:c r="I186" s="51" t="str">
        <x:f>IF(A186="","",IF(OR(EXACT(C186,"DECISION-USABLE"),EXACT(C186,"BOUNDED INFERENCE"),EXACT(C186,"REPAIR / NARROW"),EXACT(C186,"HOLD / EXCLUDE")),"VALID","INVALID - EVIDENCE STATE TOKEN"))</x:f>
      </x:c>
      <x:c r="J186" s="51" t="str">
        <x:f>IF(A186="","",IF(AND(B186&lt;&gt;"",C186&lt;&gt;"",D186&lt;&gt;"",E186&lt;&gt;"",F186&lt;&gt;""),"VALID","INVALID - REQUIRED FIELD"))</x:f>
      </x:c>
      <x:c r="K186" s="51" t="str">
        <x:f>IF(A186="","",IF(AND(G186="VALID",H186="VALID",I186="VALID",J186="VALID"),"VALID","INVALID"))</x:f>
      </x:c>
    </x:row>
    <x:row r="187">
      <x:c r="A187" s="51"/>
      <x:c r="B187" s="51"/>
      <x:c r="C187" s="51"/>
      <x:c r="D187" s="51"/>
      <x:c r="E187" s="51"/>
      <x:c r="F187" s="51"/>
      <x:c r="G187" s="51" t="str">
        <x:f>IF(A187="","",IF(COUNTIF($A$6:$A$205,A187)=1,"VALID","INVALID - DUPLICATE / CASE-COLLIDING EVIDENCE ID"))</x:f>
      </x:c>
      <x:c r="H187" s="51" t="str">
        <x:f>IF(A187="","",IF(AND(COUNTIF(DECISION_CONTEXT!$A$6:$A$205,B187)=1,EXACT(B187,INDEX(DECISION_CONTEXT!$A$6:$A$205,MATCH(B187,DECISION_CONTEXT!$A$6:$A$205,0))),INDEX(DECISION_CONTEXT!$I$6:$I$205,MATCH(B187,DECISION_CONTEXT!$A$6:$A$205,0))="VALID"),"VALID","INVALID - DECISION OWNERSHIP"))</x:f>
      </x:c>
      <x:c r="I187" s="51" t="str">
        <x:f>IF(A187="","",IF(OR(EXACT(C187,"DECISION-USABLE"),EXACT(C187,"BOUNDED INFERENCE"),EXACT(C187,"REPAIR / NARROW"),EXACT(C187,"HOLD / EXCLUDE")),"VALID","INVALID - EVIDENCE STATE TOKEN"))</x:f>
      </x:c>
      <x:c r="J187" s="51" t="str">
        <x:f>IF(A187="","",IF(AND(B187&lt;&gt;"",C187&lt;&gt;"",D187&lt;&gt;"",E187&lt;&gt;"",F187&lt;&gt;""),"VALID","INVALID - REQUIRED FIELD"))</x:f>
      </x:c>
      <x:c r="K187" s="51" t="str">
        <x:f>IF(A187="","",IF(AND(G187="VALID",H187="VALID",I187="VALID",J187="VALID"),"VALID","INVALID"))</x:f>
      </x:c>
    </x:row>
    <x:row r="188">
      <x:c r="A188" s="51"/>
      <x:c r="B188" s="51"/>
      <x:c r="C188" s="51"/>
      <x:c r="D188" s="51"/>
      <x:c r="E188" s="51"/>
      <x:c r="F188" s="51"/>
      <x:c r="G188" s="51" t="str">
        <x:f>IF(A188="","",IF(COUNTIF($A$6:$A$205,A188)=1,"VALID","INVALID - DUPLICATE / CASE-COLLIDING EVIDENCE ID"))</x:f>
      </x:c>
      <x:c r="H188" s="51" t="str">
        <x:f>IF(A188="","",IF(AND(COUNTIF(DECISION_CONTEXT!$A$6:$A$205,B188)=1,EXACT(B188,INDEX(DECISION_CONTEXT!$A$6:$A$205,MATCH(B188,DECISION_CONTEXT!$A$6:$A$205,0))),INDEX(DECISION_CONTEXT!$I$6:$I$205,MATCH(B188,DECISION_CONTEXT!$A$6:$A$205,0))="VALID"),"VALID","INVALID - DECISION OWNERSHIP"))</x:f>
      </x:c>
      <x:c r="I188" s="51" t="str">
        <x:f>IF(A188="","",IF(OR(EXACT(C188,"DECISION-USABLE"),EXACT(C188,"BOUNDED INFERENCE"),EXACT(C188,"REPAIR / NARROW"),EXACT(C188,"HOLD / EXCLUDE")),"VALID","INVALID - EVIDENCE STATE TOKEN"))</x:f>
      </x:c>
      <x:c r="J188" s="51" t="str">
        <x:f>IF(A188="","",IF(AND(B188&lt;&gt;"",C188&lt;&gt;"",D188&lt;&gt;"",E188&lt;&gt;"",F188&lt;&gt;""),"VALID","INVALID - REQUIRED FIELD"))</x:f>
      </x:c>
      <x:c r="K188" s="51" t="str">
        <x:f>IF(A188="","",IF(AND(G188="VALID",H188="VALID",I188="VALID",J188="VALID"),"VALID","INVALID"))</x:f>
      </x:c>
    </x:row>
    <x:row r="189">
      <x:c r="A189" s="51"/>
      <x:c r="B189" s="51"/>
      <x:c r="C189" s="51"/>
      <x:c r="D189" s="51"/>
      <x:c r="E189" s="51"/>
      <x:c r="F189" s="51"/>
      <x:c r="G189" s="51" t="str">
        <x:f>IF(A189="","",IF(COUNTIF($A$6:$A$205,A189)=1,"VALID","INVALID - DUPLICATE / CASE-COLLIDING EVIDENCE ID"))</x:f>
      </x:c>
      <x:c r="H189" s="51" t="str">
        <x:f>IF(A189="","",IF(AND(COUNTIF(DECISION_CONTEXT!$A$6:$A$205,B189)=1,EXACT(B189,INDEX(DECISION_CONTEXT!$A$6:$A$205,MATCH(B189,DECISION_CONTEXT!$A$6:$A$205,0))),INDEX(DECISION_CONTEXT!$I$6:$I$205,MATCH(B189,DECISION_CONTEXT!$A$6:$A$205,0))="VALID"),"VALID","INVALID - DECISION OWNERSHIP"))</x:f>
      </x:c>
      <x:c r="I189" s="51" t="str">
        <x:f>IF(A189="","",IF(OR(EXACT(C189,"DECISION-USABLE"),EXACT(C189,"BOUNDED INFERENCE"),EXACT(C189,"REPAIR / NARROW"),EXACT(C189,"HOLD / EXCLUDE")),"VALID","INVALID - EVIDENCE STATE TOKEN"))</x:f>
      </x:c>
      <x:c r="J189" s="51" t="str">
        <x:f>IF(A189="","",IF(AND(B189&lt;&gt;"",C189&lt;&gt;"",D189&lt;&gt;"",E189&lt;&gt;"",F189&lt;&gt;""),"VALID","INVALID - REQUIRED FIELD"))</x:f>
      </x:c>
      <x:c r="K189" s="51" t="str">
        <x:f>IF(A189="","",IF(AND(G189="VALID",H189="VALID",I189="VALID",J189="VALID"),"VALID","INVALID"))</x:f>
      </x:c>
    </x:row>
    <x:row r="190">
      <x:c r="A190" s="51"/>
      <x:c r="B190" s="51"/>
      <x:c r="C190" s="51"/>
      <x:c r="D190" s="51"/>
      <x:c r="E190" s="51"/>
      <x:c r="F190" s="51"/>
      <x:c r="G190" s="51" t="str">
        <x:f>IF(A190="","",IF(COUNTIF($A$6:$A$205,A190)=1,"VALID","INVALID - DUPLICATE / CASE-COLLIDING EVIDENCE ID"))</x:f>
      </x:c>
      <x:c r="H190" s="51" t="str">
        <x:f>IF(A190="","",IF(AND(COUNTIF(DECISION_CONTEXT!$A$6:$A$205,B190)=1,EXACT(B190,INDEX(DECISION_CONTEXT!$A$6:$A$205,MATCH(B190,DECISION_CONTEXT!$A$6:$A$205,0))),INDEX(DECISION_CONTEXT!$I$6:$I$205,MATCH(B190,DECISION_CONTEXT!$A$6:$A$205,0))="VALID"),"VALID","INVALID - DECISION OWNERSHIP"))</x:f>
      </x:c>
      <x:c r="I190" s="51" t="str">
        <x:f>IF(A190="","",IF(OR(EXACT(C190,"DECISION-USABLE"),EXACT(C190,"BOUNDED INFERENCE"),EXACT(C190,"REPAIR / NARROW"),EXACT(C190,"HOLD / EXCLUDE")),"VALID","INVALID - EVIDENCE STATE TOKEN"))</x:f>
      </x:c>
      <x:c r="J190" s="51" t="str">
        <x:f>IF(A190="","",IF(AND(B190&lt;&gt;"",C190&lt;&gt;"",D190&lt;&gt;"",E190&lt;&gt;"",F190&lt;&gt;""),"VALID","INVALID - REQUIRED FIELD"))</x:f>
      </x:c>
      <x:c r="K190" s="51" t="str">
        <x:f>IF(A190="","",IF(AND(G190="VALID",H190="VALID",I190="VALID",J190="VALID"),"VALID","INVALID"))</x:f>
      </x:c>
    </x:row>
    <x:row r="191">
      <x:c r="A191" s="51"/>
      <x:c r="B191" s="51"/>
      <x:c r="C191" s="51"/>
      <x:c r="D191" s="51"/>
      <x:c r="E191" s="51"/>
      <x:c r="F191" s="51"/>
      <x:c r="G191" s="51" t="str">
        <x:f>IF(A191="","",IF(COUNTIF($A$6:$A$205,A191)=1,"VALID","INVALID - DUPLICATE / CASE-COLLIDING EVIDENCE ID"))</x:f>
      </x:c>
      <x:c r="H191" s="51" t="str">
        <x:f>IF(A191="","",IF(AND(COUNTIF(DECISION_CONTEXT!$A$6:$A$205,B191)=1,EXACT(B191,INDEX(DECISION_CONTEXT!$A$6:$A$205,MATCH(B191,DECISION_CONTEXT!$A$6:$A$205,0))),INDEX(DECISION_CONTEXT!$I$6:$I$205,MATCH(B191,DECISION_CONTEXT!$A$6:$A$205,0))="VALID"),"VALID","INVALID - DECISION OWNERSHIP"))</x:f>
      </x:c>
      <x:c r="I191" s="51" t="str">
        <x:f>IF(A191="","",IF(OR(EXACT(C191,"DECISION-USABLE"),EXACT(C191,"BOUNDED INFERENCE"),EXACT(C191,"REPAIR / NARROW"),EXACT(C191,"HOLD / EXCLUDE")),"VALID","INVALID - EVIDENCE STATE TOKEN"))</x:f>
      </x:c>
      <x:c r="J191" s="51" t="str">
        <x:f>IF(A191="","",IF(AND(B191&lt;&gt;"",C191&lt;&gt;"",D191&lt;&gt;"",E191&lt;&gt;"",F191&lt;&gt;""),"VALID","INVALID - REQUIRED FIELD"))</x:f>
      </x:c>
      <x:c r="K191" s="51" t="str">
        <x:f>IF(A191="","",IF(AND(G191="VALID",H191="VALID",I191="VALID",J191="VALID"),"VALID","INVALID"))</x:f>
      </x:c>
    </x:row>
    <x:row r="192">
      <x:c r="A192" s="51"/>
      <x:c r="B192" s="51"/>
      <x:c r="C192" s="51"/>
      <x:c r="D192" s="51"/>
      <x:c r="E192" s="51"/>
      <x:c r="F192" s="51"/>
      <x:c r="G192" s="51" t="str">
        <x:f>IF(A192="","",IF(COUNTIF($A$6:$A$205,A192)=1,"VALID","INVALID - DUPLICATE / CASE-COLLIDING EVIDENCE ID"))</x:f>
      </x:c>
      <x:c r="H192" s="51" t="str">
        <x:f>IF(A192="","",IF(AND(COUNTIF(DECISION_CONTEXT!$A$6:$A$205,B192)=1,EXACT(B192,INDEX(DECISION_CONTEXT!$A$6:$A$205,MATCH(B192,DECISION_CONTEXT!$A$6:$A$205,0))),INDEX(DECISION_CONTEXT!$I$6:$I$205,MATCH(B192,DECISION_CONTEXT!$A$6:$A$205,0))="VALID"),"VALID","INVALID - DECISION OWNERSHIP"))</x:f>
      </x:c>
      <x:c r="I192" s="51" t="str">
        <x:f>IF(A192="","",IF(OR(EXACT(C192,"DECISION-USABLE"),EXACT(C192,"BOUNDED INFERENCE"),EXACT(C192,"REPAIR / NARROW"),EXACT(C192,"HOLD / EXCLUDE")),"VALID","INVALID - EVIDENCE STATE TOKEN"))</x:f>
      </x:c>
      <x:c r="J192" s="51" t="str">
        <x:f>IF(A192="","",IF(AND(B192&lt;&gt;"",C192&lt;&gt;"",D192&lt;&gt;"",E192&lt;&gt;"",F192&lt;&gt;""),"VALID","INVALID - REQUIRED FIELD"))</x:f>
      </x:c>
      <x:c r="K192" s="51" t="str">
        <x:f>IF(A192="","",IF(AND(G192="VALID",H192="VALID",I192="VALID",J192="VALID"),"VALID","INVALID"))</x:f>
      </x:c>
    </x:row>
    <x:row r="193">
      <x:c r="A193" s="51"/>
      <x:c r="B193" s="51"/>
      <x:c r="C193" s="51"/>
      <x:c r="D193" s="51"/>
      <x:c r="E193" s="51"/>
      <x:c r="F193" s="51"/>
      <x:c r="G193" s="51" t="str">
        <x:f>IF(A193="","",IF(COUNTIF($A$6:$A$205,A193)=1,"VALID","INVALID - DUPLICATE / CASE-COLLIDING EVIDENCE ID"))</x:f>
      </x:c>
      <x:c r="H193" s="51" t="str">
        <x:f>IF(A193="","",IF(AND(COUNTIF(DECISION_CONTEXT!$A$6:$A$205,B193)=1,EXACT(B193,INDEX(DECISION_CONTEXT!$A$6:$A$205,MATCH(B193,DECISION_CONTEXT!$A$6:$A$205,0))),INDEX(DECISION_CONTEXT!$I$6:$I$205,MATCH(B193,DECISION_CONTEXT!$A$6:$A$205,0))="VALID"),"VALID","INVALID - DECISION OWNERSHIP"))</x:f>
      </x:c>
      <x:c r="I193" s="51" t="str">
        <x:f>IF(A193="","",IF(OR(EXACT(C193,"DECISION-USABLE"),EXACT(C193,"BOUNDED INFERENCE"),EXACT(C193,"REPAIR / NARROW"),EXACT(C193,"HOLD / EXCLUDE")),"VALID","INVALID - EVIDENCE STATE TOKEN"))</x:f>
      </x:c>
      <x:c r="J193" s="51" t="str">
        <x:f>IF(A193="","",IF(AND(B193&lt;&gt;"",C193&lt;&gt;"",D193&lt;&gt;"",E193&lt;&gt;"",F193&lt;&gt;""),"VALID","INVALID - REQUIRED FIELD"))</x:f>
      </x:c>
      <x:c r="K193" s="51" t="str">
        <x:f>IF(A193="","",IF(AND(G193="VALID",H193="VALID",I193="VALID",J193="VALID"),"VALID","INVALID"))</x:f>
      </x:c>
    </x:row>
    <x:row r="194">
      <x:c r="A194" s="51"/>
      <x:c r="B194" s="51"/>
      <x:c r="C194" s="51"/>
      <x:c r="D194" s="51"/>
      <x:c r="E194" s="51"/>
      <x:c r="F194" s="51"/>
      <x:c r="G194" s="51" t="str">
        <x:f>IF(A194="","",IF(COUNTIF($A$6:$A$205,A194)=1,"VALID","INVALID - DUPLICATE / CASE-COLLIDING EVIDENCE ID"))</x:f>
      </x:c>
      <x:c r="H194" s="51" t="str">
        <x:f>IF(A194="","",IF(AND(COUNTIF(DECISION_CONTEXT!$A$6:$A$205,B194)=1,EXACT(B194,INDEX(DECISION_CONTEXT!$A$6:$A$205,MATCH(B194,DECISION_CONTEXT!$A$6:$A$205,0))),INDEX(DECISION_CONTEXT!$I$6:$I$205,MATCH(B194,DECISION_CONTEXT!$A$6:$A$205,0))="VALID"),"VALID","INVALID - DECISION OWNERSHIP"))</x:f>
      </x:c>
      <x:c r="I194" s="51" t="str">
        <x:f>IF(A194="","",IF(OR(EXACT(C194,"DECISION-USABLE"),EXACT(C194,"BOUNDED INFERENCE"),EXACT(C194,"REPAIR / NARROW"),EXACT(C194,"HOLD / EXCLUDE")),"VALID","INVALID - EVIDENCE STATE TOKEN"))</x:f>
      </x:c>
      <x:c r="J194" s="51" t="str">
        <x:f>IF(A194="","",IF(AND(B194&lt;&gt;"",C194&lt;&gt;"",D194&lt;&gt;"",E194&lt;&gt;"",F194&lt;&gt;""),"VALID","INVALID - REQUIRED FIELD"))</x:f>
      </x:c>
      <x:c r="K194" s="51" t="str">
        <x:f>IF(A194="","",IF(AND(G194="VALID",H194="VALID",I194="VALID",J194="VALID"),"VALID","INVALID"))</x:f>
      </x:c>
    </x:row>
    <x:row r="195">
      <x:c r="A195" s="51"/>
      <x:c r="B195" s="51"/>
      <x:c r="C195" s="51"/>
      <x:c r="D195" s="51"/>
      <x:c r="E195" s="51"/>
      <x:c r="F195" s="51"/>
      <x:c r="G195" s="51" t="str">
        <x:f>IF(A195="","",IF(COUNTIF($A$6:$A$205,A195)=1,"VALID","INVALID - DUPLICATE / CASE-COLLIDING EVIDENCE ID"))</x:f>
      </x:c>
      <x:c r="H195" s="51" t="str">
        <x:f>IF(A195="","",IF(AND(COUNTIF(DECISION_CONTEXT!$A$6:$A$205,B195)=1,EXACT(B195,INDEX(DECISION_CONTEXT!$A$6:$A$205,MATCH(B195,DECISION_CONTEXT!$A$6:$A$205,0))),INDEX(DECISION_CONTEXT!$I$6:$I$205,MATCH(B195,DECISION_CONTEXT!$A$6:$A$205,0))="VALID"),"VALID","INVALID - DECISION OWNERSHIP"))</x:f>
      </x:c>
      <x:c r="I195" s="51" t="str">
        <x:f>IF(A195="","",IF(OR(EXACT(C195,"DECISION-USABLE"),EXACT(C195,"BOUNDED INFERENCE"),EXACT(C195,"REPAIR / NARROW"),EXACT(C195,"HOLD / EXCLUDE")),"VALID","INVALID - EVIDENCE STATE TOKEN"))</x:f>
      </x:c>
      <x:c r="J195" s="51" t="str">
        <x:f>IF(A195="","",IF(AND(B195&lt;&gt;"",C195&lt;&gt;"",D195&lt;&gt;"",E195&lt;&gt;"",F195&lt;&gt;""),"VALID","INVALID - REQUIRED FIELD"))</x:f>
      </x:c>
      <x:c r="K195" s="51" t="str">
        <x:f>IF(A195="","",IF(AND(G195="VALID",H195="VALID",I195="VALID",J195="VALID"),"VALID","INVALID"))</x:f>
      </x:c>
    </x:row>
    <x:row r="196">
      <x:c r="A196" s="51"/>
      <x:c r="B196" s="51"/>
      <x:c r="C196" s="51"/>
      <x:c r="D196" s="51"/>
      <x:c r="E196" s="51"/>
      <x:c r="F196" s="51"/>
      <x:c r="G196" s="51" t="str">
        <x:f>IF(A196="","",IF(COUNTIF($A$6:$A$205,A196)=1,"VALID","INVALID - DUPLICATE / CASE-COLLIDING EVIDENCE ID"))</x:f>
      </x:c>
      <x:c r="H196" s="51" t="str">
        <x:f>IF(A196="","",IF(AND(COUNTIF(DECISION_CONTEXT!$A$6:$A$205,B196)=1,EXACT(B196,INDEX(DECISION_CONTEXT!$A$6:$A$205,MATCH(B196,DECISION_CONTEXT!$A$6:$A$205,0))),INDEX(DECISION_CONTEXT!$I$6:$I$205,MATCH(B196,DECISION_CONTEXT!$A$6:$A$205,0))="VALID"),"VALID","INVALID - DECISION OWNERSHIP"))</x:f>
      </x:c>
      <x:c r="I196" s="51" t="str">
        <x:f>IF(A196="","",IF(OR(EXACT(C196,"DECISION-USABLE"),EXACT(C196,"BOUNDED INFERENCE"),EXACT(C196,"REPAIR / NARROW"),EXACT(C196,"HOLD / EXCLUDE")),"VALID","INVALID - EVIDENCE STATE TOKEN"))</x:f>
      </x:c>
      <x:c r="J196" s="51" t="str">
        <x:f>IF(A196="","",IF(AND(B196&lt;&gt;"",C196&lt;&gt;"",D196&lt;&gt;"",E196&lt;&gt;"",F196&lt;&gt;""),"VALID","INVALID - REQUIRED FIELD"))</x:f>
      </x:c>
      <x:c r="K196" s="51" t="str">
        <x:f>IF(A196="","",IF(AND(G196="VALID",H196="VALID",I196="VALID",J196="VALID"),"VALID","INVALID"))</x:f>
      </x:c>
    </x:row>
    <x:row r="197">
      <x:c r="A197" s="51"/>
      <x:c r="B197" s="51"/>
      <x:c r="C197" s="51"/>
      <x:c r="D197" s="51"/>
      <x:c r="E197" s="51"/>
      <x:c r="F197" s="51"/>
      <x:c r="G197" s="51" t="str">
        <x:f>IF(A197="","",IF(COUNTIF($A$6:$A$205,A197)=1,"VALID","INVALID - DUPLICATE / CASE-COLLIDING EVIDENCE ID"))</x:f>
      </x:c>
      <x:c r="H197" s="51" t="str">
        <x:f>IF(A197="","",IF(AND(COUNTIF(DECISION_CONTEXT!$A$6:$A$205,B197)=1,EXACT(B197,INDEX(DECISION_CONTEXT!$A$6:$A$205,MATCH(B197,DECISION_CONTEXT!$A$6:$A$205,0))),INDEX(DECISION_CONTEXT!$I$6:$I$205,MATCH(B197,DECISION_CONTEXT!$A$6:$A$205,0))="VALID"),"VALID","INVALID - DECISION OWNERSHIP"))</x:f>
      </x:c>
      <x:c r="I197" s="51" t="str">
        <x:f>IF(A197="","",IF(OR(EXACT(C197,"DECISION-USABLE"),EXACT(C197,"BOUNDED INFERENCE"),EXACT(C197,"REPAIR / NARROW"),EXACT(C197,"HOLD / EXCLUDE")),"VALID","INVALID - EVIDENCE STATE TOKEN"))</x:f>
      </x:c>
      <x:c r="J197" s="51" t="str">
        <x:f>IF(A197="","",IF(AND(B197&lt;&gt;"",C197&lt;&gt;"",D197&lt;&gt;"",E197&lt;&gt;"",F197&lt;&gt;""),"VALID","INVALID - REQUIRED FIELD"))</x:f>
      </x:c>
      <x:c r="K197" s="51" t="str">
        <x:f>IF(A197="","",IF(AND(G197="VALID",H197="VALID",I197="VALID",J197="VALID"),"VALID","INVALID"))</x:f>
      </x:c>
    </x:row>
    <x:row r="198">
      <x:c r="A198" s="51"/>
      <x:c r="B198" s="51"/>
      <x:c r="C198" s="51"/>
      <x:c r="D198" s="51"/>
      <x:c r="E198" s="51"/>
      <x:c r="F198" s="51"/>
      <x:c r="G198" s="51" t="str">
        <x:f>IF(A198="","",IF(COUNTIF($A$6:$A$205,A198)=1,"VALID","INVALID - DUPLICATE / CASE-COLLIDING EVIDENCE ID"))</x:f>
      </x:c>
      <x:c r="H198" s="51" t="str">
        <x:f>IF(A198="","",IF(AND(COUNTIF(DECISION_CONTEXT!$A$6:$A$205,B198)=1,EXACT(B198,INDEX(DECISION_CONTEXT!$A$6:$A$205,MATCH(B198,DECISION_CONTEXT!$A$6:$A$205,0))),INDEX(DECISION_CONTEXT!$I$6:$I$205,MATCH(B198,DECISION_CONTEXT!$A$6:$A$205,0))="VALID"),"VALID","INVALID - DECISION OWNERSHIP"))</x:f>
      </x:c>
      <x:c r="I198" s="51" t="str">
        <x:f>IF(A198="","",IF(OR(EXACT(C198,"DECISION-USABLE"),EXACT(C198,"BOUNDED INFERENCE"),EXACT(C198,"REPAIR / NARROW"),EXACT(C198,"HOLD / EXCLUDE")),"VALID","INVALID - EVIDENCE STATE TOKEN"))</x:f>
      </x:c>
      <x:c r="J198" s="51" t="str">
        <x:f>IF(A198="","",IF(AND(B198&lt;&gt;"",C198&lt;&gt;"",D198&lt;&gt;"",E198&lt;&gt;"",F198&lt;&gt;""),"VALID","INVALID - REQUIRED FIELD"))</x:f>
      </x:c>
      <x:c r="K198" s="51" t="str">
        <x:f>IF(A198="","",IF(AND(G198="VALID",H198="VALID",I198="VALID",J198="VALID"),"VALID","INVALID"))</x:f>
      </x:c>
    </x:row>
    <x:row r="199">
      <x:c r="A199" s="51"/>
      <x:c r="B199" s="51"/>
      <x:c r="C199" s="51"/>
      <x:c r="D199" s="51"/>
      <x:c r="E199" s="51"/>
      <x:c r="F199" s="51"/>
      <x:c r="G199" s="51" t="str">
        <x:f>IF(A199="","",IF(COUNTIF($A$6:$A$205,A199)=1,"VALID","INVALID - DUPLICATE / CASE-COLLIDING EVIDENCE ID"))</x:f>
      </x:c>
      <x:c r="H199" s="51" t="str">
        <x:f>IF(A199="","",IF(AND(COUNTIF(DECISION_CONTEXT!$A$6:$A$205,B199)=1,EXACT(B199,INDEX(DECISION_CONTEXT!$A$6:$A$205,MATCH(B199,DECISION_CONTEXT!$A$6:$A$205,0))),INDEX(DECISION_CONTEXT!$I$6:$I$205,MATCH(B199,DECISION_CONTEXT!$A$6:$A$205,0))="VALID"),"VALID","INVALID - DECISION OWNERSHIP"))</x:f>
      </x:c>
      <x:c r="I199" s="51" t="str">
        <x:f>IF(A199="","",IF(OR(EXACT(C199,"DECISION-USABLE"),EXACT(C199,"BOUNDED INFERENCE"),EXACT(C199,"REPAIR / NARROW"),EXACT(C199,"HOLD / EXCLUDE")),"VALID","INVALID - EVIDENCE STATE TOKEN"))</x:f>
      </x:c>
      <x:c r="J199" s="51" t="str">
        <x:f>IF(A199="","",IF(AND(B199&lt;&gt;"",C199&lt;&gt;"",D199&lt;&gt;"",E199&lt;&gt;"",F199&lt;&gt;""),"VALID","INVALID - REQUIRED FIELD"))</x:f>
      </x:c>
      <x:c r="K199" s="51" t="str">
        <x:f>IF(A199="","",IF(AND(G199="VALID",H199="VALID",I199="VALID",J199="VALID"),"VALID","INVALID"))</x:f>
      </x:c>
    </x:row>
    <x:row r="200">
      <x:c r="A200" s="51"/>
      <x:c r="B200" s="51"/>
      <x:c r="C200" s="51"/>
      <x:c r="D200" s="51"/>
      <x:c r="E200" s="51"/>
      <x:c r="F200" s="51"/>
      <x:c r="G200" s="51" t="str">
        <x:f>IF(A200="","",IF(COUNTIF($A$6:$A$205,A200)=1,"VALID","INVALID - DUPLICATE / CASE-COLLIDING EVIDENCE ID"))</x:f>
      </x:c>
      <x:c r="H200" s="51" t="str">
        <x:f>IF(A200="","",IF(AND(COUNTIF(DECISION_CONTEXT!$A$6:$A$205,B200)=1,EXACT(B200,INDEX(DECISION_CONTEXT!$A$6:$A$205,MATCH(B200,DECISION_CONTEXT!$A$6:$A$205,0))),INDEX(DECISION_CONTEXT!$I$6:$I$205,MATCH(B200,DECISION_CONTEXT!$A$6:$A$205,0))="VALID"),"VALID","INVALID - DECISION OWNERSHIP"))</x:f>
      </x:c>
      <x:c r="I200" s="51" t="str">
        <x:f>IF(A200="","",IF(OR(EXACT(C200,"DECISION-USABLE"),EXACT(C200,"BOUNDED INFERENCE"),EXACT(C200,"REPAIR / NARROW"),EXACT(C200,"HOLD / EXCLUDE")),"VALID","INVALID - EVIDENCE STATE TOKEN"))</x:f>
      </x:c>
      <x:c r="J200" s="51" t="str">
        <x:f>IF(A200="","",IF(AND(B200&lt;&gt;"",C200&lt;&gt;"",D200&lt;&gt;"",E200&lt;&gt;"",F200&lt;&gt;""),"VALID","INVALID - REQUIRED FIELD"))</x:f>
      </x:c>
      <x:c r="K200" s="51" t="str">
        <x:f>IF(A200="","",IF(AND(G200="VALID",H200="VALID",I200="VALID",J200="VALID"),"VALID","INVALID"))</x:f>
      </x:c>
    </x:row>
    <x:row r="201">
      <x:c r="A201" s="51"/>
      <x:c r="B201" s="51"/>
      <x:c r="C201" s="51"/>
      <x:c r="D201" s="51"/>
      <x:c r="E201" s="51"/>
      <x:c r="F201" s="51"/>
      <x:c r="G201" s="51" t="str">
        <x:f>IF(A201="","",IF(COUNTIF($A$6:$A$205,A201)=1,"VALID","INVALID - DUPLICATE / CASE-COLLIDING EVIDENCE ID"))</x:f>
      </x:c>
      <x:c r="H201" s="51" t="str">
        <x:f>IF(A201="","",IF(AND(COUNTIF(DECISION_CONTEXT!$A$6:$A$205,B201)=1,EXACT(B201,INDEX(DECISION_CONTEXT!$A$6:$A$205,MATCH(B201,DECISION_CONTEXT!$A$6:$A$205,0))),INDEX(DECISION_CONTEXT!$I$6:$I$205,MATCH(B201,DECISION_CONTEXT!$A$6:$A$205,0))="VALID"),"VALID","INVALID - DECISION OWNERSHIP"))</x:f>
      </x:c>
      <x:c r="I201" s="51" t="str">
        <x:f>IF(A201="","",IF(OR(EXACT(C201,"DECISION-USABLE"),EXACT(C201,"BOUNDED INFERENCE"),EXACT(C201,"REPAIR / NARROW"),EXACT(C201,"HOLD / EXCLUDE")),"VALID","INVALID - EVIDENCE STATE TOKEN"))</x:f>
      </x:c>
      <x:c r="J201" s="51" t="str">
        <x:f>IF(A201="","",IF(AND(B201&lt;&gt;"",C201&lt;&gt;"",D201&lt;&gt;"",E201&lt;&gt;"",F201&lt;&gt;""),"VALID","INVALID - REQUIRED FIELD"))</x:f>
      </x:c>
      <x:c r="K201" s="51" t="str">
        <x:f>IF(A201="","",IF(AND(G201="VALID",H201="VALID",I201="VALID",J201="VALID"),"VALID","INVALID"))</x:f>
      </x:c>
    </x:row>
    <x:row r="202">
      <x:c r="A202" s="51"/>
      <x:c r="B202" s="51"/>
      <x:c r="C202" s="51"/>
      <x:c r="D202" s="51"/>
      <x:c r="E202" s="51"/>
      <x:c r="F202" s="51"/>
      <x:c r="G202" s="51" t="str">
        <x:f>IF(A202="","",IF(COUNTIF($A$6:$A$205,A202)=1,"VALID","INVALID - DUPLICATE / CASE-COLLIDING EVIDENCE ID"))</x:f>
      </x:c>
      <x:c r="H202" s="51" t="str">
        <x:f>IF(A202="","",IF(AND(COUNTIF(DECISION_CONTEXT!$A$6:$A$205,B202)=1,EXACT(B202,INDEX(DECISION_CONTEXT!$A$6:$A$205,MATCH(B202,DECISION_CONTEXT!$A$6:$A$205,0))),INDEX(DECISION_CONTEXT!$I$6:$I$205,MATCH(B202,DECISION_CONTEXT!$A$6:$A$205,0))="VALID"),"VALID","INVALID - DECISION OWNERSHIP"))</x:f>
      </x:c>
      <x:c r="I202" s="51" t="str">
        <x:f>IF(A202="","",IF(OR(EXACT(C202,"DECISION-USABLE"),EXACT(C202,"BOUNDED INFERENCE"),EXACT(C202,"REPAIR / NARROW"),EXACT(C202,"HOLD / EXCLUDE")),"VALID","INVALID - EVIDENCE STATE TOKEN"))</x:f>
      </x:c>
      <x:c r="J202" s="51" t="str">
        <x:f>IF(A202="","",IF(AND(B202&lt;&gt;"",C202&lt;&gt;"",D202&lt;&gt;"",E202&lt;&gt;"",F202&lt;&gt;""),"VALID","INVALID - REQUIRED FIELD"))</x:f>
      </x:c>
      <x:c r="K202" s="51" t="str">
        <x:f>IF(A202="","",IF(AND(G202="VALID",H202="VALID",I202="VALID",J202="VALID"),"VALID","INVALID"))</x:f>
      </x:c>
    </x:row>
    <x:row r="203">
      <x:c r="A203" s="51"/>
      <x:c r="B203" s="51"/>
      <x:c r="C203" s="51"/>
      <x:c r="D203" s="51"/>
      <x:c r="E203" s="51"/>
      <x:c r="F203" s="51"/>
      <x:c r="G203" s="51" t="str">
        <x:f>IF(A203="","",IF(COUNTIF($A$6:$A$205,A203)=1,"VALID","INVALID - DUPLICATE / CASE-COLLIDING EVIDENCE ID"))</x:f>
      </x:c>
      <x:c r="H203" s="51" t="str">
        <x:f>IF(A203="","",IF(AND(COUNTIF(DECISION_CONTEXT!$A$6:$A$205,B203)=1,EXACT(B203,INDEX(DECISION_CONTEXT!$A$6:$A$205,MATCH(B203,DECISION_CONTEXT!$A$6:$A$205,0))),INDEX(DECISION_CONTEXT!$I$6:$I$205,MATCH(B203,DECISION_CONTEXT!$A$6:$A$205,0))="VALID"),"VALID","INVALID - DECISION OWNERSHIP"))</x:f>
      </x:c>
      <x:c r="I203" s="51" t="str">
        <x:f>IF(A203="","",IF(OR(EXACT(C203,"DECISION-USABLE"),EXACT(C203,"BOUNDED INFERENCE"),EXACT(C203,"REPAIR / NARROW"),EXACT(C203,"HOLD / EXCLUDE")),"VALID","INVALID - EVIDENCE STATE TOKEN"))</x:f>
      </x:c>
      <x:c r="J203" s="51" t="str">
        <x:f>IF(A203="","",IF(AND(B203&lt;&gt;"",C203&lt;&gt;"",D203&lt;&gt;"",E203&lt;&gt;"",F203&lt;&gt;""),"VALID","INVALID - REQUIRED FIELD"))</x:f>
      </x:c>
      <x:c r="K203" s="51" t="str">
        <x:f>IF(A203="","",IF(AND(G203="VALID",H203="VALID",I203="VALID",J203="VALID"),"VALID","INVALID"))</x:f>
      </x:c>
    </x:row>
    <x:row r="204">
      <x:c r="A204" s="51"/>
      <x:c r="B204" s="51"/>
      <x:c r="C204" s="51"/>
      <x:c r="D204" s="51"/>
      <x:c r="E204" s="51"/>
      <x:c r="F204" s="51"/>
      <x:c r="G204" s="51" t="str">
        <x:f>IF(A204="","",IF(COUNTIF($A$6:$A$205,A204)=1,"VALID","INVALID - DUPLICATE / CASE-COLLIDING EVIDENCE ID"))</x:f>
      </x:c>
      <x:c r="H204" s="51" t="str">
        <x:f>IF(A204="","",IF(AND(COUNTIF(DECISION_CONTEXT!$A$6:$A$205,B204)=1,EXACT(B204,INDEX(DECISION_CONTEXT!$A$6:$A$205,MATCH(B204,DECISION_CONTEXT!$A$6:$A$205,0))),INDEX(DECISION_CONTEXT!$I$6:$I$205,MATCH(B204,DECISION_CONTEXT!$A$6:$A$205,0))="VALID"),"VALID","INVALID - DECISION OWNERSHIP"))</x:f>
      </x:c>
      <x:c r="I204" s="51" t="str">
        <x:f>IF(A204="","",IF(OR(EXACT(C204,"DECISION-USABLE"),EXACT(C204,"BOUNDED INFERENCE"),EXACT(C204,"REPAIR / NARROW"),EXACT(C204,"HOLD / EXCLUDE")),"VALID","INVALID - EVIDENCE STATE TOKEN"))</x:f>
      </x:c>
      <x:c r="J204" s="51" t="str">
        <x:f>IF(A204="","",IF(AND(B204&lt;&gt;"",C204&lt;&gt;"",D204&lt;&gt;"",E204&lt;&gt;"",F204&lt;&gt;""),"VALID","INVALID - REQUIRED FIELD"))</x:f>
      </x:c>
      <x:c r="K204" s="51" t="str">
        <x:f>IF(A204="","",IF(AND(G204="VALID",H204="VALID",I204="VALID",J204="VALID"),"VALID","INVALID"))</x:f>
      </x:c>
    </x:row>
    <x:row r="205">
      <x:c r="A205" s="51"/>
      <x:c r="B205" s="51"/>
      <x:c r="C205" s="51"/>
      <x:c r="D205" s="51"/>
      <x:c r="E205" s="51"/>
      <x:c r="F205" s="51"/>
      <x:c r="G205" s="51" t="str">
        <x:f>IF(A205="","",IF(COUNTIF($A$6:$A$205,A205)=1,"VALID","INVALID - DUPLICATE / CASE-COLLIDING EVIDENCE ID"))</x:f>
      </x:c>
      <x:c r="H205" s="51" t="str">
        <x:f>IF(A205="","",IF(AND(COUNTIF(DECISION_CONTEXT!$A$6:$A$205,B205)=1,EXACT(B205,INDEX(DECISION_CONTEXT!$A$6:$A$205,MATCH(B205,DECISION_CONTEXT!$A$6:$A$205,0))),INDEX(DECISION_CONTEXT!$I$6:$I$205,MATCH(B205,DECISION_CONTEXT!$A$6:$A$205,0))="VALID"),"VALID","INVALID - DECISION OWNERSHIP"))</x:f>
      </x:c>
      <x:c r="I205" s="51" t="str">
        <x:f>IF(A205="","",IF(OR(EXACT(C205,"DECISION-USABLE"),EXACT(C205,"BOUNDED INFERENCE"),EXACT(C205,"REPAIR / NARROW"),EXACT(C205,"HOLD / EXCLUDE")),"VALID","INVALID - EVIDENCE STATE TOKEN"))</x:f>
      </x:c>
      <x:c r="J205" s="51" t="str">
        <x:f>IF(A205="","",IF(AND(B205&lt;&gt;"",C205&lt;&gt;"",D205&lt;&gt;"",E205&lt;&gt;"",F205&lt;&gt;""),"VALID","INVALID - REQUIRED FIELD"))</x:f>
      </x:c>
      <x:c r="K205" s="51" t="str">
        <x:f>IF(A205="","",IF(AND(G205="VALID",H205="VALID",I205="VALID",J205="VALID"),"VALID","INVALID"))</x:f>
      </x:c>
    </x:row>
  </x:sheetData>
  <x:dataValidations count="1">
    <x:dataValidation type="list" sqref="C6:C205">
      <x:formula1>LISTS!$B$2:$B$5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14.75" hidden="0" customWidth="1"/>
    <x:col min="2" max="2" width="15.630000114440918" hidden="0" customWidth="1"/>
    <x:col min="3" max="3" width="25.5" hidden="0" customWidth="1"/>
    <x:col min="4" max="4" width="32" hidden="0" customWidth="1"/>
    <x:col min="5" max="5" width="32" hidden="0" customWidth="1"/>
    <x:col min="6" max="6" width="32" hidden="0" customWidth="1"/>
    <x:col min="7" max="7" width="42.380001068115234" hidden="0" customWidth="1"/>
    <x:col min="8" max="8" width="24.75" hidden="0" customWidth="1"/>
    <x:col min="9" max="9" width="10.880000114440918" hidden="0" customWidth="1"/>
    <x:col min="10" max="10" width="12" hidden="0" customWidth="1"/>
    <x:col min="11" max="11" width="18.5" hidden="0" customWidth="1"/>
  </x:cols>
  <x:sheetData>
    <x:row r="1">
      <x:c r="A1" s="50" t="str">
        <x:v>Alternative ID</x:v>
      </x:c>
      <x:c r="B1" s="50" t="str">
        <x:v>Decision ID</x:v>
      </x:c>
      <x:c r="C1" s="50" t="str">
        <x:v>Serious alternative</x:v>
      </x:c>
      <x:c r="D1" s="50" t="str">
        <x:v>Status</x:v>
      </x:c>
      <x:c r="E1" s="50" t="str">
        <x:v>Why it lost</x:v>
      </x:c>
      <x:c r="F1" s="50" t="str">
        <x:v>Reopen condition</x:v>
      </x:c>
      <x:c r="G1" s="50" t="str">
        <x:v>ID control</x:v>
      </x:c>
      <x:c r="H1" s="50" t="str">
        <x:v>Decision ownership</x:v>
      </x:c>
      <x:c r="I1" s="50" t="str">
        <x:v>Token control</x:v>
      </x:c>
      <x:c r="J1" s="50" t="str">
        <x:v>Required fields</x:v>
      </x:c>
      <x:c r="K1" s="50" t="str">
        <x:v>Alternative record state</x:v>
      </x:c>
    </x:row>
    <x:row r="2">
      <x:c r="A2" s="51"/>
      <x:c r="B2" s="51"/>
      <x:c r="C2" s="51"/>
      <x:c r="D2" s="51"/>
      <x:c r="E2" s="51"/>
      <x:c r="F2" s="51"/>
      <x:c r="G2" s="51"/>
      <x:c r="H2" s="51"/>
      <x:c r="I2" s="51"/>
      <x:c r="J2" s="51"/>
      <x:c r="K2" s="51"/>
    </x:row>
    <x:row r="3">
      <x:c r="A3" s="51"/>
      <x:c r="B3" s="51"/>
      <x:c r="C3" s="51"/>
      <x:c r="D3" s="51"/>
      <x:c r="E3" s="51"/>
      <x:c r="F3" s="51"/>
      <x:c r="G3" s="51"/>
      <x:c r="H3" s="51"/>
      <x:c r="I3" s="51"/>
      <x:c r="J3" s="51"/>
      <x:c r="K3" s="51"/>
    </x:row>
    <x:row r="4">
      <x:c r="A4" s="51"/>
      <x:c r="B4" s="51"/>
      <x:c r="C4" s="51"/>
      <x:c r="D4" s="51"/>
      <x:c r="E4" s="51"/>
      <x:c r="F4" s="51"/>
      <x:c r="G4" s="51"/>
      <x:c r="H4" s="51"/>
      <x:c r="I4" s="51"/>
      <x:c r="J4" s="51"/>
      <x:c r="K4" s="51"/>
    </x:row>
    <x:row r="5">
      <x:c r="A5" s="51"/>
      <x:c r="B5" s="51"/>
      <x:c r="C5" s="51"/>
      <x:c r="D5" s="51"/>
      <x:c r="E5" s="51"/>
      <x:c r="F5" s="51"/>
      <x:c r="G5" s="51"/>
      <x:c r="H5" s="51"/>
      <x:c r="I5" s="51"/>
      <x:c r="J5" s="51"/>
      <x:c r="K5" s="51"/>
    </x:row>
    <x:row r="6">
      <x:c r="A6" s="51" t="str">
        <x:v>ALT-FICTIONAL-001</x:v>
      </x:c>
      <x:c r="B6" s="51" t="str">
        <x:v>DDC-FICTIONAL-001</x:v>
      </x:c>
      <x:c r="C6" s="51" t="str">
        <x:v>Build the broad category hub first</x:v>
      </x:c>
      <x:c r="D6" s="51" t="str">
        <x:v>DEFERRED</x:v>
      </x:c>
      <x:c r="E6" s="51" t="str">
        <x:v>It requires more authority and content capacity before first-party buyer evidence is available.</x:v>
      </x:c>
      <x:c r="F6" s="51" t="str">
        <x:v>Reopen if engineering/content capacity changes or new audited evidence materially increases near-term buyer relevance.</x:v>
      </x:c>
      <x:c r="G6" s="51" t="str">
        <x:f>IF(A6="","",IF(COUNTIF($A$6:$A$205,A6)=1,"VALID","INVALID - DUPLICATE / CASE-COLLIDING ALTERNATIVE ID"))</x:f>
        <x:v>VALID</x:v>
      </x:c>
      <x:c r="H6" s="51" t="str">
        <x:f>IF(A6="","",IF(AND(COUNTIF(DECISION_CONTEXT!$A$6:$A$205,B6)=1,EXACT(B6,INDEX(DECISION_CONTEXT!$A$6:$A$205,MATCH(B6,DECISION_CONTEXT!$A$6:$A$205,0))),INDEX(DECISION_CONTEXT!$I$6:$I$205,MATCH(B6,DECISION_CONTEXT!$A$6:$A$205,0))="VALID"),"VALID","INVALID - DECISION OWNERSHIP"))</x:f>
        <x:v>VALID</x:v>
      </x:c>
      <x:c r="I6" s="51" t="str">
        <x:f>IF(A6="","",IF(OR(EXACT(D6,"REJECTED"),EXACT(D6,"DEFERRED"),EXACT(D6,"STATUS QUO")),"VALID","INVALID - STATUS TOKEN"))</x:f>
        <x:v>VALID</x:v>
      </x:c>
      <x:c r="J6" s="51" t="str">
        <x:f>IF(A6="","",IF(AND(B6&lt;&gt;"",C6&lt;&gt;"",D6&lt;&gt;"",E6&lt;&gt;"",F6&lt;&gt;""),"VALID","INVALID - REQUIRED FIELD"))</x:f>
        <x:v>VALID</x:v>
      </x:c>
      <x:c r="K6" s="51" t="str">
        <x:f>IF(A6="","",IF(AND(G6="VALID",H6="VALID",I6="VALID",J6="VALID"),"VALID","INVALID"))</x:f>
        <x:v>VALID</x:v>
      </x:c>
    </x:row>
    <x:row r="7">
      <x:c r="A7" s="51"/>
      <x:c r="B7" s="51"/>
      <x:c r="C7" s="51"/>
      <x:c r="D7" s="51"/>
      <x:c r="E7" s="51"/>
      <x:c r="F7" s="51"/>
      <x:c r="G7" s="51" t="str">
        <x:f>IF(A7="","",IF(COUNTIF($A$6:$A$205,A7)=1,"VALID","INVALID - DUPLICATE / CASE-COLLIDING ALTERNATIVE ID"))</x:f>
      </x:c>
      <x:c r="H7" s="51" t="str">
        <x:f>IF(A7="","",IF(AND(COUNTIF(DECISION_CONTEXT!$A$6:$A$205,B7)=1,EXACT(B7,INDEX(DECISION_CONTEXT!$A$6:$A$205,MATCH(B7,DECISION_CONTEXT!$A$6:$A$205,0))),INDEX(DECISION_CONTEXT!$I$6:$I$205,MATCH(B7,DECISION_CONTEXT!$A$6:$A$205,0))="VALID"),"VALID","INVALID - DECISION OWNERSHIP"))</x:f>
      </x:c>
      <x:c r="I7" s="51" t="str">
        <x:f>IF(A7="","",IF(OR(EXACT(D7,"REJECTED"),EXACT(D7,"DEFERRED"),EXACT(D7,"STATUS QUO")),"VALID","INVALID - STATUS TOKEN"))</x:f>
      </x:c>
      <x:c r="J7" s="51" t="str">
        <x:f>IF(A7="","",IF(AND(B7&lt;&gt;"",C7&lt;&gt;"",D7&lt;&gt;"",E7&lt;&gt;"",F7&lt;&gt;""),"VALID","INVALID - REQUIRED FIELD"))</x:f>
      </x:c>
      <x:c r="K7" s="51" t="str">
        <x:f>IF(A7="","",IF(AND(G7="VALID",H7="VALID",I7="VALID",J7="VALID"),"VALID","INVALID"))</x:f>
      </x:c>
    </x:row>
    <x:row r="8">
      <x:c r="A8" s="51"/>
      <x:c r="B8" s="51"/>
      <x:c r="C8" s="51"/>
      <x:c r="D8" s="51"/>
      <x:c r="E8" s="51"/>
      <x:c r="F8" s="51"/>
      <x:c r="G8" s="51" t="str">
        <x:f>IF(A8="","",IF(COUNTIF($A$6:$A$205,A8)=1,"VALID","INVALID - DUPLICATE / CASE-COLLIDING ALTERNATIVE ID"))</x:f>
      </x:c>
      <x:c r="H8" s="51" t="str">
        <x:f>IF(A8="","",IF(AND(COUNTIF(DECISION_CONTEXT!$A$6:$A$205,B8)=1,EXACT(B8,INDEX(DECISION_CONTEXT!$A$6:$A$205,MATCH(B8,DECISION_CONTEXT!$A$6:$A$205,0))),INDEX(DECISION_CONTEXT!$I$6:$I$205,MATCH(B8,DECISION_CONTEXT!$A$6:$A$205,0))="VALID"),"VALID","INVALID - DECISION OWNERSHIP"))</x:f>
      </x:c>
      <x:c r="I8" s="51" t="str">
        <x:f>IF(A8="","",IF(OR(EXACT(D8,"REJECTED"),EXACT(D8,"DEFERRED"),EXACT(D8,"STATUS QUO")),"VALID","INVALID - STATUS TOKEN"))</x:f>
      </x:c>
      <x:c r="J8" s="51" t="str">
        <x:f>IF(A8="","",IF(AND(B8&lt;&gt;"",C8&lt;&gt;"",D8&lt;&gt;"",E8&lt;&gt;"",F8&lt;&gt;""),"VALID","INVALID - REQUIRED FIELD"))</x:f>
      </x:c>
      <x:c r="K8" s="51" t="str">
        <x:f>IF(A8="","",IF(AND(G8="VALID",H8="VALID",I8="VALID",J8="VALID"),"VALID","INVALID"))</x:f>
      </x:c>
    </x:row>
    <x:row r="9">
      <x:c r="A9" s="51"/>
      <x:c r="B9" s="51"/>
      <x:c r="C9" s="51"/>
      <x:c r="D9" s="51"/>
      <x:c r="E9" s="51"/>
      <x:c r="F9" s="51"/>
      <x:c r="G9" s="51" t="str">
        <x:f>IF(A9="","",IF(COUNTIF($A$6:$A$205,A9)=1,"VALID","INVALID - DUPLICATE / CASE-COLLIDING ALTERNATIVE ID"))</x:f>
      </x:c>
      <x:c r="H9" s="51" t="str">
        <x:f>IF(A9="","",IF(AND(COUNTIF(DECISION_CONTEXT!$A$6:$A$205,B9)=1,EXACT(B9,INDEX(DECISION_CONTEXT!$A$6:$A$205,MATCH(B9,DECISION_CONTEXT!$A$6:$A$205,0))),INDEX(DECISION_CONTEXT!$I$6:$I$205,MATCH(B9,DECISION_CONTEXT!$A$6:$A$205,0))="VALID"),"VALID","INVALID - DECISION OWNERSHIP"))</x:f>
      </x:c>
      <x:c r="I9" s="51" t="str">
        <x:f>IF(A9="","",IF(OR(EXACT(D9,"REJECTED"),EXACT(D9,"DEFERRED"),EXACT(D9,"STATUS QUO")),"VALID","INVALID - STATUS TOKEN"))</x:f>
      </x:c>
      <x:c r="J9" s="51" t="str">
        <x:f>IF(A9="","",IF(AND(B9&lt;&gt;"",C9&lt;&gt;"",D9&lt;&gt;"",E9&lt;&gt;"",F9&lt;&gt;""),"VALID","INVALID - REQUIRED FIELD"))</x:f>
      </x:c>
      <x:c r="K9" s="51" t="str">
        <x:f>IF(A9="","",IF(AND(G9="VALID",H9="VALID",I9="VALID",J9="VALID"),"VALID","INVALID"))</x:f>
      </x:c>
    </x:row>
    <x:row r="10">
      <x:c r="A10" s="51"/>
      <x:c r="B10" s="51"/>
      <x:c r="C10" s="51"/>
      <x:c r="D10" s="51"/>
      <x:c r="E10" s="51"/>
      <x:c r="F10" s="51"/>
      <x:c r="G10" s="51" t="str">
        <x:f>IF(A10="","",IF(COUNTIF($A$6:$A$205,A10)=1,"VALID","INVALID - DUPLICATE / CASE-COLLIDING ALTERNATIVE ID"))</x:f>
      </x:c>
      <x:c r="H10" s="51" t="str">
        <x:f>IF(A10="","",IF(AND(COUNTIF(DECISION_CONTEXT!$A$6:$A$205,B10)=1,EXACT(B10,INDEX(DECISION_CONTEXT!$A$6:$A$205,MATCH(B10,DECISION_CONTEXT!$A$6:$A$205,0))),INDEX(DECISION_CONTEXT!$I$6:$I$205,MATCH(B10,DECISION_CONTEXT!$A$6:$A$205,0))="VALID"),"VALID","INVALID - DECISION OWNERSHIP"))</x:f>
      </x:c>
      <x:c r="I10" s="51" t="str">
        <x:f>IF(A10="","",IF(OR(EXACT(D10,"REJECTED"),EXACT(D10,"DEFERRED"),EXACT(D10,"STATUS QUO")),"VALID","INVALID - STATUS TOKEN"))</x:f>
      </x:c>
      <x:c r="J10" s="51" t="str">
        <x:f>IF(A10="","",IF(AND(B10&lt;&gt;"",C10&lt;&gt;"",D10&lt;&gt;"",E10&lt;&gt;"",F10&lt;&gt;""),"VALID","INVALID - REQUIRED FIELD"))</x:f>
      </x:c>
      <x:c r="K10" s="51" t="str">
        <x:f>IF(A10="","",IF(AND(G10="VALID",H10="VALID",I10="VALID",J10="VALID"),"VALID","INVALID"))</x:f>
      </x:c>
    </x:row>
    <x:row r="11">
      <x:c r="A11" s="51"/>
      <x:c r="B11" s="51"/>
      <x:c r="C11" s="51"/>
      <x:c r="D11" s="51"/>
      <x:c r="E11" s="51"/>
      <x:c r="F11" s="51"/>
      <x:c r="G11" s="51" t="str">
        <x:f>IF(A11="","",IF(COUNTIF($A$6:$A$205,A11)=1,"VALID","INVALID - DUPLICATE / CASE-COLLIDING ALTERNATIVE ID"))</x:f>
      </x:c>
      <x:c r="H11" s="51" t="str">
        <x:f>IF(A11="","",IF(AND(COUNTIF(DECISION_CONTEXT!$A$6:$A$205,B11)=1,EXACT(B11,INDEX(DECISION_CONTEXT!$A$6:$A$205,MATCH(B11,DECISION_CONTEXT!$A$6:$A$205,0))),INDEX(DECISION_CONTEXT!$I$6:$I$205,MATCH(B11,DECISION_CONTEXT!$A$6:$A$205,0))="VALID"),"VALID","INVALID - DECISION OWNERSHIP"))</x:f>
      </x:c>
      <x:c r="I11" s="51" t="str">
        <x:f>IF(A11="","",IF(OR(EXACT(D11,"REJECTED"),EXACT(D11,"DEFERRED"),EXACT(D11,"STATUS QUO")),"VALID","INVALID - STATUS TOKEN"))</x:f>
      </x:c>
      <x:c r="J11" s="51" t="str">
        <x:f>IF(A11="","",IF(AND(B11&lt;&gt;"",C11&lt;&gt;"",D11&lt;&gt;"",E11&lt;&gt;"",F11&lt;&gt;""),"VALID","INVALID - REQUIRED FIELD"))</x:f>
      </x:c>
      <x:c r="K11" s="51" t="str">
        <x:f>IF(A11="","",IF(AND(G11="VALID",H11="VALID",I11="VALID",J11="VALID"),"VALID","INVALID"))</x:f>
      </x:c>
    </x:row>
    <x:row r="12">
      <x:c r="A12" s="51"/>
      <x:c r="B12" s="51"/>
      <x:c r="C12" s="51"/>
      <x:c r="D12" s="51"/>
      <x:c r="E12" s="51"/>
      <x:c r="F12" s="51"/>
      <x:c r="G12" s="51" t="str">
        <x:f>IF(A12="","",IF(COUNTIF($A$6:$A$205,A12)=1,"VALID","INVALID - DUPLICATE / CASE-COLLIDING ALTERNATIVE ID"))</x:f>
      </x:c>
      <x:c r="H12" s="51" t="str">
        <x:f>IF(A12="","",IF(AND(COUNTIF(DECISION_CONTEXT!$A$6:$A$205,B12)=1,EXACT(B12,INDEX(DECISION_CONTEXT!$A$6:$A$205,MATCH(B12,DECISION_CONTEXT!$A$6:$A$205,0))),INDEX(DECISION_CONTEXT!$I$6:$I$205,MATCH(B12,DECISION_CONTEXT!$A$6:$A$205,0))="VALID"),"VALID","INVALID - DECISION OWNERSHIP"))</x:f>
      </x:c>
      <x:c r="I12" s="51" t="str">
        <x:f>IF(A12="","",IF(OR(EXACT(D12,"REJECTED"),EXACT(D12,"DEFERRED"),EXACT(D12,"STATUS QUO")),"VALID","INVALID - STATUS TOKEN"))</x:f>
      </x:c>
      <x:c r="J12" s="51" t="str">
        <x:f>IF(A12="","",IF(AND(B12&lt;&gt;"",C12&lt;&gt;"",D12&lt;&gt;"",E12&lt;&gt;"",F12&lt;&gt;""),"VALID","INVALID - REQUIRED FIELD"))</x:f>
      </x:c>
      <x:c r="K12" s="51" t="str">
        <x:f>IF(A12="","",IF(AND(G12="VALID",H12="VALID",I12="VALID",J12="VALID"),"VALID","INVALID"))</x:f>
      </x:c>
    </x:row>
    <x:row r="13">
      <x:c r="A13" s="51"/>
      <x:c r="B13" s="51"/>
      <x:c r="C13" s="51"/>
      <x:c r="D13" s="51"/>
      <x:c r="E13" s="51"/>
      <x:c r="F13" s="51"/>
      <x:c r="G13" s="51" t="str">
        <x:f>IF(A13="","",IF(COUNTIF($A$6:$A$205,A13)=1,"VALID","INVALID - DUPLICATE / CASE-COLLIDING ALTERNATIVE ID"))</x:f>
      </x:c>
      <x:c r="H13" s="51" t="str">
        <x:f>IF(A13="","",IF(AND(COUNTIF(DECISION_CONTEXT!$A$6:$A$205,B13)=1,EXACT(B13,INDEX(DECISION_CONTEXT!$A$6:$A$205,MATCH(B13,DECISION_CONTEXT!$A$6:$A$205,0))),INDEX(DECISION_CONTEXT!$I$6:$I$205,MATCH(B13,DECISION_CONTEXT!$A$6:$A$205,0))="VALID"),"VALID","INVALID - DECISION OWNERSHIP"))</x:f>
      </x:c>
      <x:c r="I13" s="51" t="str">
        <x:f>IF(A13="","",IF(OR(EXACT(D13,"REJECTED"),EXACT(D13,"DEFERRED"),EXACT(D13,"STATUS QUO")),"VALID","INVALID - STATUS TOKEN"))</x:f>
      </x:c>
      <x:c r="J13" s="51" t="str">
        <x:f>IF(A13="","",IF(AND(B13&lt;&gt;"",C13&lt;&gt;"",D13&lt;&gt;"",E13&lt;&gt;"",F13&lt;&gt;""),"VALID","INVALID - REQUIRED FIELD"))</x:f>
      </x:c>
      <x:c r="K13" s="51" t="str">
        <x:f>IF(A13="","",IF(AND(G13="VALID",H13="VALID",I13="VALID",J13="VALID"),"VALID","INVALID"))</x:f>
      </x:c>
    </x:row>
    <x:row r="14">
      <x:c r="A14" s="51"/>
      <x:c r="B14" s="51"/>
      <x:c r="C14" s="51"/>
      <x:c r="D14" s="51"/>
      <x:c r="E14" s="51"/>
      <x:c r="F14" s="51"/>
      <x:c r="G14" s="51" t="str">
        <x:f>IF(A14="","",IF(COUNTIF($A$6:$A$205,A14)=1,"VALID","INVALID - DUPLICATE / CASE-COLLIDING ALTERNATIVE ID"))</x:f>
      </x:c>
      <x:c r="H14" s="51" t="str">
        <x:f>IF(A14="","",IF(AND(COUNTIF(DECISION_CONTEXT!$A$6:$A$205,B14)=1,EXACT(B14,INDEX(DECISION_CONTEXT!$A$6:$A$205,MATCH(B14,DECISION_CONTEXT!$A$6:$A$205,0))),INDEX(DECISION_CONTEXT!$I$6:$I$205,MATCH(B14,DECISION_CONTEXT!$A$6:$A$205,0))="VALID"),"VALID","INVALID - DECISION OWNERSHIP"))</x:f>
      </x:c>
      <x:c r="I14" s="51" t="str">
        <x:f>IF(A14="","",IF(OR(EXACT(D14,"REJECTED"),EXACT(D14,"DEFERRED"),EXACT(D14,"STATUS QUO")),"VALID","INVALID - STATUS TOKEN"))</x:f>
      </x:c>
      <x:c r="J14" s="51" t="str">
        <x:f>IF(A14="","",IF(AND(B14&lt;&gt;"",C14&lt;&gt;"",D14&lt;&gt;"",E14&lt;&gt;"",F14&lt;&gt;""),"VALID","INVALID - REQUIRED FIELD"))</x:f>
      </x:c>
      <x:c r="K14" s="51" t="str">
        <x:f>IF(A14="","",IF(AND(G14="VALID",H14="VALID",I14="VALID",J14="VALID"),"VALID","INVALID"))</x:f>
      </x:c>
    </x:row>
    <x:row r="15">
      <x:c r="A15" s="51"/>
      <x:c r="B15" s="51"/>
      <x:c r="C15" s="51"/>
      <x:c r="D15" s="51"/>
      <x:c r="E15" s="51"/>
      <x:c r="F15" s="51"/>
      <x:c r="G15" s="51" t="str">
        <x:f>IF(A15="","",IF(COUNTIF($A$6:$A$205,A15)=1,"VALID","INVALID - DUPLICATE / CASE-COLLIDING ALTERNATIVE ID"))</x:f>
      </x:c>
      <x:c r="H15" s="51" t="str">
        <x:f>IF(A15="","",IF(AND(COUNTIF(DECISION_CONTEXT!$A$6:$A$205,B15)=1,EXACT(B15,INDEX(DECISION_CONTEXT!$A$6:$A$205,MATCH(B15,DECISION_CONTEXT!$A$6:$A$205,0))),INDEX(DECISION_CONTEXT!$I$6:$I$205,MATCH(B15,DECISION_CONTEXT!$A$6:$A$205,0))="VALID"),"VALID","INVALID - DECISION OWNERSHIP"))</x:f>
      </x:c>
      <x:c r="I15" s="51" t="str">
        <x:f>IF(A15="","",IF(OR(EXACT(D15,"REJECTED"),EXACT(D15,"DEFERRED"),EXACT(D15,"STATUS QUO")),"VALID","INVALID - STATUS TOKEN"))</x:f>
      </x:c>
      <x:c r="J15" s="51" t="str">
        <x:f>IF(A15="","",IF(AND(B15&lt;&gt;"",C15&lt;&gt;"",D15&lt;&gt;"",E15&lt;&gt;"",F15&lt;&gt;""),"VALID","INVALID - REQUIRED FIELD"))</x:f>
      </x:c>
      <x:c r="K15" s="51" t="str">
        <x:f>IF(A15="","",IF(AND(G15="VALID",H15="VALID",I15="VALID",J15="VALID"),"VALID","INVALID"))</x:f>
      </x:c>
    </x:row>
    <x:row r="16">
      <x:c r="A16" s="51"/>
      <x:c r="B16" s="51"/>
      <x:c r="C16" s="51"/>
      <x:c r="D16" s="51"/>
      <x:c r="E16" s="51"/>
      <x:c r="F16" s="51"/>
      <x:c r="G16" s="51" t="str">
        <x:f>IF(A16="","",IF(COUNTIF($A$6:$A$205,A16)=1,"VALID","INVALID - DUPLICATE / CASE-COLLIDING ALTERNATIVE ID"))</x:f>
      </x:c>
      <x:c r="H16" s="51" t="str">
        <x:f>IF(A16="","",IF(AND(COUNTIF(DECISION_CONTEXT!$A$6:$A$205,B16)=1,EXACT(B16,INDEX(DECISION_CONTEXT!$A$6:$A$205,MATCH(B16,DECISION_CONTEXT!$A$6:$A$205,0))),INDEX(DECISION_CONTEXT!$I$6:$I$205,MATCH(B16,DECISION_CONTEXT!$A$6:$A$205,0))="VALID"),"VALID","INVALID - DECISION OWNERSHIP"))</x:f>
      </x:c>
      <x:c r="I16" s="51" t="str">
        <x:f>IF(A16="","",IF(OR(EXACT(D16,"REJECTED"),EXACT(D16,"DEFERRED"),EXACT(D16,"STATUS QUO")),"VALID","INVALID - STATUS TOKEN"))</x:f>
      </x:c>
      <x:c r="J16" s="51" t="str">
        <x:f>IF(A16="","",IF(AND(B16&lt;&gt;"",C16&lt;&gt;"",D16&lt;&gt;"",E16&lt;&gt;"",F16&lt;&gt;""),"VALID","INVALID - REQUIRED FIELD"))</x:f>
      </x:c>
      <x:c r="K16" s="51" t="str">
        <x:f>IF(A16="","",IF(AND(G16="VALID",H16="VALID",I16="VALID",J16="VALID"),"VALID","INVALID"))</x:f>
      </x:c>
    </x:row>
    <x:row r="17">
      <x:c r="A17" s="51"/>
      <x:c r="B17" s="51"/>
      <x:c r="C17" s="51"/>
      <x:c r="D17" s="51"/>
      <x:c r="E17" s="51"/>
      <x:c r="F17" s="51"/>
      <x:c r="G17" s="51" t="str">
        <x:f>IF(A17="","",IF(COUNTIF($A$6:$A$205,A17)=1,"VALID","INVALID - DUPLICATE / CASE-COLLIDING ALTERNATIVE ID"))</x:f>
      </x:c>
      <x:c r="H17" s="51" t="str">
        <x:f>IF(A17="","",IF(AND(COUNTIF(DECISION_CONTEXT!$A$6:$A$205,B17)=1,EXACT(B17,INDEX(DECISION_CONTEXT!$A$6:$A$205,MATCH(B17,DECISION_CONTEXT!$A$6:$A$205,0))),INDEX(DECISION_CONTEXT!$I$6:$I$205,MATCH(B17,DECISION_CONTEXT!$A$6:$A$205,0))="VALID"),"VALID","INVALID - DECISION OWNERSHIP"))</x:f>
      </x:c>
      <x:c r="I17" s="51" t="str">
        <x:f>IF(A17="","",IF(OR(EXACT(D17,"REJECTED"),EXACT(D17,"DEFERRED"),EXACT(D17,"STATUS QUO")),"VALID","INVALID - STATUS TOKEN"))</x:f>
      </x:c>
      <x:c r="J17" s="51" t="str">
        <x:f>IF(A17="","",IF(AND(B17&lt;&gt;"",C17&lt;&gt;"",D17&lt;&gt;"",E17&lt;&gt;"",F17&lt;&gt;""),"VALID","INVALID - REQUIRED FIELD"))</x:f>
      </x:c>
      <x:c r="K17" s="51" t="str">
        <x:f>IF(A17="","",IF(AND(G17="VALID",H17="VALID",I17="VALID",J17="VALID"),"VALID","INVALID"))</x:f>
      </x:c>
    </x:row>
    <x:row r="18">
      <x:c r="A18" s="51"/>
      <x:c r="B18" s="51"/>
      <x:c r="C18" s="51"/>
      <x:c r="D18" s="51"/>
      <x:c r="E18" s="51"/>
      <x:c r="F18" s="51"/>
      <x:c r="G18" s="51" t="str">
        <x:f>IF(A18="","",IF(COUNTIF($A$6:$A$205,A18)=1,"VALID","INVALID - DUPLICATE / CASE-COLLIDING ALTERNATIVE ID"))</x:f>
      </x:c>
      <x:c r="H18" s="51" t="str">
        <x:f>IF(A18="","",IF(AND(COUNTIF(DECISION_CONTEXT!$A$6:$A$205,B18)=1,EXACT(B18,INDEX(DECISION_CONTEXT!$A$6:$A$205,MATCH(B18,DECISION_CONTEXT!$A$6:$A$205,0))),INDEX(DECISION_CONTEXT!$I$6:$I$205,MATCH(B18,DECISION_CONTEXT!$A$6:$A$205,0))="VALID"),"VALID","INVALID - DECISION OWNERSHIP"))</x:f>
      </x:c>
      <x:c r="I18" s="51" t="str">
        <x:f>IF(A18="","",IF(OR(EXACT(D18,"REJECTED"),EXACT(D18,"DEFERRED"),EXACT(D18,"STATUS QUO")),"VALID","INVALID - STATUS TOKEN"))</x:f>
      </x:c>
      <x:c r="J18" s="51" t="str">
        <x:f>IF(A18="","",IF(AND(B18&lt;&gt;"",C18&lt;&gt;"",D18&lt;&gt;"",E18&lt;&gt;"",F18&lt;&gt;""),"VALID","INVALID - REQUIRED FIELD"))</x:f>
      </x:c>
      <x:c r="K18" s="51" t="str">
        <x:f>IF(A18="","",IF(AND(G18="VALID",H18="VALID",I18="VALID",J18="VALID"),"VALID","INVALID"))</x:f>
      </x:c>
    </x:row>
    <x:row r="19">
      <x:c r="A19" s="51"/>
      <x:c r="B19" s="51"/>
      <x:c r="C19" s="51"/>
      <x:c r="D19" s="51"/>
      <x:c r="E19" s="51"/>
      <x:c r="F19" s="51"/>
      <x:c r="G19" s="51" t="str">
        <x:f>IF(A19="","",IF(COUNTIF($A$6:$A$205,A19)=1,"VALID","INVALID - DUPLICATE / CASE-COLLIDING ALTERNATIVE ID"))</x:f>
      </x:c>
      <x:c r="H19" s="51" t="str">
        <x:f>IF(A19="","",IF(AND(COUNTIF(DECISION_CONTEXT!$A$6:$A$205,B19)=1,EXACT(B19,INDEX(DECISION_CONTEXT!$A$6:$A$205,MATCH(B19,DECISION_CONTEXT!$A$6:$A$205,0))),INDEX(DECISION_CONTEXT!$I$6:$I$205,MATCH(B19,DECISION_CONTEXT!$A$6:$A$205,0))="VALID"),"VALID","INVALID - DECISION OWNERSHIP"))</x:f>
      </x:c>
      <x:c r="I19" s="51" t="str">
        <x:f>IF(A19="","",IF(OR(EXACT(D19,"REJECTED"),EXACT(D19,"DEFERRED"),EXACT(D19,"STATUS QUO")),"VALID","INVALID - STATUS TOKEN"))</x:f>
      </x:c>
      <x:c r="J19" s="51" t="str">
        <x:f>IF(A19="","",IF(AND(B19&lt;&gt;"",C19&lt;&gt;"",D19&lt;&gt;"",E19&lt;&gt;"",F19&lt;&gt;""),"VALID","INVALID - REQUIRED FIELD"))</x:f>
      </x:c>
      <x:c r="K19" s="51" t="str">
        <x:f>IF(A19="","",IF(AND(G19="VALID",H19="VALID",I19="VALID",J19="VALID"),"VALID","INVALID"))</x:f>
      </x:c>
    </x:row>
    <x:row r="20">
      <x:c r="A20" s="51"/>
      <x:c r="B20" s="51"/>
      <x:c r="C20" s="51"/>
      <x:c r="D20" s="51"/>
      <x:c r="E20" s="51"/>
      <x:c r="F20" s="51"/>
      <x:c r="G20" s="51" t="str">
        <x:f>IF(A20="","",IF(COUNTIF($A$6:$A$205,A20)=1,"VALID","INVALID - DUPLICATE / CASE-COLLIDING ALTERNATIVE ID"))</x:f>
      </x:c>
      <x:c r="H20" s="51" t="str">
        <x:f>IF(A20="","",IF(AND(COUNTIF(DECISION_CONTEXT!$A$6:$A$205,B20)=1,EXACT(B20,INDEX(DECISION_CONTEXT!$A$6:$A$205,MATCH(B20,DECISION_CONTEXT!$A$6:$A$205,0))),INDEX(DECISION_CONTEXT!$I$6:$I$205,MATCH(B20,DECISION_CONTEXT!$A$6:$A$205,0))="VALID"),"VALID","INVALID - DECISION OWNERSHIP"))</x:f>
      </x:c>
      <x:c r="I20" s="51" t="str">
        <x:f>IF(A20="","",IF(OR(EXACT(D20,"REJECTED"),EXACT(D20,"DEFERRED"),EXACT(D20,"STATUS QUO")),"VALID","INVALID - STATUS TOKEN"))</x:f>
      </x:c>
      <x:c r="J20" s="51" t="str">
        <x:f>IF(A20="","",IF(AND(B20&lt;&gt;"",C20&lt;&gt;"",D20&lt;&gt;"",E20&lt;&gt;"",F20&lt;&gt;""),"VALID","INVALID - REQUIRED FIELD"))</x:f>
      </x:c>
      <x:c r="K20" s="51" t="str">
        <x:f>IF(A20="","",IF(AND(G20="VALID",H20="VALID",I20="VALID",J20="VALID"),"VALID","INVALID"))</x:f>
      </x:c>
    </x:row>
    <x:row r="21">
      <x:c r="A21" s="51"/>
      <x:c r="B21" s="51"/>
      <x:c r="C21" s="51"/>
      <x:c r="D21" s="51"/>
      <x:c r="E21" s="51"/>
      <x:c r="F21" s="51"/>
      <x:c r="G21" s="51" t="str">
        <x:f>IF(A21="","",IF(COUNTIF($A$6:$A$205,A21)=1,"VALID","INVALID - DUPLICATE / CASE-COLLIDING ALTERNATIVE ID"))</x:f>
      </x:c>
      <x:c r="H21" s="51" t="str">
        <x:f>IF(A21="","",IF(AND(COUNTIF(DECISION_CONTEXT!$A$6:$A$205,B21)=1,EXACT(B21,INDEX(DECISION_CONTEXT!$A$6:$A$205,MATCH(B21,DECISION_CONTEXT!$A$6:$A$205,0))),INDEX(DECISION_CONTEXT!$I$6:$I$205,MATCH(B21,DECISION_CONTEXT!$A$6:$A$205,0))="VALID"),"VALID","INVALID - DECISION OWNERSHIP"))</x:f>
      </x:c>
      <x:c r="I21" s="51" t="str">
        <x:f>IF(A21="","",IF(OR(EXACT(D21,"REJECTED"),EXACT(D21,"DEFERRED"),EXACT(D21,"STATUS QUO")),"VALID","INVALID - STATUS TOKEN"))</x:f>
      </x:c>
      <x:c r="J21" s="51" t="str">
        <x:f>IF(A21="","",IF(AND(B21&lt;&gt;"",C21&lt;&gt;"",D21&lt;&gt;"",E21&lt;&gt;"",F21&lt;&gt;""),"VALID","INVALID - REQUIRED FIELD"))</x:f>
      </x:c>
      <x:c r="K21" s="51" t="str">
        <x:f>IF(A21="","",IF(AND(G21="VALID",H21="VALID",I21="VALID",J21="VALID"),"VALID","INVALID"))</x:f>
      </x:c>
    </x:row>
    <x:row r="22">
      <x:c r="A22" s="51"/>
      <x:c r="B22" s="51"/>
      <x:c r="C22" s="51"/>
      <x:c r="D22" s="51"/>
      <x:c r="E22" s="51"/>
      <x:c r="F22" s="51"/>
      <x:c r="G22" s="51" t="str">
        <x:f>IF(A22="","",IF(COUNTIF($A$6:$A$205,A22)=1,"VALID","INVALID - DUPLICATE / CASE-COLLIDING ALTERNATIVE ID"))</x:f>
      </x:c>
      <x:c r="H22" s="51" t="str">
        <x:f>IF(A22="","",IF(AND(COUNTIF(DECISION_CONTEXT!$A$6:$A$205,B22)=1,EXACT(B22,INDEX(DECISION_CONTEXT!$A$6:$A$205,MATCH(B22,DECISION_CONTEXT!$A$6:$A$205,0))),INDEX(DECISION_CONTEXT!$I$6:$I$205,MATCH(B22,DECISION_CONTEXT!$A$6:$A$205,0))="VALID"),"VALID","INVALID - DECISION OWNERSHIP"))</x:f>
      </x:c>
      <x:c r="I22" s="51" t="str">
        <x:f>IF(A22="","",IF(OR(EXACT(D22,"REJECTED"),EXACT(D22,"DEFERRED"),EXACT(D22,"STATUS QUO")),"VALID","INVALID - STATUS TOKEN"))</x:f>
      </x:c>
      <x:c r="J22" s="51" t="str">
        <x:f>IF(A22="","",IF(AND(B22&lt;&gt;"",C22&lt;&gt;"",D22&lt;&gt;"",E22&lt;&gt;"",F22&lt;&gt;""),"VALID","INVALID - REQUIRED FIELD"))</x:f>
      </x:c>
      <x:c r="K22" s="51" t="str">
        <x:f>IF(A22="","",IF(AND(G22="VALID",H22="VALID",I22="VALID",J22="VALID"),"VALID","INVALID"))</x:f>
      </x:c>
    </x:row>
    <x:row r="23">
      <x:c r="A23" s="51"/>
      <x:c r="B23" s="51"/>
      <x:c r="C23" s="51"/>
      <x:c r="D23" s="51"/>
      <x:c r="E23" s="51"/>
      <x:c r="F23" s="51"/>
      <x:c r="G23" s="51" t="str">
        <x:f>IF(A23="","",IF(COUNTIF($A$6:$A$205,A23)=1,"VALID","INVALID - DUPLICATE / CASE-COLLIDING ALTERNATIVE ID"))</x:f>
      </x:c>
      <x:c r="H23" s="51" t="str">
        <x:f>IF(A23="","",IF(AND(COUNTIF(DECISION_CONTEXT!$A$6:$A$205,B23)=1,EXACT(B23,INDEX(DECISION_CONTEXT!$A$6:$A$205,MATCH(B23,DECISION_CONTEXT!$A$6:$A$205,0))),INDEX(DECISION_CONTEXT!$I$6:$I$205,MATCH(B23,DECISION_CONTEXT!$A$6:$A$205,0))="VALID"),"VALID","INVALID - DECISION OWNERSHIP"))</x:f>
      </x:c>
      <x:c r="I23" s="51" t="str">
        <x:f>IF(A23="","",IF(OR(EXACT(D23,"REJECTED"),EXACT(D23,"DEFERRED"),EXACT(D23,"STATUS QUO")),"VALID","INVALID - STATUS TOKEN"))</x:f>
      </x:c>
      <x:c r="J23" s="51" t="str">
        <x:f>IF(A23="","",IF(AND(B23&lt;&gt;"",C23&lt;&gt;"",D23&lt;&gt;"",E23&lt;&gt;"",F23&lt;&gt;""),"VALID","INVALID - REQUIRED FIELD"))</x:f>
      </x:c>
      <x:c r="K23" s="51" t="str">
        <x:f>IF(A23="","",IF(AND(G23="VALID",H23="VALID",I23="VALID",J23="VALID"),"VALID","INVALID"))</x:f>
      </x:c>
    </x:row>
    <x:row r="24">
      <x:c r="A24" s="51"/>
      <x:c r="B24" s="51"/>
      <x:c r="C24" s="51"/>
      <x:c r="D24" s="51"/>
      <x:c r="E24" s="51"/>
      <x:c r="F24" s="51"/>
      <x:c r="G24" s="51" t="str">
        <x:f>IF(A24="","",IF(COUNTIF($A$6:$A$205,A24)=1,"VALID","INVALID - DUPLICATE / CASE-COLLIDING ALTERNATIVE ID"))</x:f>
      </x:c>
      <x:c r="H24" s="51" t="str">
        <x:f>IF(A24="","",IF(AND(COUNTIF(DECISION_CONTEXT!$A$6:$A$205,B24)=1,EXACT(B24,INDEX(DECISION_CONTEXT!$A$6:$A$205,MATCH(B24,DECISION_CONTEXT!$A$6:$A$205,0))),INDEX(DECISION_CONTEXT!$I$6:$I$205,MATCH(B24,DECISION_CONTEXT!$A$6:$A$205,0))="VALID"),"VALID","INVALID - DECISION OWNERSHIP"))</x:f>
      </x:c>
      <x:c r="I24" s="51" t="str">
        <x:f>IF(A24="","",IF(OR(EXACT(D24,"REJECTED"),EXACT(D24,"DEFERRED"),EXACT(D24,"STATUS QUO")),"VALID","INVALID - STATUS TOKEN"))</x:f>
      </x:c>
      <x:c r="J24" s="51" t="str">
        <x:f>IF(A24="","",IF(AND(B24&lt;&gt;"",C24&lt;&gt;"",D24&lt;&gt;"",E24&lt;&gt;"",F24&lt;&gt;""),"VALID","INVALID - REQUIRED FIELD"))</x:f>
      </x:c>
      <x:c r="K24" s="51" t="str">
        <x:f>IF(A24="","",IF(AND(G24="VALID",H24="VALID",I24="VALID",J24="VALID"),"VALID","INVALID"))</x:f>
      </x:c>
    </x:row>
    <x:row r="25">
      <x:c r="A25" s="51"/>
      <x:c r="B25" s="51"/>
      <x:c r="C25" s="51"/>
      <x:c r="D25" s="51"/>
      <x:c r="E25" s="51"/>
      <x:c r="F25" s="51"/>
      <x:c r="G25" s="51" t="str">
        <x:f>IF(A25="","",IF(COUNTIF($A$6:$A$205,A25)=1,"VALID","INVALID - DUPLICATE / CASE-COLLIDING ALTERNATIVE ID"))</x:f>
      </x:c>
      <x:c r="H25" s="51" t="str">
        <x:f>IF(A25="","",IF(AND(COUNTIF(DECISION_CONTEXT!$A$6:$A$205,B25)=1,EXACT(B25,INDEX(DECISION_CONTEXT!$A$6:$A$205,MATCH(B25,DECISION_CONTEXT!$A$6:$A$205,0))),INDEX(DECISION_CONTEXT!$I$6:$I$205,MATCH(B25,DECISION_CONTEXT!$A$6:$A$205,0))="VALID"),"VALID","INVALID - DECISION OWNERSHIP"))</x:f>
      </x:c>
      <x:c r="I25" s="51" t="str">
        <x:f>IF(A25="","",IF(OR(EXACT(D25,"REJECTED"),EXACT(D25,"DEFERRED"),EXACT(D25,"STATUS QUO")),"VALID","INVALID - STATUS TOKEN"))</x:f>
      </x:c>
      <x:c r="J25" s="51" t="str">
        <x:f>IF(A25="","",IF(AND(B25&lt;&gt;"",C25&lt;&gt;"",D25&lt;&gt;"",E25&lt;&gt;"",F25&lt;&gt;""),"VALID","INVALID - REQUIRED FIELD"))</x:f>
      </x:c>
      <x:c r="K25" s="51" t="str">
        <x:f>IF(A25="","",IF(AND(G25="VALID",H25="VALID",I25="VALID",J25="VALID"),"VALID","INVALID"))</x:f>
      </x:c>
    </x:row>
    <x:row r="26">
      <x:c r="A26" s="51"/>
      <x:c r="B26" s="51"/>
      <x:c r="C26" s="51"/>
      <x:c r="D26" s="51"/>
      <x:c r="E26" s="51"/>
      <x:c r="F26" s="51"/>
      <x:c r="G26" s="51" t="str">
        <x:f>IF(A26="","",IF(COUNTIF($A$6:$A$205,A26)=1,"VALID","INVALID - DUPLICATE / CASE-COLLIDING ALTERNATIVE ID"))</x:f>
      </x:c>
      <x:c r="H26" s="51" t="str">
        <x:f>IF(A26="","",IF(AND(COUNTIF(DECISION_CONTEXT!$A$6:$A$205,B26)=1,EXACT(B26,INDEX(DECISION_CONTEXT!$A$6:$A$205,MATCH(B26,DECISION_CONTEXT!$A$6:$A$205,0))),INDEX(DECISION_CONTEXT!$I$6:$I$205,MATCH(B26,DECISION_CONTEXT!$A$6:$A$205,0))="VALID"),"VALID","INVALID - DECISION OWNERSHIP"))</x:f>
      </x:c>
      <x:c r="I26" s="51" t="str">
        <x:f>IF(A26="","",IF(OR(EXACT(D26,"REJECTED"),EXACT(D26,"DEFERRED"),EXACT(D26,"STATUS QUO")),"VALID","INVALID - STATUS TOKEN"))</x:f>
      </x:c>
      <x:c r="J26" s="51" t="str">
        <x:f>IF(A26="","",IF(AND(B26&lt;&gt;"",C26&lt;&gt;"",D26&lt;&gt;"",E26&lt;&gt;"",F26&lt;&gt;""),"VALID","INVALID - REQUIRED FIELD"))</x:f>
      </x:c>
      <x:c r="K26" s="51" t="str">
        <x:f>IF(A26="","",IF(AND(G26="VALID",H26="VALID",I26="VALID",J26="VALID"),"VALID","INVALID"))</x:f>
      </x:c>
    </x:row>
    <x:row r="27">
      <x:c r="A27" s="51"/>
      <x:c r="B27" s="51"/>
      <x:c r="C27" s="51"/>
      <x:c r="D27" s="51"/>
      <x:c r="E27" s="51"/>
      <x:c r="F27" s="51"/>
      <x:c r="G27" s="51" t="str">
        <x:f>IF(A27="","",IF(COUNTIF($A$6:$A$205,A27)=1,"VALID","INVALID - DUPLICATE / CASE-COLLIDING ALTERNATIVE ID"))</x:f>
      </x:c>
      <x:c r="H27" s="51" t="str">
        <x:f>IF(A27="","",IF(AND(COUNTIF(DECISION_CONTEXT!$A$6:$A$205,B27)=1,EXACT(B27,INDEX(DECISION_CONTEXT!$A$6:$A$205,MATCH(B27,DECISION_CONTEXT!$A$6:$A$205,0))),INDEX(DECISION_CONTEXT!$I$6:$I$205,MATCH(B27,DECISION_CONTEXT!$A$6:$A$205,0))="VALID"),"VALID","INVALID - DECISION OWNERSHIP"))</x:f>
      </x:c>
      <x:c r="I27" s="51" t="str">
        <x:f>IF(A27="","",IF(OR(EXACT(D27,"REJECTED"),EXACT(D27,"DEFERRED"),EXACT(D27,"STATUS QUO")),"VALID","INVALID - STATUS TOKEN"))</x:f>
      </x:c>
      <x:c r="J27" s="51" t="str">
        <x:f>IF(A27="","",IF(AND(B27&lt;&gt;"",C27&lt;&gt;"",D27&lt;&gt;"",E27&lt;&gt;"",F27&lt;&gt;""),"VALID","INVALID - REQUIRED FIELD"))</x:f>
      </x:c>
      <x:c r="K27" s="51" t="str">
        <x:f>IF(A27="","",IF(AND(G27="VALID",H27="VALID",I27="VALID",J27="VALID"),"VALID","INVALID"))</x:f>
      </x:c>
    </x:row>
    <x:row r="28">
      <x:c r="A28" s="51"/>
      <x:c r="B28" s="51"/>
      <x:c r="C28" s="51"/>
      <x:c r="D28" s="51"/>
      <x:c r="E28" s="51"/>
      <x:c r="F28" s="51"/>
      <x:c r="G28" s="51" t="str">
        <x:f>IF(A28="","",IF(COUNTIF($A$6:$A$205,A28)=1,"VALID","INVALID - DUPLICATE / CASE-COLLIDING ALTERNATIVE ID"))</x:f>
      </x:c>
      <x:c r="H28" s="51" t="str">
        <x:f>IF(A28="","",IF(AND(COUNTIF(DECISION_CONTEXT!$A$6:$A$205,B28)=1,EXACT(B28,INDEX(DECISION_CONTEXT!$A$6:$A$205,MATCH(B28,DECISION_CONTEXT!$A$6:$A$205,0))),INDEX(DECISION_CONTEXT!$I$6:$I$205,MATCH(B28,DECISION_CONTEXT!$A$6:$A$205,0))="VALID"),"VALID","INVALID - DECISION OWNERSHIP"))</x:f>
      </x:c>
      <x:c r="I28" s="51" t="str">
        <x:f>IF(A28="","",IF(OR(EXACT(D28,"REJECTED"),EXACT(D28,"DEFERRED"),EXACT(D28,"STATUS QUO")),"VALID","INVALID - STATUS TOKEN"))</x:f>
      </x:c>
      <x:c r="J28" s="51" t="str">
        <x:f>IF(A28="","",IF(AND(B28&lt;&gt;"",C28&lt;&gt;"",D28&lt;&gt;"",E28&lt;&gt;"",F28&lt;&gt;""),"VALID","INVALID - REQUIRED FIELD"))</x:f>
      </x:c>
      <x:c r="K28" s="51" t="str">
        <x:f>IF(A28="","",IF(AND(G28="VALID",H28="VALID",I28="VALID",J28="VALID"),"VALID","INVALID"))</x:f>
      </x:c>
    </x:row>
    <x:row r="29">
      <x:c r="A29" s="51"/>
      <x:c r="B29" s="51"/>
      <x:c r="C29" s="51"/>
      <x:c r="D29" s="51"/>
      <x:c r="E29" s="51"/>
      <x:c r="F29" s="51"/>
      <x:c r="G29" s="51" t="str">
        <x:f>IF(A29="","",IF(COUNTIF($A$6:$A$205,A29)=1,"VALID","INVALID - DUPLICATE / CASE-COLLIDING ALTERNATIVE ID"))</x:f>
      </x:c>
      <x:c r="H29" s="51" t="str">
        <x:f>IF(A29="","",IF(AND(COUNTIF(DECISION_CONTEXT!$A$6:$A$205,B29)=1,EXACT(B29,INDEX(DECISION_CONTEXT!$A$6:$A$205,MATCH(B29,DECISION_CONTEXT!$A$6:$A$205,0))),INDEX(DECISION_CONTEXT!$I$6:$I$205,MATCH(B29,DECISION_CONTEXT!$A$6:$A$205,0))="VALID"),"VALID","INVALID - DECISION OWNERSHIP"))</x:f>
      </x:c>
      <x:c r="I29" s="51" t="str">
        <x:f>IF(A29="","",IF(OR(EXACT(D29,"REJECTED"),EXACT(D29,"DEFERRED"),EXACT(D29,"STATUS QUO")),"VALID","INVALID - STATUS TOKEN"))</x:f>
      </x:c>
      <x:c r="J29" s="51" t="str">
        <x:f>IF(A29="","",IF(AND(B29&lt;&gt;"",C29&lt;&gt;"",D29&lt;&gt;"",E29&lt;&gt;"",F29&lt;&gt;""),"VALID","INVALID - REQUIRED FIELD"))</x:f>
      </x:c>
      <x:c r="K29" s="51" t="str">
        <x:f>IF(A29="","",IF(AND(G29="VALID",H29="VALID",I29="VALID",J29="VALID"),"VALID","INVALID"))</x:f>
      </x:c>
    </x:row>
    <x:row r="30">
      <x:c r="A30" s="51"/>
      <x:c r="B30" s="51"/>
      <x:c r="C30" s="51"/>
      <x:c r="D30" s="51"/>
      <x:c r="E30" s="51"/>
      <x:c r="F30" s="51"/>
      <x:c r="G30" s="51" t="str">
        <x:f>IF(A30="","",IF(COUNTIF($A$6:$A$205,A30)=1,"VALID","INVALID - DUPLICATE / CASE-COLLIDING ALTERNATIVE ID"))</x:f>
      </x:c>
      <x:c r="H30" s="51" t="str">
        <x:f>IF(A30="","",IF(AND(COUNTIF(DECISION_CONTEXT!$A$6:$A$205,B30)=1,EXACT(B30,INDEX(DECISION_CONTEXT!$A$6:$A$205,MATCH(B30,DECISION_CONTEXT!$A$6:$A$205,0))),INDEX(DECISION_CONTEXT!$I$6:$I$205,MATCH(B30,DECISION_CONTEXT!$A$6:$A$205,0))="VALID"),"VALID","INVALID - DECISION OWNERSHIP"))</x:f>
      </x:c>
      <x:c r="I30" s="51" t="str">
        <x:f>IF(A30="","",IF(OR(EXACT(D30,"REJECTED"),EXACT(D30,"DEFERRED"),EXACT(D30,"STATUS QUO")),"VALID","INVALID - STATUS TOKEN"))</x:f>
      </x:c>
      <x:c r="J30" s="51" t="str">
        <x:f>IF(A30="","",IF(AND(B30&lt;&gt;"",C30&lt;&gt;"",D30&lt;&gt;"",E30&lt;&gt;"",F30&lt;&gt;""),"VALID","INVALID - REQUIRED FIELD"))</x:f>
      </x:c>
      <x:c r="K30" s="51" t="str">
        <x:f>IF(A30="","",IF(AND(G30="VALID",H30="VALID",I30="VALID",J30="VALID"),"VALID","INVALID"))</x:f>
      </x:c>
    </x:row>
    <x:row r="31">
      <x:c r="A31" s="51"/>
      <x:c r="B31" s="51"/>
      <x:c r="C31" s="51"/>
      <x:c r="D31" s="51"/>
      <x:c r="E31" s="51"/>
      <x:c r="F31" s="51"/>
      <x:c r="G31" s="51" t="str">
        <x:f>IF(A31="","",IF(COUNTIF($A$6:$A$205,A31)=1,"VALID","INVALID - DUPLICATE / CASE-COLLIDING ALTERNATIVE ID"))</x:f>
      </x:c>
      <x:c r="H31" s="51" t="str">
        <x:f>IF(A31="","",IF(AND(COUNTIF(DECISION_CONTEXT!$A$6:$A$205,B31)=1,EXACT(B31,INDEX(DECISION_CONTEXT!$A$6:$A$205,MATCH(B31,DECISION_CONTEXT!$A$6:$A$205,0))),INDEX(DECISION_CONTEXT!$I$6:$I$205,MATCH(B31,DECISION_CONTEXT!$A$6:$A$205,0))="VALID"),"VALID","INVALID - DECISION OWNERSHIP"))</x:f>
      </x:c>
      <x:c r="I31" s="51" t="str">
        <x:f>IF(A31="","",IF(OR(EXACT(D31,"REJECTED"),EXACT(D31,"DEFERRED"),EXACT(D31,"STATUS QUO")),"VALID","INVALID - STATUS TOKEN"))</x:f>
      </x:c>
      <x:c r="J31" s="51" t="str">
        <x:f>IF(A31="","",IF(AND(B31&lt;&gt;"",C31&lt;&gt;"",D31&lt;&gt;"",E31&lt;&gt;"",F31&lt;&gt;""),"VALID","INVALID - REQUIRED FIELD"))</x:f>
      </x:c>
      <x:c r="K31" s="51" t="str">
        <x:f>IF(A31="","",IF(AND(G31="VALID",H31="VALID",I31="VALID",J31="VALID"),"VALID","INVALID"))</x:f>
      </x:c>
    </x:row>
    <x:row r="32">
      <x:c r="A32" s="51"/>
      <x:c r="B32" s="51"/>
      <x:c r="C32" s="51"/>
      <x:c r="D32" s="51"/>
      <x:c r="E32" s="51"/>
      <x:c r="F32" s="51"/>
      <x:c r="G32" s="51" t="str">
        <x:f>IF(A32="","",IF(COUNTIF($A$6:$A$205,A32)=1,"VALID","INVALID - DUPLICATE / CASE-COLLIDING ALTERNATIVE ID"))</x:f>
      </x:c>
      <x:c r="H32" s="51" t="str">
        <x:f>IF(A32="","",IF(AND(COUNTIF(DECISION_CONTEXT!$A$6:$A$205,B32)=1,EXACT(B32,INDEX(DECISION_CONTEXT!$A$6:$A$205,MATCH(B32,DECISION_CONTEXT!$A$6:$A$205,0))),INDEX(DECISION_CONTEXT!$I$6:$I$205,MATCH(B32,DECISION_CONTEXT!$A$6:$A$205,0))="VALID"),"VALID","INVALID - DECISION OWNERSHIP"))</x:f>
      </x:c>
      <x:c r="I32" s="51" t="str">
        <x:f>IF(A32="","",IF(OR(EXACT(D32,"REJECTED"),EXACT(D32,"DEFERRED"),EXACT(D32,"STATUS QUO")),"VALID","INVALID - STATUS TOKEN"))</x:f>
      </x:c>
      <x:c r="J32" s="51" t="str">
        <x:f>IF(A32="","",IF(AND(B32&lt;&gt;"",C32&lt;&gt;"",D32&lt;&gt;"",E32&lt;&gt;"",F32&lt;&gt;""),"VALID","INVALID - REQUIRED FIELD"))</x:f>
      </x:c>
      <x:c r="K32" s="51" t="str">
        <x:f>IF(A32="","",IF(AND(G32="VALID",H32="VALID",I32="VALID",J32="VALID"),"VALID","INVALID"))</x:f>
      </x:c>
    </x:row>
    <x:row r="33">
      <x:c r="A33" s="51"/>
      <x:c r="B33" s="51"/>
      <x:c r="C33" s="51"/>
      <x:c r="D33" s="51"/>
      <x:c r="E33" s="51"/>
      <x:c r="F33" s="51"/>
      <x:c r="G33" s="51" t="str">
        <x:f>IF(A33="","",IF(COUNTIF($A$6:$A$205,A33)=1,"VALID","INVALID - DUPLICATE / CASE-COLLIDING ALTERNATIVE ID"))</x:f>
      </x:c>
      <x:c r="H33" s="51" t="str">
        <x:f>IF(A33="","",IF(AND(COUNTIF(DECISION_CONTEXT!$A$6:$A$205,B33)=1,EXACT(B33,INDEX(DECISION_CONTEXT!$A$6:$A$205,MATCH(B33,DECISION_CONTEXT!$A$6:$A$205,0))),INDEX(DECISION_CONTEXT!$I$6:$I$205,MATCH(B33,DECISION_CONTEXT!$A$6:$A$205,0))="VALID"),"VALID","INVALID - DECISION OWNERSHIP"))</x:f>
      </x:c>
      <x:c r="I33" s="51" t="str">
        <x:f>IF(A33="","",IF(OR(EXACT(D33,"REJECTED"),EXACT(D33,"DEFERRED"),EXACT(D33,"STATUS QUO")),"VALID","INVALID - STATUS TOKEN"))</x:f>
      </x:c>
      <x:c r="J33" s="51" t="str">
        <x:f>IF(A33="","",IF(AND(B33&lt;&gt;"",C33&lt;&gt;"",D33&lt;&gt;"",E33&lt;&gt;"",F33&lt;&gt;""),"VALID","INVALID - REQUIRED FIELD"))</x:f>
      </x:c>
      <x:c r="K33" s="51" t="str">
        <x:f>IF(A33="","",IF(AND(G33="VALID",H33="VALID",I33="VALID",J33="VALID"),"VALID","INVALID"))</x:f>
      </x:c>
    </x:row>
    <x:row r="34">
      <x:c r="A34" s="51"/>
      <x:c r="B34" s="51"/>
      <x:c r="C34" s="51"/>
      <x:c r="D34" s="51"/>
      <x:c r="E34" s="51"/>
      <x:c r="F34" s="51"/>
      <x:c r="G34" s="51" t="str">
        <x:f>IF(A34="","",IF(COUNTIF($A$6:$A$205,A34)=1,"VALID","INVALID - DUPLICATE / CASE-COLLIDING ALTERNATIVE ID"))</x:f>
      </x:c>
      <x:c r="H34" s="51" t="str">
        <x:f>IF(A34="","",IF(AND(COUNTIF(DECISION_CONTEXT!$A$6:$A$205,B34)=1,EXACT(B34,INDEX(DECISION_CONTEXT!$A$6:$A$205,MATCH(B34,DECISION_CONTEXT!$A$6:$A$205,0))),INDEX(DECISION_CONTEXT!$I$6:$I$205,MATCH(B34,DECISION_CONTEXT!$A$6:$A$205,0))="VALID"),"VALID","INVALID - DECISION OWNERSHIP"))</x:f>
      </x:c>
      <x:c r="I34" s="51" t="str">
        <x:f>IF(A34="","",IF(OR(EXACT(D34,"REJECTED"),EXACT(D34,"DEFERRED"),EXACT(D34,"STATUS QUO")),"VALID","INVALID - STATUS TOKEN"))</x:f>
      </x:c>
      <x:c r="J34" s="51" t="str">
        <x:f>IF(A34="","",IF(AND(B34&lt;&gt;"",C34&lt;&gt;"",D34&lt;&gt;"",E34&lt;&gt;"",F34&lt;&gt;""),"VALID","INVALID - REQUIRED FIELD"))</x:f>
      </x:c>
      <x:c r="K34" s="51" t="str">
        <x:f>IF(A34="","",IF(AND(G34="VALID",H34="VALID",I34="VALID",J34="VALID"),"VALID","INVALID"))</x:f>
      </x:c>
    </x:row>
    <x:row r="35">
      <x:c r="A35" s="51"/>
      <x:c r="B35" s="51"/>
      <x:c r="C35" s="51"/>
      <x:c r="D35" s="51"/>
      <x:c r="E35" s="51"/>
      <x:c r="F35" s="51"/>
      <x:c r="G35" s="51" t="str">
        <x:f>IF(A35="","",IF(COUNTIF($A$6:$A$205,A35)=1,"VALID","INVALID - DUPLICATE / CASE-COLLIDING ALTERNATIVE ID"))</x:f>
      </x:c>
      <x:c r="H35" s="51" t="str">
        <x:f>IF(A35="","",IF(AND(COUNTIF(DECISION_CONTEXT!$A$6:$A$205,B35)=1,EXACT(B35,INDEX(DECISION_CONTEXT!$A$6:$A$205,MATCH(B35,DECISION_CONTEXT!$A$6:$A$205,0))),INDEX(DECISION_CONTEXT!$I$6:$I$205,MATCH(B35,DECISION_CONTEXT!$A$6:$A$205,0))="VALID"),"VALID","INVALID - DECISION OWNERSHIP"))</x:f>
      </x:c>
      <x:c r="I35" s="51" t="str">
        <x:f>IF(A35="","",IF(OR(EXACT(D35,"REJECTED"),EXACT(D35,"DEFERRED"),EXACT(D35,"STATUS QUO")),"VALID","INVALID - STATUS TOKEN"))</x:f>
      </x:c>
      <x:c r="J35" s="51" t="str">
        <x:f>IF(A35="","",IF(AND(B35&lt;&gt;"",C35&lt;&gt;"",D35&lt;&gt;"",E35&lt;&gt;"",F35&lt;&gt;""),"VALID","INVALID - REQUIRED FIELD"))</x:f>
      </x:c>
      <x:c r="K35" s="51" t="str">
        <x:f>IF(A35="","",IF(AND(G35="VALID",H35="VALID",I35="VALID",J35="VALID"),"VALID","INVALID"))</x:f>
      </x:c>
    </x:row>
    <x:row r="36">
      <x:c r="A36" s="51"/>
      <x:c r="B36" s="51"/>
      <x:c r="C36" s="51"/>
      <x:c r="D36" s="51"/>
      <x:c r="E36" s="51"/>
      <x:c r="F36" s="51"/>
      <x:c r="G36" s="51" t="str">
        <x:f>IF(A36="","",IF(COUNTIF($A$6:$A$205,A36)=1,"VALID","INVALID - DUPLICATE / CASE-COLLIDING ALTERNATIVE ID"))</x:f>
      </x:c>
      <x:c r="H36" s="51" t="str">
        <x:f>IF(A36="","",IF(AND(COUNTIF(DECISION_CONTEXT!$A$6:$A$205,B36)=1,EXACT(B36,INDEX(DECISION_CONTEXT!$A$6:$A$205,MATCH(B36,DECISION_CONTEXT!$A$6:$A$205,0))),INDEX(DECISION_CONTEXT!$I$6:$I$205,MATCH(B36,DECISION_CONTEXT!$A$6:$A$205,0))="VALID"),"VALID","INVALID - DECISION OWNERSHIP"))</x:f>
      </x:c>
      <x:c r="I36" s="51" t="str">
        <x:f>IF(A36="","",IF(OR(EXACT(D36,"REJECTED"),EXACT(D36,"DEFERRED"),EXACT(D36,"STATUS QUO")),"VALID","INVALID - STATUS TOKEN"))</x:f>
      </x:c>
      <x:c r="J36" s="51" t="str">
        <x:f>IF(A36="","",IF(AND(B36&lt;&gt;"",C36&lt;&gt;"",D36&lt;&gt;"",E36&lt;&gt;"",F36&lt;&gt;""),"VALID","INVALID - REQUIRED FIELD"))</x:f>
      </x:c>
      <x:c r="K36" s="51" t="str">
        <x:f>IF(A36="","",IF(AND(G36="VALID",H36="VALID",I36="VALID",J36="VALID"),"VALID","INVALID"))</x:f>
      </x:c>
    </x:row>
    <x:row r="37">
      <x:c r="A37" s="51"/>
      <x:c r="B37" s="51"/>
      <x:c r="C37" s="51"/>
      <x:c r="D37" s="51"/>
      <x:c r="E37" s="51"/>
      <x:c r="F37" s="51"/>
      <x:c r="G37" s="51" t="str">
        <x:f>IF(A37="","",IF(COUNTIF($A$6:$A$205,A37)=1,"VALID","INVALID - DUPLICATE / CASE-COLLIDING ALTERNATIVE ID"))</x:f>
      </x:c>
      <x:c r="H37" s="51" t="str">
        <x:f>IF(A37="","",IF(AND(COUNTIF(DECISION_CONTEXT!$A$6:$A$205,B37)=1,EXACT(B37,INDEX(DECISION_CONTEXT!$A$6:$A$205,MATCH(B37,DECISION_CONTEXT!$A$6:$A$205,0))),INDEX(DECISION_CONTEXT!$I$6:$I$205,MATCH(B37,DECISION_CONTEXT!$A$6:$A$205,0))="VALID"),"VALID","INVALID - DECISION OWNERSHIP"))</x:f>
      </x:c>
      <x:c r="I37" s="51" t="str">
        <x:f>IF(A37="","",IF(OR(EXACT(D37,"REJECTED"),EXACT(D37,"DEFERRED"),EXACT(D37,"STATUS QUO")),"VALID","INVALID - STATUS TOKEN"))</x:f>
      </x:c>
      <x:c r="J37" s="51" t="str">
        <x:f>IF(A37="","",IF(AND(B37&lt;&gt;"",C37&lt;&gt;"",D37&lt;&gt;"",E37&lt;&gt;"",F37&lt;&gt;""),"VALID","INVALID - REQUIRED FIELD"))</x:f>
      </x:c>
      <x:c r="K37" s="51" t="str">
        <x:f>IF(A37="","",IF(AND(G37="VALID",H37="VALID",I37="VALID",J37="VALID"),"VALID","INVALID"))</x:f>
      </x:c>
    </x:row>
    <x:row r="38">
      <x:c r="A38" s="51"/>
      <x:c r="B38" s="51"/>
      <x:c r="C38" s="51"/>
      <x:c r="D38" s="51"/>
      <x:c r="E38" s="51"/>
      <x:c r="F38" s="51"/>
      <x:c r="G38" s="51" t="str">
        <x:f>IF(A38="","",IF(COUNTIF($A$6:$A$205,A38)=1,"VALID","INVALID - DUPLICATE / CASE-COLLIDING ALTERNATIVE ID"))</x:f>
      </x:c>
      <x:c r="H38" s="51" t="str">
        <x:f>IF(A38="","",IF(AND(COUNTIF(DECISION_CONTEXT!$A$6:$A$205,B38)=1,EXACT(B38,INDEX(DECISION_CONTEXT!$A$6:$A$205,MATCH(B38,DECISION_CONTEXT!$A$6:$A$205,0))),INDEX(DECISION_CONTEXT!$I$6:$I$205,MATCH(B38,DECISION_CONTEXT!$A$6:$A$205,0))="VALID"),"VALID","INVALID - DECISION OWNERSHIP"))</x:f>
      </x:c>
      <x:c r="I38" s="51" t="str">
        <x:f>IF(A38="","",IF(OR(EXACT(D38,"REJECTED"),EXACT(D38,"DEFERRED"),EXACT(D38,"STATUS QUO")),"VALID","INVALID - STATUS TOKEN"))</x:f>
      </x:c>
      <x:c r="J38" s="51" t="str">
        <x:f>IF(A38="","",IF(AND(B38&lt;&gt;"",C38&lt;&gt;"",D38&lt;&gt;"",E38&lt;&gt;"",F38&lt;&gt;""),"VALID","INVALID - REQUIRED FIELD"))</x:f>
      </x:c>
      <x:c r="K38" s="51" t="str">
        <x:f>IF(A38="","",IF(AND(G38="VALID",H38="VALID",I38="VALID",J38="VALID"),"VALID","INVALID"))</x:f>
      </x:c>
    </x:row>
    <x:row r="39">
      <x:c r="A39" s="51"/>
      <x:c r="B39" s="51"/>
      <x:c r="C39" s="51"/>
      <x:c r="D39" s="51"/>
      <x:c r="E39" s="51"/>
      <x:c r="F39" s="51"/>
      <x:c r="G39" s="51" t="str">
        <x:f>IF(A39="","",IF(COUNTIF($A$6:$A$205,A39)=1,"VALID","INVALID - DUPLICATE / CASE-COLLIDING ALTERNATIVE ID"))</x:f>
      </x:c>
      <x:c r="H39" s="51" t="str">
        <x:f>IF(A39="","",IF(AND(COUNTIF(DECISION_CONTEXT!$A$6:$A$205,B39)=1,EXACT(B39,INDEX(DECISION_CONTEXT!$A$6:$A$205,MATCH(B39,DECISION_CONTEXT!$A$6:$A$205,0))),INDEX(DECISION_CONTEXT!$I$6:$I$205,MATCH(B39,DECISION_CONTEXT!$A$6:$A$205,0))="VALID"),"VALID","INVALID - DECISION OWNERSHIP"))</x:f>
      </x:c>
      <x:c r="I39" s="51" t="str">
        <x:f>IF(A39="","",IF(OR(EXACT(D39,"REJECTED"),EXACT(D39,"DEFERRED"),EXACT(D39,"STATUS QUO")),"VALID","INVALID - STATUS TOKEN"))</x:f>
      </x:c>
      <x:c r="J39" s="51" t="str">
        <x:f>IF(A39="","",IF(AND(B39&lt;&gt;"",C39&lt;&gt;"",D39&lt;&gt;"",E39&lt;&gt;"",F39&lt;&gt;""),"VALID","INVALID - REQUIRED FIELD"))</x:f>
      </x:c>
      <x:c r="K39" s="51" t="str">
        <x:f>IF(A39="","",IF(AND(G39="VALID",H39="VALID",I39="VALID",J39="VALID"),"VALID","INVALID"))</x:f>
      </x:c>
    </x:row>
    <x:row r="40">
      <x:c r="A40" s="51"/>
      <x:c r="B40" s="51"/>
      <x:c r="C40" s="51"/>
      <x:c r="D40" s="51"/>
      <x:c r="E40" s="51"/>
      <x:c r="F40" s="51"/>
      <x:c r="G40" s="51" t="str">
        <x:f>IF(A40="","",IF(COUNTIF($A$6:$A$205,A40)=1,"VALID","INVALID - DUPLICATE / CASE-COLLIDING ALTERNATIVE ID"))</x:f>
      </x:c>
      <x:c r="H40" s="51" t="str">
        <x:f>IF(A40="","",IF(AND(COUNTIF(DECISION_CONTEXT!$A$6:$A$205,B40)=1,EXACT(B40,INDEX(DECISION_CONTEXT!$A$6:$A$205,MATCH(B40,DECISION_CONTEXT!$A$6:$A$205,0))),INDEX(DECISION_CONTEXT!$I$6:$I$205,MATCH(B40,DECISION_CONTEXT!$A$6:$A$205,0))="VALID"),"VALID","INVALID - DECISION OWNERSHIP"))</x:f>
      </x:c>
      <x:c r="I40" s="51" t="str">
        <x:f>IF(A40="","",IF(OR(EXACT(D40,"REJECTED"),EXACT(D40,"DEFERRED"),EXACT(D40,"STATUS QUO")),"VALID","INVALID - STATUS TOKEN"))</x:f>
      </x:c>
      <x:c r="J40" s="51" t="str">
        <x:f>IF(A40="","",IF(AND(B40&lt;&gt;"",C40&lt;&gt;"",D40&lt;&gt;"",E40&lt;&gt;"",F40&lt;&gt;""),"VALID","INVALID - REQUIRED FIELD"))</x:f>
      </x:c>
      <x:c r="K40" s="51" t="str">
        <x:f>IF(A40="","",IF(AND(G40="VALID",H40="VALID",I40="VALID",J40="VALID"),"VALID","INVALID"))</x:f>
      </x:c>
    </x:row>
    <x:row r="41">
      <x:c r="A41" s="51"/>
      <x:c r="B41" s="51"/>
      <x:c r="C41" s="51"/>
      <x:c r="D41" s="51"/>
      <x:c r="E41" s="51"/>
      <x:c r="F41" s="51"/>
      <x:c r="G41" s="51" t="str">
        <x:f>IF(A41="","",IF(COUNTIF($A$6:$A$205,A41)=1,"VALID","INVALID - DUPLICATE / CASE-COLLIDING ALTERNATIVE ID"))</x:f>
      </x:c>
      <x:c r="H41" s="51" t="str">
        <x:f>IF(A41="","",IF(AND(COUNTIF(DECISION_CONTEXT!$A$6:$A$205,B41)=1,EXACT(B41,INDEX(DECISION_CONTEXT!$A$6:$A$205,MATCH(B41,DECISION_CONTEXT!$A$6:$A$205,0))),INDEX(DECISION_CONTEXT!$I$6:$I$205,MATCH(B41,DECISION_CONTEXT!$A$6:$A$205,0))="VALID"),"VALID","INVALID - DECISION OWNERSHIP"))</x:f>
      </x:c>
      <x:c r="I41" s="51" t="str">
        <x:f>IF(A41="","",IF(OR(EXACT(D41,"REJECTED"),EXACT(D41,"DEFERRED"),EXACT(D41,"STATUS QUO")),"VALID","INVALID - STATUS TOKEN"))</x:f>
      </x:c>
      <x:c r="J41" s="51" t="str">
        <x:f>IF(A41="","",IF(AND(B41&lt;&gt;"",C41&lt;&gt;"",D41&lt;&gt;"",E41&lt;&gt;"",F41&lt;&gt;""),"VALID","INVALID - REQUIRED FIELD"))</x:f>
      </x:c>
      <x:c r="K41" s="51" t="str">
        <x:f>IF(A41="","",IF(AND(G41="VALID",H41="VALID",I41="VALID",J41="VALID"),"VALID","INVALID"))</x:f>
      </x:c>
    </x:row>
    <x:row r="42">
      <x:c r="A42" s="51"/>
      <x:c r="B42" s="51"/>
      <x:c r="C42" s="51"/>
      <x:c r="D42" s="51"/>
      <x:c r="E42" s="51"/>
      <x:c r="F42" s="51"/>
      <x:c r="G42" s="51" t="str">
        <x:f>IF(A42="","",IF(COUNTIF($A$6:$A$205,A42)=1,"VALID","INVALID - DUPLICATE / CASE-COLLIDING ALTERNATIVE ID"))</x:f>
      </x:c>
      <x:c r="H42" s="51" t="str">
        <x:f>IF(A42="","",IF(AND(COUNTIF(DECISION_CONTEXT!$A$6:$A$205,B42)=1,EXACT(B42,INDEX(DECISION_CONTEXT!$A$6:$A$205,MATCH(B42,DECISION_CONTEXT!$A$6:$A$205,0))),INDEX(DECISION_CONTEXT!$I$6:$I$205,MATCH(B42,DECISION_CONTEXT!$A$6:$A$205,0))="VALID"),"VALID","INVALID - DECISION OWNERSHIP"))</x:f>
      </x:c>
      <x:c r="I42" s="51" t="str">
        <x:f>IF(A42="","",IF(OR(EXACT(D42,"REJECTED"),EXACT(D42,"DEFERRED"),EXACT(D42,"STATUS QUO")),"VALID","INVALID - STATUS TOKEN"))</x:f>
      </x:c>
      <x:c r="J42" s="51" t="str">
        <x:f>IF(A42="","",IF(AND(B42&lt;&gt;"",C42&lt;&gt;"",D42&lt;&gt;"",E42&lt;&gt;"",F42&lt;&gt;""),"VALID","INVALID - REQUIRED FIELD"))</x:f>
      </x:c>
      <x:c r="K42" s="51" t="str">
        <x:f>IF(A42="","",IF(AND(G42="VALID",H42="VALID",I42="VALID",J42="VALID"),"VALID","INVALID"))</x:f>
      </x:c>
    </x:row>
    <x:row r="43">
      <x:c r="A43" s="51"/>
      <x:c r="B43" s="51"/>
      <x:c r="C43" s="51"/>
      <x:c r="D43" s="51"/>
      <x:c r="E43" s="51"/>
      <x:c r="F43" s="51"/>
      <x:c r="G43" s="51" t="str">
        <x:f>IF(A43="","",IF(COUNTIF($A$6:$A$205,A43)=1,"VALID","INVALID - DUPLICATE / CASE-COLLIDING ALTERNATIVE ID"))</x:f>
      </x:c>
      <x:c r="H43" s="51" t="str">
        <x:f>IF(A43="","",IF(AND(COUNTIF(DECISION_CONTEXT!$A$6:$A$205,B43)=1,EXACT(B43,INDEX(DECISION_CONTEXT!$A$6:$A$205,MATCH(B43,DECISION_CONTEXT!$A$6:$A$205,0))),INDEX(DECISION_CONTEXT!$I$6:$I$205,MATCH(B43,DECISION_CONTEXT!$A$6:$A$205,0))="VALID"),"VALID","INVALID - DECISION OWNERSHIP"))</x:f>
      </x:c>
      <x:c r="I43" s="51" t="str">
        <x:f>IF(A43="","",IF(OR(EXACT(D43,"REJECTED"),EXACT(D43,"DEFERRED"),EXACT(D43,"STATUS QUO")),"VALID","INVALID - STATUS TOKEN"))</x:f>
      </x:c>
      <x:c r="J43" s="51" t="str">
        <x:f>IF(A43="","",IF(AND(B43&lt;&gt;"",C43&lt;&gt;"",D43&lt;&gt;"",E43&lt;&gt;"",F43&lt;&gt;""),"VALID","INVALID - REQUIRED FIELD"))</x:f>
      </x:c>
      <x:c r="K43" s="51" t="str">
        <x:f>IF(A43="","",IF(AND(G43="VALID",H43="VALID",I43="VALID",J43="VALID"),"VALID","INVALID"))</x:f>
      </x:c>
    </x:row>
    <x:row r="44">
      <x:c r="A44" s="51"/>
      <x:c r="B44" s="51"/>
      <x:c r="C44" s="51"/>
      <x:c r="D44" s="51"/>
      <x:c r="E44" s="51"/>
      <x:c r="F44" s="51"/>
      <x:c r="G44" s="51" t="str">
        <x:f>IF(A44="","",IF(COUNTIF($A$6:$A$205,A44)=1,"VALID","INVALID - DUPLICATE / CASE-COLLIDING ALTERNATIVE ID"))</x:f>
      </x:c>
      <x:c r="H44" s="51" t="str">
        <x:f>IF(A44="","",IF(AND(COUNTIF(DECISION_CONTEXT!$A$6:$A$205,B44)=1,EXACT(B44,INDEX(DECISION_CONTEXT!$A$6:$A$205,MATCH(B44,DECISION_CONTEXT!$A$6:$A$205,0))),INDEX(DECISION_CONTEXT!$I$6:$I$205,MATCH(B44,DECISION_CONTEXT!$A$6:$A$205,0))="VALID"),"VALID","INVALID - DECISION OWNERSHIP"))</x:f>
      </x:c>
      <x:c r="I44" s="51" t="str">
        <x:f>IF(A44="","",IF(OR(EXACT(D44,"REJECTED"),EXACT(D44,"DEFERRED"),EXACT(D44,"STATUS QUO")),"VALID","INVALID - STATUS TOKEN"))</x:f>
      </x:c>
      <x:c r="J44" s="51" t="str">
        <x:f>IF(A44="","",IF(AND(B44&lt;&gt;"",C44&lt;&gt;"",D44&lt;&gt;"",E44&lt;&gt;"",F44&lt;&gt;""),"VALID","INVALID - REQUIRED FIELD"))</x:f>
      </x:c>
      <x:c r="K44" s="51" t="str">
        <x:f>IF(A44="","",IF(AND(G44="VALID",H44="VALID",I44="VALID",J44="VALID"),"VALID","INVALID"))</x:f>
      </x:c>
    </x:row>
    <x:row r="45">
      <x:c r="A45" s="51"/>
      <x:c r="B45" s="51"/>
      <x:c r="C45" s="51"/>
      <x:c r="D45" s="51"/>
      <x:c r="E45" s="51"/>
      <x:c r="F45" s="51"/>
      <x:c r="G45" s="51" t="str">
        <x:f>IF(A45="","",IF(COUNTIF($A$6:$A$205,A45)=1,"VALID","INVALID - DUPLICATE / CASE-COLLIDING ALTERNATIVE ID"))</x:f>
      </x:c>
      <x:c r="H45" s="51" t="str">
        <x:f>IF(A45="","",IF(AND(COUNTIF(DECISION_CONTEXT!$A$6:$A$205,B45)=1,EXACT(B45,INDEX(DECISION_CONTEXT!$A$6:$A$205,MATCH(B45,DECISION_CONTEXT!$A$6:$A$205,0))),INDEX(DECISION_CONTEXT!$I$6:$I$205,MATCH(B45,DECISION_CONTEXT!$A$6:$A$205,0))="VALID"),"VALID","INVALID - DECISION OWNERSHIP"))</x:f>
      </x:c>
      <x:c r="I45" s="51" t="str">
        <x:f>IF(A45="","",IF(OR(EXACT(D45,"REJECTED"),EXACT(D45,"DEFERRED"),EXACT(D45,"STATUS QUO")),"VALID","INVALID - STATUS TOKEN"))</x:f>
      </x:c>
      <x:c r="J45" s="51" t="str">
        <x:f>IF(A45="","",IF(AND(B45&lt;&gt;"",C45&lt;&gt;"",D45&lt;&gt;"",E45&lt;&gt;"",F45&lt;&gt;""),"VALID","INVALID - REQUIRED FIELD"))</x:f>
      </x:c>
      <x:c r="K45" s="51" t="str">
        <x:f>IF(A45="","",IF(AND(G45="VALID",H45="VALID",I45="VALID",J45="VALID"),"VALID","INVALID"))</x:f>
      </x:c>
    </x:row>
    <x:row r="46">
      <x:c r="A46" s="51"/>
      <x:c r="B46" s="51"/>
      <x:c r="C46" s="51"/>
      <x:c r="D46" s="51"/>
      <x:c r="E46" s="51"/>
      <x:c r="F46" s="51"/>
      <x:c r="G46" s="51" t="str">
        <x:f>IF(A46="","",IF(COUNTIF($A$6:$A$205,A46)=1,"VALID","INVALID - DUPLICATE / CASE-COLLIDING ALTERNATIVE ID"))</x:f>
      </x:c>
      <x:c r="H46" s="51" t="str">
        <x:f>IF(A46="","",IF(AND(COUNTIF(DECISION_CONTEXT!$A$6:$A$205,B46)=1,EXACT(B46,INDEX(DECISION_CONTEXT!$A$6:$A$205,MATCH(B46,DECISION_CONTEXT!$A$6:$A$205,0))),INDEX(DECISION_CONTEXT!$I$6:$I$205,MATCH(B46,DECISION_CONTEXT!$A$6:$A$205,0))="VALID"),"VALID","INVALID - DECISION OWNERSHIP"))</x:f>
      </x:c>
      <x:c r="I46" s="51" t="str">
        <x:f>IF(A46="","",IF(OR(EXACT(D46,"REJECTED"),EXACT(D46,"DEFERRED"),EXACT(D46,"STATUS QUO")),"VALID","INVALID - STATUS TOKEN"))</x:f>
      </x:c>
      <x:c r="J46" s="51" t="str">
        <x:f>IF(A46="","",IF(AND(B46&lt;&gt;"",C46&lt;&gt;"",D46&lt;&gt;"",E46&lt;&gt;"",F46&lt;&gt;""),"VALID","INVALID - REQUIRED FIELD"))</x:f>
      </x:c>
      <x:c r="K46" s="51" t="str">
        <x:f>IF(A46="","",IF(AND(G46="VALID",H46="VALID",I46="VALID",J46="VALID"),"VALID","INVALID"))</x:f>
      </x:c>
    </x:row>
    <x:row r="47">
      <x:c r="A47" s="51"/>
      <x:c r="B47" s="51"/>
      <x:c r="C47" s="51"/>
      <x:c r="D47" s="51"/>
      <x:c r="E47" s="51"/>
      <x:c r="F47" s="51"/>
      <x:c r="G47" s="51" t="str">
        <x:f>IF(A47="","",IF(COUNTIF($A$6:$A$205,A47)=1,"VALID","INVALID - DUPLICATE / CASE-COLLIDING ALTERNATIVE ID"))</x:f>
      </x:c>
      <x:c r="H47" s="51" t="str">
        <x:f>IF(A47="","",IF(AND(COUNTIF(DECISION_CONTEXT!$A$6:$A$205,B47)=1,EXACT(B47,INDEX(DECISION_CONTEXT!$A$6:$A$205,MATCH(B47,DECISION_CONTEXT!$A$6:$A$205,0))),INDEX(DECISION_CONTEXT!$I$6:$I$205,MATCH(B47,DECISION_CONTEXT!$A$6:$A$205,0))="VALID"),"VALID","INVALID - DECISION OWNERSHIP"))</x:f>
      </x:c>
      <x:c r="I47" s="51" t="str">
        <x:f>IF(A47="","",IF(OR(EXACT(D47,"REJECTED"),EXACT(D47,"DEFERRED"),EXACT(D47,"STATUS QUO")),"VALID","INVALID - STATUS TOKEN"))</x:f>
      </x:c>
      <x:c r="J47" s="51" t="str">
        <x:f>IF(A47="","",IF(AND(B47&lt;&gt;"",C47&lt;&gt;"",D47&lt;&gt;"",E47&lt;&gt;"",F47&lt;&gt;""),"VALID","INVALID - REQUIRED FIELD"))</x:f>
      </x:c>
      <x:c r="K47" s="51" t="str">
        <x:f>IF(A47="","",IF(AND(G47="VALID",H47="VALID",I47="VALID",J47="VALID"),"VALID","INVALID"))</x:f>
      </x:c>
    </x:row>
    <x:row r="48">
      <x:c r="A48" s="51"/>
      <x:c r="B48" s="51"/>
      <x:c r="C48" s="51"/>
      <x:c r="D48" s="51"/>
      <x:c r="E48" s="51"/>
      <x:c r="F48" s="51"/>
      <x:c r="G48" s="51" t="str">
        <x:f>IF(A48="","",IF(COUNTIF($A$6:$A$205,A48)=1,"VALID","INVALID - DUPLICATE / CASE-COLLIDING ALTERNATIVE ID"))</x:f>
      </x:c>
      <x:c r="H48" s="51" t="str">
        <x:f>IF(A48="","",IF(AND(COUNTIF(DECISION_CONTEXT!$A$6:$A$205,B48)=1,EXACT(B48,INDEX(DECISION_CONTEXT!$A$6:$A$205,MATCH(B48,DECISION_CONTEXT!$A$6:$A$205,0))),INDEX(DECISION_CONTEXT!$I$6:$I$205,MATCH(B48,DECISION_CONTEXT!$A$6:$A$205,0))="VALID"),"VALID","INVALID - DECISION OWNERSHIP"))</x:f>
      </x:c>
      <x:c r="I48" s="51" t="str">
        <x:f>IF(A48="","",IF(OR(EXACT(D48,"REJECTED"),EXACT(D48,"DEFERRED"),EXACT(D48,"STATUS QUO")),"VALID","INVALID - STATUS TOKEN"))</x:f>
      </x:c>
      <x:c r="J48" s="51" t="str">
        <x:f>IF(A48="","",IF(AND(B48&lt;&gt;"",C48&lt;&gt;"",D48&lt;&gt;"",E48&lt;&gt;"",F48&lt;&gt;""),"VALID","INVALID - REQUIRED FIELD"))</x:f>
      </x:c>
      <x:c r="K48" s="51" t="str">
        <x:f>IF(A48="","",IF(AND(G48="VALID",H48="VALID",I48="VALID",J48="VALID"),"VALID","INVALID"))</x:f>
      </x:c>
    </x:row>
    <x:row r="49">
      <x:c r="A49" s="51"/>
      <x:c r="B49" s="51"/>
      <x:c r="C49" s="51"/>
      <x:c r="D49" s="51"/>
      <x:c r="E49" s="51"/>
      <x:c r="F49" s="51"/>
      <x:c r="G49" s="51" t="str">
        <x:f>IF(A49="","",IF(COUNTIF($A$6:$A$205,A49)=1,"VALID","INVALID - DUPLICATE / CASE-COLLIDING ALTERNATIVE ID"))</x:f>
      </x:c>
      <x:c r="H49" s="51" t="str">
        <x:f>IF(A49="","",IF(AND(COUNTIF(DECISION_CONTEXT!$A$6:$A$205,B49)=1,EXACT(B49,INDEX(DECISION_CONTEXT!$A$6:$A$205,MATCH(B49,DECISION_CONTEXT!$A$6:$A$205,0))),INDEX(DECISION_CONTEXT!$I$6:$I$205,MATCH(B49,DECISION_CONTEXT!$A$6:$A$205,0))="VALID"),"VALID","INVALID - DECISION OWNERSHIP"))</x:f>
      </x:c>
      <x:c r="I49" s="51" t="str">
        <x:f>IF(A49="","",IF(OR(EXACT(D49,"REJECTED"),EXACT(D49,"DEFERRED"),EXACT(D49,"STATUS QUO")),"VALID","INVALID - STATUS TOKEN"))</x:f>
      </x:c>
      <x:c r="J49" s="51" t="str">
        <x:f>IF(A49="","",IF(AND(B49&lt;&gt;"",C49&lt;&gt;"",D49&lt;&gt;"",E49&lt;&gt;"",F49&lt;&gt;""),"VALID","INVALID - REQUIRED FIELD"))</x:f>
      </x:c>
      <x:c r="K49" s="51" t="str">
        <x:f>IF(A49="","",IF(AND(G49="VALID",H49="VALID",I49="VALID",J49="VALID"),"VALID","INVALID"))</x:f>
      </x:c>
    </x:row>
    <x:row r="50">
      <x:c r="A50" s="51"/>
      <x:c r="B50" s="51"/>
      <x:c r="C50" s="51"/>
      <x:c r="D50" s="51"/>
      <x:c r="E50" s="51"/>
      <x:c r="F50" s="51"/>
      <x:c r="G50" s="51" t="str">
        <x:f>IF(A50="","",IF(COUNTIF($A$6:$A$205,A50)=1,"VALID","INVALID - DUPLICATE / CASE-COLLIDING ALTERNATIVE ID"))</x:f>
      </x:c>
      <x:c r="H50" s="51" t="str">
        <x:f>IF(A50="","",IF(AND(COUNTIF(DECISION_CONTEXT!$A$6:$A$205,B50)=1,EXACT(B50,INDEX(DECISION_CONTEXT!$A$6:$A$205,MATCH(B50,DECISION_CONTEXT!$A$6:$A$205,0))),INDEX(DECISION_CONTEXT!$I$6:$I$205,MATCH(B50,DECISION_CONTEXT!$A$6:$A$205,0))="VALID"),"VALID","INVALID - DECISION OWNERSHIP"))</x:f>
      </x:c>
      <x:c r="I50" s="51" t="str">
        <x:f>IF(A50="","",IF(OR(EXACT(D50,"REJECTED"),EXACT(D50,"DEFERRED"),EXACT(D50,"STATUS QUO")),"VALID","INVALID - STATUS TOKEN"))</x:f>
      </x:c>
      <x:c r="J50" s="51" t="str">
        <x:f>IF(A50="","",IF(AND(B50&lt;&gt;"",C50&lt;&gt;"",D50&lt;&gt;"",E50&lt;&gt;"",F50&lt;&gt;""),"VALID","INVALID - REQUIRED FIELD"))</x:f>
      </x:c>
      <x:c r="K50" s="51" t="str">
        <x:f>IF(A50="","",IF(AND(G50="VALID",H50="VALID",I50="VALID",J50="VALID"),"VALID","INVALID"))</x:f>
      </x:c>
    </x:row>
    <x:row r="51">
      <x:c r="A51" s="51"/>
      <x:c r="B51" s="51"/>
      <x:c r="C51" s="51"/>
      <x:c r="D51" s="51"/>
      <x:c r="E51" s="51"/>
      <x:c r="F51" s="51"/>
      <x:c r="G51" s="51" t="str">
        <x:f>IF(A51="","",IF(COUNTIF($A$6:$A$205,A51)=1,"VALID","INVALID - DUPLICATE / CASE-COLLIDING ALTERNATIVE ID"))</x:f>
      </x:c>
      <x:c r="H51" s="51" t="str">
        <x:f>IF(A51="","",IF(AND(COUNTIF(DECISION_CONTEXT!$A$6:$A$205,B51)=1,EXACT(B51,INDEX(DECISION_CONTEXT!$A$6:$A$205,MATCH(B51,DECISION_CONTEXT!$A$6:$A$205,0))),INDEX(DECISION_CONTEXT!$I$6:$I$205,MATCH(B51,DECISION_CONTEXT!$A$6:$A$205,0))="VALID"),"VALID","INVALID - DECISION OWNERSHIP"))</x:f>
      </x:c>
      <x:c r="I51" s="51" t="str">
        <x:f>IF(A51="","",IF(OR(EXACT(D51,"REJECTED"),EXACT(D51,"DEFERRED"),EXACT(D51,"STATUS QUO")),"VALID","INVALID - STATUS TOKEN"))</x:f>
      </x:c>
      <x:c r="J51" s="51" t="str">
        <x:f>IF(A51="","",IF(AND(B51&lt;&gt;"",C51&lt;&gt;"",D51&lt;&gt;"",E51&lt;&gt;"",F51&lt;&gt;""),"VALID","INVALID - REQUIRED FIELD"))</x:f>
      </x:c>
      <x:c r="K51" s="51" t="str">
        <x:f>IF(A51="","",IF(AND(G51="VALID",H51="VALID",I51="VALID",J51="VALID"),"VALID","INVALID"))</x:f>
      </x:c>
    </x:row>
    <x:row r="52">
      <x:c r="A52" s="51"/>
      <x:c r="B52" s="51"/>
      <x:c r="C52" s="51"/>
      <x:c r="D52" s="51"/>
      <x:c r="E52" s="51"/>
      <x:c r="F52" s="51"/>
      <x:c r="G52" s="51" t="str">
        <x:f>IF(A52="","",IF(COUNTIF($A$6:$A$205,A52)=1,"VALID","INVALID - DUPLICATE / CASE-COLLIDING ALTERNATIVE ID"))</x:f>
      </x:c>
      <x:c r="H52" s="51" t="str">
        <x:f>IF(A52="","",IF(AND(COUNTIF(DECISION_CONTEXT!$A$6:$A$205,B52)=1,EXACT(B52,INDEX(DECISION_CONTEXT!$A$6:$A$205,MATCH(B52,DECISION_CONTEXT!$A$6:$A$205,0))),INDEX(DECISION_CONTEXT!$I$6:$I$205,MATCH(B52,DECISION_CONTEXT!$A$6:$A$205,0))="VALID"),"VALID","INVALID - DECISION OWNERSHIP"))</x:f>
      </x:c>
      <x:c r="I52" s="51" t="str">
        <x:f>IF(A52="","",IF(OR(EXACT(D52,"REJECTED"),EXACT(D52,"DEFERRED"),EXACT(D52,"STATUS QUO")),"VALID","INVALID - STATUS TOKEN"))</x:f>
      </x:c>
      <x:c r="J52" s="51" t="str">
        <x:f>IF(A52="","",IF(AND(B52&lt;&gt;"",C52&lt;&gt;"",D52&lt;&gt;"",E52&lt;&gt;"",F52&lt;&gt;""),"VALID","INVALID - REQUIRED FIELD"))</x:f>
      </x:c>
      <x:c r="K52" s="51" t="str">
        <x:f>IF(A52="","",IF(AND(G52="VALID",H52="VALID",I52="VALID",J52="VALID"),"VALID","INVALID"))</x:f>
      </x:c>
    </x:row>
    <x:row r="53">
      <x:c r="A53" s="51"/>
      <x:c r="B53" s="51"/>
      <x:c r="C53" s="51"/>
      <x:c r="D53" s="51"/>
      <x:c r="E53" s="51"/>
      <x:c r="F53" s="51"/>
      <x:c r="G53" s="51" t="str">
        <x:f>IF(A53="","",IF(COUNTIF($A$6:$A$205,A53)=1,"VALID","INVALID - DUPLICATE / CASE-COLLIDING ALTERNATIVE ID"))</x:f>
      </x:c>
      <x:c r="H53" s="51" t="str">
        <x:f>IF(A53="","",IF(AND(COUNTIF(DECISION_CONTEXT!$A$6:$A$205,B53)=1,EXACT(B53,INDEX(DECISION_CONTEXT!$A$6:$A$205,MATCH(B53,DECISION_CONTEXT!$A$6:$A$205,0))),INDEX(DECISION_CONTEXT!$I$6:$I$205,MATCH(B53,DECISION_CONTEXT!$A$6:$A$205,0))="VALID"),"VALID","INVALID - DECISION OWNERSHIP"))</x:f>
      </x:c>
      <x:c r="I53" s="51" t="str">
        <x:f>IF(A53="","",IF(OR(EXACT(D53,"REJECTED"),EXACT(D53,"DEFERRED"),EXACT(D53,"STATUS QUO")),"VALID","INVALID - STATUS TOKEN"))</x:f>
      </x:c>
      <x:c r="J53" s="51" t="str">
        <x:f>IF(A53="","",IF(AND(B53&lt;&gt;"",C53&lt;&gt;"",D53&lt;&gt;"",E53&lt;&gt;"",F53&lt;&gt;""),"VALID","INVALID - REQUIRED FIELD"))</x:f>
      </x:c>
      <x:c r="K53" s="51" t="str">
        <x:f>IF(A53="","",IF(AND(G53="VALID",H53="VALID",I53="VALID",J53="VALID"),"VALID","INVALID"))</x:f>
      </x:c>
    </x:row>
    <x:row r="54">
      <x:c r="A54" s="51"/>
      <x:c r="B54" s="51"/>
      <x:c r="C54" s="51"/>
      <x:c r="D54" s="51"/>
      <x:c r="E54" s="51"/>
      <x:c r="F54" s="51"/>
      <x:c r="G54" s="51" t="str">
        <x:f>IF(A54="","",IF(COUNTIF($A$6:$A$205,A54)=1,"VALID","INVALID - DUPLICATE / CASE-COLLIDING ALTERNATIVE ID"))</x:f>
      </x:c>
      <x:c r="H54" s="51" t="str">
        <x:f>IF(A54="","",IF(AND(COUNTIF(DECISION_CONTEXT!$A$6:$A$205,B54)=1,EXACT(B54,INDEX(DECISION_CONTEXT!$A$6:$A$205,MATCH(B54,DECISION_CONTEXT!$A$6:$A$205,0))),INDEX(DECISION_CONTEXT!$I$6:$I$205,MATCH(B54,DECISION_CONTEXT!$A$6:$A$205,0))="VALID"),"VALID","INVALID - DECISION OWNERSHIP"))</x:f>
      </x:c>
      <x:c r="I54" s="51" t="str">
        <x:f>IF(A54="","",IF(OR(EXACT(D54,"REJECTED"),EXACT(D54,"DEFERRED"),EXACT(D54,"STATUS QUO")),"VALID","INVALID - STATUS TOKEN"))</x:f>
      </x:c>
      <x:c r="J54" s="51" t="str">
        <x:f>IF(A54="","",IF(AND(B54&lt;&gt;"",C54&lt;&gt;"",D54&lt;&gt;"",E54&lt;&gt;"",F54&lt;&gt;""),"VALID","INVALID - REQUIRED FIELD"))</x:f>
      </x:c>
      <x:c r="K54" s="51" t="str">
        <x:f>IF(A54="","",IF(AND(G54="VALID",H54="VALID",I54="VALID",J54="VALID"),"VALID","INVALID"))</x:f>
      </x:c>
    </x:row>
    <x:row r="55">
      <x:c r="A55" s="51"/>
      <x:c r="B55" s="51"/>
      <x:c r="C55" s="51"/>
      <x:c r="D55" s="51"/>
      <x:c r="E55" s="51"/>
      <x:c r="F55" s="51"/>
      <x:c r="G55" s="51" t="str">
        <x:f>IF(A55="","",IF(COUNTIF($A$6:$A$205,A55)=1,"VALID","INVALID - DUPLICATE / CASE-COLLIDING ALTERNATIVE ID"))</x:f>
      </x:c>
      <x:c r="H55" s="51" t="str">
        <x:f>IF(A55="","",IF(AND(COUNTIF(DECISION_CONTEXT!$A$6:$A$205,B55)=1,EXACT(B55,INDEX(DECISION_CONTEXT!$A$6:$A$205,MATCH(B55,DECISION_CONTEXT!$A$6:$A$205,0))),INDEX(DECISION_CONTEXT!$I$6:$I$205,MATCH(B55,DECISION_CONTEXT!$A$6:$A$205,0))="VALID"),"VALID","INVALID - DECISION OWNERSHIP"))</x:f>
      </x:c>
      <x:c r="I55" s="51" t="str">
        <x:f>IF(A55="","",IF(OR(EXACT(D55,"REJECTED"),EXACT(D55,"DEFERRED"),EXACT(D55,"STATUS QUO")),"VALID","INVALID - STATUS TOKEN"))</x:f>
      </x:c>
      <x:c r="J55" s="51" t="str">
        <x:f>IF(A55="","",IF(AND(B55&lt;&gt;"",C55&lt;&gt;"",D55&lt;&gt;"",E55&lt;&gt;"",F55&lt;&gt;""),"VALID","INVALID - REQUIRED FIELD"))</x:f>
      </x:c>
      <x:c r="K55" s="51" t="str">
        <x:f>IF(A55="","",IF(AND(G55="VALID",H55="VALID",I55="VALID",J55="VALID"),"VALID","INVALID"))</x:f>
      </x:c>
    </x:row>
    <x:row r="56">
      <x:c r="A56" s="51"/>
      <x:c r="B56" s="51"/>
      <x:c r="C56" s="51"/>
      <x:c r="D56" s="51"/>
      <x:c r="E56" s="51"/>
      <x:c r="F56" s="51"/>
      <x:c r="G56" s="51" t="str">
        <x:f>IF(A56="","",IF(COUNTIF($A$6:$A$205,A56)=1,"VALID","INVALID - DUPLICATE / CASE-COLLIDING ALTERNATIVE ID"))</x:f>
      </x:c>
      <x:c r="H56" s="51" t="str">
        <x:f>IF(A56="","",IF(AND(COUNTIF(DECISION_CONTEXT!$A$6:$A$205,B56)=1,EXACT(B56,INDEX(DECISION_CONTEXT!$A$6:$A$205,MATCH(B56,DECISION_CONTEXT!$A$6:$A$205,0))),INDEX(DECISION_CONTEXT!$I$6:$I$205,MATCH(B56,DECISION_CONTEXT!$A$6:$A$205,0))="VALID"),"VALID","INVALID - DECISION OWNERSHIP"))</x:f>
      </x:c>
      <x:c r="I56" s="51" t="str">
        <x:f>IF(A56="","",IF(OR(EXACT(D56,"REJECTED"),EXACT(D56,"DEFERRED"),EXACT(D56,"STATUS QUO")),"VALID","INVALID - STATUS TOKEN"))</x:f>
      </x:c>
      <x:c r="J56" s="51" t="str">
        <x:f>IF(A56="","",IF(AND(B56&lt;&gt;"",C56&lt;&gt;"",D56&lt;&gt;"",E56&lt;&gt;"",F56&lt;&gt;""),"VALID","INVALID - REQUIRED FIELD"))</x:f>
      </x:c>
      <x:c r="K56" s="51" t="str">
        <x:f>IF(A56="","",IF(AND(G56="VALID",H56="VALID",I56="VALID",J56="VALID"),"VALID","INVALID"))</x:f>
      </x:c>
    </x:row>
    <x:row r="57">
      <x:c r="A57" s="51"/>
      <x:c r="B57" s="51"/>
      <x:c r="C57" s="51"/>
      <x:c r="D57" s="51"/>
      <x:c r="E57" s="51"/>
      <x:c r="F57" s="51"/>
      <x:c r="G57" s="51" t="str">
        <x:f>IF(A57="","",IF(COUNTIF($A$6:$A$205,A57)=1,"VALID","INVALID - DUPLICATE / CASE-COLLIDING ALTERNATIVE ID"))</x:f>
      </x:c>
      <x:c r="H57" s="51" t="str">
        <x:f>IF(A57="","",IF(AND(COUNTIF(DECISION_CONTEXT!$A$6:$A$205,B57)=1,EXACT(B57,INDEX(DECISION_CONTEXT!$A$6:$A$205,MATCH(B57,DECISION_CONTEXT!$A$6:$A$205,0))),INDEX(DECISION_CONTEXT!$I$6:$I$205,MATCH(B57,DECISION_CONTEXT!$A$6:$A$205,0))="VALID"),"VALID","INVALID - DECISION OWNERSHIP"))</x:f>
      </x:c>
      <x:c r="I57" s="51" t="str">
        <x:f>IF(A57="","",IF(OR(EXACT(D57,"REJECTED"),EXACT(D57,"DEFERRED"),EXACT(D57,"STATUS QUO")),"VALID","INVALID - STATUS TOKEN"))</x:f>
      </x:c>
      <x:c r="J57" s="51" t="str">
        <x:f>IF(A57="","",IF(AND(B57&lt;&gt;"",C57&lt;&gt;"",D57&lt;&gt;"",E57&lt;&gt;"",F57&lt;&gt;""),"VALID","INVALID - REQUIRED FIELD"))</x:f>
      </x:c>
      <x:c r="K57" s="51" t="str">
        <x:f>IF(A57="","",IF(AND(G57="VALID",H57="VALID",I57="VALID",J57="VALID"),"VALID","INVALID"))</x:f>
      </x:c>
    </x:row>
    <x:row r="58">
      <x:c r="A58" s="51"/>
      <x:c r="B58" s="51"/>
      <x:c r="C58" s="51"/>
      <x:c r="D58" s="51"/>
      <x:c r="E58" s="51"/>
      <x:c r="F58" s="51"/>
      <x:c r="G58" s="51" t="str">
        <x:f>IF(A58="","",IF(COUNTIF($A$6:$A$205,A58)=1,"VALID","INVALID - DUPLICATE / CASE-COLLIDING ALTERNATIVE ID"))</x:f>
      </x:c>
      <x:c r="H58" s="51" t="str">
        <x:f>IF(A58="","",IF(AND(COUNTIF(DECISION_CONTEXT!$A$6:$A$205,B58)=1,EXACT(B58,INDEX(DECISION_CONTEXT!$A$6:$A$205,MATCH(B58,DECISION_CONTEXT!$A$6:$A$205,0))),INDEX(DECISION_CONTEXT!$I$6:$I$205,MATCH(B58,DECISION_CONTEXT!$A$6:$A$205,0))="VALID"),"VALID","INVALID - DECISION OWNERSHIP"))</x:f>
      </x:c>
      <x:c r="I58" s="51" t="str">
        <x:f>IF(A58="","",IF(OR(EXACT(D58,"REJECTED"),EXACT(D58,"DEFERRED"),EXACT(D58,"STATUS QUO")),"VALID","INVALID - STATUS TOKEN"))</x:f>
      </x:c>
      <x:c r="J58" s="51" t="str">
        <x:f>IF(A58="","",IF(AND(B58&lt;&gt;"",C58&lt;&gt;"",D58&lt;&gt;"",E58&lt;&gt;"",F58&lt;&gt;""),"VALID","INVALID - REQUIRED FIELD"))</x:f>
      </x:c>
      <x:c r="K58" s="51" t="str">
        <x:f>IF(A58="","",IF(AND(G58="VALID",H58="VALID",I58="VALID",J58="VALID"),"VALID","INVALID"))</x:f>
      </x:c>
    </x:row>
    <x:row r="59">
      <x:c r="A59" s="51"/>
      <x:c r="B59" s="51"/>
      <x:c r="C59" s="51"/>
      <x:c r="D59" s="51"/>
      <x:c r="E59" s="51"/>
      <x:c r="F59" s="51"/>
      <x:c r="G59" s="51" t="str">
        <x:f>IF(A59="","",IF(COUNTIF($A$6:$A$205,A59)=1,"VALID","INVALID - DUPLICATE / CASE-COLLIDING ALTERNATIVE ID"))</x:f>
      </x:c>
      <x:c r="H59" s="51" t="str">
        <x:f>IF(A59="","",IF(AND(COUNTIF(DECISION_CONTEXT!$A$6:$A$205,B59)=1,EXACT(B59,INDEX(DECISION_CONTEXT!$A$6:$A$205,MATCH(B59,DECISION_CONTEXT!$A$6:$A$205,0))),INDEX(DECISION_CONTEXT!$I$6:$I$205,MATCH(B59,DECISION_CONTEXT!$A$6:$A$205,0))="VALID"),"VALID","INVALID - DECISION OWNERSHIP"))</x:f>
      </x:c>
      <x:c r="I59" s="51" t="str">
        <x:f>IF(A59="","",IF(OR(EXACT(D59,"REJECTED"),EXACT(D59,"DEFERRED"),EXACT(D59,"STATUS QUO")),"VALID","INVALID - STATUS TOKEN"))</x:f>
      </x:c>
      <x:c r="J59" s="51" t="str">
        <x:f>IF(A59="","",IF(AND(B59&lt;&gt;"",C59&lt;&gt;"",D59&lt;&gt;"",E59&lt;&gt;"",F59&lt;&gt;""),"VALID","INVALID - REQUIRED FIELD"))</x:f>
      </x:c>
      <x:c r="K59" s="51" t="str">
        <x:f>IF(A59="","",IF(AND(G59="VALID",H59="VALID",I59="VALID",J59="VALID"),"VALID","INVALID"))</x:f>
      </x:c>
    </x:row>
    <x:row r="60">
      <x:c r="A60" s="51"/>
      <x:c r="B60" s="51"/>
      <x:c r="C60" s="51"/>
      <x:c r="D60" s="51"/>
      <x:c r="E60" s="51"/>
      <x:c r="F60" s="51"/>
      <x:c r="G60" s="51" t="str">
        <x:f>IF(A60="","",IF(COUNTIF($A$6:$A$205,A60)=1,"VALID","INVALID - DUPLICATE / CASE-COLLIDING ALTERNATIVE ID"))</x:f>
      </x:c>
      <x:c r="H60" s="51" t="str">
        <x:f>IF(A60="","",IF(AND(COUNTIF(DECISION_CONTEXT!$A$6:$A$205,B60)=1,EXACT(B60,INDEX(DECISION_CONTEXT!$A$6:$A$205,MATCH(B60,DECISION_CONTEXT!$A$6:$A$205,0))),INDEX(DECISION_CONTEXT!$I$6:$I$205,MATCH(B60,DECISION_CONTEXT!$A$6:$A$205,0))="VALID"),"VALID","INVALID - DECISION OWNERSHIP"))</x:f>
      </x:c>
      <x:c r="I60" s="51" t="str">
        <x:f>IF(A60="","",IF(OR(EXACT(D60,"REJECTED"),EXACT(D60,"DEFERRED"),EXACT(D60,"STATUS QUO")),"VALID","INVALID - STATUS TOKEN"))</x:f>
      </x:c>
      <x:c r="J60" s="51" t="str">
        <x:f>IF(A60="","",IF(AND(B60&lt;&gt;"",C60&lt;&gt;"",D60&lt;&gt;"",E60&lt;&gt;"",F60&lt;&gt;""),"VALID","INVALID - REQUIRED FIELD"))</x:f>
      </x:c>
      <x:c r="K60" s="51" t="str">
        <x:f>IF(A60="","",IF(AND(G60="VALID",H60="VALID",I60="VALID",J60="VALID"),"VALID","INVALID"))</x:f>
      </x:c>
    </x:row>
    <x:row r="61">
      <x:c r="A61" s="51"/>
      <x:c r="B61" s="51"/>
      <x:c r="C61" s="51"/>
      <x:c r="D61" s="51"/>
      <x:c r="E61" s="51"/>
      <x:c r="F61" s="51"/>
      <x:c r="G61" s="51" t="str">
        <x:f>IF(A61="","",IF(COUNTIF($A$6:$A$205,A61)=1,"VALID","INVALID - DUPLICATE / CASE-COLLIDING ALTERNATIVE ID"))</x:f>
      </x:c>
      <x:c r="H61" s="51" t="str">
        <x:f>IF(A61="","",IF(AND(COUNTIF(DECISION_CONTEXT!$A$6:$A$205,B61)=1,EXACT(B61,INDEX(DECISION_CONTEXT!$A$6:$A$205,MATCH(B61,DECISION_CONTEXT!$A$6:$A$205,0))),INDEX(DECISION_CONTEXT!$I$6:$I$205,MATCH(B61,DECISION_CONTEXT!$A$6:$A$205,0))="VALID"),"VALID","INVALID - DECISION OWNERSHIP"))</x:f>
      </x:c>
      <x:c r="I61" s="51" t="str">
        <x:f>IF(A61="","",IF(OR(EXACT(D61,"REJECTED"),EXACT(D61,"DEFERRED"),EXACT(D61,"STATUS QUO")),"VALID","INVALID - STATUS TOKEN"))</x:f>
      </x:c>
      <x:c r="J61" s="51" t="str">
        <x:f>IF(A61="","",IF(AND(B61&lt;&gt;"",C61&lt;&gt;"",D61&lt;&gt;"",E61&lt;&gt;"",F61&lt;&gt;""),"VALID","INVALID - REQUIRED FIELD"))</x:f>
      </x:c>
      <x:c r="K61" s="51" t="str">
        <x:f>IF(A61="","",IF(AND(G61="VALID",H61="VALID",I61="VALID",J61="VALID"),"VALID","INVALID"))</x:f>
      </x:c>
    </x:row>
    <x:row r="62">
      <x:c r="A62" s="51"/>
      <x:c r="B62" s="51"/>
      <x:c r="C62" s="51"/>
      <x:c r="D62" s="51"/>
      <x:c r="E62" s="51"/>
      <x:c r="F62" s="51"/>
      <x:c r="G62" s="51" t="str">
        <x:f>IF(A62="","",IF(COUNTIF($A$6:$A$205,A62)=1,"VALID","INVALID - DUPLICATE / CASE-COLLIDING ALTERNATIVE ID"))</x:f>
      </x:c>
      <x:c r="H62" s="51" t="str">
        <x:f>IF(A62="","",IF(AND(COUNTIF(DECISION_CONTEXT!$A$6:$A$205,B62)=1,EXACT(B62,INDEX(DECISION_CONTEXT!$A$6:$A$205,MATCH(B62,DECISION_CONTEXT!$A$6:$A$205,0))),INDEX(DECISION_CONTEXT!$I$6:$I$205,MATCH(B62,DECISION_CONTEXT!$A$6:$A$205,0))="VALID"),"VALID","INVALID - DECISION OWNERSHIP"))</x:f>
      </x:c>
      <x:c r="I62" s="51" t="str">
        <x:f>IF(A62="","",IF(OR(EXACT(D62,"REJECTED"),EXACT(D62,"DEFERRED"),EXACT(D62,"STATUS QUO")),"VALID","INVALID - STATUS TOKEN"))</x:f>
      </x:c>
      <x:c r="J62" s="51" t="str">
        <x:f>IF(A62="","",IF(AND(B62&lt;&gt;"",C62&lt;&gt;"",D62&lt;&gt;"",E62&lt;&gt;"",F62&lt;&gt;""),"VALID","INVALID - REQUIRED FIELD"))</x:f>
      </x:c>
      <x:c r="K62" s="51" t="str">
        <x:f>IF(A62="","",IF(AND(G62="VALID",H62="VALID",I62="VALID",J62="VALID"),"VALID","INVALID"))</x:f>
      </x:c>
    </x:row>
    <x:row r="63">
      <x:c r="A63" s="51"/>
      <x:c r="B63" s="51"/>
      <x:c r="C63" s="51"/>
      <x:c r="D63" s="51"/>
      <x:c r="E63" s="51"/>
      <x:c r="F63" s="51"/>
      <x:c r="G63" s="51" t="str">
        <x:f>IF(A63="","",IF(COUNTIF($A$6:$A$205,A63)=1,"VALID","INVALID - DUPLICATE / CASE-COLLIDING ALTERNATIVE ID"))</x:f>
      </x:c>
      <x:c r="H63" s="51" t="str">
        <x:f>IF(A63="","",IF(AND(COUNTIF(DECISION_CONTEXT!$A$6:$A$205,B63)=1,EXACT(B63,INDEX(DECISION_CONTEXT!$A$6:$A$205,MATCH(B63,DECISION_CONTEXT!$A$6:$A$205,0))),INDEX(DECISION_CONTEXT!$I$6:$I$205,MATCH(B63,DECISION_CONTEXT!$A$6:$A$205,0))="VALID"),"VALID","INVALID - DECISION OWNERSHIP"))</x:f>
      </x:c>
      <x:c r="I63" s="51" t="str">
        <x:f>IF(A63="","",IF(OR(EXACT(D63,"REJECTED"),EXACT(D63,"DEFERRED"),EXACT(D63,"STATUS QUO")),"VALID","INVALID - STATUS TOKEN"))</x:f>
      </x:c>
      <x:c r="J63" s="51" t="str">
        <x:f>IF(A63="","",IF(AND(B63&lt;&gt;"",C63&lt;&gt;"",D63&lt;&gt;"",E63&lt;&gt;"",F63&lt;&gt;""),"VALID","INVALID - REQUIRED FIELD"))</x:f>
      </x:c>
      <x:c r="K63" s="51" t="str">
        <x:f>IF(A63="","",IF(AND(G63="VALID",H63="VALID",I63="VALID",J63="VALID"),"VALID","INVALID"))</x:f>
      </x:c>
    </x:row>
    <x:row r="64">
      <x:c r="A64" s="51"/>
      <x:c r="B64" s="51"/>
      <x:c r="C64" s="51"/>
      <x:c r="D64" s="51"/>
      <x:c r="E64" s="51"/>
      <x:c r="F64" s="51"/>
      <x:c r="G64" s="51" t="str">
        <x:f>IF(A64="","",IF(COUNTIF($A$6:$A$205,A64)=1,"VALID","INVALID - DUPLICATE / CASE-COLLIDING ALTERNATIVE ID"))</x:f>
      </x:c>
      <x:c r="H64" s="51" t="str">
        <x:f>IF(A64="","",IF(AND(COUNTIF(DECISION_CONTEXT!$A$6:$A$205,B64)=1,EXACT(B64,INDEX(DECISION_CONTEXT!$A$6:$A$205,MATCH(B64,DECISION_CONTEXT!$A$6:$A$205,0))),INDEX(DECISION_CONTEXT!$I$6:$I$205,MATCH(B64,DECISION_CONTEXT!$A$6:$A$205,0))="VALID"),"VALID","INVALID - DECISION OWNERSHIP"))</x:f>
      </x:c>
      <x:c r="I64" s="51" t="str">
        <x:f>IF(A64="","",IF(OR(EXACT(D64,"REJECTED"),EXACT(D64,"DEFERRED"),EXACT(D64,"STATUS QUO")),"VALID","INVALID - STATUS TOKEN"))</x:f>
      </x:c>
      <x:c r="J64" s="51" t="str">
        <x:f>IF(A64="","",IF(AND(B64&lt;&gt;"",C64&lt;&gt;"",D64&lt;&gt;"",E64&lt;&gt;"",F64&lt;&gt;""),"VALID","INVALID - REQUIRED FIELD"))</x:f>
      </x:c>
      <x:c r="K64" s="51" t="str">
        <x:f>IF(A64="","",IF(AND(G64="VALID",H64="VALID",I64="VALID",J64="VALID"),"VALID","INVALID"))</x:f>
      </x:c>
    </x:row>
    <x:row r="65">
      <x:c r="A65" s="51"/>
      <x:c r="B65" s="51"/>
      <x:c r="C65" s="51"/>
      <x:c r="D65" s="51"/>
      <x:c r="E65" s="51"/>
      <x:c r="F65" s="51"/>
      <x:c r="G65" s="51" t="str">
        <x:f>IF(A65="","",IF(COUNTIF($A$6:$A$205,A65)=1,"VALID","INVALID - DUPLICATE / CASE-COLLIDING ALTERNATIVE ID"))</x:f>
      </x:c>
      <x:c r="H65" s="51" t="str">
        <x:f>IF(A65="","",IF(AND(COUNTIF(DECISION_CONTEXT!$A$6:$A$205,B65)=1,EXACT(B65,INDEX(DECISION_CONTEXT!$A$6:$A$205,MATCH(B65,DECISION_CONTEXT!$A$6:$A$205,0))),INDEX(DECISION_CONTEXT!$I$6:$I$205,MATCH(B65,DECISION_CONTEXT!$A$6:$A$205,0))="VALID"),"VALID","INVALID - DECISION OWNERSHIP"))</x:f>
      </x:c>
      <x:c r="I65" s="51" t="str">
        <x:f>IF(A65="","",IF(OR(EXACT(D65,"REJECTED"),EXACT(D65,"DEFERRED"),EXACT(D65,"STATUS QUO")),"VALID","INVALID - STATUS TOKEN"))</x:f>
      </x:c>
      <x:c r="J65" s="51" t="str">
        <x:f>IF(A65="","",IF(AND(B65&lt;&gt;"",C65&lt;&gt;"",D65&lt;&gt;"",E65&lt;&gt;"",F65&lt;&gt;""),"VALID","INVALID - REQUIRED FIELD"))</x:f>
      </x:c>
      <x:c r="K65" s="51" t="str">
        <x:f>IF(A65="","",IF(AND(G65="VALID",H65="VALID",I65="VALID",J65="VALID"),"VALID","INVALID"))</x:f>
      </x:c>
    </x:row>
    <x:row r="66">
      <x:c r="A66" s="51"/>
      <x:c r="B66" s="51"/>
      <x:c r="C66" s="51"/>
      <x:c r="D66" s="51"/>
      <x:c r="E66" s="51"/>
      <x:c r="F66" s="51"/>
      <x:c r="G66" s="51" t="str">
        <x:f>IF(A66="","",IF(COUNTIF($A$6:$A$205,A66)=1,"VALID","INVALID - DUPLICATE / CASE-COLLIDING ALTERNATIVE ID"))</x:f>
      </x:c>
      <x:c r="H66" s="51" t="str">
        <x:f>IF(A66="","",IF(AND(COUNTIF(DECISION_CONTEXT!$A$6:$A$205,B66)=1,EXACT(B66,INDEX(DECISION_CONTEXT!$A$6:$A$205,MATCH(B66,DECISION_CONTEXT!$A$6:$A$205,0))),INDEX(DECISION_CONTEXT!$I$6:$I$205,MATCH(B66,DECISION_CONTEXT!$A$6:$A$205,0))="VALID"),"VALID","INVALID - DECISION OWNERSHIP"))</x:f>
      </x:c>
      <x:c r="I66" s="51" t="str">
        <x:f>IF(A66="","",IF(OR(EXACT(D66,"REJECTED"),EXACT(D66,"DEFERRED"),EXACT(D66,"STATUS QUO")),"VALID","INVALID - STATUS TOKEN"))</x:f>
      </x:c>
      <x:c r="J66" s="51" t="str">
        <x:f>IF(A66="","",IF(AND(B66&lt;&gt;"",C66&lt;&gt;"",D66&lt;&gt;"",E66&lt;&gt;"",F66&lt;&gt;""),"VALID","INVALID - REQUIRED FIELD"))</x:f>
      </x:c>
      <x:c r="K66" s="51" t="str">
        <x:f>IF(A66="","",IF(AND(G66="VALID",H66="VALID",I66="VALID",J66="VALID"),"VALID","INVALID"))</x:f>
      </x:c>
    </x:row>
    <x:row r="67">
      <x:c r="A67" s="51"/>
      <x:c r="B67" s="51"/>
      <x:c r="C67" s="51"/>
      <x:c r="D67" s="51"/>
      <x:c r="E67" s="51"/>
      <x:c r="F67" s="51"/>
      <x:c r="G67" s="51" t="str">
        <x:f>IF(A67="","",IF(COUNTIF($A$6:$A$205,A67)=1,"VALID","INVALID - DUPLICATE / CASE-COLLIDING ALTERNATIVE ID"))</x:f>
      </x:c>
      <x:c r="H67" s="51" t="str">
        <x:f>IF(A67="","",IF(AND(COUNTIF(DECISION_CONTEXT!$A$6:$A$205,B67)=1,EXACT(B67,INDEX(DECISION_CONTEXT!$A$6:$A$205,MATCH(B67,DECISION_CONTEXT!$A$6:$A$205,0))),INDEX(DECISION_CONTEXT!$I$6:$I$205,MATCH(B67,DECISION_CONTEXT!$A$6:$A$205,0))="VALID"),"VALID","INVALID - DECISION OWNERSHIP"))</x:f>
      </x:c>
      <x:c r="I67" s="51" t="str">
        <x:f>IF(A67="","",IF(OR(EXACT(D67,"REJECTED"),EXACT(D67,"DEFERRED"),EXACT(D67,"STATUS QUO")),"VALID","INVALID - STATUS TOKEN"))</x:f>
      </x:c>
      <x:c r="J67" s="51" t="str">
        <x:f>IF(A67="","",IF(AND(B67&lt;&gt;"",C67&lt;&gt;"",D67&lt;&gt;"",E67&lt;&gt;"",F67&lt;&gt;""),"VALID","INVALID - REQUIRED FIELD"))</x:f>
      </x:c>
      <x:c r="K67" s="51" t="str">
        <x:f>IF(A67="","",IF(AND(G67="VALID",H67="VALID",I67="VALID",J67="VALID"),"VALID","INVALID"))</x:f>
      </x:c>
    </x:row>
    <x:row r="68">
      <x:c r="A68" s="51"/>
      <x:c r="B68" s="51"/>
      <x:c r="C68" s="51"/>
      <x:c r="D68" s="51"/>
      <x:c r="E68" s="51"/>
      <x:c r="F68" s="51"/>
      <x:c r="G68" s="51" t="str">
        <x:f>IF(A68="","",IF(COUNTIF($A$6:$A$205,A68)=1,"VALID","INVALID - DUPLICATE / CASE-COLLIDING ALTERNATIVE ID"))</x:f>
      </x:c>
      <x:c r="H68" s="51" t="str">
        <x:f>IF(A68="","",IF(AND(COUNTIF(DECISION_CONTEXT!$A$6:$A$205,B68)=1,EXACT(B68,INDEX(DECISION_CONTEXT!$A$6:$A$205,MATCH(B68,DECISION_CONTEXT!$A$6:$A$205,0))),INDEX(DECISION_CONTEXT!$I$6:$I$205,MATCH(B68,DECISION_CONTEXT!$A$6:$A$205,0))="VALID"),"VALID","INVALID - DECISION OWNERSHIP"))</x:f>
      </x:c>
      <x:c r="I68" s="51" t="str">
        <x:f>IF(A68="","",IF(OR(EXACT(D68,"REJECTED"),EXACT(D68,"DEFERRED"),EXACT(D68,"STATUS QUO")),"VALID","INVALID - STATUS TOKEN"))</x:f>
      </x:c>
      <x:c r="J68" s="51" t="str">
        <x:f>IF(A68="","",IF(AND(B68&lt;&gt;"",C68&lt;&gt;"",D68&lt;&gt;"",E68&lt;&gt;"",F68&lt;&gt;""),"VALID","INVALID - REQUIRED FIELD"))</x:f>
      </x:c>
      <x:c r="K68" s="51" t="str">
        <x:f>IF(A68="","",IF(AND(G68="VALID",H68="VALID",I68="VALID",J68="VALID"),"VALID","INVALID"))</x:f>
      </x:c>
    </x:row>
    <x:row r="69">
      <x:c r="A69" s="51"/>
      <x:c r="B69" s="51"/>
      <x:c r="C69" s="51"/>
      <x:c r="D69" s="51"/>
      <x:c r="E69" s="51"/>
      <x:c r="F69" s="51"/>
      <x:c r="G69" s="51" t="str">
        <x:f>IF(A69="","",IF(COUNTIF($A$6:$A$205,A69)=1,"VALID","INVALID - DUPLICATE / CASE-COLLIDING ALTERNATIVE ID"))</x:f>
      </x:c>
      <x:c r="H69" s="51" t="str">
        <x:f>IF(A69="","",IF(AND(COUNTIF(DECISION_CONTEXT!$A$6:$A$205,B69)=1,EXACT(B69,INDEX(DECISION_CONTEXT!$A$6:$A$205,MATCH(B69,DECISION_CONTEXT!$A$6:$A$205,0))),INDEX(DECISION_CONTEXT!$I$6:$I$205,MATCH(B69,DECISION_CONTEXT!$A$6:$A$205,0))="VALID"),"VALID","INVALID - DECISION OWNERSHIP"))</x:f>
      </x:c>
      <x:c r="I69" s="51" t="str">
        <x:f>IF(A69="","",IF(OR(EXACT(D69,"REJECTED"),EXACT(D69,"DEFERRED"),EXACT(D69,"STATUS QUO")),"VALID","INVALID - STATUS TOKEN"))</x:f>
      </x:c>
      <x:c r="J69" s="51" t="str">
        <x:f>IF(A69="","",IF(AND(B69&lt;&gt;"",C69&lt;&gt;"",D69&lt;&gt;"",E69&lt;&gt;"",F69&lt;&gt;""),"VALID","INVALID - REQUIRED FIELD"))</x:f>
      </x:c>
      <x:c r="K69" s="51" t="str">
        <x:f>IF(A69="","",IF(AND(G69="VALID",H69="VALID",I69="VALID",J69="VALID"),"VALID","INVALID"))</x:f>
      </x:c>
    </x:row>
    <x:row r="70">
      <x:c r="A70" s="51"/>
      <x:c r="B70" s="51"/>
      <x:c r="C70" s="51"/>
      <x:c r="D70" s="51"/>
      <x:c r="E70" s="51"/>
      <x:c r="F70" s="51"/>
      <x:c r="G70" s="51" t="str">
        <x:f>IF(A70="","",IF(COUNTIF($A$6:$A$205,A70)=1,"VALID","INVALID - DUPLICATE / CASE-COLLIDING ALTERNATIVE ID"))</x:f>
      </x:c>
      <x:c r="H70" s="51" t="str">
        <x:f>IF(A70="","",IF(AND(COUNTIF(DECISION_CONTEXT!$A$6:$A$205,B70)=1,EXACT(B70,INDEX(DECISION_CONTEXT!$A$6:$A$205,MATCH(B70,DECISION_CONTEXT!$A$6:$A$205,0))),INDEX(DECISION_CONTEXT!$I$6:$I$205,MATCH(B70,DECISION_CONTEXT!$A$6:$A$205,0))="VALID"),"VALID","INVALID - DECISION OWNERSHIP"))</x:f>
      </x:c>
      <x:c r="I70" s="51" t="str">
        <x:f>IF(A70="","",IF(OR(EXACT(D70,"REJECTED"),EXACT(D70,"DEFERRED"),EXACT(D70,"STATUS QUO")),"VALID","INVALID - STATUS TOKEN"))</x:f>
      </x:c>
      <x:c r="J70" s="51" t="str">
        <x:f>IF(A70="","",IF(AND(B70&lt;&gt;"",C70&lt;&gt;"",D70&lt;&gt;"",E70&lt;&gt;"",F70&lt;&gt;""),"VALID","INVALID - REQUIRED FIELD"))</x:f>
      </x:c>
      <x:c r="K70" s="51" t="str">
        <x:f>IF(A70="","",IF(AND(G70="VALID",H70="VALID",I70="VALID",J70="VALID"),"VALID","INVALID"))</x:f>
      </x:c>
    </x:row>
    <x:row r="71">
      <x:c r="A71" s="51"/>
      <x:c r="B71" s="51"/>
      <x:c r="C71" s="51"/>
      <x:c r="D71" s="51"/>
      <x:c r="E71" s="51"/>
      <x:c r="F71" s="51"/>
      <x:c r="G71" s="51" t="str">
        <x:f>IF(A71="","",IF(COUNTIF($A$6:$A$205,A71)=1,"VALID","INVALID - DUPLICATE / CASE-COLLIDING ALTERNATIVE ID"))</x:f>
      </x:c>
      <x:c r="H71" s="51" t="str">
        <x:f>IF(A71="","",IF(AND(COUNTIF(DECISION_CONTEXT!$A$6:$A$205,B71)=1,EXACT(B71,INDEX(DECISION_CONTEXT!$A$6:$A$205,MATCH(B71,DECISION_CONTEXT!$A$6:$A$205,0))),INDEX(DECISION_CONTEXT!$I$6:$I$205,MATCH(B71,DECISION_CONTEXT!$A$6:$A$205,0))="VALID"),"VALID","INVALID - DECISION OWNERSHIP"))</x:f>
      </x:c>
      <x:c r="I71" s="51" t="str">
        <x:f>IF(A71="","",IF(OR(EXACT(D71,"REJECTED"),EXACT(D71,"DEFERRED"),EXACT(D71,"STATUS QUO")),"VALID","INVALID - STATUS TOKEN"))</x:f>
      </x:c>
      <x:c r="J71" s="51" t="str">
        <x:f>IF(A71="","",IF(AND(B71&lt;&gt;"",C71&lt;&gt;"",D71&lt;&gt;"",E71&lt;&gt;"",F71&lt;&gt;""),"VALID","INVALID - REQUIRED FIELD"))</x:f>
      </x:c>
      <x:c r="K71" s="51" t="str">
        <x:f>IF(A71="","",IF(AND(G71="VALID",H71="VALID",I71="VALID",J71="VALID"),"VALID","INVALID"))</x:f>
      </x:c>
    </x:row>
    <x:row r="72">
      <x:c r="A72" s="51"/>
      <x:c r="B72" s="51"/>
      <x:c r="C72" s="51"/>
      <x:c r="D72" s="51"/>
      <x:c r="E72" s="51"/>
      <x:c r="F72" s="51"/>
      <x:c r="G72" s="51" t="str">
        <x:f>IF(A72="","",IF(COUNTIF($A$6:$A$205,A72)=1,"VALID","INVALID - DUPLICATE / CASE-COLLIDING ALTERNATIVE ID"))</x:f>
      </x:c>
      <x:c r="H72" s="51" t="str">
        <x:f>IF(A72="","",IF(AND(COUNTIF(DECISION_CONTEXT!$A$6:$A$205,B72)=1,EXACT(B72,INDEX(DECISION_CONTEXT!$A$6:$A$205,MATCH(B72,DECISION_CONTEXT!$A$6:$A$205,0))),INDEX(DECISION_CONTEXT!$I$6:$I$205,MATCH(B72,DECISION_CONTEXT!$A$6:$A$205,0))="VALID"),"VALID","INVALID - DECISION OWNERSHIP"))</x:f>
      </x:c>
      <x:c r="I72" s="51" t="str">
        <x:f>IF(A72="","",IF(OR(EXACT(D72,"REJECTED"),EXACT(D72,"DEFERRED"),EXACT(D72,"STATUS QUO")),"VALID","INVALID - STATUS TOKEN"))</x:f>
      </x:c>
      <x:c r="J72" s="51" t="str">
        <x:f>IF(A72="","",IF(AND(B72&lt;&gt;"",C72&lt;&gt;"",D72&lt;&gt;"",E72&lt;&gt;"",F72&lt;&gt;""),"VALID","INVALID - REQUIRED FIELD"))</x:f>
      </x:c>
      <x:c r="K72" s="51" t="str">
        <x:f>IF(A72="","",IF(AND(G72="VALID",H72="VALID",I72="VALID",J72="VALID"),"VALID","INVALID"))</x:f>
      </x:c>
    </x:row>
    <x:row r="73">
      <x:c r="A73" s="51"/>
      <x:c r="B73" s="51"/>
      <x:c r="C73" s="51"/>
      <x:c r="D73" s="51"/>
      <x:c r="E73" s="51"/>
      <x:c r="F73" s="51"/>
      <x:c r="G73" s="51" t="str">
        <x:f>IF(A73="","",IF(COUNTIF($A$6:$A$205,A73)=1,"VALID","INVALID - DUPLICATE / CASE-COLLIDING ALTERNATIVE ID"))</x:f>
      </x:c>
      <x:c r="H73" s="51" t="str">
        <x:f>IF(A73="","",IF(AND(COUNTIF(DECISION_CONTEXT!$A$6:$A$205,B73)=1,EXACT(B73,INDEX(DECISION_CONTEXT!$A$6:$A$205,MATCH(B73,DECISION_CONTEXT!$A$6:$A$205,0))),INDEX(DECISION_CONTEXT!$I$6:$I$205,MATCH(B73,DECISION_CONTEXT!$A$6:$A$205,0))="VALID"),"VALID","INVALID - DECISION OWNERSHIP"))</x:f>
      </x:c>
      <x:c r="I73" s="51" t="str">
        <x:f>IF(A73="","",IF(OR(EXACT(D73,"REJECTED"),EXACT(D73,"DEFERRED"),EXACT(D73,"STATUS QUO")),"VALID","INVALID - STATUS TOKEN"))</x:f>
      </x:c>
      <x:c r="J73" s="51" t="str">
        <x:f>IF(A73="","",IF(AND(B73&lt;&gt;"",C73&lt;&gt;"",D73&lt;&gt;"",E73&lt;&gt;"",F73&lt;&gt;""),"VALID","INVALID - REQUIRED FIELD"))</x:f>
      </x:c>
      <x:c r="K73" s="51" t="str">
        <x:f>IF(A73="","",IF(AND(G73="VALID",H73="VALID",I73="VALID",J73="VALID"),"VALID","INVALID"))</x:f>
      </x:c>
    </x:row>
    <x:row r="74">
      <x:c r="A74" s="51"/>
      <x:c r="B74" s="51"/>
      <x:c r="C74" s="51"/>
      <x:c r="D74" s="51"/>
      <x:c r="E74" s="51"/>
      <x:c r="F74" s="51"/>
      <x:c r="G74" s="51" t="str">
        <x:f>IF(A74="","",IF(COUNTIF($A$6:$A$205,A74)=1,"VALID","INVALID - DUPLICATE / CASE-COLLIDING ALTERNATIVE ID"))</x:f>
      </x:c>
      <x:c r="H74" s="51" t="str">
        <x:f>IF(A74="","",IF(AND(COUNTIF(DECISION_CONTEXT!$A$6:$A$205,B74)=1,EXACT(B74,INDEX(DECISION_CONTEXT!$A$6:$A$205,MATCH(B74,DECISION_CONTEXT!$A$6:$A$205,0))),INDEX(DECISION_CONTEXT!$I$6:$I$205,MATCH(B74,DECISION_CONTEXT!$A$6:$A$205,0))="VALID"),"VALID","INVALID - DECISION OWNERSHIP"))</x:f>
      </x:c>
      <x:c r="I74" s="51" t="str">
        <x:f>IF(A74="","",IF(OR(EXACT(D74,"REJECTED"),EXACT(D74,"DEFERRED"),EXACT(D74,"STATUS QUO")),"VALID","INVALID - STATUS TOKEN"))</x:f>
      </x:c>
      <x:c r="J74" s="51" t="str">
        <x:f>IF(A74="","",IF(AND(B74&lt;&gt;"",C74&lt;&gt;"",D74&lt;&gt;"",E74&lt;&gt;"",F74&lt;&gt;""),"VALID","INVALID - REQUIRED FIELD"))</x:f>
      </x:c>
      <x:c r="K74" s="51" t="str">
        <x:f>IF(A74="","",IF(AND(G74="VALID",H74="VALID",I74="VALID",J74="VALID"),"VALID","INVALID"))</x:f>
      </x:c>
    </x:row>
    <x:row r="75">
      <x:c r="A75" s="51"/>
      <x:c r="B75" s="51"/>
      <x:c r="C75" s="51"/>
      <x:c r="D75" s="51"/>
      <x:c r="E75" s="51"/>
      <x:c r="F75" s="51"/>
      <x:c r="G75" s="51" t="str">
        <x:f>IF(A75="","",IF(COUNTIF($A$6:$A$205,A75)=1,"VALID","INVALID - DUPLICATE / CASE-COLLIDING ALTERNATIVE ID"))</x:f>
      </x:c>
      <x:c r="H75" s="51" t="str">
        <x:f>IF(A75="","",IF(AND(COUNTIF(DECISION_CONTEXT!$A$6:$A$205,B75)=1,EXACT(B75,INDEX(DECISION_CONTEXT!$A$6:$A$205,MATCH(B75,DECISION_CONTEXT!$A$6:$A$205,0))),INDEX(DECISION_CONTEXT!$I$6:$I$205,MATCH(B75,DECISION_CONTEXT!$A$6:$A$205,0))="VALID"),"VALID","INVALID - DECISION OWNERSHIP"))</x:f>
      </x:c>
      <x:c r="I75" s="51" t="str">
        <x:f>IF(A75="","",IF(OR(EXACT(D75,"REJECTED"),EXACT(D75,"DEFERRED"),EXACT(D75,"STATUS QUO")),"VALID","INVALID - STATUS TOKEN"))</x:f>
      </x:c>
      <x:c r="J75" s="51" t="str">
        <x:f>IF(A75="","",IF(AND(B75&lt;&gt;"",C75&lt;&gt;"",D75&lt;&gt;"",E75&lt;&gt;"",F75&lt;&gt;""),"VALID","INVALID - REQUIRED FIELD"))</x:f>
      </x:c>
      <x:c r="K75" s="51" t="str">
        <x:f>IF(A75="","",IF(AND(G75="VALID",H75="VALID",I75="VALID",J75="VALID"),"VALID","INVALID"))</x:f>
      </x:c>
    </x:row>
    <x:row r="76">
      <x:c r="A76" s="51"/>
      <x:c r="B76" s="51"/>
      <x:c r="C76" s="51"/>
      <x:c r="D76" s="51"/>
      <x:c r="E76" s="51"/>
      <x:c r="F76" s="51"/>
      <x:c r="G76" s="51" t="str">
        <x:f>IF(A76="","",IF(COUNTIF($A$6:$A$205,A76)=1,"VALID","INVALID - DUPLICATE / CASE-COLLIDING ALTERNATIVE ID"))</x:f>
      </x:c>
      <x:c r="H76" s="51" t="str">
        <x:f>IF(A76="","",IF(AND(COUNTIF(DECISION_CONTEXT!$A$6:$A$205,B76)=1,EXACT(B76,INDEX(DECISION_CONTEXT!$A$6:$A$205,MATCH(B76,DECISION_CONTEXT!$A$6:$A$205,0))),INDEX(DECISION_CONTEXT!$I$6:$I$205,MATCH(B76,DECISION_CONTEXT!$A$6:$A$205,0))="VALID"),"VALID","INVALID - DECISION OWNERSHIP"))</x:f>
      </x:c>
      <x:c r="I76" s="51" t="str">
        <x:f>IF(A76="","",IF(OR(EXACT(D76,"REJECTED"),EXACT(D76,"DEFERRED"),EXACT(D76,"STATUS QUO")),"VALID","INVALID - STATUS TOKEN"))</x:f>
      </x:c>
      <x:c r="J76" s="51" t="str">
        <x:f>IF(A76="","",IF(AND(B76&lt;&gt;"",C76&lt;&gt;"",D76&lt;&gt;"",E76&lt;&gt;"",F76&lt;&gt;""),"VALID","INVALID - REQUIRED FIELD"))</x:f>
      </x:c>
      <x:c r="K76" s="51" t="str">
        <x:f>IF(A76="","",IF(AND(G76="VALID",H76="VALID",I76="VALID",J76="VALID"),"VALID","INVALID"))</x:f>
      </x:c>
    </x:row>
    <x:row r="77">
      <x:c r="A77" s="51"/>
      <x:c r="B77" s="51"/>
      <x:c r="C77" s="51"/>
      <x:c r="D77" s="51"/>
      <x:c r="E77" s="51"/>
      <x:c r="F77" s="51"/>
      <x:c r="G77" s="51" t="str">
        <x:f>IF(A77="","",IF(COUNTIF($A$6:$A$205,A77)=1,"VALID","INVALID - DUPLICATE / CASE-COLLIDING ALTERNATIVE ID"))</x:f>
      </x:c>
      <x:c r="H77" s="51" t="str">
        <x:f>IF(A77="","",IF(AND(COUNTIF(DECISION_CONTEXT!$A$6:$A$205,B77)=1,EXACT(B77,INDEX(DECISION_CONTEXT!$A$6:$A$205,MATCH(B77,DECISION_CONTEXT!$A$6:$A$205,0))),INDEX(DECISION_CONTEXT!$I$6:$I$205,MATCH(B77,DECISION_CONTEXT!$A$6:$A$205,0))="VALID"),"VALID","INVALID - DECISION OWNERSHIP"))</x:f>
      </x:c>
      <x:c r="I77" s="51" t="str">
        <x:f>IF(A77="","",IF(OR(EXACT(D77,"REJECTED"),EXACT(D77,"DEFERRED"),EXACT(D77,"STATUS QUO")),"VALID","INVALID - STATUS TOKEN"))</x:f>
      </x:c>
      <x:c r="J77" s="51" t="str">
        <x:f>IF(A77="","",IF(AND(B77&lt;&gt;"",C77&lt;&gt;"",D77&lt;&gt;"",E77&lt;&gt;"",F77&lt;&gt;""),"VALID","INVALID - REQUIRED FIELD"))</x:f>
      </x:c>
      <x:c r="K77" s="51" t="str">
        <x:f>IF(A77="","",IF(AND(G77="VALID",H77="VALID",I77="VALID",J77="VALID"),"VALID","INVALID"))</x:f>
      </x:c>
    </x:row>
    <x:row r="78">
      <x:c r="A78" s="51"/>
      <x:c r="B78" s="51"/>
      <x:c r="C78" s="51"/>
      <x:c r="D78" s="51"/>
      <x:c r="E78" s="51"/>
      <x:c r="F78" s="51"/>
      <x:c r="G78" s="51" t="str">
        <x:f>IF(A78="","",IF(COUNTIF($A$6:$A$205,A78)=1,"VALID","INVALID - DUPLICATE / CASE-COLLIDING ALTERNATIVE ID"))</x:f>
      </x:c>
      <x:c r="H78" s="51" t="str">
        <x:f>IF(A78="","",IF(AND(COUNTIF(DECISION_CONTEXT!$A$6:$A$205,B78)=1,EXACT(B78,INDEX(DECISION_CONTEXT!$A$6:$A$205,MATCH(B78,DECISION_CONTEXT!$A$6:$A$205,0))),INDEX(DECISION_CONTEXT!$I$6:$I$205,MATCH(B78,DECISION_CONTEXT!$A$6:$A$205,0))="VALID"),"VALID","INVALID - DECISION OWNERSHIP"))</x:f>
      </x:c>
      <x:c r="I78" s="51" t="str">
        <x:f>IF(A78="","",IF(OR(EXACT(D78,"REJECTED"),EXACT(D78,"DEFERRED"),EXACT(D78,"STATUS QUO")),"VALID","INVALID - STATUS TOKEN"))</x:f>
      </x:c>
      <x:c r="J78" s="51" t="str">
        <x:f>IF(A78="","",IF(AND(B78&lt;&gt;"",C78&lt;&gt;"",D78&lt;&gt;"",E78&lt;&gt;"",F78&lt;&gt;""),"VALID","INVALID - REQUIRED FIELD"))</x:f>
      </x:c>
      <x:c r="K78" s="51" t="str">
        <x:f>IF(A78="","",IF(AND(G78="VALID",H78="VALID",I78="VALID",J78="VALID"),"VALID","INVALID"))</x:f>
      </x:c>
    </x:row>
    <x:row r="79">
      <x:c r="A79" s="51"/>
      <x:c r="B79" s="51"/>
      <x:c r="C79" s="51"/>
      <x:c r="D79" s="51"/>
      <x:c r="E79" s="51"/>
      <x:c r="F79" s="51"/>
      <x:c r="G79" s="51" t="str">
        <x:f>IF(A79="","",IF(COUNTIF($A$6:$A$205,A79)=1,"VALID","INVALID - DUPLICATE / CASE-COLLIDING ALTERNATIVE ID"))</x:f>
      </x:c>
      <x:c r="H79" s="51" t="str">
        <x:f>IF(A79="","",IF(AND(COUNTIF(DECISION_CONTEXT!$A$6:$A$205,B79)=1,EXACT(B79,INDEX(DECISION_CONTEXT!$A$6:$A$205,MATCH(B79,DECISION_CONTEXT!$A$6:$A$205,0))),INDEX(DECISION_CONTEXT!$I$6:$I$205,MATCH(B79,DECISION_CONTEXT!$A$6:$A$205,0))="VALID"),"VALID","INVALID - DECISION OWNERSHIP"))</x:f>
      </x:c>
      <x:c r="I79" s="51" t="str">
        <x:f>IF(A79="","",IF(OR(EXACT(D79,"REJECTED"),EXACT(D79,"DEFERRED"),EXACT(D79,"STATUS QUO")),"VALID","INVALID - STATUS TOKEN"))</x:f>
      </x:c>
      <x:c r="J79" s="51" t="str">
        <x:f>IF(A79="","",IF(AND(B79&lt;&gt;"",C79&lt;&gt;"",D79&lt;&gt;"",E79&lt;&gt;"",F79&lt;&gt;""),"VALID","INVALID - REQUIRED FIELD"))</x:f>
      </x:c>
      <x:c r="K79" s="51" t="str">
        <x:f>IF(A79="","",IF(AND(G79="VALID",H79="VALID",I79="VALID",J79="VALID"),"VALID","INVALID"))</x:f>
      </x:c>
    </x:row>
    <x:row r="80">
      <x:c r="A80" s="51"/>
      <x:c r="B80" s="51"/>
      <x:c r="C80" s="51"/>
      <x:c r="D80" s="51"/>
      <x:c r="E80" s="51"/>
      <x:c r="F80" s="51"/>
      <x:c r="G80" s="51" t="str">
        <x:f>IF(A80="","",IF(COUNTIF($A$6:$A$205,A80)=1,"VALID","INVALID - DUPLICATE / CASE-COLLIDING ALTERNATIVE ID"))</x:f>
      </x:c>
      <x:c r="H80" s="51" t="str">
        <x:f>IF(A80="","",IF(AND(COUNTIF(DECISION_CONTEXT!$A$6:$A$205,B80)=1,EXACT(B80,INDEX(DECISION_CONTEXT!$A$6:$A$205,MATCH(B80,DECISION_CONTEXT!$A$6:$A$205,0))),INDEX(DECISION_CONTEXT!$I$6:$I$205,MATCH(B80,DECISION_CONTEXT!$A$6:$A$205,0))="VALID"),"VALID","INVALID - DECISION OWNERSHIP"))</x:f>
      </x:c>
      <x:c r="I80" s="51" t="str">
        <x:f>IF(A80="","",IF(OR(EXACT(D80,"REJECTED"),EXACT(D80,"DEFERRED"),EXACT(D80,"STATUS QUO")),"VALID","INVALID - STATUS TOKEN"))</x:f>
      </x:c>
      <x:c r="J80" s="51" t="str">
        <x:f>IF(A80="","",IF(AND(B80&lt;&gt;"",C80&lt;&gt;"",D80&lt;&gt;"",E80&lt;&gt;"",F80&lt;&gt;""),"VALID","INVALID - REQUIRED FIELD"))</x:f>
      </x:c>
      <x:c r="K80" s="51" t="str">
        <x:f>IF(A80="","",IF(AND(G80="VALID",H80="VALID",I80="VALID",J80="VALID"),"VALID","INVALID"))</x:f>
      </x:c>
    </x:row>
    <x:row r="81">
      <x:c r="A81" s="51"/>
      <x:c r="B81" s="51"/>
      <x:c r="C81" s="51"/>
      <x:c r="D81" s="51"/>
      <x:c r="E81" s="51"/>
      <x:c r="F81" s="51"/>
      <x:c r="G81" s="51" t="str">
        <x:f>IF(A81="","",IF(COUNTIF($A$6:$A$205,A81)=1,"VALID","INVALID - DUPLICATE / CASE-COLLIDING ALTERNATIVE ID"))</x:f>
      </x:c>
      <x:c r="H81" s="51" t="str">
        <x:f>IF(A81="","",IF(AND(COUNTIF(DECISION_CONTEXT!$A$6:$A$205,B81)=1,EXACT(B81,INDEX(DECISION_CONTEXT!$A$6:$A$205,MATCH(B81,DECISION_CONTEXT!$A$6:$A$205,0))),INDEX(DECISION_CONTEXT!$I$6:$I$205,MATCH(B81,DECISION_CONTEXT!$A$6:$A$205,0))="VALID"),"VALID","INVALID - DECISION OWNERSHIP"))</x:f>
      </x:c>
      <x:c r="I81" s="51" t="str">
        <x:f>IF(A81="","",IF(OR(EXACT(D81,"REJECTED"),EXACT(D81,"DEFERRED"),EXACT(D81,"STATUS QUO")),"VALID","INVALID - STATUS TOKEN"))</x:f>
      </x:c>
      <x:c r="J81" s="51" t="str">
        <x:f>IF(A81="","",IF(AND(B81&lt;&gt;"",C81&lt;&gt;"",D81&lt;&gt;"",E81&lt;&gt;"",F81&lt;&gt;""),"VALID","INVALID - REQUIRED FIELD"))</x:f>
      </x:c>
      <x:c r="K81" s="51" t="str">
        <x:f>IF(A81="","",IF(AND(G81="VALID",H81="VALID",I81="VALID",J81="VALID"),"VALID","INVALID"))</x:f>
      </x:c>
    </x:row>
    <x:row r="82">
      <x:c r="A82" s="51"/>
      <x:c r="B82" s="51"/>
      <x:c r="C82" s="51"/>
      <x:c r="D82" s="51"/>
      <x:c r="E82" s="51"/>
      <x:c r="F82" s="51"/>
      <x:c r="G82" s="51" t="str">
        <x:f>IF(A82="","",IF(COUNTIF($A$6:$A$205,A82)=1,"VALID","INVALID - DUPLICATE / CASE-COLLIDING ALTERNATIVE ID"))</x:f>
      </x:c>
      <x:c r="H82" s="51" t="str">
        <x:f>IF(A82="","",IF(AND(COUNTIF(DECISION_CONTEXT!$A$6:$A$205,B82)=1,EXACT(B82,INDEX(DECISION_CONTEXT!$A$6:$A$205,MATCH(B82,DECISION_CONTEXT!$A$6:$A$205,0))),INDEX(DECISION_CONTEXT!$I$6:$I$205,MATCH(B82,DECISION_CONTEXT!$A$6:$A$205,0))="VALID"),"VALID","INVALID - DECISION OWNERSHIP"))</x:f>
      </x:c>
      <x:c r="I82" s="51" t="str">
        <x:f>IF(A82="","",IF(OR(EXACT(D82,"REJECTED"),EXACT(D82,"DEFERRED"),EXACT(D82,"STATUS QUO")),"VALID","INVALID - STATUS TOKEN"))</x:f>
      </x:c>
      <x:c r="J82" s="51" t="str">
        <x:f>IF(A82="","",IF(AND(B82&lt;&gt;"",C82&lt;&gt;"",D82&lt;&gt;"",E82&lt;&gt;"",F82&lt;&gt;""),"VALID","INVALID - REQUIRED FIELD"))</x:f>
      </x:c>
      <x:c r="K82" s="51" t="str">
        <x:f>IF(A82="","",IF(AND(G82="VALID",H82="VALID",I82="VALID",J82="VALID"),"VALID","INVALID"))</x:f>
      </x:c>
    </x:row>
    <x:row r="83">
      <x:c r="A83" s="51"/>
      <x:c r="B83" s="51"/>
      <x:c r="C83" s="51"/>
      <x:c r="D83" s="51"/>
      <x:c r="E83" s="51"/>
      <x:c r="F83" s="51"/>
      <x:c r="G83" s="51" t="str">
        <x:f>IF(A83="","",IF(COUNTIF($A$6:$A$205,A83)=1,"VALID","INVALID - DUPLICATE / CASE-COLLIDING ALTERNATIVE ID"))</x:f>
      </x:c>
      <x:c r="H83" s="51" t="str">
        <x:f>IF(A83="","",IF(AND(COUNTIF(DECISION_CONTEXT!$A$6:$A$205,B83)=1,EXACT(B83,INDEX(DECISION_CONTEXT!$A$6:$A$205,MATCH(B83,DECISION_CONTEXT!$A$6:$A$205,0))),INDEX(DECISION_CONTEXT!$I$6:$I$205,MATCH(B83,DECISION_CONTEXT!$A$6:$A$205,0))="VALID"),"VALID","INVALID - DECISION OWNERSHIP"))</x:f>
      </x:c>
      <x:c r="I83" s="51" t="str">
        <x:f>IF(A83="","",IF(OR(EXACT(D83,"REJECTED"),EXACT(D83,"DEFERRED"),EXACT(D83,"STATUS QUO")),"VALID","INVALID - STATUS TOKEN"))</x:f>
      </x:c>
      <x:c r="J83" s="51" t="str">
        <x:f>IF(A83="","",IF(AND(B83&lt;&gt;"",C83&lt;&gt;"",D83&lt;&gt;"",E83&lt;&gt;"",F83&lt;&gt;""),"VALID","INVALID - REQUIRED FIELD"))</x:f>
      </x:c>
      <x:c r="K83" s="51" t="str">
        <x:f>IF(A83="","",IF(AND(G83="VALID",H83="VALID",I83="VALID",J83="VALID"),"VALID","INVALID"))</x:f>
      </x:c>
    </x:row>
    <x:row r="84">
      <x:c r="A84" s="51"/>
      <x:c r="B84" s="51"/>
      <x:c r="C84" s="51"/>
      <x:c r="D84" s="51"/>
      <x:c r="E84" s="51"/>
      <x:c r="F84" s="51"/>
      <x:c r="G84" s="51" t="str">
        <x:f>IF(A84="","",IF(COUNTIF($A$6:$A$205,A84)=1,"VALID","INVALID - DUPLICATE / CASE-COLLIDING ALTERNATIVE ID"))</x:f>
      </x:c>
      <x:c r="H84" s="51" t="str">
        <x:f>IF(A84="","",IF(AND(COUNTIF(DECISION_CONTEXT!$A$6:$A$205,B84)=1,EXACT(B84,INDEX(DECISION_CONTEXT!$A$6:$A$205,MATCH(B84,DECISION_CONTEXT!$A$6:$A$205,0))),INDEX(DECISION_CONTEXT!$I$6:$I$205,MATCH(B84,DECISION_CONTEXT!$A$6:$A$205,0))="VALID"),"VALID","INVALID - DECISION OWNERSHIP"))</x:f>
      </x:c>
      <x:c r="I84" s="51" t="str">
        <x:f>IF(A84="","",IF(OR(EXACT(D84,"REJECTED"),EXACT(D84,"DEFERRED"),EXACT(D84,"STATUS QUO")),"VALID","INVALID - STATUS TOKEN"))</x:f>
      </x:c>
      <x:c r="J84" s="51" t="str">
        <x:f>IF(A84="","",IF(AND(B84&lt;&gt;"",C84&lt;&gt;"",D84&lt;&gt;"",E84&lt;&gt;"",F84&lt;&gt;""),"VALID","INVALID - REQUIRED FIELD"))</x:f>
      </x:c>
      <x:c r="K84" s="51" t="str">
        <x:f>IF(A84="","",IF(AND(G84="VALID",H84="VALID",I84="VALID",J84="VALID"),"VALID","INVALID"))</x:f>
      </x:c>
    </x:row>
    <x:row r="85">
      <x:c r="A85" s="51"/>
      <x:c r="B85" s="51"/>
      <x:c r="C85" s="51"/>
      <x:c r="D85" s="51"/>
      <x:c r="E85" s="51"/>
      <x:c r="F85" s="51"/>
      <x:c r="G85" s="51" t="str">
        <x:f>IF(A85="","",IF(COUNTIF($A$6:$A$205,A85)=1,"VALID","INVALID - DUPLICATE / CASE-COLLIDING ALTERNATIVE ID"))</x:f>
      </x:c>
      <x:c r="H85" s="51" t="str">
        <x:f>IF(A85="","",IF(AND(COUNTIF(DECISION_CONTEXT!$A$6:$A$205,B85)=1,EXACT(B85,INDEX(DECISION_CONTEXT!$A$6:$A$205,MATCH(B85,DECISION_CONTEXT!$A$6:$A$205,0))),INDEX(DECISION_CONTEXT!$I$6:$I$205,MATCH(B85,DECISION_CONTEXT!$A$6:$A$205,0))="VALID"),"VALID","INVALID - DECISION OWNERSHIP"))</x:f>
      </x:c>
      <x:c r="I85" s="51" t="str">
        <x:f>IF(A85="","",IF(OR(EXACT(D85,"REJECTED"),EXACT(D85,"DEFERRED"),EXACT(D85,"STATUS QUO")),"VALID","INVALID - STATUS TOKEN"))</x:f>
      </x:c>
      <x:c r="J85" s="51" t="str">
        <x:f>IF(A85="","",IF(AND(B85&lt;&gt;"",C85&lt;&gt;"",D85&lt;&gt;"",E85&lt;&gt;"",F85&lt;&gt;""),"VALID","INVALID - REQUIRED FIELD"))</x:f>
      </x:c>
      <x:c r="K85" s="51" t="str">
        <x:f>IF(A85="","",IF(AND(G85="VALID",H85="VALID",I85="VALID",J85="VALID"),"VALID","INVALID"))</x:f>
      </x:c>
    </x:row>
    <x:row r="86">
      <x:c r="A86" s="51"/>
      <x:c r="B86" s="51"/>
      <x:c r="C86" s="51"/>
      <x:c r="D86" s="51"/>
      <x:c r="E86" s="51"/>
      <x:c r="F86" s="51"/>
      <x:c r="G86" s="51" t="str">
        <x:f>IF(A86="","",IF(COUNTIF($A$6:$A$205,A86)=1,"VALID","INVALID - DUPLICATE / CASE-COLLIDING ALTERNATIVE ID"))</x:f>
      </x:c>
      <x:c r="H86" s="51" t="str">
        <x:f>IF(A86="","",IF(AND(COUNTIF(DECISION_CONTEXT!$A$6:$A$205,B86)=1,EXACT(B86,INDEX(DECISION_CONTEXT!$A$6:$A$205,MATCH(B86,DECISION_CONTEXT!$A$6:$A$205,0))),INDEX(DECISION_CONTEXT!$I$6:$I$205,MATCH(B86,DECISION_CONTEXT!$A$6:$A$205,0))="VALID"),"VALID","INVALID - DECISION OWNERSHIP"))</x:f>
      </x:c>
      <x:c r="I86" s="51" t="str">
        <x:f>IF(A86="","",IF(OR(EXACT(D86,"REJECTED"),EXACT(D86,"DEFERRED"),EXACT(D86,"STATUS QUO")),"VALID","INVALID - STATUS TOKEN"))</x:f>
      </x:c>
      <x:c r="J86" s="51" t="str">
        <x:f>IF(A86="","",IF(AND(B86&lt;&gt;"",C86&lt;&gt;"",D86&lt;&gt;"",E86&lt;&gt;"",F86&lt;&gt;""),"VALID","INVALID - REQUIRED FIELD"))</x:f>
      </x:c>
      <x:c r="K86" s="51" t="str">
        <x:f>IF(A86="","",IF(AND(G86="VALID",H86="VALID",I86="VALID",J86="VALID"),"VALID","INVALID"))</x:f>
      </x:c>
    </x:row>
    <x:row r="87">
      <x:c r="A87" s="51"/>
      <x:c r="B87" s="51"/>
      <x:c r="C87" s="51"/>
      <x:c r="D87" s="51"/>
      <x:c r="E87" s="51"/>
      <x:c r="F87" s="51"/>
      <x:c r="G87" s="51" t="str">
        <x:f>IF(A87="","",IF(COUNTIF($A$6:$A$205,A87)=1,"VALID","INVALID - DUPLICATE / CASE-COLLIDING ALTERNATIVE ID"))</x:f>
      </x:c>
      <x:c r="H87" s="51" t="str">
        <x:f>IF(A87="","",IF(AND(COUNTIF(DECISION_CONTEXT!$A$6:$A$205,B87)=1,EXACT(B87,INDEX(DECISION_CONTEXT!$A$6:$A$205,MATCH(B87,DECISION_CONTEXT!$A$6:$A$205,0))),INDEX(DECISION_CONTEXT!$I$6:$I$205,MATCH(B87,DECISION_CONTEXT!$A$6:$A$205,0))="VALID"),"VALID","INVALID - DECISION OWNERSHIP"))</x:f>
      </x:c>
      <x:c r="I87" s="51" t="str">
        <x:f>IF(A87="","",IF(OR(EXACT(D87,"REJECTED"),EXACT(D87,"DEFERRED"),EXACT(D87,"STATUS QUO")),"VALID","INVALID - STATUS TOKEN"))</x:f>
      </x:c>
      <x:c r="J87" s="51" t="str">
        <x:f>IF(A87="","",IF(AND(B87&lt;&gt;"",C87&lt;&gt;"",D87&lt;&gt;"",E87&lt;&gt;"",F87&lt;&gt;""),"VALID","INVALID - REQUIRED FIELD"))</x:f>
      </x:c>
      <x:c r="K87" s="51" t="str">
        <x:f>IF(A87="","",IF(AND(G87="VALID",H87="VALID",I87="VALID",J87="VALID"),"VALID","INVALID"))</x:f>
      </x:c>
    </x:row>
    <x:row r="88">
      <x:c r="A88" s="51"/>
      <x:c r="B88" s="51"/>
      <x:c r="C88" s="51"/>
      <x:c r="D88" s="51"/>
      <x:c r="E88" s="51"/>
      <x:c r="F88" s="51"/>
      <x:c r="G88" s="51" t="str">
        <x:f>IF(A88="","",IF(COUNTIF($A$6:$A$205,A88)=1,"VALID","INVALID - DUPLICATE / CASE-COLLIDING ALTERNATIVE ID"))</x:f>
      </x:c>
      <x:c r="H88" s="51" t="str">
        <x:f>IF(A88="","",IF(AND(COUNTIF(DECISION_CONTEXT!$A$6:$A$205,B88)=1,EXACT(B88,INDEX(DECISION_CONTEXT!$A$6:$A$205,MATCH(B88,DECISION_CONTEXT!$A$6:$A$205,0))),INDEX(DECISION_CONTEXT!$I$6:$I$205,MATCH(B88,DECISION_CONTEXT!$A$6:$A$205,0))="VALID"),"VALID","INVALID - DECISION OWNERSHIP"))</x:f>
      </x:c>
      <x:c r="I88" s="51" t="str">
        <x:f>IF(A88="","",IF(OR(EXACT(D88,"REJECTED"),EXACT(D88,"DEFERRED"),EXACT(D88,"STATUS QUO")),"VALID","INVALID - STATUS TOKEN"))</x:f>
      </x:c>
      <x:c r="J88" s="51" t="str">
        <x:f>IF(A88="","",IF(AND(B88&lt;&gt;"",C88&lt;&gt;"",D88&lt;&gt;"",E88&lt;&gt;"",F88&lt;&gt;""),"VALID","INVALID - REQUIRED FIELD"))</x:f>
      </x:c>
      <x:c r="K88" s="51" t="str">
        <x:f>IF(A88="","",IF(AND(G88="VALID",H88="VALID",I88="VALID",J88="VALID"),"VALID","INVALID"))</x:f>
      </x:c>
    </x:row>
    <x:row r="89">
      <x:c r="A89" s="51"/>
      <x:c r="B89" s="51"/>
      <x:c r="C89" s="51"/>
      <x:c r="D89" s="51"/>
      <x:c r="E89" s="51"/>
      <x:c r="F89" s="51"/>
      <x:c r="G89" s="51" t="str">
        <x:f>IF(A89="","",IF(COUNTIF($A$6:$A$205,A89)=1,"VALID","INVALID - DUPLICATE / CASE-COLLIDING ALTERNATIVE ID"))</x:f>
      </x:c>
      <x:c r="H89" s="51" t="str">
        <x:f>IF(A89="","",IF(AND(COUNTIF(DECISION_CONTEXT!$A$6:$A$205,B89)=1,EXACT(B89,INDEX(DECISION_CONTEXT!$A$6:$A$205,MATCH(B89,DECISION_CONTEXT!$A$6:$A$205,0))),INDEX(DECISION_CONTEXT!$I$6:$I$205,MATCH(B89,DECISION_CONTEXT!$A$6:$A$205,0))="VALID"),"VALID","INVALID - DECISION OWNERSHIP"))</x:f>
      </x:c>
      <x:c r="I89" s="51" t="str">
        <x:f>IF(A89="","",IF(OR(EXACT(D89,"REJECTED"),EXACT(D89,"DEFERRED"),EXACT(D89,"STATUS QUO")),"VALID","INVALID - STATUS TOKEN"))</x:f>
      </x:c>
      <x:c r="J89" s="51" t="str">
        <x:f>IF(A89="","",IF(AND(B89&lt;&gt;"",C89&lt;&gt;"",D89&lt;&gt;"",E89&lt;&gt;"",F89&lt;&gt;""),"VALID","INVALID - REQUIRED FIELD"))</x:f>
      </x:c>
      <x:c r="K89" s="51" t="str">
        <x:f>IF(A89="","",IF(AND(G89="VALID",H89="VALID",I89="VALID",J89="VALID"),"VALID","INVALID"))</x:f>
      </x:c>
    </x:row>
    <x:row r="90">
      <x:c r="A90" s="51"/>
      <x:c r="B90" s="51"/>
      <x:c r="C90" s="51"/>
      <x:c r="D90" s="51"/>
      <x:c r="E90" s="51"/>
      <x:c r="F90" s="51"/>
      <x:c r="G90" s="51" t="str">
        <x:f>IF(A90="","",IF(COUNTIF($A$6:$A$205,A90)=1,"VALID","INVALID - DUPLICATE / CASE-COLLIDING ALTERNATIVE ID"))</x:f>
      </x:c>
      <x:c r="H90" s="51" t="str">
        <x:f>IF(A90="","",IF(AND(COUNTIF(DECISION_CONTEXT!$A$6:$A$205,B90)=1,EXACT(B90,INDEX(DECISION_CONTEXT!$A$6:$A$205,MATCH(B90,DECISION_CONTEXT!$A$6:$A$205,0))),INDEX(DECISION_CONTEXT!$I$6:$I$205,MATCH(B90,DECISION_CONTEXT!$A$6:$A$205,0))="VALID"),"VALID","INVALID - DECISION OWNERSHIP"))</x:f>
      </x:c>
      <x:c r="I90" s="51" t="str">
        <x:f>IF(A90="","",IF(OR(EXACT(D90,"REJECTED"),EXACT(D90,"DEFERRED"),EXACT(D90,"STATUS QUO")),"VALID","INVALID - STATUS TOKEN"))</x:f>
      </x:c>
      <x:c r="J90" s="51" t="str">
        <x:f>IF(A90="","",IF(AND(B90&lt;&gt;"",C90&lt;&gt;"",D90&lt;&gt;"",E90&lt;&gt;"",F90&lt;&gt;""),"VALID","INVALID - REQUIRED FIELD"))</x:f>
      </x:c>
      <x:c r="K90" s="51" t="str">
        <x:f>IF(A90="","",IF(AND(G90="VALID",H90="VALID",I90="VALID",J90="VALID"),"VALID","INVALID"))</x:f>
      </x:c>
    </x:row>
    <x:row r="91">
      <x:c r="A91" s="51"/>
      <x:c r="B91" s="51"/>
      <x:c r="C91" s="51"/>
      <x:c r="D91" s="51"/>
      <x:c r="E91" s="51"/>
      <x:c r="F91" s="51"/>
      <x:c r="G91" s="51" t="str">
        <x:f>IF(A91="","",IF(COUNTIF($A$6:$A$205,A91)=1,"VALID","INVALID - DUPLICATE / CASE-COLLIDING ALTERNATIVE ID"))</x:f>
      </x:c>
      <x:c r="H91" s="51" t="str">
        <x:f>IF(A91="","",IF(AND(COUNTIF(DECISION_CONTEXT!$A$6:$A$205,B91)=1,EXACT(B91,INDEX(DECISION_CONTEXT!$A$6:$A$205,MATCH(B91,DECISION_CONTEXT!$A$6:$A$205,0))),INDEX(DECISION_CONTEXT!$I$6:$I$205,MATCH(B91,DECISION_CONTEXT!$A$6:$A$205,0))="VALID"),"VALID","INVALID - DECISION OWNERSHIP"))</x:f>
      </x:c>
      <x:c r="I91" s="51" t="str">
        <x:f>IF(A91="","",IF(OR(EXACT(D91,"REJECTED"),EXACT(D91,"DEFERRED"),EXACT(D91,"STATUS QUO")),"VALID","INVALID - STATUS TOKEN"))</x:f>
      </x:c>
      <x:c r="J91" s="51" t="str">
        <x:f>IF(A91="","",IF(AND(B91&lt;&gt;"",C91&lt;&gt;"",D91&lt;&gt;"",E91&lt;&gt;"",F91&lt;&gt;""),"VALID","INVALID - REQUIRED FIELD"))</x:f>
      </x:c>
      <x:c r="K91" s="51" t="str">
        <x:f>IF(A91="","",IF(AND(G91="VALID",H91="VALID",I91="VALID",J91="VALID"),"VALID","INVALID"))</x:f>
      </x:c>
    </x:row>
    <x:row r="92">
      <x:c r="A92" s="51"/>
      <x:c r="B92" s="51"/>
      <x:c r="C92" s="51"/>
      <x:c r="D92" s="51"/>
      <x:c r="E92" s="51"/>
      <x:c r="F92" s="51"/>
      <x:c r="G92" s="51" t="str">
        <x:f>IF(A92="","",IF(COUNTIF($A$6:$A$205,A92)=1,"VALID","INVALID - DUPLICATE / CASE-COLLIDING ALTERNATIVE ID"))</x:f>
      </x:c>
      <x:c r="H92" s="51" t="str">
        <x:f>IF(A92="","",IF(AND(COUNTIF(DECISION_CONTEXT!$A$6:$A$205,B92)=1,EXACT(B92,INDEX(DECISION_CONTEXT!$A$6:$A$205,MATCH(B92,DECISION_CONTEXT!$A$6:$A$205,0))),INDEX(DECISION_CONTEXT!$I$6:$I$205,MATCH(B92,DECISION_CONTEXT!$A$6:$A$205,0))="VALID"),"VALID","INVALID - DECISION OWNERSHIP"))</x:f>
      </x:c>
      <x:c r="I92" s="51" t="str">
        <x:f>IF(A92="","",IF(OR(EXACT(D92,"REJECTED"),EXACT(D92,"DEFERRED"),EXACT(D92,"STATUS QUO")),"VALID","INVALID - STATUS TOKEN"))</x:f>
      </x:c>
      <x:c r="J92" s="51" t="str">
        <x:f>IF(A92="","",IF(AND(B92&lt;&gt;"",C92&lt;&gt;"",D92&lt;&gt;"",E92&lt;&gt;"",F92&lt;&gt;""),"VALID","INVALID - REQUIRED FIELD"))</x:f>
      </x:c>
      <x:c r="K92" s="51" t="str">
        <x:f>IF(A92="","",IF(AND(G92="VALID",H92="VALID",I92="VALID",J92="VALID"),"VALID","INVALID"))</x:f>
      </x:c>
    </x:row>
    <x:row r="93">
      <x:c r="A93" s="51"/>
      <x:c r="B93" s="51"/>
      <x:c r="C93" s="51"/>
      <x:c r="D93" s="51"/>
      <x:c r="E93" s="51"/>
      <x:c r="F93" s="51"/>
      <x:c r="G93" s="51" t="str">
        <x:f>IF(A93="","",IF(COUNTIF($A$6:$A$205,A93)=1,"VALID","INVALID - DUPLICATE / CASE-COLLIDING ALTERNATIVE ID"))</x:f>
      </x:c>
      <x:c r="H93" s="51" t="str">
        <x:f>IF(A93="","",IF(AND(COUNTIF(DECISION_CONTEXT!$A$6:$A$205,B93)=1,EXACT(B93,INDEX(DECISION_CONTEXT!$A$6:$A$205,MATCH(B93,DECISION_CONTEXT!$A$6:$A$205,0))),INDEX(DECISION_CONTEXT!$I$6:$I$205,MATCH(B93,DECISION_CONTEXT!$A$6:$A$205,0))="VALID"),"VALID","INVALID - DECISION OWNERSHIP"))</x:f>
      </x:c>
      <x:c r="I93" s="51" t="str">
        <x:f>IF(A93="","",IF(OR(EXACT(D93,"REJECTED"),EXACT(D93,"DEFERRED"),EXACT(D93,"STATUS QUO")),"VALID","INVALID - STATUS TOKEN"))</x:f>
      </x:c>
      <x:c r="J93" s="51" t="str">
        <x:f>IF(A93="","",IF(AND(B93&lt;&gt;"",C93&lt;&gt;"",D93&lt;&gt;"",E93&lt;&gt;"",F93&lt;&gt;""),"VALID","INVALID - REQUIRED FIELD"))</x:f>
      </x:c>
      <x:c r="K93" s="51" t="str">
        <x:f>IF(A93="","",IF(AND(G93="VALID",H93="VALID",I93="VALID",J93="VALID"),"VALID","INVALID"))</x:f>
      </x:c>
    </x:row>
    <x:row r="94">
      <x:c r="A94" s="51"/>
      <x:c r="B94" s="51"/>
      <x:c r="C94" s="51"/>
      <x:c r="D94" s="51"/>
      <x:c r="E94" s="51"/>
      <x:c r="F94" s="51"/>
      <x:c r="G94" s="51" t="str">
        <x:f>IF(A94="","",IF(COUNTIF($A$6:$A$205,A94)=1,"VALID","INVALID - DUPLICATE / CASE-COLLIDING ALTERNATIVE ID"))</x:f>
      </x:c>
      <x:c r="H94" s="51" t="str">
        <x:f>IF(A94="","",IF(AND(COUNTIF(DECISION_CONTEXT!$A$6:$A$205,B94)=1,EXACT(B94,INDEX(DECISION_CONTEXT!$A$6:$A$205,MATCH(B94,DECISION_CONTEXT!$A$6:$A$205,0))),INDEX(DECISION_CONTEXT!$I$6:$I$205,MATCH(B94,DECISION_CONTEXT!$A$6:$A$205,0))="VALID"),"VALID","INVALID - DECISION OWNERSHIP"))</x:f>
      </x:c>
      <x:c r="I94" s="51" t="str">
        <x:f>IF(A94="","",IF(OR(EXACT(D94,"REJECTED"),EXACT(D94,"DEFERRED"),EXACT(D94,"STATUS QUO")),"VALID","INVALID - STATUS TOKEN"))</x:f>
      </x:c>
      <x:c r="J94" s="51" t="str">
        <x:f>IF(A94="","",IF(AND(B94&lt;&gt;"",C94&lt;&gt;"",D94&lt;&gt;"",E94&lt;&gt;"",F94&lt;&gt;""),"VALID","INVALID - REQUIRED FIELD"))</x:f>
      </x:c>
      <x:c r="K94" s="51" t="str">
        <x:f>IF(A94="","",IF(AND(G94="VALID",H94="VALID",I94="VALID",J94="VALID"),"VALID","INVALID"))</x:f>
      </x:c>
    </x:row>
    <x:row r="95">
      <x:c r="A95" s="51"/>
      <x:c r="B95" s="51"/>
      <x:c r="C95" s="51"/>
      <x:c r="D95" s="51"/>
      <x:c r="E95" s="51"/>
      <x:c r="F95" s="51"/>
      <x:c r="G95" s="51" t="str">
        <x:f>IF(A95="","",IF(COUNTIF($A$6:$A$205,A95)=1,"VALID","INVALID - DUPLICATE / CASE-COLLIDING ALTERNATIVE ID"))</x:f>
      </x:c>
      <x:c r="H95" s="51" t="str">
        <x:f>IF(A95="","",IF(AND(COUNTIF(DECISION_CONTEXT!$A$6:$A$205,B95)=1,EXACT(B95,INDEX(DECISION_CONTEXT!$A$6:$A$205,MATCH(B95,DECISION_CONTEXT!$A$6:$A$205,0))),INDEX(DECISION_CONTEXT!$I$6:$I$205,MATCH(B95,DECISION_CONTEXT!$A$6:$A$205,0))="VALID"),"VALID","INVALID - DECISION OWNERSHIP"))</x:f>
      </x:c>
      <x:c r="I95" s="51" t="str">
        <x:f>IF(A95="","",IF(OR(EXACT(D95,"REJECTED"),EXACT(D95,"DEFERRED"),EXACT(D95,"STATUS QUO")),"VALID","INVALID - STATUS TOKEN"))</x:f>
      </x:c>
      <x:c r="J95" s="51" t="str">
        <x:f>IF(A95="","",IF(AND(B95&lt;&gt;"",C95&lt;&gt;"",D95&lt;&gt;"",E95&lt;&gt;"",F95&lt;&gt;""),"VALID","INVALID - REQUIRED FIELD"))</x:f>
      </x:c>
      <x:c r="K95" s="51" t="str">
        <x:f>IF(A95="","",IF(AND(G95="VALID",H95="VALID",I95="VALID",J95="VALID"),"VALID","INVALID"))</x:f>
      </x:c>
    </x:row>
    <x:row r="96">
      <x:c r="A96" s="51"/>
      <x:c r="B96" s="51"/>
      <x:c r="C96" s="51"/>
      <x:c r="D96" s="51"/>
      <x:c r="E96" s="51"/>
      <x:c r="F96" s="51"/>
      <x:c r="G96" s="51" t="str">
        <x:f>IF(A96="","",IF(COUNTIF($A$6:$A$205,A96)=1,"VALID","INVALID - DUPLICATE / CASE-COLLIDING ALTERNATIVE ID"))</x:f>
      </x:c>
      <x:c r="H96" s="51" t="str">
        <x:f>IF(A96="","",IF(AND(COUNTIF(DECISION_CONTEXT!$A$6:$A$205,B96)=1,EXACT(B96,INDEX(DECISION_CONTEXT!$A$6:$A$205,MATCH(B96,DECISION_CONTEXT!$A$6:$A$205,0))),INDEX(DECISION_CONTEXT!$I$6:$I$205,MATCH(B96,DECISION_CONTEXT!$A$6:$A$205,0))="VALID"),"VALID","INVALID - DECISION OWNERSHIP"))</x:f>
      </x:c>
      <x:c r="I96" s="51" t="str">
        <x:f>IF(A96="","",IF(OR(EXACT(D96,"REJECTED"),EXACT(D96,"DEFERRED"),EXACT(D96,"STATUS QUO")),"VALID","INVALID - STATUS TOKEN"))</x:f>
      </x:c>
      <x:c r="J96" s="51" t="str">
        <x:f>IF(A96="","",IF(AND(B96&lt;&gt;"",C96&lt;&gt;"",D96&lt;&gt;"",E96&lt;&gt;"",F96&lt;&gt;""),"VALID","INVALID - REQUIRED FIELD"))</x:f>
      </x:c>
      <x:c r="K96" s="51" t="str">
        <x:f>IF(A96="","",IF(AND(G96="VALID",H96="VALID",I96="VALID",J96="VALID"),"VALID","INVALID"))</x:f>
      </x:c>
    </x:row>
    <x:row r="97">
      <x:c r="A97" s="51"/>
      <x:c r="B97" s="51"/>
      <x:c r="C97" s="51"/>
      <x:c r="D97" s="51"/>
      <x:c r="E97" s="51"/>
      <x:c r="F97" s="51"/>
      <x:c r="G97" s="51" t="str">
        <x:f>IF(A97="","",IF(COUNTIF($A$6:$A$205,A97)=1,"VALID","INVALID - DUPLICATE / CASE-COLLIDING ALTERNATIVE ID"))</x:f>
      </x:c>
      <x:c r="H97" s="51" t="str">
        <x:f>IF(A97="","",IF(AND(COUNTIF(DECISION_CONTEXT!$A$6:$A$205,B97)=1,EXACT(B97,INDEX(DECISION_CONTEXT!$A$6:$A$205,MATCH(B97,DECISION_CONTEXT!$A$6:$A$205,0))),INDEX(DECISION_CONTEXT!$I$6:$I$205,MATCH(B97,DECISION_CONTEXT!$A$6:$A$205,0))="VALID"),"VALID","INVALID - DECISION OWNERSHIP"))</x:f>
      </x:c>
      <x:c r="I97" s="51" t="str">
        <x:f>IF(A97="","",IF(OR(EXACT(D97,"REJECTED"),EXACT(D97,"DEFERRED"),EXACT(D97,"STATUS QUO")),"VALID","INVALID - STATUS TOKEN"))</x:f>
      </x:c>
      <x:c r="J97" s="51" t="str">
        <x:f>IF(A97="","",IF(AND(B97&lt;&gt;"",C97&lt;&gt;"",D97&lt;&gt;"",E97&lt;&gt;"",F97&lt;&gt;""),"VALID","INVALID - REQUIRED FIELD"))</x:f>
      </x:c>
      <x:c r="K97" s="51" t="str">
        <x:f>IF(A97="","",IF(AND(G97="VALID",H97="VALID",I97="VALID",J97="VALID"),"VALID","INVALID"))</x:f>
      </x:c>
    </x:row>
    <x:row r="98">
      <x:c r="A98" s="51"/>
      <x:c r="B98" s="51"/>
      <x:c r="C98" s="51"/>
      <x:c r="D98" s="51"/>
      <x:c r="E98" s="51"/>
      <x:c r="F98" s="51"/>
      <x:c r="G98" s="51" t="str">
        <x:f>IF(A98="","",IF(COUNTIF($A$6:$A$205,A98)=1,"VALID","INVALID - DUPLICATE / CASE-COLLIDING ALTERNATIVE ID"))</x:f>
      </x:c>
      <x:c r="H98" s="51" t="str">
        <x:f>IF(A98="","",IF(AND(COUNTIF(DECISION_CONTEXT!$A$6:$A$205,B98)=1,EXACT(B98,INDEX(DECISION_CONTEXT!$A$6:$A$205,MATCH(B98,DECISION_CONTEXT!$A$6:$A$205,0))),INDEX(DECISION_CONTEXT!$I$6:$I$205,MATCH(B98,DECISION_CONTEXT!$A$6:$A$205,0))="VALID"),"VALID","INVALID - DECISION OWNERSHIP"))</x:f>
      </x:c>
      <x:c r="I98" s="51" t="str">
        <x:f>IF(A98="","",IF(OR(EXACT(D98,"REJECTED"),EXACT(D98,"DEFERRED"),EXACT(D98,"STATUS QUO")),"VALID","INVALID - STATUS TOKEN"))</x:f>
      </x:c>
      <x:c r="J98" s="51" t="str">
        <x:f>IF(A98="","",IF(AND(B98&lt;&gt;"",C98&lt;&gt;"",D98&lt;&gt;"",E98&lt;&gt;"",F98&lt;&gt;""),"VALID","INVALID - REQUIRED FIELD"))</x:f>
      </x:c>
      <x:c r="K98" s="51" t="str">
        <x:f>IF(A98="","",IF(AND(G98="VALID",H98="VALID",I98="VALID",J98="VALID"),"VALID","INVALID"))</x:f>
      </x:c>
    </x:row>
    <x:row r="99">
      <x:c r="A99" s="51"/>
      <x:c r="B99" s="51"/>
      <x:c r="C99" s="51"/>
      <x:c r="D99" s="51"/>
      <x:c r="E99" s="51"/>
      <x:c r="F99" s="51"/>
      <x:c r="G99" s="51" t="str">
        <x:f>IF(A99="","",IF(COUNTIF($A$6:$A$205,A99)=1,"VALID","INVALID - DUPLICATE / CASE-COLLIDING ALTERNATIVE ID"))</x:f>
      </x:c>
      <x:c r="H99" s="51" t="str">
        <x:f>IF(A99="","",IF(AND(COUNTIF(DECISION_CONTEXT!$A$6:$A$205,B99)=1,EXACT(B99,INDEX(DECISION_CONTEXT!$A$6:$A$205,MATCH(B99,DECISION_CONTEXT!$A$6:$A$205,0))),INDEX(DECISION_CONTEXT!$I$6:$I$205,MATCH(B99,DECISION_CONTEXT!$A$6:$A$205,0))="VALID"),"VALID","INVALID - DECISION OWNERSHIP"))</x:f>
      </x:c>
      <x:c r="I99" s="51" t="str">
        <x:f>IF(A99="","",IF(OR(EXACT(D99,"REJECTED"),EXACT(D99,"DEFERRED"),EXACT(D99,"STATUS QUO")),"VALID","INVALID - STATUS TOKEN"))</x:f>
      </x:c>
      <x:c r="J99" s="51" t="str">
        <x:f>IF(A99="","",IF(AND(B99&lt;&gt;"",C99&lt;&gt;"",D99&lt;&gt;"",E99&lt;&gt;"",F99&lt;&gt;""),"VALID","INVALID - REQUIRED FIELD"))</x:f>
      </x:c>
      <x:c r="K99" s="51" t="str">
        <x:f>IF(A99="","",IF(AND(G99="VALID",H99="VALID",I99="VALID",J99="VALID"),"VALID","INVALID"))</x:f>
      </x:c>
    </x:row>
    <x:row r="100">
      <x:c r="A100" s="51"/>
      <x:c r="B100" s="51"/>
      <x:c r="C100" s="51"/>
      <x:c r="D100" s="51"/>
      <x:c r="E100" s="51"/>
      <x:c r="F100" s="51"/>
      <x:c r="G100" s="51" t="str">
        <x:f>IF(A100="","",IF(COUNTIF($A$6:$A$205,A100)=1,"VALID","INVALID - DUPLICATE / CASE-COLLIDING ALTERNATIVE ID"))</x:f>
      </x:c>
      <x:c r="H100" s="51" t="str">
        <x:f>IF(A100="","",IF(AND(COUNTIF(DECISION_CONTEXT!$A$6:$A$205,B100)=1,EXACT(B100,INDEX(DECISION_CONTEXT!$A$6:$A$205,MATCH(B100,DECISION_CONTEXT!$A$6:$A$205,0))),INDEX(DECISION_CONTEXT!$I$6:$I$205,MATCH(B100,DECISION_CONTEXT!$A$6:$A$205,0))="VALID"),"VALID","INVALID - DECISION OWNERSHIP"))</x:f>
      </x:c>
      <x:c r="I100" s="51" t="str">
        <x:f>IF(A100="","",IF(OR(EXACT(D100,"REJECTED"),EXACT(D100,"DEFERRED"),EXACT(D100,"STATUS QUO")),"VALID","INVALID - STATUS TOKEN"))</x:f>
      </x:c>
      <x:c r="J100" s="51" t="str">
        <x:f>IF(A100="","",IF(AND(B100&lt;&gt;"",C100&lt;&gt;"",D100&lt;&gt;"",E100&lt;&gt;"",F100&lt;&gt;""),"VALID","INVALID - REQUIRED FIELD"))</x:f>
      </x:c>
      <x:c r="K100" s="51" t="str">
        <x:f>IF(A100="","",IF(AND(G100="VALID",H100="VALID",I100="VALID",J100="VALID"),"VALID","INVALID"))</x:f>
      </x:c>
    </x:row>
    <x:row r="101">
      <x:c r="A101" s="51"/>
      <x:c r="B101" s="51"/>
      <x:c r="C101" s="51"/>
      <x:c r="D101" s="51"/>
      <x:c r="E101" s="51"/>
      <x:c r="F101" s="51"/>
      <x:c r="G101" s="51" t="str">
        <x:f>IF(A101="","",IF(COUNTIF($A$6:$A$205,A101)=1,"VALID","INVALID - DUPLICATE / CASE-COLLIDING ALTERNATIVE ID"))</x:f>
      </x:c>
      <x:c r="H101" s="51" t="str">
        <x:f>IF(A101="","",IF(AND(COUNTIF(DECISION_CONTEXT!$A$6:$A$205,B101)=1,EXACT(B101,INDEX(DECISION_CONTEXT!$A$6:$A$205,MATCH(B101,DECISION_CONTEXT!$A$6:$A$205,0))),INDEX(DECISION_CONTEXT!$I$6:$I$205,MATCH(B101,DECISION_CONTEXT!$A$6:$A$205,0))="VALID"),"VALID","INVALID - DECISION OWNERSHIP"))</x:f>
      </x:c>
      <x:c r="I101" s="51" t="str">
        <x:f>IF(A101="","",IF(OR(EXACT(D101,"REJECTED"),EXACT(D101,"DEFERRED"),EXACT(D101,"STATUS QUO")),"VALID","INVALID - STATUS TOKEN"))</x:f>
      </x:c>
      <x:c r="J101" s="51" t="str">
        <x:f>IF(A101="","",IF(AND(B101&lt;&gt;"",C101&lt;&gt;"",D101&lt;&gt;"",E101&lt;&gt;"",F101&lt;&gt;""),"VALID","INVALID - REQUIRED FIELD"))</x:f>
      </x:c>
      <x:c r="K101" s="51" t="str">
        <x:f>IF(A101="","",IF(AND(G101="VALID",H101="VALID",I101="VALID",J101="VALID"),"VALID","INVALID"))</x:f>
      </x:c>
    </x:row>
    <x:row r="102">
      <x:c r="A102" s="51"/>
      <x:c r="B102" s="51"/>
      <x:c r="C102" s="51"/>
      <x:c r="D102" s="51"/>
      <x:c r="E102" s="51"/>
      <x:c r="F102" s="51"/>
      <x:c r="G102" s="51" t="str">
        <x:f>IF(A102="","",IF(COUNTIF($A$6:$A$205,A102)=1,"VALID","INVALID - DUPLICATE / CASE-COLLIDING ALTERNATIVE ID"))</x:f>
      </x:c>
      <x:c r="H102" s="51" t="str">
        <x:f>IF(A102="","",IF(AND(COUNTIF(DECISION_CONTEXT!$A$6:$A$205,B102)=1,EXACT(B102,INDEX(DECISION_CONTEXT!$A$6:$A$205,MATCH(B102,DECISION_CONTEXT!$A$6:$A$205,0))),INDEX(DECISION_CONTEXT!$I$6:$I$205,MATCH(B102,DECISION_CONTEXT!$A$6:$A$205,0))="VALID"),"VALID","INVALID - DECISION OWNERSHIP"))</x:f>
      </x:c>
      <x:c r="I102" s="51" t="str">
        <x:f>IF(A102="","",IF(OR(EXACT(D102,"REJECTED"),EXACT(D102,"DEFERRED"),EXACT(D102,"STATUS QUO")),"VALID","INVALID - STATUS TOKEN"))</x:f>
      </x:c>
      <x:c r="J102" s="51" t="str">
        <x:f>IF(A102="","",IF(AND(B102&lt;&gt;"",C102&lt;&gt;"",D102&lt;&gt;"",E102&lt;&gt;"",F102&lt;&gt;""),"VALID","INVALID - REQUIRED FIELD"))</x:f>
      </x:c>
      <x:c r="K102" s="51" t="str">
        <x:f>IF(A102="","",IF(AND(G102="VALID",H102="VALID",I102="VALID",J102="VALID"),"VALID","INVALID"))</x:f>
      </x:c>
    </x:row>
    <x:row r="103">
      <x:c r="A103" s="51"/>
      <x:c r="B103" s="51"/>
      <x:c r="C103" s="51"/>
      <x:c r="D103" s="51"/>
      <x:c r="E103" s="51"/>
      <x:c r="F103" s="51"/>
      <x:c r="G103" s="51" t="str">
        <x:f>IF(A103="","",IF(COUNTIF($A$6:$A$205,A103)=1,"VALID","INVALID - DUPLICATE / CASE-COLLIDING ALTERNATIVE ID"))</x:f>
      </x:c>
      <x:c r="H103" s="51" t="str">
        <x:f>IF(A103="","",IF(AND(COUNTIF(DECISION_CONTEXT!$A$6:$A$205,B103)=1,EXACT(B103,INDEX(DECISION_CONTEXT!$A$6:$A$205,MATCH(B103,DECISION_CONTEXT!$A$6:$A$205,0))),INDEX(DECISION_CONTEXT!$I$6:$I$205,MATCH(B103,DECISION_CONTEXT!$A$6:$A$205,0))="VALID"),"VALID","INVALID - DECISION OWNERSHIP"))</x:f>
      </x:c>
      <x:c r="I103" s="51" t="str">
        <x:f>IF(A103="","",IF(OR(EXACT(D103,"REJECTED"),EXACT(D103,"DEFERRED"),EXACT(D103,"STATUS QUO")),"VALID","INVALID - STATUS TOKEN"))</x:f>
      </x:c>
      <x:c r="J103" s="51" t="str">
        <x:f>IF(A103="","",IF(AND(B103&lt;&gt;"",C103&lt;&gt;"",D103&lt;&gt;"",E103&lt;&gt;"",F103&lt;&gt;""),"VALID","INVALID - REQUIRED FIELD"))</x:f>
      </x:c>
      <x:c r="K103" s="51" t="str">
        <x:f>IF(A103="","",IF(AND(G103="VALID",H103="VALID",I103="VALID",J103="VALID"),"VALID","INVALID"))</x:f>
      </x:c>
    </x:row>
    <x:row r="104">
      <x:c r="A104" s="51"/>
      <x:c r="B104" s="51"/>
      <x:c r="C104" s="51"/>
      <x:c r="D104" s="51"/>
      <x:c r="E104" s="51"/>
      <x:c r="F104" s="51"/>
      <x:c r="G104" s="51" t="str">
        <x:f>IF(A104="","",IF(COUNTIF($A$6:$A$205,A104)=1,"VALID","INVALID - DUPLICATE / CASE-COLLIDING ALTERNATIVE ID"))</x:f>
      </x:c>
      <x:c r="H104" s="51" t="str">
        <x:f>IF(A104="","",IF(AND(COUNTIF(DECISION_CONTEXT!$A$6:$A$205,B104)=1,EXACT(B104,INDEX(DECISION_CONTEXT!$A$6:$A$205,MATCH(B104,DECISION_CONTEXT!$A$6:$A$205,0))),INDEX(DECISION_CONTEXT!$I$6:$I$205,MATCH(B104,DECISION_CONTEXT!$A$6:$A$205,0))="VALID"),"VALID","INVALID - DECISION OWNERSHIP"))</x:f>
      </x:c>
      <x:c r="I104" s="51" t="str">
        <x:f>IF(A104="","",IF(OR(EXACT(D104,"REJECTED"),EXACT(D104,"DEFERRED"),EXACT(D104,"STATUS QUO")),"VALID","INVALID - STATUS TOKEN"))</x:f>
      </x:c>
      <x:c r="J104" s="51" t="str">
        <x:f>IF(A104="","",IF(AND(B104&lt;&gt;"",C104&lt;&gt;"",D104&lt;&gt;"",E104&lt;&gt;"",F104&lt;&gt;""),"VALID","INVALID - REQUIRED FIELD"))</x:f>
      </x:c>
      <x:c r="K104" s="51" t="str">
        <x:f>IF(A104="","",IF(AND(G104="VALID",H104="VALID",I104="VALID",J104="VALID"),"VALID","INVALID"))</x:f>
      </x:c>
    </x:row>
    <x:row r="105">
      <x:c r="A105" s="51"/>
      <x:c r="B105" s="51"/>
      <x:c r="C105" s="51"/>
      <x:c r="D105" s="51"/>
      <x:c r="E105" s="51"/>
      <x:c r="F105" s="51"/>
      <x:c r="G105" s="51" t="str">
        <x:f>IF(A105="","",IF(COUNTIF($A$6:$A$205,A105)=1,"VALID","INVALID - DUPLICATE / CASE-COLLIDING ALTERNATIVE ID"))</x:f>
      </x:c>
      <x:c r="H105" s="51" t="str">
        <x:f>IF(A105="","",IF(AND(COUNTIF(DECISION_CONTEXT!$A$6:$A$205,B105)=1,EXACT(B105,INDEX(DECISION_CONTEXT!$A$6:$A$205,MATCH(B105,DECISION_CONTEXT!$A$6:$A$205,0))),INDEX(DECISION_CONTEXT!$I$6:$I$205,MATCH(B105,DECISION_CONTEXT!$A$6:$A$205,0))="VALID"),"VALID","INVALID - DECISION OWNERSHIP"))</x:f>
      </x:c>
      <x:c r="I105" s="51" t="str">
        <x:f>IF(A105="","",IF(OR(EXACT(D105,"REJECTED"),EXACT(D105,"DEFERRED"),EXACT(D105,"STATUS QUO")),"VALID","INVALID - STATUS TOKEN"))</x:f>
      </x:c>
      <x:c r="J105" s="51" t="str">
        <x:f>IF(A105="","",IF(AND(B105&lt;&gt;"",C105&lt;&gt;"",D105&lt;&gt;"",E105&lt;&gt;"",F105&lt;&gt;""),"VALID","INVALID - REQUIRED FIELD"))</x:f>
      </x:c>
      <x:c r="K105" s="51" t="str">
        <x:f>IF(A105="","",IF(AND(G105="VALID",H105="VALID",I105="VALID",J105="VALID"),"VALID","INVALID"))</x:f>
      </x:c>
    </x:row>
    <x:row r="106">
      <x:c r="A106" s="51"/>
      <x:c r="B106" s="51"/>
      <x:c r="C106" s="51"/>
      <x:c r="D106" s="51"/>
      <x:c r="E106" s="51"/>
      <x:c r="F106" s="51"/>
      <x:c r="G106" s="51" t="str">
        <x:f>IF(A106="","",IF(COUNTIF($A$6:$A$205,A106)=1,"VALID","INVALID - DUPLICATE / CASE-COLLIDING ALTERNATIVE ID"))</x:f>
      </x:c>
      <x:c r="H106" s="51" t="str">
        <x:f>IF(A106="","",IF(AND(COUNTIF(DECISION_CONTEXT!$A$6:$A$205,B106)=1,EXACT(B106,INDEX(DECISION_CONTEXT!$A$6:$A$205,MATCH(B106,DECISION_CONTEXT!$A$6:$A$205,0))),INDEX(DECISION_CONTEXT!$I$6:$I$205,MATCH(B106,DECISION_CONTEXT!$A$6:$A$205,0))="VALID"),"VALID","INVALID - DECISION OWNERSHIP"))</x:f>
      </x:c>
      <x:c r="I106" s="51" t="str">
        <x:f>IF(A106="","",IF(OR(EXACT(D106,"REJECTED"),EXACT(D106,"DEFERRED"),EXACT(D106,"STATUS QUO")),"VALID","INVALID - STATUS TOKEN"))</x:f>
      </x:c>
      <x:c r="J106" s="51" t="str">
        <x:f>IF(A106="","",IF(AND(B106&lt;&gt;"",C106&lt;&gt;"",D106&lt;&gt;"",E106&lt;&gt;"",F106&lt;&gt;""),"VALID","INVALID - REQUIRED FIELD"))</x:f>
      </x:c>
      <x:c r="K106" s="51" t="str">
        <x:f>IF(A106="","",IF(AND(G106="VALID",H106="VALID",I106="VALID",J106="VALID"),"VALID","INVALID"))</x:f>
      </x:c>
    </x:row>
    <x:row r="107">
      <x:c r="A107" s="51"/>
      <x:c r="B107" s="51"/>
      <x:c r="C107" s="51"/>
      <x:c r="D107" s="51"/>
      <x:c r="E107" s="51"/>
      <x:c r="F107" s="51"/>
      <x:c r="G107" s="51" t="str">
        <x:f>IF(A107="","",IF(COUNTIF($A$6:$A$205,A107)=1,"VALID","INVALID - DUPLICATE / CASE-COLLIDING ALTERNATIVE ID"))</x:f>
      </x:c>
      <x:c r="H107" s="51" t="str">
        <x:f>IF(A107="","",IF(AND(COUNTIF(DECISION_CONTEXT!$A$6:$A$205,B107)=1,EXACT(B107,INDEX(DECISION_CONTEXT!$A$6:$A$205,MATCH(B107,DECISION_CONTEXT!$A$6:$A$205,0))),INDEX(DECISION_CONTEXT!$I$6:$I$205,MATCH(B107,DECISION_CONTEXT!$A$6:$A$205,0))="VALID"),"VALID","INVALID - DECISION OWNERSHIP"))</x:f>
      </x:c>
      <x:c r="I107" s="51" t="str">
        <x:f>IF(A107="","",IF(OR(EXACT(D107,"REJECTED"),EXACT(D107,"DEFERRED"),EXACT(D107,"STATUS QUO")),"VALID","INVALID - STATUS TOKEN"))</x:f>
      </x:c>
      <x:c r="J107" s="51" t="str">
        <x:f>IF(A107="","",IF(AND(B107&lt;&gt;"",C107&lt;&gt;"",D107&lt;&gt;"",E107&lt;&gt;"",F107&lt;&gt;""),"VALID","INVALID - REQUIRED FIELD"))</x:f>
      </x:c>
      <x:c r="K107" s="51" t="str">
        <x:f>IF(A107="","",IF(AND(G107="VALID",H107="VALID",I107="VALID",J107="VALID"),"VALID","INVALID"))</x:f>
      </x:c>
    </x:row>
    <x:row r="108">
      <x:c r="A108" s="51"/>
      <x:c r="B108" s="51"/>
      <x:c r="C108" s="51"/>
      <x:c r="D108" s="51"/>
      <x:c r="E108" s="51"/>
      <x:c r="F108" s="51"/>
      <x:c r="G108" s="51" t="str">
        <x:f>IF(A108="","",IF(COUNTIF($A$6:$A$205,A108)=1,"VALID","INVALID - DUPLICATE / CASE-COLLIDING ALTERNATIVE ID"))</x:f>
      </x:c>
      <x:c r="H108" s="51" t="str">
        <x:f>IF(A108="","",IF(AND(COUNTIF(DECISION_CONTEXT!$A$6:$A$205,B108)=1,EXACT(B108,INDEX(DECISION_CONTEXT!$A$6:$A$205,MATCH(B108,DECISION_CONTEXT!$A$6:$A$205,0))),INDEX(DECISION_CONTEXT!$I$6:$I$205,MATCH(B108,DECISION_CONTEXT!$A$6:$A$205,0))="VALID"),"VALID","INVALID - DECISION OWNERSHIP"))</x:f>
      </x:c>
      <x:c r="I108" s="51" t="str">
        <x:f>IF(A108="","",IF(OR(EXACT(D108,"REJECTED"),EXACT(D108,"DEFERRED"),EXACT(D108,"STATUS QUO")),"VALID","INVALID - STATUS TOKEN"))</x:f>
      </x:c>
      <x:c r="J108" s="51" t="str">
        <x:f>IF(A108="","",IF(AND(B108&lt;&gt;"",C108&lt;&gt;"",D108&lt;&gt;"",E108&lt;&gt;"",F108&lt;&gt;""),"VALID","INVALID - REQUIRED FIELD"))</x:f>
      </x:c>
      <x:c r="K108" s="51" t="str">
        <x:f>IF(A108="","",IF(AND(G108="VALID",H108="VALID",I108="VALID",J108="VALID"),"VALID","INVALID"))</x:f>
      </x:c>
    </x:row>
    <x:row r="109">
      <x:c r="A109" s="51"/>
      <x:c r="B109" s="51"/>
      <x:c r="C109" s="51"/>
      <x:c r="D109" s="51"/>
      <x:c r="E109" s="51"/>
      <x:c r="F109" s="51"/>
      <x:c r="G109" s="51" t="str">
        <x:f>IF(A109="","",IF(COUNTIF($A$6:$A$205,A109)=1,"VALID","INVALID - DUPLICATE / CASE-COLLIDING ALTERNATIVE ID"))</x:f>
      </x:c>
      <x:c r="H109" s="51" t="str">
        <x:f>IF(A109="","",IF(AND(COUNTIF(DECISION_CONTEXT!$A$6:$A$205,B109)=1,EXACT(B109,INDEX(DECISION_CONTEXT!$A$6:$A$205,MATCH(B109,DECISION_CONTEXT!$A$6:$A$205,0))),INDEX(DECISION_CONTEXT!$I$6:$I$205,MATCH(B109,DECISION_CONTEXT!$A$6:$A$205,0))="VALID"),"VALID","INVALID - DECISION OWNERSHIP"))</x:f>
      </x:c>
      <x:c r="I109" s="51" t="str">
        <x:f>IF(A109="","",IF(OR(EXACT(D109,"REJECTED"),EXACT(D109,"DEFERRED"),EXACT(D109,"STATUS QUO")),"VALID","INVALID - STATUS TOKEN"))</x:f>
      </x:c>
      <x:c r="J109" s="51" t="str">
        <x:f>IF(A109="","",IF(AND(B109&lt;&gt;"",C109&lt;&gt;"",D109&lt;&gt;"",E109&lt;&gt;"",F109&lt;&gt;""),"VALID","INVALID - REQUIRED FIELD"))</x:f>
      </x:c>
      <x:c r="K109" s="51" t="str">
        <x:f>IF(A109="","",IF(AND(G109="VALID",H109="VALID",I109="VALID",J109="VALID"),"VALID","INVALID"))</x:f>
      </x:c>
    </x:row>
    <x:row r="110">
      <x:c r="A110" s="51"/>
      <x:c r="B110" s="51"/>
      <x:c r="C110" s="51"/>
      <x:c r="D110" s="51"/>
      <x:c r="E110" s="51"/>
      <x:c r="F110" s="51"/>
      <x:c r="G110" s="51" t="str">
        <x:f>IF(A110="","",IF(COUNTIF($A$6:$A$205,A110)=1,"VALID","INVALID - DUPLICATE / CASE-COLLIDING ALTERNATIVE ID"))</x:f>
      </x:c>
      <x:c r="H110" s="51" t="str">
        <x:f>IF(A110="","",IF(AND(COUNTIF(DECISION_CONTEXT!$A$6:$A$205,B110)=1,EXACT(B110,INDEX(DECISION_CONTEXT!$A$6:$A$205,MATCH(B110,DECISION_CONTEXT!$A$6:$A$205,0))),INDEX(DECISION_CONTEXT!$I$6:$I$205,MATCH(B110,DECISION_CONTEXT!$A$6:$A$205,0))="VALID"),"VALID","INVALID - DECISION OWNERSHIP"))</x:f>
      </x:c>
      <x:c r="I110" s="51" t="str">
        <x:f>IF(A110="","",IF(OR(EXACT(D110,"REJECTED"),EXACT(D110,"DEFERRED"),EXACT(D110,"STATUS QUO")),"VALID","INVALID - STATUS TOKEN"))</x:f>
      </x:c>
      <x:c r="J110" s="51" t="str">
        <x:f>IF(A110="","",IF(AND(B110&lt;&gt;"",C110&lt;&gt;"",D110&lt;&gt;"",E110&lt;&gt;"",F110&lt;&gt;""),"VALID","INVALID - REQUIRED FIELD"))</x:f>
      </x:c>
      <x:c r="K110" s="51" t="str">
        <x:f>IF(A110="","",IF(AND(G110="VALID",H110="VALID",I110="VALID",J110="VALID"),"VALID","INVALID"))</x:f>
      </x:c>
    </x:row>
    <x:row r="111">
      <x:c r="A111" s="51"/>
      <x:c r="B111" s="51"/>
      <x:c r="C111" s="51"/>
      <x:c r="D111" s="51"/>
      <x:c r="E111" s="51"/>
      <x:c r="F111" s="51"/>
      <x:c r="G111" s="51" t="str">
        <x:f>IF(A111="","",IF(COUNTIF($A$6:$A$205,A111)=1,"VALID","INVALID - DUPLICATE / CASE-COLLIDING ALTERNATIVE ID"))</x:f>
      </x:c>
      <x:c r="H111" s="51" t="str">
        <x:f>IF(A111="","",IF(AND(COUNTIF(DECISION_CONTEXT!$A$6:$A$205,B111)=1,EXACT(B111,INDEX(DECISION_CONTEXT!$A$6:$A$205,MATCH(B111,DECISION_CONTEXT!$A$6:$A$205,0))),INDEX(DECISION_CONTEXT!$I$6:$I$205,MATCH(B111,DECISION_CONTEXT!$A$6:$A$205,0))="VALID"),"VALID","INVALID - DECISION OWNERSHIP"))</x:f>
      </x:c>
      <x:c r="I111" s="51" t="str">
        <x:f>IF(A111="","",IF(OR(EXACT(D111,"REJECTED"),EXACT(D111,"DEFERRED"),EXACT(D111,"STATUS QUO")),"VALID","INVALID - STATUS TOKEN"))</x:f>
      </x:c>
      <x:c r="J111" s="51" t="str">
        <x:f>IF(A111="","",IF(AND(B111&lt;&gt;"",C111&lt;&gt;"",D111&lt;&gt;"",E111&lt;&gt;"",F111&lt;&gt;""),"VALID","INVALID - REQUIRED FIELD"))</x:f>
      </x:c>
      <x:c r="K111" s="51" t="str">
        <x:f>IF(A111="","",IF(AND(G111="VALID",H111="VALID",I111="VALID",J111="VALID"),"VALID","INVALID"))</x:f>
      </x:c>
    </x:row>
    <x:row r="112">
      <x:c r="A112" s="51"/>
      <x:c r="B112" s="51"/>
      <x:c r="C112" s="51"/>
      <x:c r="D112" s="51"/>
      <x:c r="E112" s="51"/>
      <x:c r="F112" s="51"/>
      <x:c r="G112" s="51" t="str">
        <x:f>IF(A112="","",IF(COUNTIF($A$6:$A$205,A112)=1,"VALID","INVALID - DUPLICATE / CASE-COLLIDING ALTERNATIVE ID"))</x:f>
      </x:c>
      <x:c r="H112" s="51" t="str">
        <x:f>IF(A112="","",IF(AND(COUNTIF(DECISION_CONTEXT!$A$6:$A$205,B112)=1,EXACT(B112,INDEX(DECISION_CONTEXT!$A$6:$A$205,MATCH(B112,DECISION_CONTEXT!$A$6:$A$205,0))),INDEX(DECISION_CONTEXT!$I$6:$I$205,MATCH(B112,DECISION_CONTEXT!$A$6:$A$205,0))="VALID"),"VALID","INVALID - DECISION OWNERSHIP"))</x:f>
      </x:c>
      <x:c r="I112" s="51" t="str">
        <x:f>IF(A112="","",IF(OR(EXACT(D112,"REJECTED"),EXACT(D112,"DEFERRED"),EXACT(D112,"STATUS QUO")),"VALID","INVALID - STATUS TOKEN"))</x:f>
      </x:c>
      <x:c r="J112" s="51" t="str">
        <x:f>IF(A112="","",IF(AND(B112&lt;&gt;"",C112&lt;&gt;"",D112&lt;&gt;"",E112&lt;&gt;"",F112&lt;&gt;""),"VALID","INVALID - REQUIRED FIELD"))</x:f>
      </x:c>
      <x:c r="K112" s="51" t="str">
        <x:f>IF(A112="","",IF(AND(G112="VALID",H112="VALID",I112="VALID",J112="VALID"),"VALID","INVALID"))</x:f>
      </x:c>
    </x:row>
    <x:row r="113">
      <x:c r="A113" s="51"/>
      <x:c r="B113" s="51"/>
      <x:c r="C113" s="51"/>
      <x:c r="D113" s="51"/>
      <x:c r="E113" s="51"/>
      <x:c r="F113" s="51"/>
      <x:c r="G113" s="51" t="str">
        <x:f>IF(A113="","",IF(COUNTIF($A$6:$A$205,A113)=1,"VALID","INVALID - DUPLICATE / CASE-COLLIDING ALTERNATIVE ID"))</x:f>
      </x:c>
      <x:c r="H113" s="51" t="str">
        <x:f>IF(A113="","",IF(AND(COUNTIF(DECISION_CONTEXT!$A$6:$A$205,B113)=1,EXACT(B113,INDEX(DECISION_CONTEXT!$A$6:$A$205,MATCH(B113,DECISION_CONTEXT!$A$6:$A$205,0))),INDEX(DECISION_CONTEXT!$I$6:$I$205,MATCH(B113,DECISION_CONTEXT!$A$6:$A$205,0))="VALID"),"VALID","INVALID - DECISION OWNERSHIP"))</x:f>
      </x:c>
      <x:c r="I113" s="51" t="str">
        <x:f>IF(A113="","",IF(OR(EXACT(D113,"REJECTED"),EXACT(D113,"DEFERRED"),EXACT(D113,"STATUS QUO")),"VALID","INVALID - STATUS TOKEN"))</x:f>
      </x:c>
      <x:c r="J113" s="51" t="str">
        <x:f>IF(A113="","",IF(AND(B113&lt;&gt;"",C113&lt;&gt;"",D113&lt;&gt;"",E113&lt;&gt;"",F113&lt;&gt;""),"VALID","INVALID - REQUIRED FIELD"))</x:f>
      </x:c>
      <x:c r="K113" s="51" t="str">
        <x:f>IF(A113="","",IF(AND(G113="VALID",H113="VALID",I113="VALID",J113="VALID"),"VALID","INVALID"))</x:f>
      </x:c>
    </x:row>
    <x:row r="114">
      <x:c r="A114" s="51"/>
      <x:c r="B114" s="51"/>
      <x:c r="C114" s="51"/>
      <x:c r="D114" s="51"/>
      <x:c r="E114" s="51"/>
      <x:c r="F114" s="51"/>
      <x:c r="G114" s="51" t="str">
        <x:f>IF(A114="","",IF(COUNTIF($A$6:$A$205,A114)=1,"VALID","INVALID - DUPLICATE / CASE-COLLIDING ALTERNATIVE ID"))</x:f>
      </x:c>
      <x:c r="H114" s="51" t="str">
        <x:f>IF(A114="","",IF(AND(COUNTIF(DECISION_CONTEXT!$A$6:$A$205,B114)=1,EXACT(B114,INDEX(DECISION_CONTEXT!$A$6:$A$205,MATCH(B114,DECISION_CONTEXT!$A$6:$A$205,0))),INDEX(DECISION_CONTEXT!$I$6:$I$205,MATCH(B114,DECISION_CONTEXT!$A$6:$A$205,0))="VALID"),"VALID","INVALID - DECISION OWNERSHIP"))</x:f>
      </x:c>
      <x:c r="I114" s="51" t="str">
        <x:f>IF(A114="","",IF(OR(EXACT(D114,"REJECTED"),EXACT(D114,"DEFERRED"),EXACT(D114,"STATUS QUO")),"VALID","INVALID - STATUS TOKEN"))</x:f>
      </x:c>
      <x:c r="J114" s="51" t="str">
        <x:f>IF(A114="","",IF(AND(B114&lt;&gt;"",C114&lt;&gt;"",D114&lt;&gt;"",E114&lt;&gt;"",F114&lt;&gt;""),"VALID","INVALID - REQUIRED FIELD"))</x:f>
      </x:c>
      <x:c r="K114" s="51" t="str">
        <x:f>IF(A114="","",IF(AND(G114="VALID",H114="VALID",I114="VALID",J114="VALID"),"VALID","INVALID"))</x:f>
      </x:c>
    </x:row>
    <x:row r="115">
      <x:c r="A115" s="51"/>
      <x:c r="B115" s="51"/>
      <x:c r="C115" s="51"/>
      <x:c r="D115" s="51"/>
      <x:c r="E115" s="51"/>
      <x:c r="F115" s="51"/>
      <x:c r="G115" s="51" t="str">
        <x:f>IF(A115="","",IF(COUNTIF($A$6:$A$205,A115)=1,"VALID","INVALID - DUPLICATE / CASE-COLLIDING ALTERNATIVE ID"))</x:f>
      </x:c>
      <x:c r="H115" s="51" t="str">
        <x:f>IF(A115="","",IF(AND(COUNTIF(DECISION_CONTEXT!$A$6:$A$205,B115)=1,EXACT(B115,INDEX(DECISION_CONTEXT!$A$6:$A$205,MATCH(B115,DECISION_CONTEXT!$A$6:$A$205,0))),INDEX(DECISION_CONTEXT!$I$6:$I$205,MATCH(B115,DECISION_CONTEXT!$A$6:$A$205,0))="VALID"),"VALID","INVALID - DECISION OWNERSHIP"))</x:f>
      </x:c>
      <x:c r="I115" s="51" t="str">
        <x:f>IF(A115="","",IF(OR(EXACT(D115,"REJECTED"),EXACT(D115,"DEFERRED"),EXACT(D115,"STATUS QUO")),"VALID","INVALID - STATUS TOKEN"))</x:f>
      </x:c>
      <x:c r="J115" s="51" t="str">
        <x:f>IF(A115="","",IF(AND(B115&lt;&gt;"",C115&lt;&gt;"",D115&lt;&gt;"",E115&lt;&gt;"",F115&lt;&gt;""),"VALID","INVALID - REQUIRED FIELD"))</x:f>
      </x:c>
      <x:c r="K115" s="51" t="str">
        <x:f>IF(A115="","",IF(AND(G115="VALID",H115="VALID",I115="VALID",J115="VALID"),"VALID","INVALID"))</x:f>
      </x:c>
    </x:row>
    <x:row r="116">
      <x:c r="A116" s="51"/>
      <x:c r="B116" s="51"/>
      <x:c r="C116" s="51"/>
      <x:c r="D116" s="51"/>
      <x:c r="E116" s="51"/>
      <x:c r="F116" s="51"/>
      <x:c r="G116" s="51" t="str">
        <x:f>IF(A116="","",IF(COUNTIF($A$6:$A$205,A116)=1,"VALID","INVALID - DUPLICATE / CASE-COLLIDING ALTERNATIVE ID"))</x:f>
      </x:c>
      <x:c r="H116" s="51" t="str">
        <x:f>IF(A116="","",IF(AND(COUNTIF(DECISION_CONTEXT!$A$6:$A$205,B116)=1,EXACT(B116,INDEX(DECISION_CONTEXT!$A$6:$A$205,MATCH(B116,DECISION_CONTEXT!$A$6:$A$205,0))),INDEX(DECISION_CONTEXT!$I$6:$I$205,MATCH(B116,DECISION_CONTEXT!$A$6:$A$205,0))="VALID"),"VALID","INVALID - DECISION OWNERSHIP"))</x:f>
      </x:c>
      <x:c r="I116" s="51" t="str">
        <x:f>IF(A116="","",IF(OR(EXACT(D116,"REJECTED"),EXACT(D116,"DEFERRED"),EXACT(D116,"STATUS QUO")),"VALID","INVALID - STATUS TOKEN"))</x:f>
      </x:c>
      <x:c r="J116" s="51" t="str">
        <x:f>IF(A116="","",IF(AND(B116&lt;&gt;"",C116&lt;&gt;"",D116&lt;&gt;"",E116&lt;&gt;"",F116&lt;&gt;""),"VALID","INVALID - REQUIRED FIELD"))</x:f>
      </x:c>
      <x:c r="K116" s="51" t="str">
        <x:f>IF(A116="","",IF(AND(G116="VALID",H116="VALID",I116="VALID",J116="VALID"),"VALID","INVALID"))</x:f>
      </x:c>
    </x:row>
    <x:row r="117">
      <x:c r="A117" s="51"/>
      <x:c r="B117" s="51"/>
      <x:c r="C117" s="51"/>
      <x:c r="D117" s="51"/>
      <x:c r="E117" s="51"/>
      <x:c r="F117" s="51"/>
      <x:c r="G117" s="51" t="str">
        <x:f>IF(A117="","",IF(COUNTIF($A$6:$A$205,A117)=1,"VALID","INVALID - DUPLICATE / CASE-COLLIDING ALTERNATIVE ID"))</x:f>
      </x:c>
      <x:c r="H117" s="51" t="str">
        <x:f>IF(A117="","",IF(AND(COUNTIF(DECISION_CONTEXT!$A$6:$A$205,B117)=1,EXACT(B117,INDEX(DECISION_CONTEXT!$A$6:$A$205,MATCH(B117,DECISION_CONTEXT!$A$6:$A$205,0))),INDEX(DECISION_CONTEXT!$I$6:$I$205,MATCH(B117,DECISION_CONTEXT!$A$6:$A$205,0))="VALID"),"VALID","INVALID - DECISION OWNERSHIP"))</x:f>
      </x:c>
      <x:c r="I117" s="51" t="str">
        <x:f>IF(A117="","",IF(OR(EXACT(D117,"REJECTED"),EXACT(D117,"DEFERRED"),EXACT(D117,"STATUS QUO")),"VALID","INVALID - STATUS TOKEN"))</x:f>
      </x:c>
      <x:c r="J117" s="51" t="str">
        <x:f>IF(A117="","",IF(AND(B117&lt;&gt;"",C117&lt;&gt;"",D117&lt;&gt;"",E117&lt;&gt;"",F117&lt;&gt;""),"VALID","INVALID - REQUIRED FIELD"))</x:f>
      </x:c>
      <x:c r="K117" s="51" t="str">
        <x:f>IF(A117="","",IF(AND(G117="VALID",H117="VALID",I117="VALID",J117="VALID"),"VALID","INVALID"))</x:f>
      </x:c>
    </x:row>
    <x:row r="118">
      <x:c r="A118" s="51"/>
      <x:c r="B118" s="51"/>
      <x:c r="C118" s="51"/>
      <x:c r="D118" s="51"/>
      <x:c r="E118" s="51"/>
      <x:c r="F118" s="51"/>
      <x:c r="G118" s="51" t="str">
        <x:f>IF(A118="","",IF(COUNTIF($A$6:$A$205,A118)=1,"VALID","INVALID - DUPLICATE / CASE-COLLIDING ALTERNATIVE ID"))</x:f>
      </x:c>
      <x:c r="H118" s="51" t="str">
        <x:f>IF(A118="","",IF(AND(COUNTIF(DECISION_CONTEXT!$A$6:$A$205,B118)=1,EXACT(B118,INDEX(DECISION_CONTEXT!$A$6:$A$205,MATCH(B118,DECISION_CONTEXT!$A$6:$A$205,0))),INDEX(DECISION_CONTEXT!$I$6:$I$205,MATCH(B118,DECISION_CONTEXT!$A$6:$A$205,0))="VALID"),"VALID","INVALID - DECISION OWNERSHIP"))</x:f>
      </x:c>
      <x:c r="I118" s="51" t="str">
        <x:f>IF(A118="","",IF(OR(EXACT(D118,"REJECTED"),EXACT(D118,"DEFERRED"),EXACT(D118,"STATUS QUO")),"VALID","INVALID - STATUS TOKEN"))</x:f>
      </x:c>
      <x:c r="J118" s="51" t="str">
        <x:f>IF(A118="","",IF(AND(B118&lt;&gt;"",C118&lt;&gt;"",D118&lt;&gt;"",E118&lt;&gt;"",F118&lt;&gt;""),"VALID","INVALID - REQUIRED FIELD"))</x:f>
      </x:c>
      <x:c r="K118" s="51" t="str">
        <x:f>IF(A118="","",IF(AND(G118="VALID",H118="VALID",I118="VALID",J118="VALID"),"VALID","INVALID"))</x:f>
      </x:c>
    </x:row>
    <x:row r="119">
      <x:c r="A119" s="51"/>
      <x:c r="B119" s="51"/>
      <x:c r="C119" s="51"/>
      <x:c r="D119" s="51"/>
      <x:c r="E119" s="51"/>
      <x:c r="F119" s="51"/>
      <x:c r="G119" s="51" t="str">
        <x:f>IF(A119="","",IF(COUNTIF($A$6:$A$205,A119)=1,"VALID","INVALID - DUPLICATE / CASE-COLLIDING ALTERNATIVE ID"))</x:f>
      </x:c>
      <x:c r="H119" s="51" t="str">
        <x:f>IF(A119="","",IF(AND(COUNTIF(DECISION_CONTEXT!$A$6:$A$205,B119)=1,EXACT(B119,INDEX(DECISION_CONTEXT!$A$6:$A$205,MATCH(B119,DECISION_CONTEXT!$A$6:$A$205,0))),INDEX(DECISION_CONTEXT!$I$6:$I$205,MATCH(B119,DECISION_CONTEXT!$A$6:$A$205,0))="VALID"),"VALID","INVALID - DECISION OWNERSHIP"))</x:f>
      </x:c>
      <x:c r="I119" s="51" t="str">
        <x:f>IF(A119="","",IF(OR(EXACT(D119,"REJECTED"),EXACT(D119,"DEFERRED"),EXACT(D119,"STATUS QUO")),"VALID","INVALID - STATUS TOKEN"))</x:f>
      </x:c>
      <x:c r="J119" s="51" t="str">
        <x:f>IF(A119="","",IF(AND(B119&lt;&gt;"",C119&lt;&gt;"",D119&lt;&gt;"",E119&lt;&gt;"",F119&lt;&gt;""),"VALID","INVALID - REQUIRED FIELD"))</x:f>
      </x:c>
      <x:c r="K119" s="51" t="str">
        <x:f>IF(A119="","",IF(AND(G119="VALID",H119="VALID",I119="VALID",J119="VALID"),"VALID","INVALID"))</x:f>
      </x:c>
    </x:row>
    <x:row r="120">
      <x:c r="A120" s="51"/>
      <x:c r="B120" s="51"/>
      <x:c r="C120" s="51"/>
      <x:c r="D120" s="51"/>
      <x:c r="E120" s="51"/>
      <x:c r="F120" s="51"/>
      <x:c r="G120" s="51" t="str">
        <x:f>IF(A120="","",IF(COUNTIF($A$6:$A$205,A120)=1,"VALID","INVALID - DUPLICATE / CASE-COLLIDING ALTERNATIVE ID"))</x:f>
      </x:c>
      <x:c r="H120" s="51" t="str">
        <x:f>IF(A120="","",IF(AND(COUNTIF(DECISION_CONTEXT!$A$6:$A$205,B120)=1,EXACT(B120,INDEX(DECISION_CONTEXT!$A$6:$A$205,MATCH(B120,DECISION_CONTEXT!$A$6:$A$205,0))),INDEX(DECISION_CONTEXT!$I$6:$I$205,MATCH(B120,DECISION_CONTEXT!$A$6:$A$205,0))="VALID"),"VALID","INVALID - DECISION OWNERSHIP"))</x:f>
      </x:c>
      <x:c r="I120" s="51" t="str">
        <x:f>IF(A120="","",IF(OR(EXACT(D120,"REJECTED"),EXACT(D120,"DEFERRED"),EXACT(D120,"STATUS QUO")),"VALID","INVALID - STATUS TOKEN"))</x:f>
      </x:c>
      <x:c r="J120" s="51" t="str">
        <x:f>IF(A120="","",IF(AND(B120&lt;&gt;"",C120&lt;&gt;"",D120&lt;&gt;"",E120&lt;&gt;"",F120&lt;&gt;""),"VALID","INVALID - REQUIRED FIELD"))</x:f>
      </x:c>
      <x:c r="K120" s="51" t="str">
        <x:f>IF(A120="","",IF(AND(G120="VALID",H120="VALID",I120="VALID",J120="VALID"),"VALID","INVALID"))</x:f>
      </x:c>
    </x:row>
    <x:row r="121">
      <x:c r="A121" s="51"/>
      <x:c r="B121" s="51"/>
      <x:c r="C121" s="51"/>
      <x:c r="D121" s="51"/>
      <x:c r="E121" s="51"/>
      <x:c r="F121" s="51"/>
      <x:c r="G121" s="51" t="str">
        <x:f>IF(A121="","",IF(COUNTIF($A$6:$A$205,A121)=1,"VALID","INVALID - DUPLICATE / CASE-COLLIDING ALTERNATIVE ID"))</x:f>
      </x:c>
      <x:c r="H121" s="51" t="str">
        <x:f>IF(A121="","",IF(AND(COUNTIF(DECISION_CONTEXT!$A$6:$A$205,B121)=1,EXACT(B121,INDEX(DECISION_CONTEXT!$A$6:$A$205,MATCH(B121,DECISION_CONTEXT!$A$6:$A$205,0))),INDEX(DECISION_CONTEXT!$I$6:$I$205,MATCH(B121,DECISION_CONTEXT!$A$6:$A$205,0))="VALID"),"VALID","INVALID - DECISION OWNERSHIP"))</x:f>
      </x:c>
      <x:c r="I121" s="51" t="str">
        <x:f>IF(A121="","",IF(OR(EXACT(D121,"REJECTED"),EXACT(D121,"DEFERRED"),EXACT(D121,"STATUS QUO")),"VALID","INVALID - STATUS TOKEN"))</x:f>
      </x:c>
      <x:c r="J121" s="51" t="str">
        <x:f>IF(A121="","",IF(AND(B121&lt;&gt;"",C121&lt;&gt;"",D121&lt;&gt;"",E121&lt;&gt;"",F121&lt;&gt;""),"VALID","INVALID - REQUIRED FIELD"))</x:f>
      </x:c>
      <x:c r="K121" s="51" t="str">
        <x:f>IF(A121="","",IF(AND(G121="VALID",H121="VALID",I121="VALID",J121="VALID"),"VALID","INVALID"))</x:f>
      </x:c>
    </x:row>
    <x:row r="122">
      <x:c r="A122" s="51"/>
      <x:c r="B122" s="51"/>
      <x:c r="C122" s="51"/>
      <x:c r="D122" s="51"/>
      <x:c r="E122" s="51"/>
      <x:c r="F122" s="51"/>
      <x:c r="G122" s="51" t="str">
        <x:f>IF(A122="","",IF(COUNTIF($A$6:$A$205,A122)=1,"VALID","INVALID - DUPLICATE / CASE-COLLIDING ALTERNATIVE ID"))</x:f>
      </x:c>
      <x:c r="H122" s="51" t="str">
        <x:f>IF(A122="","",IF(AND(COUNTIF(DECISION_CONTEXT!$A$6:$A$205,B122)=1,EXACT(B122,INDEX(DECISION_CONTEXT!$A$6:$A$205,MATCH(B122,DECISION_CONTEXT!$A$6:$A$205,0))),INDEX(DECISION_CONTEXT!$I$6:$I$205,MATCH(B122,DECISION_CONTEXT!$A$6:$A$205,0))="VALID"),"VALID","INVALID - DECISION OWNERSHIP"))</x:f>
      </x:c>
      <x:c r="I122" s="51" t="str">
        <x:f>IF(A122="","",IF(OR(EXACT(D122,"REJECTED"),EXACT(D122,"DEFERRED"),EXACT(D122,"STATUS QUO")),"VALID","INVALID - STATUS TOKEN"))</x:f>
      </x:c>
      <x:c r="J122" s="51" t="str">
        <x:f>IF(A122="","",IF(AND(B122&lt;&gt;"",C122&lt;&gt;"",D122&lt;&gt;"",E122&lt;&gt;"",F122&lt;&gt;""),"VALID","INVALID - REQUIRED FIELD"))</x:f>
      </x:c>
      <x:c r="K122" s="51" t="str">
        <x:f>IF(A122="","",IF(AND(G122="VALID",H122="VALID",I122="VALID",J122="VALID"),"VALID","INVALID"))</x:f>
      </x:c>
    </x:row>
    <x:row r="123">
      <x:c r="A123" s="51"/>
      <x:c r="B123" s="51"/>
      <x:c r="C123" s="51"/>
      <x:c r="D123" s="51"/>
      <x:c r="E123" s="51"/>
      <x:c r="F123" s="51"/>
      <x:c r="G123" s="51" t="str">
        <x:f>IF(A123="","",IF(COUNTIF($A$6:$A$205,A123)=1,"VALID","INVALID - DUPLICATE / CASE-COLLIDING ALTERNATIVE ID"))</x:f>
      </x:c>
      <x:c r="H123" s="51" t="str">
        <x:f>IF(A123="","",IF(AND(COUNTIF(DECISION_CONTEXT!$A$6:$A$205,B123)=1,EXACT(B123,INDEX(DECISION_CONTEXT!$A$6:$A$205,MATCH(B123,DECISION_CONTEXT!$A$6:$A$205,0))),INDEX(DECISION_CONTEXT!$I$6:$I$205,MATCH(B123,DECISION_CONTEXT!$A$6:$A$205,0))="VALID"),"VALID","INVALID - DECISION OWNERSHIP"))</x:f>
      </x:c>
      <x:c r="I123" s="51" t="str">
        <x:f>IF(A123="","",IF(OR(EXACT(D123,"REJECTED"),EXACT(D123,"DEFERRED"),EXACT(D123,"STATUS QUO")),"VALID","INVALID - STATUS TOKEN"))</x:f>
      </x:c>
      <x:c r="J123" s="51" t="str">
        <x:f>IF(A123="","",IF(AND(B123&lt;&gt;"",C123&lt;&gt;"",D123&lt;&gt;"",E123&lt;&gt;"",F123&lt;&gt;""),"VALID","INVALID - REQUIRED FIELD"))</x:f>
      </x:c>
      <x:c r="K123" s="51" t="str">
        <x:f>IF(A123="","",IF(AND(G123="VALID",H123="VALID",I123="VALID",J123="VALID"),"VALID","INVALID"))</x:f>
      </x:c>
    </x:row>
    <x:row r="124">
      <x:c r="A124" s="51"/>
      <x:c r="B124" s="51"/>
      <x:c r="C124" s="51"/>
      <x:c r="D124" s="51"/>
      <x:c r="E124" s="51"/>
      <x:c r="F124" s="51"/>
      <x:c r="G124" s="51" t="str">
        <x:f>IF(A124="","",IF(COUNTIF($A$6:$A$205,A124)=1,"VALID","INVALID - DUPLICATE / CASE-COLLIDING ALTERNATIVE ID"))</x:f>
      </x:c>
      <x:c r="H124" s="51" t="str">
        <x:f>IF(A124="","",IF(AND(COUNTIF(DECISION_CONTEXT!$A$6:$A$205,B124)=1,EXACT(B124,INDEX(DECISION_CONTEXT!$A$6:$A$205,MATCH(B124,DECISION_CONTEXT!$A$6:$A$205,0))),INDEX(DECISION_CONTEXT!$I$6:$I$205,MATCH(B124,DECISION_CONTEXT!$A$6:$A$205,0))="VALID"),"VALID","INVALID - DECISION OWNERSHIP"))</x:f>
      </x:c>
      <x:c r="I124" s="51" t="str">
        <x:f>IF(A124="","",IF(OR(EXACT(D124,"REJECTED"),EXACT(D124,"DEFERRED"),EXACT(D124,"STATUS QUO")),"VALID","INVALID - STATUS TOKEN"))</x:f>
      </x:c>
      <x:c r="J124" s="51" t="str">
        <x:f>IF(A124="","",IF(AND(B124&lt;&gt;"",C124&lt;&gt;"",D124&lt;&gt;"",E124&lt;&gt;"",F124&lt;&gt;""),"VALID","INVALID - REQUIRED FIELD"))</x:f>
      </x:c>
      <x:c r="K124" s="51" t="str">
        <x:f>IF(A124="","",IF(AND(G124="VALID",H124="VALID",I124="VALID",J124="VALID"),"VALID","INVALID"))</x:f>
      </x:c>
    </x:row>
    <x:row r="125">
      <x:c r="A125" s="51"/>
      <x:c r="B125" s="51"/>
      <x:c r="C125" s="51"/>
      <x:c r="D125" s="51"/>
      <x:c r="E125" s="51"/>
      <x:c r="F125" s="51"/>
      <x:c r="G125" s="51" t="str">
        <x:f>IF(A125="","",IF(COUNTIF($A$6:$A$205,A125)=1,"VALID","INVALID - DUPLICATE / CASE-COLLIDING ALTERNATIVE ID"))</x:f>
      </x:c>
      <x:c r="H125" s="51" t="str">
        <x:f>IF(A125="","",IF(AND(COUNTIF(DECISION_CONTEXT!$A$6:$A$205,B125)=1,EXACT(B125,INDEX(DECISION_CONTEXT!$A$6:$A$205,MATCH(B125,DECISION_CONTEXT!$A$6:$A$205,0))),INDEX(DECISION_CONTEXT!$I$6:$I$205,MATCH(B125,DECISION_CONTEXT!$A$6:$A$205,0))="VALID"),"VALID","INVALID - DECISION OWNERSHIP"))</x:f>
      </x:c>
      <x:c r="I125" s="51" t="str">
        <x:f>IF(A125="","",IF(OR(EXACT(D125,"REJECTED"),EXACT(D125,"DEFERRED"),EXACT(D125,"STATUS QUO")),"VALID","INVALID - STATUS TOKEN"))</x:f>
      </x:c>
      <x:c r="J125" s="51" t="str">
        <x:f>IF(A125="","",IF(AND(B125&lt;&gt;"",C125&lt;&gt;"",D125&lt;&gt;"",E125&lt;&gt;"",F125&lt;&gt;""),"VALID","INVALID - REQUIRED FIELD"))</x:f>
      </x:c>
      <x:c r="K125" s="51" t="str">
        <x:f>IF(A125="","",IF(AND(G125="VALID",H125="VALID",I125="VALID",J125="VALID"),"VALID","INVALID"))</x:f>
      </x:c>
    </x:row>
    <x:row r="126">
      <x:c r="A126" s="51"/>
      <x:c r="B126" s="51"/>
      <x:c r="C126" s="51"/>
      <x:c r="D126" s="51"/>
      <x:c r="E126" s="51"/>
      <x:c r="F126" s="51"/>
      <x:c r="G126" s="51" t="str">
        <x:f>IF(A126="","",IF(COUNTIF($A$6:$A$205,A126)=1,"VALID","INVALID - DUPLICATE / CASE-COLLIDING ALTERNATIVE ID"))</x:f>
      </x:c>
      <x:c r="H126" s="51" t="str">
        <x:f>IF(A126="","",IF(AND(COUNTIF(DECISION_CONTEXT!$A$6:$A$205,B126)=1,EXACT(B126,INDEX(DECISION_CONTEXT!$A$6:$A$205,MATCH(B126,DECISION_CONTEXT!$A$6:$A$205,0))),INDEX(DECISION_CONTEXT!$I$6:$I$205,MATCH(B126,DECISION_CONTEXT!$A$6:$A$205,0))="VALID"),"VALID","INVALID - DECISION OWNERSHIP"))</x:f>
      </x:c>
      <x:c r="I126" s="51" t="str">
        <x:f>IF(A126="","",IF(OR(EXACT(D126,"REJECTED"),EXACT(D126,"DEFERRED"),EXACT(D126,"STATUS QUO")),"VALID","INVALID - STATUS TOKEN"))</x:f>
      </x:c>
      <x:c r="J126" s="51" t="str">
        <x:f>IF(A126="","",IF(AND(B126&lt;&gt;"",C126&lt;&gt;"",D126&lt;&gt;"",E126&lt;&gt;"",F126&lt;&gt;""),"VALID","INVALID - REQUIRED FIELD"))</x:f>
      </x:c>
      <x:c r="K126" s="51" t="str">
        <x:f>IF(A126="","",IF(AND(G126="VALID",H126="VALID",I126="VALID",J126="VALID"),"VALID","INVALID"))</x:f>
      </x:c>
    </x:row>
    <x:row r="127">
      <x:c r="A127" s="51"/>
      <x:c r="B127" s="51"/>
      <x:c r="C127" s="51"/>
      <x:c r="D127" s="51"/>
      <x:c r="E127" s="51"/>
      <x:c r="F127" s="51"/>
      <x:c r="G127" s="51" t="str">
        <x:f>IF(A127="","",IF(COUNTIF($A$6:$A$205,A127)=1,"VALID","INVALID - DUPLICATE / CASE-COLLIDING ALTERNATIVE ID"))</x:f>
      </x:c>
      <x:c r="H127" s="51" t="str">
        <x:f>IF(A127="","",IF(AND(COUNTIF(DECISION_CONTEXT!$A$6:$A$205,B127)=1,EXACT(B127,INDEX(DECISION_CONTEXT!$A$6:$A$205,MATCH(B127,DECISION_CONTEXT!$A$6:$A$205,0))),INDEX(DECISION_CONTEXT!$I$6:$I$205,MATCH(B127,DECISION_CONTEXT!$A$6:$A$205,0))="VALID"),"VALID","INVALID - DECISION OWNERSHIP"))</x:f>
      </x:c>
      <x:c r="I127" s="51" t="str">
        <x:f>IF(A127="","",IF(OR(EXACT(D127,"REJECTED"),EXACT(D127,"DEFERRED"),EXACT(D127,"STATUS QUO")),"VALID","INVALID - STATUS TOKEN"))</x:f>
      </x:c>
      <x:c r="J127" s="51" t="str">
        <x:f>IF(A127="","",IF(AND(B127&lt;&gt;"",C127&lt;&gt;"",D127&lt;&gt;"",E127&lt;&gt;"",F127&lt;&gt;""),"VALID","INVALID - REQUIRED FIELD"))</x:f>
      </x:c>
      <x:c r="K127" s="51" t="str">
        <x:f>IF(A127="","",IF(AND(G127="VALID",H127="VALID",I127="VALID",J127="VALID"),"VALID","INVALID"))</x:f>
      </x:c>
    </x:row>
    <x:row r="128">
      <x:c r="A128" s="51"/>
      <x:c r="B128" s="51"/>
      <x:c r="C128" s="51"/>
      <x:c r="D128" s="51"/>
      <x:c r="E128" s="51"/>
      <x:c r="F128" s="51"/>
      <x:c r="G128" s="51" t="str">
        <x:f>IF(A128="","",IF(COUNTIF($A$6:$A$205,A128)=1,"VALID","INVALID - DUPLICATE / CASE-COLLIDING ALTERNATIVE ID"))</x:f>
      </x:c>
      <x:c r="H128" s="51" t="str">
        <x:f>IF(A128="","",IF(AND(COUNTIF(DECISION_CONTEXT!$A$6:$A$205,B128)=1,EXACT(B128,INDEX(DECISION_CONTEXT!$A$6:$A$205,MATCH(B128,DECISION_CONTEXT!$A$6:$A$205,0))),INDEX(DECISION_CONTEXT!$I$6:$I$205,MATCH(B128,DECISION_CONTEXT!$A$6:$A$205,0))="VALID"),"VALID","INVALID - DECISION OWNERSHIP"))</x:f>
      </x:c>
      <x:c r="I128" s="51" t="str">
        <x:f>IF(A128="","",IF(OR(EXACT(D128,"REJECTED"),EXACT(D128,"DEFERRED"),EXACT(D128,"STATUS QUO")),"VALID","INVALID - STATUS TOKEN"))</x:f>
      </x:c>
      <x:c r="J128" s="51" t="str">
        <x:f>IF(A128="","",IF(AND(B128&lt;&gt;"",C128&lt;&gt;"",D128&lt;&gt;"",E128&lt;&gt;"",F128&lt;&gt;""),"VALID","INVALID - REQUIRED FIELD"))</x:f>
      </x:c>
      <x:c r="K128" s="51" t="str">
        <x:f>IF(A128="","",IF(AND(G128="VALID",H128="VALID",I128="VALID",J128="VALID"),"VALID","INVALID"))</x:f>
      </x:c>
    </x:row>
    <x:row r="129">
      <x:c r="A129" s="51"/>
      <x:c r="B129" s="51"/>
      <x:c r="C129" s="51"/>
      <x:c r="D129" s="51"/>
      <x:c r="E129" s="51"/>
      <x:c r="F129" s="51"/>
      <x:c r="G129" s="51" t="str">
        <x:f>IF(A129="","",IF(COUNTIF($A$6:$A$205,A129)=1,"VALID","INVALID - DUPLICATE / CASE-COLLIDING ALTERNATIVE ID"))</x:f>
      </x:c>
      <x:c r="H129" s="51" t="str">
        <x:f>IF(A129="","",IF(AND(COUNTIF(DECISION_CONTEXT!$A$6:$A$205,B129)=1,EXACT(B129,INDEX(DECISION_CONTEXT!$A$6:$A$205,MATCH(B129,DECISION_CONTEXT!$A$6:$A$205,0))),INDEX(DECISION_CONTEXT!$I$6:$I$205,MATCH(B129,DECISION_CONTEXT!$A$6:$A$205,0))="VALID"),"VALID","INVALID - DECISION OWNERSHIP"))</x:f>
      </x:c>
      <x:c r="I129" s="51" t="str">
        <x:f>IF(A129="","",IF(OR(EXACT(D129,"REJECTED"),EXACT(D129,"DEFERRED"),EXACT(D129,"STATUS QUO")),"VALID","INVALID - STATUS TOKEN"))</x:f>
      </x:c>
      <x:c r="J129" s="51" t="str">
        <x:f>IF(A129="","",IF(AND(B129&lt;&gt;"",C129&lt;&gt;"",D129&lt;&gt;"",E129&lt;&gt;"",F129&lt;&gt;""),"VALID","INVALID - REQUIRED FIELD"))</x:f>
      </x:c>
      <x:c r="K129" s="51" t="str">
        <x:f>IF(A129="","",IF(AND(G129="VALID",H129="VALID",I129="VALID",J129="VALID"),"VALID","INVALID"))</x:f>
      </x:c>
    </x:row>
    <x:row r="130">
      <x:c r="A130" s="51"/>
      <x:c r="B130" s="51"/>
      <x:c r="C130" s="51"/>
      <x:c r="D130" s="51"/>
      <x:c r="E130" s="51"/>
      <x:c r="F130" s="51"/>
      <x:c r="G130" s="51" t="str">
        <x:f>IF(A130="","",IF(COUNTIF($A$6:$A$205,A130)=1,"VALID","INVALID - DUPLICATE / CASE-COLLIDING ALTERNATIVE ID"))</x:f>
      </x:c>
      <x:c r="H130" s="51" t="str">
        <x:f>IF(A130="","",IF(AND(COUNTIF(DECISION_CONTEXT!$A$6:$A$205,B130)=1,EXACT(B130,INDEX(DECISION_CONTEXT!$A$6:$A$205,MATCH(B130,DECISION_CONTEXT!$A$6:$A$205,0))),INDEX(DECISION_CONTEXT!$I$6:$I$205,MATCH(B130,DECISION_CONTEXT!$A$6:$A$205,0))="VALID"),"VALID","INVALID - DECISION OWNERSHIP"))</x:f>
      </x:c>
      <x:c r="I130" s="51" t="str">
        <x:f>IF(A130="","",IF(OR(EXACT(D130,"REJECTED"),EXACT(D130,"DEFERRED"),EXACT(D130,"STATUS QUO")),"VALID","INVALID - STATUS TOKEN"))</x:f>
      </x:c>
      <x:c r="J130" s="51" t="str">
        <x:f>IF(A130="","",IF(AND(B130&lt;&gt;"",C130&lt;&gt;"",D130&lt;&gt;"",E130&lt;&gt;"",F130&lt;&gt;""),"VALID","INVALID - REQUIRED FIELD"))</x:f>
      </x:c>
      <x:c r="K130" s="51" t="str">
        <x:f>IF(A130="","",IF(AND(G130="VALID",H130="VALID",I130="VALID",J130="VALID"),"VALID","INVALID"))</x:f>
      </x:c>
    </x:row>
    <x:row r="131">
      <x:c r="A131" s="51"/>
      <x:c r="B131" s="51"/>
      <x:c r="C131" s="51"/>
      <x:c r="D131" s="51"/>
      <x:c r="E131" s="51"/>
      <x:c r="F131" s="51"/>
      <x:c r="G131" s="51" t="str">
        <x:f>IF(A131="","",IF(COUNTIF($A$6:$A$205,A131)=1,"VALID","INVALID - DUPLICATE / CASE-COLLIDING ALTERNATIVE ID"))</x:f>
      </x:c>
      <x:c r="H131" s="51" t="str">
        <x:f>IF(A131="","",IF(AND(COUNTIF(DECISION_CONTEXT!$A$6:$A$205,B131)=1,EXACT(B131,INDEX(DECISION_CONTEXT!$A$6:$A$205,MATCH(B131,DECISION_CONTEXT!$A$6:$A$205,0))),INDEX(DECISION_CONTEXT!$I$6:$I$205,MATCH(B131,DECISION_CONTEXT!$A$6:$A$205,0))="VALID"),"VALID","INVALID - DECISION OWNERSHIP"))</x:f>
      </x:c>
      <x:c r="I131" s="51" t="str">
        <x:f>IF(A131="","",IF(OR(EXACT(D131,"REJECTED"),EXACT(D131,"DEFERRED"),EXACT(D131,"STATUS QUO")),"VALID","INVALID - STATUS TOKEN"))</x:f>
      </x:c>
      <x:c r="J131" s="51" t="str">
        <x:f>IF(A131="","",IF(AND(B131&lt;&gt;"",C131&lt;&gt;"",D131&lt;&gt;"",E131&lt;&gt;"",F131&lt;&gt;""),"VALID","INVALID - REQUIRED FIELD"))</x:f>
      </x:c>
      <x:c r="K131" s="51" t="str">
        <x:f>IF(A131="","",IF(AND(G131="VALID",H131="VALID",I131="VALID",J131="VALID"),"VALID","INVALID"))</x:f>
      </x:c>
    </x:row>
    <x:row r="132">
      <x:c r="A132" s="51"/>
      <x:c r="B132" s="51"/>
      <x:c r="C132" s="51"/>
      <x:c r="D132" s="51"/>
      <x:c r="E132" s="51"/>
      <x:c r="F132" s="51"/>
      <x:c r="G132" s="51" t="str">
        <x:f>IF(A132="","",IF(COUNTIF($A$6:$A$205,A132)=1,"VALID","INVALID - DUPLICATE / CASE-COLLIDING ALTERNATIVE ID"))</x:f>
      </x:c>
      <x:c r="H132" s="51" t="str">
        <x:f>IF(A132="","",IF(AND(COUNTIF(DECISION_CONTEXT!$A$6:$A$205,B132)=1,EXACT(B132,INDEX(DECISION_CONTEXT!$A$6:$A$205,MATCH(B132,DECISION_CONTEXT!$A$6:$A$205,0))),INDEX(DECISION_CONTEXT!$I$6:$I$205,MATCH(B132,DECISION_CONTEXT!$A$6:$A$205,0))="VALID"),"VALID","INVALID - DECISION OWNERSHIP"))</x:f>
      </x:c>
      <x:c r="I132" s="51" t="str">
        <x:f>IF(A132="","",IF(OR(EXACT(D132,"REJECTED"),EXACT(D132,"DEFERRED"),EXACT(D132,"STATUS QUO")),"VALID","INVALID - STATUS TOKEN"))</x:f>
      </x:c>
      <x:c r="J132" s="51" t="str">
        <x:f>IF(A132="","",IF(AND(B132&lt;&gt;"",C132&lt;&gt;"",D132&lt;&gt;"",E132&lt;&gt;"",F132&lt;&gt;""),"VALID","INVALID - REQUIRED FIELD"))</x:f>
      </x:c>
      <x:c r="K132" s="51" t="str">
        <x:f>IF(A132="","",IF(AND(G132="VALID",H132="VALID",I132="VALID",J132="VALID"),"VALID","INVALID"))</x:f>
      </x:c>
    </x:row>
    <x:row r="133">
      <x:c r="A133" s="51"/>
      <x:c r="B133" s="51"/>
      <x:c r="C133" s="51"/>
      <x:c r="D133" s="51"/>
      <x:c r="E133" s="51"/>
      <x:c r="F133" s="51"/>
      <x:c r="G133" s="51" t="str">
        <x:f>IF(A133="","",IF(COUNTIF($A$6:$A$205,A133)=1,"VALID","INVALID - DUPLICATE / CASE-COLLIDING ALTERNATIVE ID"))</x:f>
      </x:c>
      <x:c r="H133" s="51" t="str">
        <x:f>IF(A133="","",IF(AND(COUNTIF(DECISION_CONTEXT!$A$6:$A$205,B133)=1,EXACT(B133,INDEX(DECISION_CONTEXT!$A$6:$A$205,MATCH(B133,DECISION_CONTEXT!$A$6:$A$205,0))),INDEX(DECISION_CONTEXT!$I$6:$I$205,MATCH(B133,DECISION_CONTEXT!$A$6:$A$205,0))="VALID"),"VALID","INVALID - DECISION OWNERSHIP"))</x:f>
      </x:c>
      <x:c r="I133" s="51" t="str">
        <x:f>IF(A133="","",IF(OR(EXACT(D133,"REJECTED"),EXACT(D133,"DEFERRED"),EXACT(D133,"STATUS QUO")),"VALID","INVALID - STATUS TOKEN"))</x:f>
      </x:c>
      <x:c r="J133" s="51" t="str">
        <x:f>IF(A133="","",IF(AND(B133&lt;&gt;"",C133&lt;&gt;"",D133&lt;&gt;"",E133&lt;&gt;"",F133&lt;&gt;""),"VALID","INVALID - REQUIRED FIELD"))</x:f>
      </x:c>
      <x:c r="K133" s="51" t="str">
        <x:f>IF(A133="","",IF(AND(G133="VALID",H133="VALID",I133="VALID",J133="VALID"),"VALID","INVALID"))</x:f>
      </x:c>
    </x:row>
    <x:row r="134">
      <x:c r="A134" s="51"/>
      <x:c r="B134" s="51"/>
      <x:c r="C134" s="51"/>
      <x:c r="D134" s="51"/>
      <x:c r="E134" s="51"/>
      <x:c r="F134" s="51"/>
      <x:c r="G134" s="51" t="str">
        <x:f>IF(A134="","",IF(COUNTIF($A$6:$A$205,A134)=1,"VALID","INVALID - DUPLICATE / CASE-COLLIDING ALTERNATIVE ID"))</x:f>
      </x:c>
      <x:c r="H134" s="51" t="str">
        <x:f>IF(A134="","",IF(AND(COUNTIF(DECISION_CONTEXT!$A$6:$A$205,B134)=1,EXACT(B134,INDEX(DECISION_CONTEXT!$A$6:$A$205,MATCH(B134,DECISION_CONTEXT!$A$6:$A$205,0))),INDEX(DECISION_CONTEXT!$I$6:$I$205,MATCH(B134,DECISION_CONTEXT!$A$6:$A$205,0))="VALID"),"VALID","INVALID - DECISION OWNERSHIP"))</x:f>
      </x:c>
      <x:c r="I134" s="51" t="str">
        <x:f>IF(A134="","",IF(OR(EXACT(D134,"REJECTED"),EXACT(D134,"DEFERRED"),EXACT(D134,"STATUS QUO")),"VALID","INVALID - STATUS TOKEN"))</x:f>
      </x:c>
      <x:c r="J134" s="51" t="str">
        <x:f>IF(A134="","",IF(AND(B134&lt;&gt;"",C134&lt;&gt;"",D134&lt;&gt;"",E134&lt;&gt;"",F134&lt;&gt;""),"VALID","INVALID - REQUIRED FIELD"))</x:f>
      </x:c>
      <x:c r="K134" s="51" t="str">
        <x:f>IF(A134="","",IF(AND(G134="VALID",H134="VALID",I134="VALID",J134="VALID"),"VALID","INVALID"))</x:f>
      </x:c>
    </x:row>
    <x:row r="135">
      <x:c r="A135" s="51"/>
      <x:c r="B135" s="51"/>
      <x:c r="C135" s="51"/>
      <x:c r="D135" s="51"/>
      <x:c r="E135" s="51"/>
      <x:c r="F135" s="51"/>
      <x:c r="G135" s="51" t="str">
        <x:f>IF(A135="","",IF(COUNTIF($A$6:$A$205,A135)=1,"VALID","INVALID - DUPLICATE / CASE-COLLIDING ALTERNATIVE ID"))</x:f>
      </x:c>
      <x:c r="H135" s="51" t="str">
        <x:f>IF(A135="","",IF(AND(COUNTIF(DECISION_CONTEXT!$A$6:$A$205,B135)=1,EXACT(B135,INDEX(DECISION_CONTEXT!$A$6:$A$205,MATCH(B135,DECISION_CONTEXT!$A$6:$A$205,0))),INDEX(DECISION_CONTEXT!$I$6:$I$205,MATCH(B135,DECISION_CONTEXT!$A$6:$A$205,0))="VALID"),"VALID","INVALID - DECISION OWNERSHIP"))</x:f>
      </x:c>
      <x:c r="I135" s="51" t="str">
        <x:f>IF(A135="","",IF(OR(EXACT(D135,"REJECTED"),EXACT(D135,"DEFERRED"),EXACT(D135,"STATUS QUO")),"VALID","INVALID - STATUS TOKEN"))</x:f>
      </x:c>
      <x:c r="J135" s="51" t="str">
        <x:f>IF(A135="","",IF(AND(B135&lt;&gt;"",C135&lt;&gt;"",D135&lt;&gt;"",E135&lt;&gt;"",F135&lt;&gt;""),"VALID","INVALID - REQUIRED FIELD"))</x:f>
      </x:c>
      <x:c r="K135" s="51" t="str">
        <x:f>IF(A135="","",IF(AND(G135="VALID",H135="VALID",I135="VALID",J135="VALID"),"VALID","INVALID"))</x:f>
      </x:c>
    </x:row>
    <x:row r="136">
      <x:c r="A136" s="51"/>
      <x:c r="B136" s="51"/>
      <x:c r="C136" s="51"/>
      <x:c r="D136" s="51"/>
      <x:c r="E136" s="51"/>
      <x:c r="F136" s="51"/>
      <x:c r="G136" s="51" t="str">
        <x:f>IF(A136="","",IF(COUNTIF($A$6:$A$205,A136)=1,"VALID","INVALID - DUPLICATE / CASE-COLLIDING ALTERNATIVE ID"))</x:f>
      </x:c>
      <x:c r="H136" s="51" t="str">
        <x:f>IF(A136="","",IF(AND(COUNTIF(DECISION_CONTEXT!$A$6:$A$205,B136)=1,EXACT(B136,INDEX(DECISION_CONTEXT!$A$6:$A$205,MATCH(B136,DECISION_CONTEXT!$A$6:$A$205,0))),INDEX(DECISION_CONTEXT!$I$6:$I$205,MATCH(B136,DECISION_CONTEXT!$A$6:$A$205,0))="VALID"),"VALID","INVALID - DECISION OWNERSHIP"))</x:f>
      </x:c>
      <x:c r="I136" s="51" t="str">
        <x:f>IF(A136="","",IF(OR(EXACT(D136,"REJECTED"),EXACT(D136,"DEFERRED"),EXACT(D136,"STATUS QUO")),"VALID","INVALID - STATUS TOKEN"))</x:f>
      </x:c>
      <x:c r="J136" s="51" t="str">
        <x:f>IF(A136="","",IF(AND(B136&lt;&gt;"",C136&lt;&gt;"",D136&lt;&gt;"",E136&lt;&gt;"",F136&lt;&gt;""),"VALID","INVALID - REQUIRED FIELD"))</x:f>
      </x:c>
      <x:c r="K136" s="51" t="str">
        <x:f>IF(A136="","",IF(AND(G136="VALID",H136="VALID",I136="VALID",J136="VALID"),"VALID","INVALID"))</x:f>
      </x:c>
    </x:row>
    <x:row r="137">
      <x:c r="A137" s="51"/>
      <x:c r="B137" s="51"/>
      <x:c r="C137" s="51"/>
      <x:c r="D137" s="51"/>
      <x:c r="E137" s="51"/>
      <x:c r="F137" s="51"/>
      <x:c r="G137" s="51" t="str">
        <x:f>IF(A137="","",IF(COUNTIF($A$6:$A$205,A137)=1,"VALID","INVALID - DUPLICATE / CASE-COLLIDING ALTERNATIVE ID"))</x:f>
      </x:c>
      <x:c r="H137" s="51" t="str">
        <x:f>IF(A137="","",IF(AND(COUNTIF(DECISION_CONTEXT!$A$6:$A$205,B137)=1,EXACT(B137,INDEX(DECISION_CONTEXT!$A$6:$A$205,MATCH(B137,DECISION_CONTEXT!$A$6:$A$205,0))),INDEX(DECISION_CONTEXT!$I$6:$I$205,MATCH(B137,DECISION_CONTEXT!$A$6:$A$205,0))="VALID"),"VALID","INVALID - DECISION OWNERSHIP"))</x:f>
      </x:c>
      <x:c r="I137" s="51" t="str">
        <x:f>IF(A137="","",IF(OR(EXACT(D137,"REJECTED"),EXACT(D137,"DEFERRED"),EXACT(D137,"STATUS QUO")),"VALID","INVALID - STATUS TOKEN"))</x:f>
      </x:c>
      <x:c r="J137" s="51" t="str">
        <x:f>IF(A137="","",IF(AND(B137&lt;&gt;"",C137&lt;&gt;"",D137&lt;&gt;"",E137&lt;&gt;"",F137&lt;&gt;""),"VALID","INVALID - REQUIRED FIELD"))</x:f>
      </x:c>
      <x:c r="K137" s="51" t="str">
        <x:f>IF(A137="","",IF(AND(G137="VALID",H137="VALID",I137="VALID",J137="VALID"),"VALID","INVALID"))</x:f>
      </x:c>
    </x:row>
    <x:row r="138">
      <x:c r="A138" s="51"/>
      <x:c r="B138" s="51"/>
      <x:c r="C138" s="51"/>
      <x:c r="D138" s="51"/>
      <x:c r="E138" s="51"/>
      <x:c r="F138" s="51"/>
      <x:c r="G138" s="51" t="str">
        <x:f>IF(A138="","",IF(COUNTIF($A$6:$A$205,A138)=1,"VALID","INVALID - DUPLICATE / CASE-COLLIDING ALTERNATIVE ID"))</x:f>
      </x:c>
      <x:c r="H138" s="51" t="str">
        <x:f>IF(A138="","",IF(AND(COUNTIF(DECISION_CONTEXT!$A$6:$A$205,B138)=1,EXACT(B138,INDEX(DECISION_CONTEXT!$A$6:$A$205,MATCH(B138,DECISION_CONTEXT!$A$6:$A$205,0))),INDEX(DECISION_CONTEXT!$I$6:$I$205,MATCH(B138,DECISION_CONTEXT!$A$6:$A$205,0))="VALID"),"VALID","INVALID - DECISION OWNERSHIP"))</x:f>
      </x:c>
      <x:c r="I138" s="51" t="str">
        <x:f>IF(A138="","",IF(OR(EXACT(D138,"REJECTED"),EXACT(D138,"DEFERRED"),EXACT(D138,"STATUS QUO")),"VALID","INVALID - STATUS TOKEN"))</x:f>
      </x:c>
      <x:c r="J138" s="51" t="str">
        <x:f>IF(A138="","",IF(AND(B138&lt;&gt;"",C138&lt;&gt;"",D138&lt;&gt;"",E138&lt;&gt;"",F138&lt;&gt;""),"VALID","INVALID - REQUIRED FIELD"))</x:f>
      </x:c>
      <x:c r="K138" s="51" t="str">
        <x:f>IF(A138="","",IF(AND(G138="VALID",H138="VALID",I138="VALID",J138="VALID"),"VALID","INVALID"))</x:f>
      </x:c>
    </x:row>
    <x:row r="139">
      <x:c r="A139" s="51"/>
      <x:c r="B139" s="51"/>
      <x:c r="C139" s="51"/>
      <x:c r="D139" s="51"/>
      <x:c r="E139" s="51"/>
      <x:c r="F139" s="51"/>
      <x:c r="G139" s="51" t="str">
        <x:f>IF(A139="","",IF(COUNTIF($A$6:$A$205,A139)=1,"VALID","INVALID - DUPLICATE / CASE-COLLIDING ALTERNATIVE ID"))</x:f>
      </x:c>
      <x:c r="H139" s="51" t="str">
        <x:f>IF(A139="","",IF(AND(COUNTIF(DECISION_CONTEXT!$A$6:$A$205,B139)=1,EXACT(B139,INDEX(DECISION_CONTEXT!$A$6:$A$205,MATCH(B139,DECISION_CONTEXT!$A$6:$A$205,0))),INDEX(DECISION_CONTEXT!$I$6:$I$205,MATCH(B139,DECISION_CONTEXT!$A$6:$A$205,0))="VALID"),"VALID","INVALID - DECISION OWNERSHIP"))</x:f>
      </x:c>
      <x:c r="I139" s="51" t="str">
        <x:f>IF(A139="","",IF(OR(EXACT(D139,"REJECTED"),EXACT(D139,"DEFERRED"),EXACT(D139,"STATUS QUO")),"VALID","INVALID - STATUS TOKEN"))</x:f>
      </x:c>
      <x:c r="J139" s="51" t="str">
        <x:f>IF(A139="","",IF(AND(B139&lt;&gt;"",C139&lt;&gt;"",D139&lt;&gt;"",E139&lt;&gt;"",F139&lt;&gt;""),"VALID","INVALID - REQUIRED FIELD"))</x:f>
      </x:c>
      <x:c r="K139" s="51" t="str">
        <x:f>IF(A139="","",IF(AND(G139="VALID",H139="VALID",I139="VALID",J139="VALID"),"VALID","INVALID"))</x:f>
      </x:c>
    </x:row>
    <x:row r="140">
      <x:c r="A140" s="51"/>
      <x:c r="B140" s="51"/>
      <x:c r="C140" s="51"/>
      <x:c r="D140" s="51"/>
      <x:c r="E140" s="51"/>
      <x:c r="F140" s="51"/>
      <x:c r="G140" s="51" t="str">
        <x:f>IF(A140="","",IF(COUNTIF($A$6:$A$205,A140)=1,"VALID","INVALID - DUPLICATE / CASE-COLLIDING ALTERNATIVE ID"))</x:f>
      </x:c>
      <x:c r="H140" s="51" t="str">
        <x:f>IF(A140="","",IF(AND(COUNTIF(DECISION_CONTEXT!$A$6:$A$205,B140)=1,EXACT(B140,INDEX(DECISION_CONTEXT!$A$6:$A$205,MATCH(B140,DECISION_CONTEXT!$A$6:$A$205,0))),INDEX(DECISION_CONTEXT!$I$6:$I$205,MATCH(B140,DECISION_CONTEXT!$A$6:$A$205,0))="VALID"),"VALID","INVALID - DECISION OWNERSHIP"))</x:f>
      </x:c>
      <x:c r="I140" s="51" t="str">
        <x:f>IF(A140="","",IF(OR(EXACT(D140,"REJECTED"),EXACT(D140,"DEFERRED"),EXACT(D140,"STATUS QUO")),"VALID","INVALID - STATUS TOKEN"))</x:f>
      </x:c>
      <x:c r="J140" s="51" t="str">
        <x:f>IF(A140="","",IF(AND(B140&lt;&gt;"",C140&lt;&gt;"",D140&lt;&gt;"",E140&lt;&gt;"",F140&lt;&gt;""),"VALID","INVALID - REQUIRED FIELD"))</x:f>
      </x:c>
      <x:c r="K140" s="51" t="str">
        <x:f>IF(A140="","",IF(AND(G140="VALID",H140="VALID",I140="VALID",J140="VALID"),"VALID","INVALID"))</x:f>
      </x:c>
    </x:row>
    <x:row r="141">
      <x:c r="A141" s="51"/>
      <x:c r="B141" s="51"/>
      <x:c r="C141" s="51"/>
      <x:c r="D141" s="51"/>
      <x:c r="E141" s="51"/>
      <x:c r="F141" s="51"/>
      <x:c r="G141" s="51" t="str">
        <x:f>IF(A141="","",IF(COUNTIF($A$6:$A$205,A141)=1,"VALID","INVALID - DUPLICATE / CASE-COLLIDING ALTERNATIVE ID"))</x:f>
      </x:c>
      <x:c r="H141" s="51" t="str">
        <x:f>IF(A141="","",IF(AND(COUNTIF(DECISION_CONTEXT!$A$6:$A$205,B141)=1,EXACT(B141,INDEX(DECISION_CONTEXT!$A$6:$A$205,MATCH(B141,DECISION_CONTEXT!$A$6:$A$205,0))),INDEX(DECISION_CONTEXT!$I$6:$I$205,MATCH(B141,DECISION_CONTEXT!$A$6:$A$205,0))="VALID"),"VALID","INVALID - DECISION OWNERSHIP"))</x:f>
      </x:c>
      <x:c r="I141" s="51" t="str">
        <x:f>IF(A141="","",IF(OR(EXACT(D141,"REJECTED"),EXACT(D141,"DEFERRED"),EXACT(D141,"STATUS QUO")),"VALID","INVALID - STATUS TOKEN"))</x:f>
      </x:c>
      <x:c r="J141" s="51" t="str">
        <x:f>IF(A141="","",IF(AND(B141&lt;&gt;"",C141&lt;&gt;"",D141&lt;&gt;"",E141&lt;&gt;"",F141&lt;&gt;""),"VALID","INVALID - REQUIRED FIELD"))</x:f>
      </x:c>
      <x:c r="K141" s="51" t="str">
        <x:f>IF(A141="","",IF(AND(G141="VALID",H141="VALID",I141="VALID",J141="VALID"),"VALID","INVALID"))</x:f>
      </x:c>
    </x:row>
    <x:row r="142">
      <x:c r="A142" s="51"/>
      <x:c r="B142" s="51"/>
      <x:c r="C142" s="51"/>
      <x:c r="D142" s="51"/>
      <x:c r="E142" s="51"/>
      <x:c r="F142" s="51"/>
      <x:c r="G142" s="51" t="str">
        <x:f>IF(A142="","",IF(COUNTIF($A$6:$A$205,A142)=1,"VALID","INVALID - DUPLICATE / CASE-COLLIDING ALTERNATIVE ID"))</x:f>
      </x:c>
      <x:c r="H142" s="51" t="str">
        <x:f>IF(A142="","",IF(AND(COUNTIF(DECISION_CONTEXT!$A$6:$A$205,B142)=1,EXACT(B142,INDEX(DECISION_CONTEXT!$A$6:$A$205,MATCH(B142,DECISION_CONTEXT!$A$6:$A$205,0))),INDEX(DECISION_CONTEXT!$I$6:$I$205,MATCH(B142,DECISION_CONTEXT!$A$6:$A$205,0))="VALID"),"VALID","INVALID - DECISION OWNERSHIP"))</x:f>
      </x:c>
      <x:c r="I142" s="51" t="str">
        <x:f>IF(A142="","",IF(OR(EXACT(D142,"REJECTED"),EXACT(D142,"DEFERRED"),EXACT(D142,"STATUS QUO")),"VALID","INVALID - STATUS TOKEN"))</x:f>
      </x:c>
      <x:c r="J142" s="51" t="str">
        <x:f>IF(A142="","",IF(AND(B142&lt;&gt;"",C142&lt;&gt;"",D142&lt;&gt;"",E142&lt;&gt;"",F142&lt;&gt;""),"VALID","INVALID - REQUIRED FIELD"))</x:f>
      </x:c>
      <x:c r="K142" s="51" t="str">
        <x:f>IF(A142="","",IF(AND(G142="VALID",H142="VALID",I142="VALID",J142="VALID"),"VALID","INVALID"))</x:f>
      </x:c>
    </x:row>
    <x:row r="143">
      <x:c r="A143" s="51"/>
      <x:c r="B143" s="51"/>
      <x:c r="C143" s="51"/>
      <x:c r="D143" s="51"/>
      <x:c r="E143" s="51"/>
      <x:c r="F143" s="51"/>
      <x:c r="G143" s="51" t="str">
        <x:f>IF(A143="","",IF(COUNTIF($A$6:$A$205,A143)=1,"VALID","INVALID - DUPLICATE / CASE-COLLIDING ALTERNATIVE ID"))</x:f>
      </x:c>
      <x:c r="H143" s="51" t="str">
        <x:f>IF(A143="","",IF(AND(COUNTIF(DECISION_CONTEXT!$A$6:$A$205,B143)=1,EXACT(B143,INDEX(DECISION_CONTEXT!$A$6:$A$205,MATCH(B143,DECISION_CONTEXT!$A$6:$A$205,0))),INDEX(DECISION_CONTEXT!$I$6:$I$205,MATCH(B143,DECISION_CONTEXT!$A$6:$A$205,0))="VALID"),"VALID","INVALID - DECISION OWNERSHIP"))</x:f>
      </x:c>
      <x:c r="I143" s="51" t="str">
        <x:f>IF(A143="","",IF(OR(EXACT(D143,"REJECTED"),EXACT(D143,"DEFERRED"),EXACT(D143,"STATUS QUO")),"VALID","INVALID - STATUS TOKEN"))</x:f>
      </x:c>
      <x:c r="J143" s="51" t="str">
        <x:f>IF(A143="","",IF(AND(B143&lt;&gt;"",C143&lt;&gt;"",D143&lt;&gt;"",E143&lt;&gt;"",F143&lt;&gt;""),"VALID","INVALID - REQUIRED FIELD"))</x:f>
      </x:c>
      <x:c r="K143" s="51" t="str">
        <x:f>IF(A143="","",IF(AND(G143="VALID",H143="VALID",I143="VALID",J143="VALID"),"VALID","INVALID"))</x:f>
      </x:c>
    </x:row>
    <x:row r="144">
      <x:c r="A144" s="51"/>
      <x:c r="B144" s="51"/>
      <x:c r="C144" s="51"/>
      <x:c r="D144" s="51"/>
      <x:c r="E144" s="51"/>
      <x:c r="F144" s="51"/>
      <x:c r="G144" s="51" t="str">
        <x:f>IF(A144="","",IF(COUNTIF($A$6:$A$205,A144)=1,"VALID","INVALID - DUPLICATE / CASE-COLLIDING ALTERNATIVE ID"))</x:f>
      </x:c>
      <x:c r="H144" s="51" t="str">
        <x:f>IF(A144="","",IF(AND(COUNTIF(DECISION_CONTEXT!$A$6:$A$205,B144)=1,EXACT(B144,INDEX(DECISION_CONTEXT!$A$6:$A$205,MATCH(B144,DECISION_CONTEXT!$A$6:$A$205,0))),INDEX(DECISION_CONTEXT!$I$6:$I$205,MATCH(B144,DECISION_CONTEXT!$A$6:$A$205,0))="VALID"),"VALID","INVALID - DECISION OWNERSHIP"))</x:f>
      </x:c>
      <x:c r="I144" s="51" t="str">
        <x:f>IF(A144="","",IF(OR(EXACT(D144,"REJECTED"),EXACT(D144,"DEFERRED"),EXACT(D144,"STATUS QUO")),"VALID","INVALID - STATUS TOKEN"))</x:f>
      </x:c>
      <x:c r="J144" s="51" t="str">
        <x:f>IF(A144="","",IF(AND(B144&lt;&gt;"",C144&lt;&gt;"",D144&lt;&gt;"",E144&lt;&gt;"",F144&lt;&gt;""),"VALID","INVALID - REQUIRED FIELD"))</x:f>
      </x:c>
      <x:c r="K144" s="51" t="str">
        <x:f>IF(A144="","",IF(AND(G144="VALID",H144="VALID",I144="VALID",J144="VALID"),"VALID","INVALID"))</x:f>
      </x:c>
    </x:row>
    <x:row r="145">
      <x:c r="A145" s="51"/>
      <x:c r="B145" s="51"/>
      <x:c r="C145" s="51"/>
      <x:c r="D145" s="51"/>
      <x:c r="E145" s="51"/>
      <x:c r="F145" s="51"/>
      <x:c r="G145" s="51" t="str">
        <x:f>IF(A145="","",IF(COUNTIF($A$6:$A$205,A145)=1,"VALID","INVALID - DUPLICATE / CASE-COLLIDING ALTERNATIVE ID"))</x:f>
      </x:c>
      <x:c r="H145" s="51" t="str">
        <x:f>IF(A145="","",IF(AND(COUNTIF(DECISION_CONTEXT!$A$6:$A$205,B145)=1,EXACT(B145,INDEX(DECISION_CONTEXT!$A$6:$A$205,MATCH(B145,DECISION_CONTEXT!$A$6:$A$205,0))),INDEX(DECISION_CONTEXT!$I$6:$I$205,MATCH(B145,DECISION_CONTEXT!$A$6:$A$205,0))="VALID"),"VALID","INVALID - DECISION OWNERSHIP"))</x:f>
      </x:c>
      <x:c r="I145" s="51" t="str">
        <x:f>IF(A145="","",IF(OR(EXACT(D145,"REJECTED"),EXACT(D145,"DEFERRED"),EXACT(D145,"STATUS QUO")),"VALID","INVALID - STATUS TOKEN"))</x:f>
      </x:c>
      <x:c r="J145" s="51" t="str">
        <x:f>IF(A145="","",IF(AND(B145&lt;&gt;"",C145&lt;&gt;"",D145&lt;&gt;"",E145&lt;&gt;"",F145&lt;&gt;""),"VALID","INVALID - REQUIRED FIELD"))</x:f>
      </x:c>
      <x:c r="K145" s="51" t="str">
        <x:f>IF(A145="","",IF(AND(G145="VALID",H145="VALID",I145="VALID",J145="VALID"),"VALID","INVALID"))</x:f>
      </x:c>
    </x:row>
    <x:row r="146">
      <x:c r="A146" s="51"/>
      <x:c r="B146" s="51"/>
      <x:c r="C146" s="51"/>
      <x:c r="D146" s="51"/>
      <x:c r="E146" s="51"/>
      <x:c r="F146" s="51"/>
      <x:c r="G146" s="51" t="str">
        <x:f>IF(A146="","",IF(COUNTIF($A$6:$A$205,A146)=1,"VALID","INVALID - DUPLICATE / CASE-COLLIDING ALTERNATIVE ID"))</x:f>
      </x:c>
      <x:c r="H146" s="51" t="str">
        <x:f>IF(A146="","",IF(AND(COUNTIF(DECISION_CONTEXT!$A$6:$A$205,B146)=1,EXACT(B146,INDEX(DECISION_CONTEXT!$A$6:$A$205,MATCH(B146,DECISION_CONTEXT!$A$6:$A$205,0))),INDEX(DECISION_CONTEXT!$I$6:$I$205,MATCH(B146,DECISION_CONTEXT!$A$6:$A$205,0))="VALID"),"VALID","INVALID - DECISION OWNERSHIP"))</x:f>
      </x:c>
      <x:c r="I146" s="51" t="str">
        <x:f>IF(A146="","",IF(OR(EXACT(D146,"REJECTED"),EXACT(D146,"DEFERRED"),EXACT(D146,"STATUS QUO")),"VALID","INVALID - STATUS TOKEN"))</x:f>
      </x:c>
      <x:c r="J146" s="51" t="str">
        <x:f>IF(A146="","",IF(AND(B146&lt;&gt;"",C146&lt;&gt;"",D146&lt;&gt;"",E146&lt;&gt;"",F146&lt;&gt;""),"VALID","INVALID - REQUIRED FIELD"))</x:f>
      </x:c>
      <x:c r="K146" s="51" t="str">
        <x:f>IF(A146="","",IF(AND(G146="VALID",H146="VALID",I146="VALID",J146="VALID"),"VALID","INVALID"))</x:f>
      </x:c>
    </x:row>
    <x:row r="147">
      <x:c r="A147" s="51"/>
      <x:c r="B147" s="51"/>
      <x:c r="C147" s="51"/>
      <x:c r="D147" s="51"/>
      <x:c r="E147" s="51"/>
      <x:c r="F147" s="51"/>
      <x:c r="G147" s="51" t="str">
        <x:f>IF(A147="","",IF(COUNTIF($A$6:$A$205,A147)=1,"VALID","INVALID - DUPLICATE / CASE-COLLIDING ALTERNATIVE ID"))</x:f>
      </x:c>
      <x:c r="H147" s="51" t="str">
        <x:f>IF(A147="","",IF(AND(COUNTIF(DECISION_CONTEXT!$A$6:$A$205,B147)=1,EXACT(B147,INDEX(DECISION_CONTEXT!$A$6:$A$205,MATCH(B147,DECISION_CONTEXT!$A$6:$A$205,0))),INDEX(DECISION_CONTEXT!$I$6:$I$205,MATCH(B147,DECISION_CONTEXT!$A$6:$A$205,0))="VALID"),"VALID","INVALID - DECISION OWNERSHIP"))</x:f>
      </x:c>
      <x:c r="I147" s="51" t="str">
        <x:f>IF(A147="","",IF(OR(EXACT(D147,"REJECTED"),EXACT(D147,"DEFERRED"),EXACT(D147,"STATUS QUO")),"VALID","INVALID - STATUS TOKEN"))</x:f>
      </x:c>
      <x:c r="J147" s="51" t="str">
        <x:f>IF(A147="","",IF(AND(B147&lt;&gt;"",C147&lt;&gt;"",D147&lt;&gt;"",E147&lt;&gt;"",F147&lt;&gt;""),"VALID","INVALID - REQUIRED FIELD"))</x:f>
      </x:c>
      <x:c r="K147" s="51" t="str">
        <x:f>IF(A147="","",IF(AND(G147="VALID",H147="VALID",I147="VALID",J147="VALID"),"VALID","INVALID"))</x:f>
      </x:c>
    </x:row>
    <x:row r="148">
      <x:c r="A148" s="51"/>
      <x:c r="B148" s="51"/>
      <x:c r="C148" s="51"/>
      <x:c r="D148" s="51"/>
      <x:c r="E148" s="51"/>
      <x:c r="F148" s="51"/>
      <x:c r="G148" s="51" t="str">
        <x:f>IF(A148="","",IF(COUNTIF($A$6:$A$205,A148)=1,"VALID","INVALID - DUPLICATE / CASE-COLLIDING ALTERNATIVE ID"))</x:f>
      </x:c>
      <x:c r="H148" s="51" t="str">
        <x:f>IF(A148="","",IF(AND(COUNTIF(DECISION_CONTEXT!$A$6:$A$205,B148)=1,EXACT(B148,INDEX(DECISION_CONTEXT!$A$6:$A$205,MATCH(B148,DECISION_CONTEXT!$A$6:$A$205,0))),INDEX(DECISION_CONTEXT!$I$6:$I$205,MATCH(B148,DECISION_CONTEXT!$A$6:$A$205,0))="VALID"),"VALID","INVALID - DECISION OWNERSHIP"))</x:f>
      </x:c>
      <x:c r="I148" s="51" t="str">
        <x:f>IF(A148="","",IF(OR(EXACT(D148,"REJECTED"),EXACT(D148,"DEFERRED"),EXACT(D148,"STATUS QUO")),"VALID","INVALID - STATUS TOKEN"))</x:f>
      </x:c>
      <x:c r="J148" s="51" t="str">
        <x:f>IF(A148="","",IF(AND(B148&lt;&gt;"",C148&lt;&gt;"",D148&lt;&gt;"",E148&lt;&gt;"",F148&lt;&gt;""),"VALID","INVALID - REQUIRED FIELD"))</x:f>
      </x:c>
      <x:c r="K148" s="51" t="str">
        <x:f>IF(A148="","",IF(AND(G148="VALID",H148="VALID",I148="VALID",J148="VALID"),"VALID","INVALID"))</x:f>
      </x:c>
    </x:row>
    <x:row r="149">
      <x:c r="A149" s="51"/>
      <x:c r="B149" s="51"/>
      <x:c r="C149" s="51"/>
      <x:c r="D149" s="51"/>
      <x:c r="E149" s="51"/>
      <x:c r="F149" s="51"/>
      <x:c r="G149" s="51" t="str">
        <x:f>IF(A149="","",IF(COUNTIF($A$6:$A$205,A149)=1,"VALID","INVALID - DUPLICATE / CASE-COLLIDING ALTERNATIVE ID"))</x:f>
      </x:c>
      <x:c r="H149" s="51" t="str">
        <x:f>IF(A149="","",IF(AND(COUNTIF(DECISION_CONTEXT!$A$6:$A$205,B149)=1,EXACT(B149,INDEX(DECISION_CONTEXT!$A$6:$A$205,MATCH(B149,DECISION_CONTEXT!$A$6:$A$205,0))),INDEX(DECISION_CONTEXT!$I$6:$I$205,MATCH(B149,DECISION_CONTEXT!$A$6:$A$205,0))="VALID"),"VALID","INVALID - DECISION OWNERSHIP"))</x:f>
      </x:c>
      <x:c r="I149" s="51" t="str">
        <x:f>IF(A149="","",IF(OR(EXACT(D149,"REJECTED"),EXACT(D149,"DEFERRED"),EXACT(D149,"STATUS QUO")),"VALID","INVALID - STATUS TOKEN"))</x:f>
      </x:c>
      <x:c r="J149" s="51" t="str">
        <x:f>IF(A149="","",IF(AND(B149&lt;&gt;"",C149&lt;&gt;"",D149&lt;&gt;"",E149&lt;&gt;"",F149&lt;&gt;""),"VALID","INVALID - REQUIRED FIELD"))</x:f>
      </x:c>
      <x:c r="K149" s="51" t="str">
        <x:f>IF(A149="","",IF(AND(G149="VALID",H149="VALID",I149="VALID",J149="VALID"),"VALID","INVALID"))</x:f>
      </x:c>
    </x:row>
    <x:row r="150">
      <x:c r="A150" s="51"/>
      <x:c r="B150" s="51"/>
      <x:c r="C150" s="51"/>
      <x:c r="D150" s="51"/>
      <x:c r="E150" s="51"/>
      <x:c r="F150" s="51"/>
      <x:c r="G150" s="51" t="str">
        <x:f>IF(A150="","",IF(COUNTIF($A$6:$A$205,A150)=1,"VALID","INVALID - DUPLICATE / CASE-COLLIDING ALTERNATIVE ID"))</x:f>
      </x:c>
      <x:c r="H150" s="51" t="str">
        <x:f>IF(A150="","",IF(AND(COUNTIF(DECISION_CONTEXT!$A$6:$A$205,B150)=1,EXACT(B150,INDEX(DECISION_CONTEXT!$A$6:$A$205,MATCH(B150,DECISION_CONTEXT!$A$6:$A$205,0))),INDEX(DECISION_CONTEXT!$I$6:$I$205,MATCH(B150,DECISION_CONTEXT!$A$6:$A$205,0))="VALID"),"VALID","INVALID - DECISION OWNERSHIP"))</x:f>
      </x:c>
      <x:c r="I150" s="51" t="str">
        <x:f>IF(A150="","",IF(OR(EXACT(D150,"REJECTED"),EXACT(D150,"DEFERRED"),EXACT(D150,"STATUS QUO")),"VALID","INVALID - STATUS TOKEN"))</x:f>
      </x:c>
      <x:c r="J150" s="51" t="str">
        <x:f>IF(A150="","",IF(AND(B150&lt;&gt;"",C150&lt;&gt;"",D150&lt;&gt;"",E150&lt;&gt;"",F150&lt;&gt;""),"VALID","INVALID - REQUIRED FIELD"))</x:f>
      </x:c>
      <x:c r="K150" s="51" t="str">
        <x:f>IF(A150="","",IF(AND(G150="VALID",H150="VALID",I150="VALID",J150="VALID"),"VALID","INVALID"))</x:f>
      </x:c>
    </x:row>
    <x:row r="151">
      <x:c r="A151" s="51"/>
      <x:c r="B151" s="51"/>
      <x:c r="C151" s="51"/>
      <x:c r="D151" s="51"/>
      <x:c r="E151" s="51"/>
      <x:c r="F151" s="51"/>
      <x:c r="G151" s="51" t="str">
        <x:f>IF(A151="","",IF(COUNTIF($A$6:$A$205,A151)=1,"VALID","INVALID - DUPLICATE / CASE-COLLIDING ALTERNATIVE ID"))</x:f>
      </x:c>
      <x:c r="H151" s="51" t="str">
        <x:f>IF(A151="","",IF(AND(COUNTIF(DECISION_CONTEXT!$A$6:$A$205,B151)=1,EXACT(B151,INDEX(DECISION_CONTEXT!$A$6:$A$205,MATCH(B151,DECISION_CONTEXT!$A$6:$A$205,0))),INDEX(DECISION_CONTEXT!$I$6:$I$205,MATCH(B151,DECISION_CONTEXT!$A$6:$A$205,0))="VALID"),"VALID","INVALID - DECISION OWNERSHIP"))</x:f>
      </x:c>
      <x:c r="I151" s="51" t="str">
        <x:f>IF(A151="","",IF(OR(EXACT(D151,"REJECTED"),EXACT(D151,"DEFERRED"),EXACT(D151,"STATUS QUO")),"VALID","INVALID - STATUS TOKEN"))</x:f>
      </x:c>
      <x:c r="J151" s="51" t="str">
        <x:f>IF(A151="","",IF(AND(B151&lt;&gt;"",C151&lt;&gt;"",D151&lt;&gt;"",E151&lt;&gt;"",F151&lt;&gt;""),"VALID","INVALID - REQUIRED FIELD"))</x:f>
      </x:c>
      <x:c r="K151" s="51" t="str">
        <x:f>IF(A151="","",IF(AND(G151="VALID",H151="VALID",I151="VALID",J151="VALID"),"VALID","INVALID"))</x:f>
      </x:c>
    </x:row>
    <x:row r="152">
      <x:c r="A152" s="51"/>
      <x:c r="B152" s="51"/>
      <x:c r="C152" s="51"/>
      <x:c r="D152" s="51"/>
      <x:c r="E152" s="51"/>
      <x:c r="F152" s="51"/>
      <x:c r="G152" s="51" t="str">
        <x:f>IF(A152="","",IF(COUNTIF($A$6:$A$205,A152)=1,"VALID","INVALID - DUPLICATE / CASE-COLLIDING ALTERNATIVE ID"))</x:f>
      </x:c>
      <x:c r="H152" s="51" t="str">
        <x:f>IF(A152="","",IF(AND(COUNTIF(DECISION_CONTEXT!$A$6:$A$205,B152)=1,EXACT(B152,INDEX(DECISION_CONTEXT!$A$6:$A$205,MATCH(B152,DECISION_CONTEXT!$A$6:$A$205,0))),INDEX(DECISION_CONTEXT!$I$6:$I$205,MATCH(B152,DECISION_CONTEXT!$A$6:$A$205,0))="VALID"),"VALID","INVALID - DECISION OWNERSHIP"))</x:f>
      </x:c>
      <x:c r="I152" s="51" t="str">
        <x:f>IF(A152="","",IF(OR(EXACT(D152,"REJECTED"),EXACT(D152,"DEFERRED"),EXACT(D152,"STATUS QUO")),"VALID","INVALID - STATUS TOKEN"))</x:f>
      </x:c>
      <x:c r="J152" s="51" t="str">
        <x:f>IF(A152="","",IF(AND(B152&lt;&gt;"",C152&lt;&gt;"",D152&lt;&gt;"",E152&lt;&gt;"",F152&lt;&gt;""),"VALID","INVALID - REQUIRED FIELD"))</x:f>
      </x:c>
      <x:c r="K152" s="51" t="str">
        <x:f>IF(A152="","",IF(AND(G152="VALID",H152="VALID",I152="VALID",J152="VALID"),"VALID","INVALID"))</x:f>
      </x:c>
    </x:row>
    <x:row r="153">
      <x:c r="A153" s="51"/>
      <x:c r="B153" s="51"/>
      <x:c r="C153" s="51"/>
      <x:c r="D153" s="51"/>
      <x:c r="E153" s="51"/>
      <x:c r="F153" s="51"/>
      <x:c r="G153" s="51" t="str">
        <x:f>IF(A153="","",IF(COUNTIF($A$6:$A$205,A153)=1,"VALID","INVALID - DUPLICATE / CASE-COLLIDING ALTERNATIVE ID"))</x:f>
      </x:c>
      <x:c r="H153" s="51" t="str">
        <x:f>IF(A153="","",IF(AND(COUNTIF(DECISION_CONTEXT!$A$6:$A$205,B153)=1,EXACT(B153,INDEX(DECISION_CONTEXT!$A$6:$A$205,MATCH(B153,DECISION_CONTEXT!$A$6:$A$205,0))),INDEX(DECISION_CONTEXT!$I$6:$I$205,MATCH(B153,DECISION_CONTEXT!$A$6:$A$205,0))="VALID"),"VALID","INVALID - DECISION OWNERSHIP"))</x:f>
      </x:c>
      <x:c r="I153" s="51" t="str">
        <x:f>IF(A153="","",IF(OR(EXACT(D153,"REJECTED"),EXACT(D153,"DEFERRED"),EXACT(D153,"STATUS QUO")),"VALID","INVALID - STATUS TOKEN"))</x:f>
      </x:c>
      <x:c r="J153" s="51" t="str">
        <x:f>IF(A153="","",IF(AND(B153&lt;&gt;"",C153&lt;&gt;"",D153&lt;&gt;"",E153&lt;&gt;"",F153&lt;&gt;""),"VALID","INVALID - REQUIRED FIELD"))</x:f>
      </x:c>
      <x:c r="K153" s="51" t="str">
        <x:f>IF(A153="","",IF(AND(G153="VALID",H153="VALID",I153="VALID",J153="VALID"),"VALID","INVALID"))</x:f>
      </x:c>
    </x:row>
    <x:row r="154">
      <x:c r="A154" s="51"/>
      <x:c r="B154" s="51"/>
      <x:c r="C154" s="51"/>
      <x:c r="D154" s="51"/>
      <x:c r="E154" s="51"/>
      <x:c r="F154" s="51"/>
      <x:c r="G154" s="51" t="str">
        <x:f>IF(A154="","",IF(COUNTIF($A$6:$A$205,A154)=1,"VALID","INVALID - DUPLICATE / CASE-COLLIDING ALTERNATIVE ID"))</x:f>
      </x:c>
      <x:c r="H154" s="51" t="str">
        <x:f>IF(A154="","",IF(AND(COUNTIF(DECISION_CONTEXT!$A$6:$A$205,B154)=1,EXACT(B154,INDEX(DECISION_CONTEXT!$A$6:$A$205,MATCH(B154,DECISION_CONTEXT!$A$6:$A$205,0))),INDEX(DECISION_CONTEXT!$I$6:$I$205,MATCH(B154,DECISION_CONTEXT!$A$6:$A$205,0))="VALID"),"VALID","INVALID - DECISION OWNERSHIP"))</x:f>
      </x:c>
      <x:c r="I154" s="51" t="str">
        <x:f>IF(A154="","",IF(OR(EXACT(D154,"REJECTED"),EXACT(D154,"DEFERRED"),EXACT(D154,"STATUS QUO")),"VALID","INVALID - STATUS TOKEN"))</x:f>
      </x:c>
      <x:c r="J154" s="51" t="str">
        <x:f>IF(A154="","",IF(AND(B154&lt;&gt;"",C154&lt;&gt;"",D154&lt;&gt;"",E154&lt;&gt;"",F154&lt;&gt;""),"VALID","INVALID - REQUIRED FIELD"))</x:f>
      </x:c>
      <x:c r="K154" s="51" t="str">
        <x:f>IF(A154="","",IF(AND(G154="VALID",H154="VALID",I154="VALID",J154="VALID"),"VALID","INVALID"))</x:f>
      </x:c>
    </x:row>
    <x:row r="155">
      <x:c r="A155" s="51"/>
      <x:c r="B155" s="51"/>
      <x:c r="C155" s="51"/>
      <x:c r="D155" s="51"/>
      <x:c r="E155" s="51"/>
      <x:c r="F155" s="51"/>
      <x:c r="G155" s="51" t="str">
        <x:f>IF(A155="","",IF(COUNTIF($A$6:$A$205,A155)=1,"VALID","INVALID - DUPLICATE / CASE-COLLIDING ALTERNATIVE ID"))</x:f>
      </x:c>
      <x:c r="H155" s="51" t="str">
        <x:f>IF(A155="","",IF(AND(COUNTIF(DECISION_CONTEXT!$A$6:$A$205,B155)=1,EXACT(B155,INDEX(DECISION_CONTEXT!$A$6:$A$205,MATCH(B155,DECISION_CONTEXT!$A$6:$A$205,0))),INDEX(DECISION_CONTEXT!$I$6:$I$205,MATCH(B155,DECISION_CONTEXT!$A$6:$A$205,0))="VALID"),"VALID","INVALID - DECISION OWNERSHIP"))</x:f>
      </x:c>
      <x:c r="I155" s="51" t="str">
        <x:f>IF(A155="","",IF(OR(EXACT(D155,"REJECTED"),EXACT(D155,"DEFERRED"),EXACT(D155,"STATUS QUO")),"VALID","INVALID - STATUS TOKEN"))</x:f>
      </x:c>
      <x:c r="J155" s="51" t="str">
        <x:f>IF(A155="","",IF(AND(B155&lt;&gt;"",C155&lt;&gt;"",D155&lt;&gt;"",E155&lt;&gt;"",F155&lt;&gt;""),"VALID","INVALID - REQUIRED FIELD"))</x:f>
      </x:c>
      <x:c r="K155" s="51" t="str">
        <x:f>IF(A155="","",IF(AND(G155="VALID",H155="VALID",I155="VALID",J155="VALID"),"VALID","INVALID"))</x:f>
      </x:c>
    </x:row>
    <x:row r="156">
      <x:c r="A156" s="51"/>
      <x:c r="B156" s="51"/>
      <x:c r="C156" s="51"/>
      <x:c r="D156" s="51"/>
      <x:c r="E156" s="51"/>
      <x:c r="F156" s="51"/>
      <x:c r="G156" s="51" t="str">
        <x:f>IF(A156="","",IF(COUNTIF($A$6:$A$205,A156)=1,"VALID","INVALID - DUPLICATE / CASE-COLLIDING ALTERNATIVE ID"))</x:f>
      </x:c>
      <x:c r="H156" s="51" t="str">
        <x:f>IF(A156="","",IF(AND(COUNTIF(DECISION_CONTEXT!$A$6:$A$205,B156)=1,EXACT(B156,INDEX(DECISION_CONTEXT!$A$6:$A$205,MATCH(B156,DECISION_CONTEXT!$A$6:$A$205,0))),INDEX(DECISION_CONTEXT!$I$6:$I$205,MATCH(B156,DECISION_CONTEXT!$A$6:$A$205,0))="VALID"),"VALID","INVALID - DECISION OWNERSHIP"))</x:f>
      </x:c>
      <x:c r="I156" s="51" t="str">
        <x:f>IF(A156="","",IF(OR(EXACT(D156,"REJECTED"),EXACT(D156,"DEFERRED"),EXACT(D156,"STATUS QUO")),"VALID","INVALID - STATUS TOKEN"))</x:f>
      </x:c>
      <x:c r="J156" s="51" t="str">
        <x:f>IF(A156="","",IF(AND(B156&lt;&gt;"",C156&lt;&gt;"",D156&lt;&gt;"",E156&lt;&gt;"",F156&lt;&gt;""),"VALID","INVALID - REQUIRED FIELD"))</x:f>
      </x:c>
      <x:c r="K156" s="51" t="str">
        <x:f>IF(A156="","",IF(AND(G156="VALID",H156="VALID",I156="VALID",J156="VALID"),"VALID","INVALID"))</x:f>
      </x:c>
    </x:row>
    <x:row r="157">
      <x:c r="A157" s="51"/>
      <x:c r="B157" s="51"/>
      <x:c r="C157" s="51"/>
      <x:c r="D157" s="51"/>
      <x:c r="E157" s="51"/>
      <x:c r="F157" s="51"/>
      <x:c r="G157" s="51" t="str">
        <x:f>IF(A157="","",IF(COUNTIF($A$6:$A$205,A157)=1,"VALID","INVALID - DUPLICATE / CASE-COLLIDING ALTERNATIVE ID"))</x:f>
      </x:c>
      <x:c r="H157" s="51" t="str">
        <x:f>IF(A157="","",IF(AND(COUNTIF(DECISION_CONTEXT!$A$6:$A$205,B157)=1,EXACT(B157,INDEX(DECISION_CONTEXT!$A$6:$A$205,MATCH(B157,DECISION_CONTEXT!$A$6:$A$205,0))),INDEX(DECISION_CONTEXT!$I$6:$I$205,MATCH(B157,DECISION_CONTEXT!$A$6:$A$205,0))="VALID"),"VALID","INVALID - DECISION OWNERSHIP"))</x:f>
      </x:c>
      <x:c r="I157" s="51" t="str">
        <x:f>IF(A157="","",IF(OR(EXACT(D157,"REJECTED"),EXACT(D157,"DEFERRED"),EXACT(D157,"STATUS QUO")),"VALID","INVALID - STATUS TOKEN"))</x:f>
      </x:c>
      <x:c r="J157" s="51" t="str">
        <x:f>IF(A157="","",IF(AND(B157&lt;&gt;"",C157&lt;&gt;"",D157&lt;&gt;"",E157&lt;&gt;"",F157&lt;&gt;""),"VALID","INVALID - REQUIRED FIELD"))</x:f>
      </x:c>
      <x:c r="K157" s="51" t="str">
        <x:f>IF(A157="","",IF(AND(G157="VALID",H157="VALID",I157="VALID",J157="VALID"),"VALID","INVALID"))</x:f>
      </x:c>
    </x:row>
    <x:row r="158">
      <x:c r="A158" s="51"/>
      <x:c r="B158" s="51"/>
      <x:c r="C158" s="51"/>
      <x:c r="D158" s="51"/>
      <x:c r="E158" s="51"/>
      <x:c r="F158" s="51"/>
      <x:c r="G158" s="51" t="str">
        <x:f>IF(A158="","",IF(COUNTIF($A$6:$A$205,A158)=1,"VALID","INVALID - DUPLICATE / CASE-COLLIDING ALTERNATIVE ID"))</x:f>
      </x:c>
      <x:c r="H158" s="51" t="str">
        <x:f>IF(A158="","",IF(AND(COUNTIF(DECISION_CONTEXT!$A$6:$A$205,B158)=1,EXACT(B158,INDEX(DECISION_CONTEXT!$A$6:$A$205,MATCH(B158,DECISION_CONTEXT!$A$6:$A$205,0))),INDEX(DECISION_CONTEXT!$I$6:$I$205,MATCH(B158,DECISION_CONTEXT!$A$6:$A$205,0))="VALID"),"VALID","INVALID - DECISION OWNERSHIP"))</x:f>
      </x:c>
      <x:c r="I158" s="51" t="str">
        <x:f>IF(A158="","",IF(OR(EXACT(D158,"REJECTED"),EXACT(D158,"DEFERRED"),EXACT(D158,"STATUS QUO")),"VALID","INVALID - STATUS TOKEN"))</x:f>
      </x:c>
      <x:c r="J158" s="51" t="str">
        <x:f>IF(A158="","",IF(AND(B158&lt;&gt;"",C158&lt;&gt;"",D158&lt;&gt;"",E158&lt;&gt;"",F158&lt;&gt;""),"VALID","INVALID - REQUIRED FIELD"))</x:f>
      </x:c>
      <x:c r="K158" s="51" t="str">
        <x:f>IF(A158="","",IF(AND(G158="VALID",H158="VALID",I158="VALID",J158="VALID"),"VALID","INVALID"))</x:f>
      </x:c>
    </x:row>
    <x:row r="159">
      <x:c r="A159" s="51"/>
      <x:c r="B159" s="51"/>
      <x:c r="C159" s="51"/>
      <x:c r="D159" s="51"/>
      <x:c r="E159" s="51"/>
      <x:c r="F159" s="51"/>
      <x:c r="G159" s="51" t="str">
        <x:f>IF(A159="","",IF(COUNTIF($A$6:$A$205,A159)=1,"VALID","INVALID - DUPLICATE / CASE-COLLIDING ALTERNATIVE ID"))</x:f>
      </x:c>
      <x:c r="H159" s="51" t="str">
        <x:f>IF(A159="","",IF(AND(COUNTIF(DECISION_CONTEXT!$A$6:$A$205,B159)=1,EXACT(B159,INDEX(DECISION_CONTEXT!$A$6:$A$205,MATCH(B159,DECISION_CONTEXT!$A$6:$A$205,0))),INDEX(DECISION_CONTEXT!$I$6:$I$205,MATCH(B159,DECISION_CONTEXT!$A$6:$A$205,0))="VALID"),"VALID","INVALID - DECISION OWNERSHIP"))</x:f>
      </x:c>
      <x:c r="I159" s="51" t="str">
        <x:f>IF(A159="","",IF(OR(EXACT(D159,"REJECTED"),EXACT(D159,"DEFERRED"),EXACT(D159,"STATUS QUO")),"VALID","INVALID - STATUS TOKEN"))</x:f>
      </x:c>
      <x:c r="J159" s="51" t="str">
        <x:f>IF(A159="","",IF(AND(B159&lt;&gt;"",C159&lt;&gt;"",D159&lt;&gt;"",E159&lt;&gt;"",F159&lt;&gt;""),"VALID","INVALID - REQUIRED FIELD"))</x:f>
      </x:c>
      <x:c r="K159" s="51" t="str">
        <x:f>IF(A159="","",IF(AND(G159="VALID",H159="VALID",I159="VALID",J159="VALID"),"VALID","INVALID"))</x:f>
      </x:c>
    </x:row>
    <x:row r="160">
      <x:c r="A160" s="51"/>
      <x:c r="B160" s="51"/>
      <x:c r="C160" s="51"/>
      <x:c r="D160" s="51"/>
      <x:c r="E160" s="51"/>
      <x:c r="F160" s="51"/>
      <x:c r="G160" s="51" t="str">
        <x:f>IF(A160="","",IF(COUNTIF($A$6:$A$205,A160)=1,"VALID","INVALID - DUPLICATE / CASE-COLLIDING ALTERNATIVE ID"))</x:f>
      </x:c>
      <x:c r="H160" s="51" t="str">
        <x:f>IF(A160="","",IF(AND(COUNTIF(DECISION_CONTEXT!$A$6:$A$205,B160)=1,EXACT(B160,INDEX(DECISION_CONTEXT!$A$6:$A$205,MATCH(B160,DECISION_CONTEXT!$A$6:$A$205,0))),INDEX(DECISION_CONTEXT!$I$6:$I$205,MATCH(B160,DECISION_CONTEXT!$A$6:$A$205,0))="VALID"),"VALID","INVALID - DECISION OWNERSHIP"))</x:f>
      </x:c>
      <x:c r="I160" s="51" t="str">
        <x:f>IF(A160="","",IF(OR(EXACT(D160,"REJECTED"),EXACT(D160,"DEFERRED"),EXACT(D160,"STATUS QUO")),"VALID","INVALID - STATUS TOKEN"))</x:f>
      </x:c>
      <x:c r="J160" s="51" t="str">
        <x:f>IF(A160="","",IF(AND(B160&lt;&gt;"",C160&lt;&gt;"",D160&lt;&gt;"",E160&lt;&gt;"",F160&lt;&gt;""),"VALID","INVALID - REQUIRED FIELD"))</x:f>
      </x:c>
      <x:c r="K160" s="51" t="str">
        <x:f>IF(A160="","",IF(AND(G160="VALID",H160="VALID",I160="VALID",J160="VALID"),"VALID","INVALID"))</x:f>
      </x:c>
    </x:row>
    <x:row r="161">
      <x:c r="A161" s="51"/>
      <x:c r="B161" s="51"/>
      <x:c r="C161" s="51"/>
      <x:c r="D161" s="51"/>
      <x:c r="E161" s="51"/>
      <x:c r="F161" s="51"/>
      <x:c r="G161" s="51" t="str">
        <x:f>IF(A161="","",IF(COUNTIF($A$6:$A$205,A161)=1,"VALID","INVALID - DUPLICATE / CASE-COLLIDING ALTERNATIVE ID"))</x:f>
      </x:c>
      <x:c r="H161" s="51" t="str">
        <x:f>IF(A161="","",IF(AND(COUNTIF(DECISION_CONTEXT!$A$6:$A$205,B161)=1,EXACT(B161,INDEX(DECISION_CONTEXT!$A$6:$A$205,MATCH(B161,DECISION_CONTEXT!$A$6:$A$205,0))),INDEX(DECISION_CONTEXT!$I$6:$I$205,MATCH(B161,DECISION_CONTEXT!$A$6:$A$205,0))="VALID"),"VALID","INVALID - DECISION OWNERSHIP"))</x:f>
      </x:c>
      <x:c r="I161" s="51" t="str">
        <x:f>IF(A161="","",IF(OR(EXACT(D161,"REJECTED"),EXACT(D161,"DEFERRED"),EXACT(D161,"STATUS QUO")),"VALID","INVALID - STATUS TOKEN"))</x:f>
      </x:c>
      <x:c r="J161" s="51" t="str">
        <x:f>IF(A161="","",IF(AND(B161&lt;&gt;"",C161&lt;&gt;"",D161&lt;&gt;"",E161&lt;&gt;"",F161&lt;&gt;""),"VALID","INVALID - REQUIRED FIELD"))</x:f>
      </x:c>
      <x:c r="K161" s="51" t="str">
        <x:f>IF(A161="","",IF(AND(G161="VALID",H161="VALID",I161="VALID",J161="VALID"),"VALID","INVALID"))</x:f>
      </x:c>
    </x:row>
    <x:row r="162">
      <x:c r="A162" s="51"/>
      <x:c r="B162" s="51"/>
      <x:c r="C162" s="51"/>
      <x:c r="D162" s="51"/>
      <x:c r="E162" s="51"/>
      <x:c r="F162" s="51"/>
      <x:c r="G162" s="51" t="str">
        <x:f>IF(A162="","",IF(COUNTIF($A$6:$A$205,A162)=1,"VALID","INVALID - DUPLICATE / CASE-COLLIDING ALTERNATIVE ID"))</x:f>
      </x:c>
      <x:c r="H162" s="51" t="str">
        <x:f>IF(A162="","",IF(AND(COUNTIF(DECISION_CONTEXT!$A$6:$A$205,B162)=1,EXACT(B162,INDEX(DECISION_CONTEXT!$A$6:$A$205,MATCH(B162,DECISION_CONTEXT!$A$6:$A$205,0))),INDEX(DECISION_CONTEXT!$I$6:$I$205,MATCH(B162,DECISION_CONTEXT!$A$6:$A$205,0))="VALID"),"VALID","INVALID - DECISION OWNERSHIP"))</x:f>
      </x:c>
      <x:c r="I162" s="51" t="str">
        <x:f>IF(A162="","",IF(OR(EXACT(D162,"REJECTED"),EXACT(D162,"DEFERRED"),EXACT(D162,"STATUS QUO")),"VALID","INVALID - STATUS TOKEN"))</x:f>
      </x:c>
      <x:c r="J162" s="51" t="str">
        <x:f>IF(A162="","",IF(AND(B162&lt;&gt;"",C162&lt;&gt;"",D162&lt;&gt;"",E162&lt;&gt;"",F162&lt;&gt;""),"VALID","INVALID - REQUIRED FIELD"))</x:f>
      </x:c>
      <x:c r="K162" s="51" t="str">
        <x:f>IF(A162="","",IF(AND(G162="VALID",H162="VALID",I162="VALID",J162="VALID"),"VALID","INVALID"))</x:f>
      </x:c>
    </x:row>
    <x:row r="163">
      <x:c r="A163" s="51"/>
      <x:c r="B163" s="51"/>
      <x:c r="C163" s="51"/>
      <x:c r="D163" s="51"/>
      <x:c r="E163" s="51"/>
      <x:c r="F163" s="51"/>
      <x:c r="G163" s="51" t="str">
        <x:f>IF(A163="","",IF(COUNTIF($A$6:$A$205,A163)=1,"VALID","INVALID - DUPLICATE / CASE-COLLIDING ALTERNATIVE ID"))</x:f>
      </x:c>
      <x:c r="H163" s="51" t="str">
        <x:f>IF(A163="","",IF(AND(COUNTIF(DECISION_CONTEXT!$A$6:$A$205,B163)=1,EXACT(B163,INDEX(DECISION_CONTEXT!$A$6:$A$205,MATCH(B163,DECISION_CONTEXT!$A$6:$A$205,0))),INDEX(DECISION_CONTEXT!$I$6:$I$205,MATCH(B163,DECISION_CONTEXT!$A$6:$A$205,0))="VALID"),"VALID","INVALID - DECISION OWNERSHIP"))</x:f>
      </x:c>
      <x:c r="I163" s="51" t="str">
        <x:f>IF(A163="","",IF(OR(EXACT(D163,"REJECTED"),EXACT(D163,"DEFERRED"),EXACT(D163,"STATUS QUO")),"VALID","INVALID - STATUS TOKEN"))</x:f>
      </x:c>
      <x:c r="J163" s="51" t="str">
        <x:f>IF(A163="","",IF(AND(B163&lt;&gt;"",C163&lt;&gt;"",D163&lt;&gt;"",E163&lt;&gt;"",F163&lt;&gt;""),"VALID","INVALID - REQUIRED FIELD"))</x:f>
      </x:c>
      <x:c r="K163" s="51" t="str">
        <x:f>IF(A163="","",IF(AND(G163="VALID",H163="VALID",I163="VALID",J163="VALID"),"VALID","INVALID"))</x:f>
      </x:c>
    </x:row>
    <x:row r="164">
      <x:c r="A164" s="51"/>
      <x:c r="B164" s="51"/>
      <x:c r="C164" s="51"/>
      <x:c r="D164" s="51"/>
      <x:c r="E164" s="51"/>
      <x:c r="F164" s="51"/>
      <x:c r="G164" s="51" t="str">
        <x:f>IF(A164="","",IF(COUNTIF($A$6:$A$205,A164)=1,"VALID","INVALID - DUPLICATE / CASE-COLLIDING ALTERNATIVE ID"))</x:f>
      </x:c>
      <x:c r="H164" s="51" t="str">
        <x:f>IF(A164="","",IF(AND(COUNTIF(DECISION_CONTEXT!$A$6:$A$205,B164)=1,EXACT(B164,INDEX(DECISION_CONTEXT!$A$6:$A$205,MATCH(B164,DECISION_CONTEXT!$A$6:$A$205,0))),INDEX(DECISION_CONTEXT!$I$6:$I$205,MATCH(B164,DECISION_CONTEXT!$A$6:$A$205,0))="VALID"),"VALID","INVALID - DECISION OWNERSHIP"))</x:f>
      </x:c>
      <x:c r="I164" s="51" t="str">
        <x:f>IF(A164="","",IF(OR(EXACT(D164,"REJECTED"),EXACT(D164,"DEFERRED"),EXACT(D164,"STATUS QUO")),"VALID","INVALID - STATUS TOKEN"))</x:f>
      </x:c>
      <x:c r="J164" s="51" t="str">
        <x:f>IF(A164="","",IF(AND(B164&lt;&gt;"",C164&lt;&gt;"",D164&lt;&gt;"",E164&lt;&gt;"",F164&lt;&gt;""),"VALID","INVALID - REQUIRED FIELD"))</x:f>
      </x:c>
      <x:c r="K164" s="51" t="str">
        <x:f>IF(A164="","",IF(AND(G164="VALID",H164="VALID",I164="VALID",J164="VALID"),"VALID","INVALID"))</x:f>
      </x:c>
    </x:row>
    <x:row r="165">
      <x:c r="A165" s="51"/>
      <x:c r="B165" s="51"/>
      <x:c r="C165" s="51"/>
      <x:c r="D165" s="51"/>
      <x:c r="E165" s="51"/>
      <x:c r="F165" s="51"/>
      <x:c r="G165" s="51" t="str">
        <x:f>IF(A165="","",IF(COUNTIF($A$6:$A$205,A165)=1,"VALID","INVALID - DUPLICATE / CASE-COLLIDING ALTERNATIVE ID"))</x:f>
      </x:c>
      <x:c r="H165" s="51" t="str">
        <x:f>IF(A165="","",IF(AND(COUNTIF(DECISION_CONTEXT!$A$6:$A$205,B165)=1,EXACT(B165,INDEX(DECISION_CONTEXT!$A$6:$A$205,MATCH(B165,DECISION_CONTEXT!$A$6:$A$205,0))),INDEX(DECISION_CONTEXT!$I$6:$I$205,MATCH(B165,DECISION_CONTEXT!$A$6:$A$205,0))="VALID"),"VALID","INVALID - DECISION OWNERSHIP"))</x:f>
      </x:c>
      <x:c r="I165" s="51" t="str">
        <x:f>IF(A165="","",IF(OR(EXACT(D165,"REJECTED"),EXACT(D165,"DEFERRED"),EXACT(D165,"STATUS QUO")),"VALID","INVALID - STATUS TOKEN"))</x:f>
      </x:c>
      <x:c r="J165" s="51" t="str">
        <x:f>IF(A165="","",IF(AND(B165&lt;&gt;"",C165&lt;&gt;"",D165&lt;&gt;"",E165&lt;&gt;"",F165&lt;&gt;""),"VALID","INVALID - REQUIRED FIELD"))</x:f>
      </x:c>
      <x:c r="K165" s="51" t="str">
        <x:f>IF(A165="","",IF(AND(G165="VALID",H165="VALID",I165="VALID",J165="VALID"),"VALID","INVALID"))</x:f>
      </x:c>
    </x:row>
    <x:row r="166">
      <x:c r="A166" s="51"/>
      <x:c r="B166" s="51"/>
      <x:c r="C166" s="51"/>
      <x:c r="D166" s="51"/>
      <x:c r="E166" s="51"/>
      <x:c r="F166" s="51"/>
      <x:c r="G166" s="51" t="str">
        <x:f>IF(A166="","",IF(COUNTIF($A$6:$A$205,A166)=1,"VALID","INVALID - DUPLICATE / CASE-COLLIDING ALTERNATIVE ID"))</x:f>
      </x:c>
      <x:c r="H166" s="51" t="str">
        <x:f>IF(A166="","",IF(AND(COUNTIF(DECISION_CONTEXT!$A$6:$A$205,B166)=1,EXACT(B166,INDEX(DECISION_CONTEXT!$A$6:$A$205,MATCH(B166,DECISION_CONTEXT!$A$6:$A$205,0))),INDEX(DECISION_CONTEXT!$I$6:$I$205,MATCH(B166,DECISION_CONTEXT!$A$6:$A$205,0))="VALID"),"VALID","INVALID - DECISION OWNERSHIP"))</x:f>
      </x:c>
      <x:c r="I166" s="51" t="str">
        <x:f>IF(A166="","",IF(OR(EXACT(D166,"REJECTED"),EXACT(D166,"DEFERRED"),EXACT(D166,"STATUS QUO")),"VALID","INVALID - STATUS TOKEN"))</x:f>
      </x:c>
      <x:c r="J166" s="51" t="str">
        <x:f>IF(A166="","",IF(AND(B166&lt;&gt;"",C166&lt;&gt;"",D166&lt;&gt;"",E166&lt;&gt;"",F166&lt;&gt;""),"VALID","INVALID - REQUIRED FIELD"))</x:f>
      </x:c>
      <x:c r="K166" s="51" t="str">
        <x:f>IF(A166="","",IF(AND(G166="VALID",H166="VALID",I166="VALID",J166="VALID"),"VALID","INVALID"))</x:f>
      </x:c>
    </x:row>
    <x:row r="167">
      <x:c r="A167" s="51"/>
      <x:c r="B167" s="51"/>
      <x:c r="C167" s="51"/>
      <x:c r="D167" s="51"/>
      <x:c r="E167" s="51"/>
      <x:c r="F167" s="51"/>
      <x:c r="G167" s="51" t="str">
        <x:f>IF(A167="","",IF(COUNTIF($A$6:$A$205,A167)=1,"VALID","INVALID - DUPLICATE / CASE-COLLIDING ALTERNATIVE ID"))</x:f>
      </x:c>
      <x:c r="H167" s="51" t="str">
        <x:f>IF(A167="","",IF(AND(COUNTIF(DECISION_CONTEXT!$A$6:$A$205,B167)=1,EXACT(B167,INDEX(DECISION_CONTEXT!$A$6:$A$205,MATCH(B167,DECISION_CONTEXT!$A$6:$A$205,0))),INDEX(DECISION_CONTEXT!$I$6:$I$205,MATCH(B167,DECISION_CONTEXT!$A$6:$A$205,0))="VALID"),"VALID","INVALID - DECISION OWNERSHIP"))</x:f>
      </x:c>
      <x:c r="I167" s="51" t="str">
        <x:f>IF(A167="","",IF(OR(EXACT(D167,"REJECTED"),EXACT(D167,"DEFERRED"),EXACT(D167,"STATUS QUO")),"VALID","INVALID - STATUS TOKEN"))</x:f>
      </x:c>
      <x:c r="J167" s="51" t="str">
        <x:f>IF(A167="","",IF(AND(B167&lt;&gt;"",C167&lt;&gt;"",D167&lt;&gt;"",E167&lt;&gt;"",F167&lt;&gt;""),"VALID","INVALID - REQUIRED FIELD"))</x:f>
      </x:c>
      <x:c r="K167" s="51" t="str">
        <x:f>IF(A167="","",IF(AND(G167="VALID",H167="VALID",I167="VALID",J167="VALID"),"VALID","INVALID"))</x:f>
      </x:c>
    </x:row>
    <x:row r="168">
      <x:c r="A168" s="51"/>
      <x:c r="B168" s="51"/>
      <x:c r="C168" s="51"/>
      <x:c r="D168" s="51"/>
      <x:c r="E168" s="51"/>
      <x:c r="F168" s="51"/>
      <x:c r="G168" s="51" t="str">
        <x:f>IF(A168="","",IF(COUNTIF($A$6:$A$205,A168)=1,"VALID","INVALID - DUPLICATE / CASE-COLLIDING ALTERNATIVE ID"))</x:f>
      </x:c>
      <x:c r="H168" s="51" t="str">
        <x:f>IF(A168="","",IF(AND(COUNTIF(DECISION_CONTEXT!$A$6:$A$205,B168)=1,EXACT(B168,INDEX(DECISION_CONTEXT!$A$6:$A$205,MATCH(B168,DECISION_CONTEXT!$A$6:$A$205,0))),INDEX(DECISION_CONTEXT!$I$6:$I$205,MATCH(B168,DECISION_CONTEXT!$A$6:$A$205,0))="VALID"),"VALID","INVALID - DECISION OWNERSHIP"))</x:f>
      </x:c>
      <x:c r="I168" s="51" t="str">
        <x:f>IF(A168="","",IF(OR(EXACT(D168,"REJECTED"),EXACT(D168,"DEFERRED"),EXACT(D168,"STATUS QUO")),"VALID","INVALID - STATUS TOKEN"))</x:f>
      </x:c>
      <x:c r="J168" s="51" t="str">
        <x:f>IF(A168="","",IF(AND(B168&lt;&gt;"",C168&lt;&gt;"",D168&lt;&gt;"",E168&lt;&gt;"",F168&lt;&gt;""),"VALID","INVALID - REQUIRED FIELD"))</x:f>
      </x:c>
      <x:c r="K168" s="51" t="str">
        <x:f>IF(A168="","",IF(AND(G168="VALID",H168="VALID",I168="VALID",J168="VALID"),"VALID","INVALID"))</x:f>
      </x:c>
    </x:row>
    <x:row r="169">
      <x:c r="A169" s="51"/>
      <x:c r="B169" s="51"/>
      <x:c r="C169" s="51"/>
      <x:c r="D169" s="51"/>
      <x:c r="E169" s="51"/>
      <x:c r="F169" s="51"/>
      <x:c r="G169" s="51" t="str">
        <x:f>IF(A169="","",IF(COUNTIF($A$6:$A$205,A169)=1,"VALID","INVALID - DUPLICATE / CASE-COLLIDING ALTERNATIVE ID"))</x:f>
      </x:c>
      <x:c r="H169" s="51" t="str">
        <x:f>IF(A169="","",IF(AND(COUNTIF(DECISION_CONTEXT!$A$6:$A$205,B169)=1,EXACT(B169,INDEX(DECISION_CONTEXT!$A$6:$A$205,MATCH(B169,DECISION_CONTEXT!$A$6:$A$205,0))),INDEX(DECISION_CONTEXT!$I$6:$I$205,MATCH(B169,DECISION_CONTEXT!$A$6:$A$205,0))="VALID"),"VALID","INVALID - DECISION OWNERSHIP"))</x:f>
      </x:c>
      <x:c r="I169" s="51" t="str">
        <x:f>IF(A169="","",IF(OR(EXACT(D169,"REJECTED"),EXACT(D169,"DEFERRED"),EXACT(D169,"STATUS QUO")),"VALID","INVALID - STATUS TOKEN"))</x:f>
      </x:c>
      <x:c r="J169" s="51" t="str">
        <x:f>IF(A169="","",IF(AND(B169&lt;&gt;"",C169&lt;&gt;"",D169&lt;&gt;"",E169&lt;&gt;"",F169&lt;&gt;""),"VALID","INVALID - REQUIRED FIELD"))</x:f>
      </x:c>
      <x:c r="K169" s="51" t="str">
        <x:f>IF(A169="","",IF(AND(G169="VALID",H169="VALID",I169="VALID",J169="VALID"),"VALID","INVALID"))</x:f>
      </x:c>
    </x:row>
    <x:row r="170">
      <x:c r="A170" s="51"/>
      <x:c r="B170" s="51"/>
      <x:c r="C170" s="51"/>
      <x:c r="D170" s="51"/>
      <x:c r="E170" s="51"/>
      <x:c r="F170" s="51"/>
      <x:c r="G170" s="51" t="str">
        <x:f>IF(A170="","",IF(COUNTIF($A$6:$A$205,A170)=1,"VALID","INVALID - DUPLICATE / CASE-COLLIDING ALTERNATIVE ID"))</x:f>
      </x:c>
      <x:c r="H170" s="51" t="str">
        <x:f>IF(A170="","",IF(AND(COUNTIF(DECISION_CONTEXT!$A$6:$A$205,B170)=1,EXACT(B170,INDEX(DECISION_CONTEXT!$A$6:$A$205,MATCH(B170,DECISION_CONTEXT!$A$6:$A$205,0))),INDEX(DECISION_CONTEXT!$I$6:$I$205,MATCH(B170,DECISION_CONTEXT!$A$6:$A$205,0))="VALID"),"VALID","INVALID - DECISION OWNERSHIP"))</x:f>
      </x:c>
      <x:c r="I170" s="51" t="str">
        <x:f>IF(A170="","",IF(OR(EXACT(D170,"REJECTED"),EXACT(D170,"DEFERRED"),EXACT(D170,"STATUS QUO")),"VALID","INVALID - STATUS TOKEN"))</x:f>
      </x:c>
      <x:c r="J170" s="51" t="str">
        <x:f>IF(A170="","",IF(AND(B170&lt;&gt;"",C170&lt;&gt;"",D170&lt;&gt;"",E170&lt;&gt;"",F170&lt;&gt;""),"VALID","INVALID - REQUIRED FIELD"))</x:f>
      </x:c>
      <x:c r="K170" s="51" t="str">
        <x:f>IF(A170="","",IF(AND(G170="VALID",H170="VALID",I170="VALID",J170="VALID"),"VALID","INVALID"))</x:f>
      </x:c>
    </x:row>
    <x:row r="171">
      <x:c r="A171" s="51"/>
      <x:c r="B171" s="51"/>
      <x:c r="C171" s="51"/>
      <x:c r="D171" s="51"/>
      <x:c r="E171" s="51"/>
      <x:c r="F171" s="51"/>
      <x:c r="G171" s="51" t="str">
        <x:f>IF(A171="","",IF(COUNTIF($A$6:$A$205,A171)=1,"VALID","INVALID - DUPLICATE / CASE-COLLIDING ALTERNATIVE ID"))</x:f>
      </x:c>
      <x:c r="H171" s="51" t="str">
        <x:f>IF(A171="","",IF(AND(COUNTIF(DECISION_CONTEXT!$A$6:$A$205,B171)=1,EXACT(B171,INDEX(DECISION_CONTEXT!$A$6:$A$205,MATCH(B171,DECISION_CONTEXT!$A$6:$A$205,0))),INDEX(DECISION_CONTEXT!$I$6:$I$205,MATCH(B171,DECISION_CONTEXT!$A$6:$A$205,0))="VALID"),"VALID","INVALID - DECISION OWNERSHIP"))</x:f>
      </x:c>
      <x:c r="I171" s="51" t="str">
        <x:f>IF(A171="","",IF(OR(EXACT(D171,"REJECTED"),EXACT(D171,"DEFERRED"),EXACT(D171,"STATUS QUO")),"VALID","INVALID - STATUS TOKEN"))</x:f>
      </x:c>
      <x:c r="J171" s="51" t="str">
        <x:f>IF(A171="","",IF(AND(B171&lt;&gt;"",C171&lt;&gt;"",D171&lt;&gt;"",E171&lt;&gt;"",F171&lt;&gt;""),"VALID","INVALID - REQUIRED FIELD"))</x:f>
      </x:c>
      <x:c r="K171" s="51" t="str">
        <x:f>IF(A171="","",IF(AND(G171="VALID",H171="VALID",I171="VALID",J171="VALID"),"VALID","INVALID"))</x:f>
      </x:c>
    </x:row>
    <x:row r="172">
      <x:c r="A172" s="51"/>
      <x:c r="B172" s="51"/>
      <x:c r="C172" s="51"/>
      <x:c r="D172" s="51"/>
      <x:c r="E172" s="51"/>
      <x:c r="F172" s="51"/>
      <x:c r="G172" s="51" t="str">
        <x:f>IF(A172="","",IF(COUNTIF($A$6:$A$205,A172)=1,"VALID","INVALID - DUPLICATE / CASE-COLLIDING ALTERNATIVE ID"))</x:f>
      </x:c>
      <x:c r="H172" s="51" t="str">
        <x:f>IF(A172="","",IF(AND(COUNTIF(DECISION_CONTEXT!$A$6:$A$205,B172)=1,EXACT(B172,INDEX(DECISION_CONTEXT!$A$6:$A$205,MATCH(B172,DECISION_CONTEXT!$A$6:$A$205,0))),INDEX(DECISION_CONTEXT!$I$6:$I$205,MATCH(B172,DECISION_CONTEXT!$A$6:$A$205,0))="VALID"),"VALID","INVALID - DECISION OWNERSHIP"))</x:f>
      </x:c>
      <x:c r="I172" s="51" t="str">
        <x:f>IF(A172="","",IF(OR(EXACT(D172,"REJECTED"),EXACT(D172,"DEFERRED"),EXACT(D172,"STATUS QUO")),"VALID","INVALID - STATUS TOKEN"))</x:f>
      </x:c>
      <x:c r="J172" s="51" t="str">
        <x:f>IF(A172="","",IF(AND(B172&lt;&gt;"",C172&lt;&gt;"",D172&lt;&gt;"",E172&lt;&gt;"",F172&lt;&gt;""),"VALID","INVALID - REQUIRED FIELD"))</x:f>
      </x:c>
      <x:c r="K172" s="51" t="str">
        <x:f>IF(A172="","",IF(AND(G172="VALID",H172="VALID",I172="VALID",J172="VALID"),"VALID","INVALID"))</x:f>
      </x:c>
    </x:row>
    <x:row r="173">
      <x:c r="A173" s="51"/>
      <x:c r="B173" s="51"/>
      <x:c r="C173" s="51"/>
      <x:c r="D173" s="51"/>
      <x:c r="E173" s="51"/>
      <x:c r="F173" s="51"/>
      <x:c r="G173" s="51" t="str">
        <x:f>IF(A173="","",IF(COUNTIF($A$6:$A$205,A173)=1,"VALID","INVALID - DUPLICATE / CASE-COLLIDING ALTERNATIVE ID"))</x:f>
      </x:c>
      <x:c r="H173" s="51" t="str">
        <x:f>IF(A173="","",IF(AND(COUNTIF(DECISION_CONTEXT!$A$6:$A$205,B173)=1,EXACT(B173,INDEX(DECISION_CONTEXT!$A$6:$A$205,MATCH(B173,DECISION_CONTEXT!$A$6:$A$205,0))),INDEX(DECISION_CONTEXT!$I$6:$I$205,MATCH(B173,DECISION_CONTEXT!$A$6:$A$205,0))="VALID"),"VALID","INVALID - DECISION OWNERSHIP"))</x:f>
      </x:c>
      <x:c r="I173" s="51" t="str">
        <x:f>IF(A173="","",IF(OR(EXACT(D173,"REJECTED"),EXACT(D173,"DEFERRED"),EXACT(D173,"STATUS QUO")),"VALID","INVALID - STATUS TOKEN"))</x:f>
      </x:c>
      <x:c r="J173" s="51" t="str">
        <x:f>IF(A173="","",IF(AND(B173&lt;&gt;"",C173&lt;&gt;"",D173&lt;&gt;"",E173&lt;&gt;"",F173&lt;&gt;""),"VALID","INVALID - REQUIRED FIELD"))</x:f>
      </x:c>
      <x:c r="K173" s="51" t="str">
        <x:f>IF(A173="","",IF(AND(G173="VALID",H173="VALID",I173="VALID",J173="VALID"),"VALID","INVALID"))</x:f>
      </x:c>
    </x:row>
    <x:row r="174">
      <x:c r="A174" s="51"/>
      <x:c r="B174" s="51"/>
      <x:c r="C174" s="51"/>
      <x:c r="D174" s="51"/>
      <x:c r="E174" s="51"/>
      <x:c r="F174" s="51"/>
      <x:c r="G174" s="51" t="str">
        <x:f>IF(A174="","",IF(COUNTIF($A$6:$A$205,A174)=1,"VALID","INVALID - DUPLICATE / CASE-COLLIDING ALTERNATIVE ID"))</x:f>
      </x:c>
      <x:c r="H174" s="51" t="str">
        <x:f>IF(A174="","",IF(AND(COUNTIF(DECISION_CONTEXT!$A$6:$A$205,B174)=1,EXACT(B174,INDEX(DECISION_CONTEXT!$A$6:$A$205,MATCH(B174,DECISION_CONTEXT!$A$6:$A$205,0))),INDEX(DECISION_CONTEXT!$I$6:$I$205,MATCH(B174,DECISION_CONTEXT!$A$6:$A$205,0))="VALID"),"VALID","INVALID - DECISION OWNERSHIP"))</x:f>
      </x:c>
      <x:c r="I174" s="51" t="str">
        <x:f>IF(A174="","",IF(OR(EXACT(D174,"REJECTED"),EXACT(D174,"DEFERRED"),EXACT(D174,"STATUS QUO")),"VALID","INVALID - STATUS TOKEN"))</x:f>
      </x:c>
      <x:c r="J174" s="51" t="str">
        <x:f>IF(A174="","",IF(AND(B174&lt;&gt;"",C174&lt;&gt;"",D174&lt;&gt;"",E174&lt;&gt;"",F174&lt;&gt;""),"VALID","INVALID - REQUIRED FIELD"))</x:f>
      </x:c>
      <x:c r="K174" s="51" t="str">
        <x:f>IF(A174="","",IF(AND(G174="VALID",H174="VALID",I174="VALID",J174="VALID"),"VALID","INVALID"))</x:f>
      </x:c>
    </x:row>
    <x:row r="175">
      <x:c r="A175" s="51"/>
      <x:c r="B175" s="51"/>
      <x:c r="C175" s="51"/>
      <x:c r="D175" s="51"/>
      <x:c r="E175" s="51"/>
      <x:c r="F175" s="51"/>
      <x:c r="G175" s="51" t="str">
        <x:f>IF(A175="","",IF(COUNTIF($A$6:$A$205,A175)=1,"VALID","INVALID - DUPLICATE / CASE-COLLIDING ALTERNATIVE ID"))</x:f>
      </x:c>
      <x:c r="H175" s="51" t="str">
        <x:f>IF(A175="","",IF(AND(COUNTIF(DECISION_CONTEXT!$A$6:$A$205,B175)=1,EXACT(B175,INDEX(DECISION_CONTEXT!$A$6:$A$205,MATCH(B175,DECISION_CONTEXT!$A$6:$A$205,0))),INDEX(DECISION_CONTEXT!$I$6:$I$205,MATCH(B175,DECISION_CONTEXT!$A$6:$A$205,0))="VALID"),"VALID","INVALID - DECISION OWNERSHIP"))</x:f>
      </x:c>
      <x:c r="I175" s="51" t="str">
        <x:f>IF(A175="","",IF(OR(EXACT(D175,"REJECTED"),EXACT(D175,"DEFERRED"),EXACT(D175,"STATUS QUO")),"VALID","INVALID - STATUS TOKEN"))</x:f>
      </x:c>
      <x:c r="J175" s="51" t="str">
        <x:f>IF(A175="","",IF(AND(B175&lt;&gt;"",C175&lt;&gt;"",D175&lt;&gt;"",E175&lt;&gt;"",F175&lt;&gt;""),"VALID","INVALID - REQUIRED FIELD"))</x:f>
      </x:c>
      <x:c r="K175" s="51" t="str">
        <x:f>IF(A175="","",IF(AND(G175="VALID",H175="VALID",I175="VALID",J175="VALID"),"VALID","INVALID"))</x:f>
      </x:c>
    </x:row>
    <x:row r="176">
      <x:c r="A176" s="51"/>
      <x:c r="B176" s="51"/>
      <x:c r="C176" s="51"/>
      <x:c r="D176" s="51"/>
      <x:c r="E176" s="51"/>
      <x:c r="F176" s="51"/>
      <x:c r="G176" s="51" t="str">
        <x:f>IF(A176="","",IF(COUNTIF($A$6:$A$205,A176)=1,"VALID","INVALID - DUPLICATE / CASE-COLLIDING ALTERNATIVE ID"))</x:f>
      </x:c>
      <x:c r="H176" s="51" t="str">
        <x:f>IF(A176="","",IF(AND(COUNTIF(DECISION_CONTEXT!$A$6:$A$205,B176)=1,EXACT(B176,INDEX(DECISION_CONTEXT!$A$6:$A$205,MATCH(B176,DECISION_CONTEXT!$A$6:$A$205,0))),INDEX(DECISION_CONTEXT!$I$6:$I$205,MATCH(B176,DECISION_CONTEXT!$A$6:$A$205,0))="VALID"),"VALID","INVALID - DECISION OWNERSHIP"))</x:f>
      </x:c>
      <x:c r="I176" s="51" t="str">
        <x:f>IF(A176="","",IF(OR(EXACT(D176,"REJECTED"),EXACT(D176,"DEFERRED"),EXACT(D176,"STATUS QUO")),"VALID","INVALID - STATUS TOKEN"))</x:f>
      </x:c>
      <x:c r="J176" s="51" t="str">
        <x:f>IF(A176="","",IF(AND(B176&lt;&gt;"",C176&lt;&gt;"",D176&lt;&gt;"",E176&lt;&gt;"",F176&lt;&gt;""),"VALID","INVALID - REQUIRED FIELD"))</x:f>
      </x:c>
      <x:c r="K176" s="51" t="str">
        <x:f>IF(A176="","",IF(AND(G176="VALID",H176="VALID",I176="VALID",J176="VALID"),"VALID","INVALID"))</x:f>
      </x:c>
    </x:row>
    <x:row r="177">
      <x:c r="A177" s="51"/>
      <x:c r="B177" s="51"/>
      <x:c r="C177" s="51"/>
      <x:c r="D177" s="51"/>
      <x:c r="E177" s="51"/>
      <x:c r="F177" s="51"/>
      <x:c r="G177" s="51" t="str">
        <x:f>IF(A177="","",IF(COUNTIF($A$6:$A$205,A177)=1,"VALID","INVALID - DUPLICATE / CASE-COLLIDING ALTERNATIVE ID"))</x:f>
      </x:c>
      <x:c r="H177" s="51" t="str">
        <x:f>IF(A177="","",IF(AND(COUNTIF(DECISION_CONTEXT!$A$6:$A$205,B177)=1,EXACT(B177,INDEX(DECISION_CONTEXT!$A$6:$A$205,MATCH(B177,DECISION_CONTEXT!$A$6:$A$205,0))),INDEX(DECISION_CONTEXT!$I$6:$I$205,MATCH(B177,DECISION_CONTEXT!$A$6:$A$205,0))="VALID"),"VALID","INVALID - DECISION OWNERSHIP"))</x:f>
      </x:c>
      <x:c r="I177" s="51" t="str">
        <x:f>IF(A177="","",IF(OR(EXACT(D177,"REJECTED"),EXACT(D177,"DEFERRED"),EXACT(D177,"STATUS QUO")),"VALID","INVALID - STATUS TOKEN"))</x:f>
      </x:c>
      <x:c r="J177" s="51" t="str">
        <x:f>IF(A177="","",IF(AND(B177&lt;&gt;"",C177&lt;&gt;"",D177&lt;&gt;"",E177&lt;&gt;"",F177&lt;&gt;""),"VALID","INVALID - REQUIRED FIELD"))</x:f>
      </x:c>
      <x:c r="K177" s="51" t="str">
        <x:f>IF(A177="","",IF(AND(G177="VALID",H177="VALID",I177="VALID",J177="VALID"),"VALID","INVALID"))</x:f>
      </x:c>
    </x:row>
    <x:row r="178">
      <x:c r="A178" s="51"/>
      <x:c r="B178" s="51"/>
      <x:c r="C178" s="51"/>
      <x:c r="D178" s="51"/>
      <x:c r="E178" s="51"/>
      <x:c r="F178" s="51"/>
      <x:c r="G178" s="51" t="str">
        <x:f>IF(A178="","",IF(COUNTIF($A$6:$A$205,A178)=1,"VALID","INVALID - DUPLICATE / CASE-COLLIDING ALTERNATIVE ID"))</x:f>
      </x:c>
      <x:c r="H178" s="51" t="str">
        <x:f>IF(A178="","",IF(AND(COUNTIF(DECISION_CONTEXT!$A$6:$A$205,B178)=1,EXACT(B178,INDEX(DECISION_CONTEXT!$A$6:$A$205,MATCH(B178,DECISION_CONTEXT!$A$6:$A$205,0))),INDEX(DECISION_CONTEXT!$I$6:$I$205,MATCH(B178,DECISION_CONTEXT!$A$6:$A$205,0))="VALID"),"VALID","INVALID - DECISION OWNERSHIP"))</x:f>
      </x:c>
      <x:c r="I178" s="51" t="str">
        <x:f>IF(A178="","",IF(OR(EXACT(D178,"REJECTED"),EXACT(D178,"DEFERRED"),EXACT(D178,"STATUS QUO")),"VALID","INVALID - STATUS TOKEN"))</x:f>
      </x:c>
      <x:c r="J178" s="51" t="str">
        <x:f>IF(A178="","",IF(AND(B178&lt;&gt;"",C178&lt;&gt;"",D178&lt;&gt;"",E178&lt;&gt;"",F178&lt;&gt;""),"VALID","INVALID - REQUIRED FIELD"))</x:f>
      </x:c>
      <x:c r="K178" s="51" t="str">
        <x:f>IF(A178="","",IF(AND(G178="VALID",H178="VALID",I178="VALID",J178="VALID"),"VALID","INVALID"))</x:f>
      </x:c>
    </x:row>
    <x:row r="179">
      <x:c r="A179" s="51"/>
      <x:c r="B179" s="51"/>
      <x:c r="C179" s="51"/>
      <x:c r="D179" s="51"/>
      <x:c r="E179" s="51"/>
      <x:c r="F179" s="51"/>
      <x:c r="G179" s="51" t="str">
        <x:f>IF(A179="","",IF(COUNTIF($A$6:$A$205,A179)=1,"VALID","INVALID - DUPLICATE / CASE-COLLIDING ALTERNATIVE ID"))</x:f>
      </x:c>
      <x:c r="H179" s="51" t="str">
        <x:f>IF(A179="","",IF(AND(COUNTIF(DECISION_CONTEXT!$A$6:$A$205,B179)=1,EXACT(B179,INDEX(DECISION_CONTEXT!$A$6:$A$205,MATCH(B179,DECISION_CONTEXT!$A$6:$A$205,0))),INDEX(DECISION_CONTEXT!$I$6:$I$205,MATCH(B179,DECISION_CONTEXT!$A$6:$A$205,0))="VALID"),"VALID","INVALID - DECISION OWNERSHIP"))</x:f>
      </x:c>
      <x:c r="I179" s="51" t="str">
        <x:f>IF(A179="","",IF(OR(EXACT(D179,"REJECTED"),EXACT(D179,"DEFERRED"),EXACT(D179,"STATUS QUO")),"VALID","INVALID - STATUS TOKEN"))</x:f>
      </x:c>
      <x:c r="J179" s="51" t="str">
        <x:f>IF(A179="","",IF(AND(B179&lt;&gt;"",C179&lt;&gt;"",D179&lt;&gt;"",E179&lt;&gt;"",F179&lt;&gt;""),"VALID","INVALID - REQUIRED FIELD"))</x:f>
      </x:c>
      <x:c r="K179" s="51" t="str">
        <x:f>IF(A179="","",IF(AND(G179="VALID",H179="VALID",I179="VALID",J179="VALID"),"VALID","INVALID"))</x:f>
      </x:c>
    </x:row>
    <x:row r="180">
      <x:c r="A180" s="51"/>
      <x:c r="B180" s="51"/>
      <x:c r="C180" s="51"/>
      <x:c r="D180" s="51"/>
      <x:c r="E180" s="51"/>
      <x:c r="F180" s="51"/>
      <x:c r="G180" s="51" t="str">
        <x:f>IF(A180="","",IF(COUNTIF($A$6:$A$205,A180)=1,"VALID","INVALID - DUPLICATE / CASE-COLLIDING ALTERNATIVE ID"))</x:f>
      </x:c>
      <x:c r="H180" s="51" t="str">
        <x:f>IF(A180="","",IF(AND(COUNTIF(DECISION_CONTEXT!$A$6:$A$205,B180)=1,EXACT(B180,INDEX(DECISION_CONTEXT!$A$6:$A$205,MATCH(B180,DECISION_CONTEXT!$A$6:$A$205,0))),INDEX(DECISION_CONTEXT!$I$6:$I$205,MATCH(B180,DECISION_CONTEXT!$A$6:$A$205,0))="VALID"),"VALID","INVALID - DECISION OWNERSHIP"))</x:f>
      </x:c>
      <x:c r="I180" s="51" t="str">
        <x:f>IF(A180="","",IF(OR(EXACT(D180,"REJECTED"),EXACT(D180,"DEFERRED"),EXACT(D180,"STATUS QUO")),"VALID","INVALID - STATUS TOKEN"))</x:f>
      </x:c>
      <x:c r="J180" s="51" t="str">
        <x:f>IF(A180="","",IF(AND(B180&lt;&gt;"",C180&lt;&gt;"",D180&lt;&gt;"",E180&lt;&gt;"",F180&lt;&gt;""),"VALID","INVALID - REQUIRED FIELD"))</x:f>
      </x:c>
      <x:c r="K180" s="51" t="str">
        <x:f>IF(A180="","",IF(AND(G180="VALID",H180="VALID",I180="VALID",J180="VALID"),"VALID","INVALID"))</x:f>
      </x:c>
    </x:row>
    <x:row r="181">
      <x:c r="A181" s="51"/>
      <x:c r="B181" s="51"/>
      <x:c r="C181" s="51"/>
      <x:c r="D181" s="51"/>
      <x:c r="E181" s="51"/>
      <x:c r="F181" s="51"/>
      <x:c r="G181" s="51" t="str">
        <x:f>IF(A181="","",IF(COUNTIF($A$6:$A$205,A181)=1,"VALID","INVALID - DUPLICATE / CASE-COLLIDING ALTERNATIVE ID"))</x:f>
      </x:c>
      <x:c r="H181" s="51" t="str">
        <x:f>IF(A181="","",IF(AND(COUNTIF(DECISION_CONTEXT!$A$6:$A$205,B181)=1,EXACT(B181,INDEX(DECISION_CONTEXT!$A$6:$A$205,MATCH(B181,DECISION_CONTEXT!$A$6:$A$205,0))),INDEX(DECISION_CONTEXT!$I$6:$I$205,MATCH(B181,DECISION_CONTEXT!$A$6:$A$205,0))="VALID"),"VALID","INVALID - DECISION OWNERSHIP"))</x:f>
      </x:c>
      <x:c r="I181" s="51" t="str">
        <x:f>IF(A181="","",IF(OR(EXACT(D181,"REJECTED"),EXACT(D181,"DEFERRED"),EXACT(D181,"STATUS QUO")),"VALID","INVALID - STATUS TOKEN"))</x:f>
      </x:c>
      <x:c r="J181" s="51" t="str">
        <x:f>IF(A181="","",IF(AND(B181&lt;&gt;"",C181&lt;&gt;"",D181&lt;&gt;"",E181&lt;&gt;"",F181&lt;&gt;""),"VALID","INVALID - REQUIRED FIELD"))</x:f>
      </x:c>
      <x:c r="K181" s="51" t="str">
        <x:f>IF(A181="","",IF(AND(G181="VALID",H181="VALID",I181="VALID",J181="VALID"),"VALID","INVALID"))</x:f>
      </x:c>
    </x:row>
    <x:row r="182">
      <x:c r="A182" s="51"/>
      <x:c r="B182" s="51"/>
      <x:c r="C182" s="51"/>
      <x:c r="D182" s="51"/>
      <x:c r="E182" s="51"/>
      <x:c r="F182" s="51"/>
      <x:c r="G182" s="51" t="str">
        <x:f>IF(A182="","",IF(COUNTIF($A$6:$A$205,A182)=1,"VALID","INVALID - DUPLICATE / CASE-COLLIDING ALTERNATIVE ID"))</x:f>
      </x:c>
      <x:c r="H182" s="51" t="str">
        <x:f>IF(A182="","",IF(AND(COUNTIF(DECISION_CONTEXT!$A$6:$A$205,B182)=1,EXACT(B182,INDEX(DECISION_CONTEXT!$A$6:$A$205,MATCH(B182,DECISION_CONTEXT!$A$6:$A$205,0))),INDEX(DECISION_CONTEXT!$I$6:$I$205,MATCH(B182,DECISION_CONTEXT!$A$6:$A$205,0))="VALID"),"VALID","INVALID - DECISION OWNERSHIP"))</x:f>
      </x:c>
      <x:c r="I182" s="51" t="str">
        <x:f>IF(A182="","",IF(OR(EXACT(D182,"REJECTED"),EXACT(D182,"DEFERRED"),EXACT(D182,"STATUS QUO")),"VALID","INVALID - STATUS TOKEN"))</x:f>
      </x:c>
      <x:c r="J182" s="51" t="str">
        <x:f>IF(A182="","",IF(AND(B182&lt;&gt;"",C182&lt;&gt;"",D182&lt;&gt;"",E182&lt;&gt;"",F182&lt;&gt;""),"VALID","INVALID - REQUIRED FIELD"))</x:f>
      </x:c>
      <x:c r="K182" s="51" t="str">
        <x:f>IF(A182="","",IF(AND(G182="VALID",H182="VALID",I182="VALID",J182="VALID"),"VALID","INVALID"))</x:f>
      </x:c>
    </x:row>
    <x:row r="183">
      <x:c r="A183" s="51"/>
      <x:c r="B183" s="51"/>
      <x:c r="C183" s="51"/>
      <x:c r="D183" s="51"/>
      <x:c r="E183" s="51"/>
      <x:c r="F183" s="51"/>
      <x:c r="G183" s="51" t="str">
        <x:f>IF(A183="","",IF(COUNTIF($A$6:$A$205,A183)=1,"VALID","INVALID - DUPLICATE / CASE-COLLIDING ALTERNATIVE ID"))</x:f>
      </x:c>
      <x:c r="H183" s="51" t="str">
        <x:f>IF(A183="","",IF(AND(COUNTIF(DECISION_CONTEXT!$A$6:$A$205,B183)=1,EXACT(B183,INDEX(DECISION_CONTEXT!$A$6:$A$205,MATCH(B183,DECISION_CONTEXT!$A$6:$A$205,0))),INDEX(DECISION_CONTEXT!$I$6:$I$205,MATCH(B183,DECISION_CONTEXT!$A$6:$A$205,0))="VALID"),"VALID","INVALID - DECISION OWNERSHIP"))</x:f>
      </x:c>
      <x:c r="I183" s="51" t="str">
        <x:f>IF(A183="","",IF(OR(EXACT(D183,"REJECTED"),EXACT(D183,"DEFERRED"),EXACT(D183,"STATUS QUO")),"VALID","INVALID - STATUS TOKEN"))</x:f>
      </x:c>
      <x:c r="J183" s="51" t="str">
        <x:f>IF(A183="","",IF(AND(B183&lt;&gt;"",C183&lt;&gt;"",D183&lt;&gt;"",E183&lt;&gt;"",F183&lt;&gt;""),"VALID","INVALID - REQUIRED FIELD"))</x:f>
      </x:c>
      <x:c r="K183" s="51" t="str">
        <x:f>IF(A183="","",IF(AND(G183="VALID",H183="VALID",I183="VALID",J183="VALID"),"VALID","INVALID"))</x:f>
      </x:c>
    </x:row>
    <x:row r="184">
      <x:c r="A184" s="51"/>
      <x:c r="B184" s="51"/>
      <x:c r="C184" s="51"/>
      <x:c r="D184" s="51"/>
      <x:c r="E184" s="51"/>
      <x:c r="F184" s="51"/>
      <x:c r="G184" s="51" t="str">
        <x:f>IF(A184="","",IF(COUNTIF($A$6:$A$205,A184)=1,"VALID","INVALID - DUPLICATE / CASE-COLLIDING ALTERNATIVE ID"))</x:f>
      </x:c>
      <x:c r="H184" s="51" t="str">
        <x:f>IF(A184="","",IF(AND(COUNTIF(DECISION_CONTEXT!$A$6:$A$205,B184)=1,EXACT(B184,INDEX(DECISION_CONTEXT!$A$6:$A$205,MATCH(B184,DECISION_CONTEXT!$A$6:$A$205,0))),INDEX(DECISION_CONTEXT!$I$6:$I$205,MATCH(B184,DECISION_CONTEXT!$A$6:$A$205,0))="VALID"),"VALID","INVALID - DECISION OWNERSHIP"))</x:f>
      </x:c>
      <x:c r="I184" s="51" t="str">
        <x:f>IF(A184="","",IF(OR(EXACT(D184,"REJECTED"),EXACT(D184,"DEFERRED"),EXACT(D184,"STATUS QUO")),"VALID","INVALID - STATUS TOKEN"))</x:f>
      </x:c>
      <x:c r="J184" s="51" t="str">
        <x:f>IF(A184="","",IF(AND(B184&lt;&gt;"",C184&lt;&gt;"",D184&lt;&gt;"",E184&lt;&gt;"",F184&lt;&gt;""),"VALID","INVALID - REQUIRED FIELD"))</x:f>
      </x:c>
      <x:c r="K184" s="51" t="str">
        <x:f>IF(A184="","",IF(AND(G184="VALID",H184="VALID",I184="VALID",J184="VALID"),"VALID","INVALID"))</x:f>
      </x:c>
    </x:row>
    <x:row r="185">
      <x:c r="A185" s="51"/>
      <x:c r="B185" s="51"/>
      <x:c r="C185" s="51"/>
      <x:c r="D185" s="51"/>
      <x:c r="E185" s="51"/>
      <x:c r="F185" s="51"/>
      <x:c r="G185" s="51" t="str">
        <x:f>IF(A185="","",IF(COUNTIF($A$6:$A$205,A185)=1,"VALID","INVALID - DUPLICATE / CASE-COLLIDING ALTERNATIVE ID"))</x:f>
      </x:c>
      <x:c r="H185" s="51" t="str">
        <x:f>IF(A185="","",IF(AND(COUNTIF(DECISION_CONTEXT!$A$6:$A$205,B185)=1,EXACT(B185,INDEX(DECISION_CONTEXT!$A$6:$A$205,MATCH(B185,DECISION_CONTEXT!$A$6:$A$205,0))),INDEX(DECISION_CONTEXT!$I$6:$I$205,MATCH(B185,DECISION_CONTEXT!$A$6:$A$205,0))="VALID"),"VALID","INVALID - DECISION OWNERSHIP"))</x:f>
      </x:c>
      <x:c r="I185" s="51" t="str">
        <x:f>IF(A185="","",IF(OR(EXACT(D185,"REJECTED"),EXACT(D185,"DEFERRED"),EXACT(D185,"STATUS QUO")),"VALID","INVALID - STATUS TOKEN"))</x:f>
      </x:c>
      <x:c r="J185" s="51" t="str">
        <x:f>IF(A185="","",IF(AND(B185&lt;&gt;"",C185&lt;&gt;"",D185&lt;&gt;"",E185&lt;&gt;"",F185&lt;&gt;""),"VALID","INVALID - REQUIRED FIELD"))</x:f>
      </x:c>
      <x:c r="K185" s="51" t="str">
        <x:f>IF(A185="","",IF(AND(G185="VALID",H185="VALID",I185="VALID",J185="VALID"),"VALID","INVALID"))</x:f>
      </x:c>
    </x:row>
    <x:row r="186">
      <x:c r="A186" s="51"/>
      <x:c r="B186" s="51"/>
      <x:c r="C186" s="51"/>
      <x:c r="D186" s="51"/>
      <x:c r="E186" s="51"/>
      <x:c r="F186" s="51"/>
      <x:c r="G186" s="51" t="str">
        <x:f>IF(A186="","",IF(COUNTIF($A$6:$A$205,A186)=1,"VALID","INVALID - DUPLICATE / CASE-COLLIDING ALTERNATIVE ID"))</x:f>
      </x:c>
      <x:c r="H186" s="51" t="str">
        <x:f>IF(A186="","",IF(AND(COUNTIF(DECISION_CONTEXT!$A$6:$A$205,B186)=1,EXACT(B186,INDEX(DECISION_CONTEXT!$A$6:$A$205,MATCH(B186,DECISION_CONTEXT!$A$6:$A$205,0))),INDEX(DECISION_CONTEXT!$I$6:$I$205,MATCH(B186,DECISION_CONTEXT!$A$6:$A$205,0))="VALID"),"VALID","INVALID - DECISION OWNERSHIP"))</x:f>
      </x:c>
      <x:c r="I186" s="51" t="str">
        <x:f>IF(A186="","",IF(OR(EXACT(D186,"REJECTED"),EXACT(D186,"DEFERRED"),EXACT(D186,"STATUS QUO")),"VALID","INVALID - STATUS TOKEN"))</x:f>
      </x:c>
      <x:c r="J186" s="51" t="str">
        <x:f>IF(A186="","",IF(AND(B186&lt;&gt;"",C186&lt;&gt;"",D186&lt;&gt;"",E186&lt;&gt;"",F186&lt;&gt;""),"VALID","INVALID - REQUIRED FIELD"))</x:f>
      </x:c>
      <x:c r="K186" s="51" t="str">
        <x:f>IF(A186="","",IF(AND(G186="VALID",H186="VALID",I186="VALID",J186="VALID"),"VALID","INVALID"))</x:f>
      </x:c>
    </x:row>
    <x:row r="187">
      <x:c r="A187" s="51"/>
      <x:c r="B187" s="51"/>
      <x:c r="C187" s="51"/>
      <x:c r="D187" s="51"/>
      <x:c r="E187" s="51"/>
      <x:c r="F187" s="51"/>
      <x:c r="G187" s="51" t="str">
        <x:f>IF(A187="","",IF(COUNTIF($A$6:$A$205,A187)=1,"VALID","INVALID - DUPLICATE / CASE-COLLIDING ALTERNATIVE ID"))</x:f>
      </x:c>
      <x:c r="H187" s="51" t="str">
        <x:f>IF(A187="","",IF(AND(COUNTIF(DECISION_CONTEXT!$A$6:$A$205,B187)=1,EXACT(B187,INDEX(DECISION_CONTEXT!$A$6:$A$205,MATCH(B187,DECISION_CONTEXT!$A$6:$A$205,0))),INDEX(DECISION_CONTEXT!$I$6:$I$205,MATCH(B187,DECISION_CONTEXT!$A$6:$A$205,0))="VALID"),"VALID","INVALID - DECISION OWNERSHIP"))</x:f>
      </x:c>
      <x:c r="I187" s="51" t="str">
        <x:f>IF(A187="","",IF(OR(EXACT(D187,"REJECTED"),EXACT(D187,"DEFERRED"),EXACT(D187,"STATUS QUO")),"VALID","INVALID - STATUS TOKEN"))</x:f>
      </x:c>
      <x:c r="J187" s="51" t="str">
        <x:f>IF(A187="","",IF(AND(B187&lt;&gt;"",C187&lt;&gt;"",D187&lt;&gt;"",E187&lt;&gt;"",F187&lt;&gt;""),"VALID","INVALID - REQUIRED FIELD"))</x:f>
      </x:c>
      <x:c r="K187" s="51" t="str">
        <x:f>IF(A187="","",IF(AND(G187="VALID",H187="VALID",I187="VALID",J187="VALID"),"VALID","INVALID"))</x:f>
      </x:c>
    </x:row>
    <x:row r="188">
      <x:c r="A188" s="51"/>
      <x:c r="B188" s="51"/>
      <x:c r="C188" s="51"/>
      <x:c r="D188" s="51"/>
      <x:c r="E188" s="51"/>
      <x:c r="F188" s="51"/>
      <x:c r="G188" s="51" t="str">
        <x:f>IF(A188="","",IF(COUNTIF($A$6:$A$205,A188)=1,"VALID","INVALID - DUPLICATE / CASE-COLLIDING ALTERNATIVE ID"))</x:f>
      </x:c>
      <x:c r="H188" s="51" t="str">
        <x:f>IF(A188="","",IF(AND(COUNTIF(DECISION_CONTEXT!$A$6:$A$205,B188)=1,EXACT(B188,INDEX(DECISION_CONTEXT!$A$6:$A$205,MATCH(B188,DECISION_CONTEXT!$A$6:$A$205,0))),INDEX(DECISION_CONTEXT!$I$6:$I$205,MATCH(B188,DECISION_CONTEXT!$A$6:$A$205,0))="VALID"),"VALID","INVALID - DECISION OWNERSHIP"))</x:f>
      </x:c>
      <x:c r="I188" s="51" t="str">
        <x:f>IF(A188="","",IF(OR(EXACT(D188,"REJECTED"),EXACT(D188,"DEFERRED"),EXACT(D188,"STATUS QUO")),"VALID","INVALID - STATUS TOKEN"))</x:f>
      </x:c>
      <x:c r="J188" s="51" t="str">
        <x:f>IF(A188="","",IF(AND(B188&lt;&gt;"",C188&lt;&gt;"",D188&lt;&gt;"",E188&lt;&gt;"",F188&lt;&gt;""),"VALID","INVALID - REQUIRED FIELD"))</x:f>
      </x:c>
      <x:c r="K188" s="51" t="str">
        <x:f>IF(A188="","",IF(AND(G188="VALID",H188="VALID",I188="VALID",J188="VALID"),"VALID","INVALID"))</x:f>
      </x:c>
    </x:row>
    <x:row r="189">
      <x:c r="A189" s="51"/>
      <x:c r="B189" s="51"/>
      <x:c r="C189" s="51"/>
      <x:c r="D189" s="51"/>
      <x:c r="E189" s="51"/>
      <x:c r="F189" s="51"/>
      <x:c r="G189" s="51" t="str">
        <x:f>IF(A189="","",IF(COUNTIF($A$6:$A$205,A189)=1,"VALID","INVALID - DUPLICATE / CASE-COLLIDING ALTERNATIVE ID"))</x:f>
      </x:c>
      <x:c r="H189" s="51" t="str">
        <x:f>IF(A189="","",IF(AND(COUNTIF(DECISION_CONTEXT!$A$6:$A$205,B189)=1,EXACT(B189,INDEX(DECISION_CONTEXT!$A$6:$A$205,MATCH(B189,DECISION_CONTEXT!$A$6:$A$205,0))),INDEX(DECISION_CONTEXT!$I$6:$I$205,MATCH(B189,DECISION_CONTEXT!$A$6:$A$205,0))="VALID"),"VALID","INVALID - DECISION OWNERSHIP"))</x:f>
      </x:c>
      <x:c r="I189" s="51" t="str">
        <x:f>IF(A189="","",IF(OR(EXACT(D189,"REJECTED"),EXACT(D189,"DEFERRED"),EXACT(D189,"STATUS QUO")),"VALID","INVALID - STATUS TOKEN"))</x:f>
      </x:c>
      <x:c r="J189" s="51" t="str">
        <x:f>IF(A189="","",IF(AND(B189&lt;&gt;"",C189&lt;&gt;"",D189&lt;&gt;"",E189&lt;&gt;"",F189&lt;&gt;""),"VALID","INVALID - REQUIRED FIELD"))</x:f>
      </x:c>
      <x:c r="K189" s="51" t="str">
        <x:f>IF(A189="","",IF(AND(G189="VALID",H189="VALID",I189="VALID",J189="VALID"),"VALID","INVALID"))</x:f>
      </x:c>
    </x:row>
    <x:row r="190">
      <x:c r="A190" s="51"/>
      <x:c r="B190" s="51"/>
      <x:c r="C190" s="51"/>
      <x:c r="D190" s="51"/>
      <x:c r="E190" s="51"/>
      <x:c r="F190" s="51"/>
      <x:c r="G190" s="51" t="str">
        <x:f>IF(A190="","",IF(COUNTIF($A$6:$A$205,A190)=1,"VALID","INVALID - DUPLICATE / CASE-COLLIDING ALTERNATIVE ID"))</x:f>
      </x:c>
      <x:c r="H190" s="51" t="str">
        <x:f>IF(A190="","",IF(AND(COUNTIF(DECISION_CONTEXT!$A$6:$A$205,B190)=1,EXACT(B190,INDEX(DECISION_CONTEXT!$A$6:$A$205,MATCH(B190,DECISION_CONTEXT!$A$6:$A$205,0))),INDEX(DECISION_CONTEXT!$I$6:$I$205,MATCH(B190,DECISION_CONTEXT!$A$6:$A$205,0))="VALID"),"VALID","INVALID - DECISION OWNERSHIP"))</x:f>
      </x:c>
      <x:c r="I190" s="51" t="str">
        <x:f>IF(A190="","",IF(OR(EXACT(D190,"REJECTED"),EXACT(D190,"DEFERRED"),EXACT(D190,"STATUS QUO")),"VALID","INVALID - STATUS TOKEN"))</x:f>
      </x:c>
      <x:c r="J190" s="51" t="str">
        <x:f>IF(A190="","",IF(AND(B190&lt;&gt;"",C190&lt;&gt;"",D190&lt;&gt;"",E190&lt;&gt;"",F190&lt;&gt;""),"VALID","INVALID - REQUIRED FIELD"))</x:f>
      </x:c>
      <x:c r="K190" s="51" t="str">
        <x:f>IF(A190="","",IF(AND(G190="VALID",H190="VALID",I190="VALID",J190="VALID"),"VALID","INVALID"))</x:f>
      </x:c>
    </x:row>
    <x:row r="191">
      <x:c r="A191" s="51"/>
      <x:c r="B191" s="51"/>
      <x:c r="C191" s="51"/>
      <x:c r="D191" s="51"/>
      <x:c r="E191" s="51"/>
      <x:c r="F191" s="51"/>
      <x:c r="G191" s="51" t="str">
        <x:f>IF(A191="","",IF(COUNTIF($A$6:$A$205,A191)=1,"VALID","INVALID - DUPLICATE / CASE-COLLIDING ALTERNATIVE ID"))</x:f>
      </x:c>
      <x:c r="H191" s="51" t="str">
        <x:f>IF(A191="","",IF(AND(COUNTIF(DECISION_CONTEXT!$A$6:$A$205,B191)=1,EXACT(B191,INDEX(DECISION_CONTEXT!$A$6:$A$205,MATCH(B191,DECISION_CONTEXT!$A$6:$A$205,0))),INDEX(DECISION_CONTEXT!$I$6:$I$205,MATCH(B191,DECISION_CONTEXT!$A$6:$A$205,0))="VALID"),"VALID","INVALID - DECISION OWNERSHIP"))</x:f>
      </x:c>
      <x:c r="I191" s="51" t="str">
        <x:f>IF(A191="","",IF(OR(EXACT(D191,"REJECTED"),EXACT(D191,"DEFERRED"),EXACT(D191,"STATUS QUO")),"VALID","INVALID - STATUS TOKEN"))</x:f>
      </x:c>
      <x:c r="J191" s="51" t="str">
        <x:f>IF(A191="","",IF(AND(B191&lt;&gt;"",C191&lt;&gt;"",D191&lt;&gt;"",E191&lt;&gt;"",F191&lt;&gt;""),"VALID","INVALID - REQUIRED FIELD"))</x:f>
      </x:c>
      <x:c r="K191" s="51" t="str">
        <x:f>IF(A191="","",IF(AND(G191="VALID",H191="VALID",I191="VALID",J191="VALID"),"VALID","INVALID"))</x:f>
      </x:c>
    </x:row>
    <x:row r="192">
      <x:c r="A192" s="51"/>
      <x:c r="B192" s="51"/>
      <x:c r="C192" s="51"/>
      <x:c r="D192" s="51"/>
      <x:c r="E192" s="51"/>
      <x:c r="F192" s="51"/>
      <x:c r="G192" s="51" t="str">
        <x:f>IF(A192="","",IF(COUNTIF($A$6:$A$205,A192)=1,"VALID","INVALID - DUPLICATE / CASE-COLLIDING ALTERNATIVE ID"))</x:f>
      </x:c>
      <x:c r="H192" s="51" t="str">
        <x:f>IF(A192="","",IF(AND(COUNTIF(DECISION_CONTEXT!$A$6:$A$205,B192)=1,EXACT(B192,INDEX(DECISION_CONTEXT!$A$6:$A$205,MATCH(B192,DECISION_CONTEXT!$A$6:$A$205,0))),INDEX(DECISION_CONTEXT!$I$6:$I$205,MATCH(B192,DECISION_CONTEXT!$A$6:$A$205,0))="VALID"),"VALID","INVALID - DECISION OWNERSHIP"))</x:f>
      </x:c>
      <x:c r="I192" s="51" t="str">
        <x:f>IF(A192="","",IF(OR(EXACT(D192,"REJECTED"),EXACT(D192,"DEFERRED"),EXACT(D192,"STATUS QUO")),"VALID","INVALID - STATUS TOKEN"))</x:f>
      </x:c>
      <x:c r="J192" s="51" t="str">
        <x:f>IF(A192="","",IF(AND(B192&lt;&gt;"",C192&lt;&gt;"",D192&lt;&gt;"",E192&lt;&gt;"",F192&lt;&gt;""),"VALID","INVALID - REQUIRED FIELD"))</x:f>
      </x:c>
      <x:c r="K192" s="51" t="str">
        <x:f>IF(A192="","",IF(AND(G192="VALID",H192="VALID",I192="VALID",J192="VALID"),"VALID","INVALID"))</x:f>
      </x:c>
    </x:row>
    <x:row r="193">
      <x:c r="A193" s="51"/>
      <x:c r="B193" s="51"/>
      <x:c r="C193" s="51"/>
      <x:c r="D193" s="51"/>
      <x:c r="E193" s="51"/>
      <x:c r="F193" s="51"/>
      <x:c r="G193" s="51" t="str">
        <x:f>IF(A193="","",IF(COUNTIF($A$6:$A$205,A193)=1,"VALID","INVALID - DUPLICATE / CASE-COLLIDING ALTERNATIVE ID"))</x:f>
      </x:c>
      <x:c r="H193" s="51" t="str">
        <x:f>IF(A193="","",IF(AND(COUNTIF(DECISION_CONTEXT!$A$6:$A$205,B193)=1,EXACT(B193,INDEX(DECISION_CONTEXT!$A$6:$A$205,MATCH(B193,DECISION_CONTEXT!$A$6:$A$205,0))),INDEX(DECISION_CONTEXT!$I$6:$I$205,MATCH(B193,DECISION_CONTEXT!$A$6:$A$205,0))="VALID"),"VALID","INVALID - DECISION OWNERSHIP"))</x:f>
      </x:c>
      <x:c r="I193" s="51" t="str">
        <x:f>IF(A193="","",IF(OR(EXACT(D193,"REJECTED"),EXACT(D193,"DEFERRED"),EXACT(D193,"STATUS QUO")),"VALID","INVALID - STATUS TOKEN"))</x:f>
      </x:c>
      <x:c r="J193" s="51" t="str">
        <x:f>IF(A193="","",IF(AND(B193&lt;&gt;"",C193&lt;&gt;"",D193&lt;&gt;"",E193&lt;&gt;"",F193&lt;&gt;""),"VALID","INVALID - REQUIRED FIELD"))</x:f>
      </x:c>
      <x:c r="K193" s="51" t="str">
        <x:f>IF(A193="","",IF(AND(G193="VALID",H193="VALID",I193="VALID",J193="VALID"),"VALID","INVALID"))</x:f>
      </x:c>
    </x:row>
    <x:row r="194">
      <x:c r="A194" s="51"/>
      <x:c r="B194" s="51"/>
      <x:c r="C194" s="51"/>
      <x:c r="D194" s="51"/>
      <x:c r="E194" s="51"/>
      <x:c r="F194" s="51"/>
      <x:c r="G194" s="51" t="str">
        <x:f>IF(A194="","",IF(COUNTIF($A$6:$A$205,A194)=1,"VALID","INVALID - DUPLICATE / CASE-COLLIDING ALTERNATIVE ID"))</x:f>
      </x:c>
      <x:c r="H194" s="51" t="str">
        <x:f>IF(A194="","",IF(AND(COUNTIF(DECISION_CONTEXT!$A$6:$A$205,B194)=1,EXACT(B194,INDEX(DECISION_CONTEXT!$A$6:$A$205,MATCH(B194,DECISION_CONTEXT!$A$6:$A$205,0))),INDEX(DECISION_CONTEXT!$I$6:$I$205,MATCH(B194,DECISION_CONTEXT!$A$6:$A$205,0))="VALID"),"VALID","INVALID - DECISION OWNERSHIP"))</x:f>
      </x:c>
      <x:c r="I194" s="51" t="str">
        <x:f>IF(A194="","",IF(OR(EXACT(D194,"REJECTED"),EXACT(D194,"DEFERRED"),EXACT(D194,"STATUS QUO")),"VALID","INVALID - STATUS TOKEN"))</x:f>
      </x:c>
      <x:c r="J194" s="51" t="str">
        <x:f>IF(A194="","",IF(AND(B194&lt;&gt;"",C194&lt;&gt;"",D194&lt;&gt;"",E194&lt;&gt;"",F194&lt;&gt;""),"VALID","INVALID - REQUIRED FIELD"))</x:f>
      </x:c>
      <x:c r="K194" s="51" t="str">
        <x:f>IF(A194="","",IF(AND(G194="VALID",H194="VALID",I194="VALID",J194="VALID"),"VALID","INVALID"))</x:f>
      </x:c>
    </x:row>
    <x:row r="195">
      <x:c r="A195" s="51"/>
      <x:c r="B195" s="51"/>
      <x:c r="C195" s="51"/>
      <x:c r="D195" s="51"/>
      <x:c r="E195" s="51"/>
      <x:c r="F195" s="51"/>
      <x:c r="G195" s="51" t="str">
        <x:f>IF(A195="","",IF(COUNTIF($A$6:$A$205,A195)=1,"VALID","INVALID - DUPLICATE / CASE-COLLIDING ALTERNATIVE ID"))</x:f>
      </x:c>
      <x:c r="H195" s="51" t="str">
        <x:f>IF(A195="","",IF(AND(COUNTIF(DECISION_CONTEXT!$A$6:$A$205,B195)=1,EXACT(B195,INDEX(DECISION_CONTEXT!$A$6:$A$205,MATCH(B195,DECISION_CONTEXT!$A$6:$A$205,0))),INDEX(DECISION_CONTEXT!$I$6:$I$205,MATCH(B195,DECISION_CONTEXT!$A$6:$A$205,0))="VALID"),"VALID","INVALID - DECISION OWNERSHIP"))</x:f>
      </x:c>
      <x:c r="I195" s="51" t="str">
        <x:f>IF(A195="","",IF(OR(EXACT(D195,"REJECTED"),EXACT(D195,"DEFERRED"),EXACT(D195,"STATUS QUO")),"VALID","INVALID - STATUS TOKEN"))</x:f>
      </x:c>
      <x:c r="J195" s="51" t="str">
        <x:f>IF(A195="","",IF(AND(B195&lt;&gt;"",C195&lt;&gt;"",D195&lt;&gt;"",E195&lt;&gt;"",F195&lt;&gt;""),"VALID","INVALID - REQUIRED FIELD"))</x:f>
      </x:c>
      <x:c r="K195" s="51" t="str">
        <x:f>IF(A195="","",IF(AND(G195="VALID",H195="VALID",I195="VALID",J195="VALID"),"VALID","INVALID"))</x:f>
      </x:c>
    </x:row>
    <x:row r="196">
      <x:c r="A196" s="51"/>
      <x:c r="B196" s="51"/>
      <x:c r="C196" s="51"/>
      <x:c r="D196" s="51"/>
      <x:c r="E196" s="51"/>
      <x:c r="F196" s="51"/>
      <x:c r="G196" s="51" t="str">
        <x:f>IF(A196="","",IF(COUNTIF($A$6:$A$205,A196)=1,"VALID","INVALID - DUPLICATE / CASE-COLLIDING ALTERNATIVE ID"))</x:f>
      </x:c>
      <x:c r="H196" s="51" t="str">
        <x:f>IF(A196="","",IF(AND(COUNTIF(DECISION_CONTEXT!$A$6:$A$205,B196)=1,EXACT(B196,INDEX(DECISION_CONTEXT!$A$6:$A$205,MATCH(B196,DECISION_CONTEXT!$A$6:$A$205,0))),INDEX(DECISION_CONTEXT!$I$6:$I$205,MATCH(B196,DECISION_CONTEXT!$A$6:$A$205,0))="VALID"),"VALID","INVALID - DECISION OWNERSHIP"))</x:f>
      </x:c>
      <x:c r="I196" s="51" t="str">
        <x:f>IF(A196="","",IF(OR(EXACT(D196,"REJECTED"),EXACT(D196,"DEFERRED"),EXACT(D196,"STATUS QUO")),"VALID","INVALID - STATUS TOKEN"))</x:f>
      </x:c>
      <x:c r="J196" s="51" t="str">
        <x:f>IF(A196="","",IF(AND(B196&lt;&gt;"",C196&lt;&gt;"",D196&lt;&gt;"",E196&lt;&gt;"",F196&lt;&gt;""),"VALID","INVALID - REQUIRED FIELD"))</x:f>
      </x:c>
      <x:c r="K196" s="51" t="str">
        <x:f>IF(A196="","",IF(AND(G196="VALID",H196="VALID",I196="VALID",J196="VALID"),"VALID","INVALID"))</x:f>
      </x:c>
    </x:row>
    <x:row r="197">
      <x:c r="A197" s="51"/>
      <x:c r="B197" s="51"/>
      <x:c r="C197" s="51"/>
      <x:c r="D197" s="51"/>
      <x:c r="E197" s="51"/>
      <x:c r="F197" s="51"/>
      <x:c r="G197" s="51" t="str">
        <x:f>IF(A197="","",IF(COUNTIF($A$6:$A$205,A197)=1,"VALID","INVALID - DUPLICATE / CASE-COLLIDING ALTERNATIVE ID"))</x:f>
      </x:c>
      <x:c r="H197" s="51" t="str">
        <x:f>IF(A197="","",IF(AND(COUNTIF(DECISION_CONTEXT!$A$6:$A$205,B197)=1,EXACT(B197,INDEX(DECISION_CONTEXT!$A$6:$A$205,MATCH(B197,DECISION_CONTEXT!$A$6:$A$205,0))),INDEX(DECISION_CONTEXT!$I$6:$I$205,MATCH(B197,DECISION_CONTEXT!$A$6:$A$205,0))="VALID"),"VALID","INVALID - DECISION OWNERSHIP"))</x:f>
      </x:c>
      <x:c r="I197" s="51" t="str">
        <x:f>IF(A197="","",IF(OR(EXACT(D197,"REJECTED"),EXACT(D197,"DEFERRED"),EXACT(D197,"STATUS QUO")),"VALID","INVALID - STATUS TOKEN"))</x:f>
      </x:c>
      <x:c r="J197" s="51" t="str">
        <x:f>IF(A197="","",IF(AND(B197&lt;&gt;"",C197&lt;&gt;"",D197&lt;&gt;"",E197&lt;&gt;"",F197&lt;&gt;""),"VALID","INVALID - REQUIRED FIELD"))</x:f>
      </x:c>
      <x:c r="K197" s="51" t="str">
        <x:f>IF(A197="","",IF(AND(G197="VALID",H197="VALID",I197="VALID",J197="VALID"),"VALID","INVALID"))</x:f>
      </x:c>
    </x:row>
    <x:row r="198">
      <x:c r="A198" s="51"/>
      <x:c r="B198" s="51"/>
      <x:c r="C198" s="51"/>
      <x:c r="D198" s="51"/>
      <x:c r="E198" s="51"/>
      <x:c r="F198" s="51"/>
      <x:c r="G198" s="51" t="str">
        <x:f>IF(A198="","",IF(COUNTIF($A$6:$A$205,A198)=1,"VALID","INVALID - DUPLICATE / CASE-COLLIDING ALTERNATIVE ID"))</x:f>
      </x:c>
      <x:c r="H198" s="51" t="str">
        <x:f>IF(A198="","",IF(AND(COUNTIF(DECISION_CONTEXT!$A$6:$A$205,B198)=1,EXACT(B198,INDEX(DECISION_CONTEXT!$A$6:$A$205,MATCH(B198,DECISION_CONTEXT!$A$6:$A$205,0))),INDEX(DECISION_CONTEXT!$I$6:$I$205,MATCH(B198,DECISION_CONTEXT!$A$6:$A$205,0))="VALID"),"VALID","INVALID - DECISION OWNERSHIP"))</x:f>
      </x:c>
      <x:c r="I198" s="51" t="str">
        <x:f>IF(A198="","",IF(OR(EXACT(D198,"REJECTED"),EXACT(D198,"DEFERRED"),EXACT(D198,"STATUS QUO")),"VALID","INVALID - STATUS TOKEN"))</x:f>
      </x:c>
      <x:c r="J198" s="51" t="str">
        <x:f>IF(A198="","",IF(AND(B198&lt;&gt;"",C198&lt;&gt;"",D198&lt;&gt;"",E198&lt;&gt;"",F198&lt;&gt;""),"VALID","INVALID - REQUIRED FIELD"))</x:f>
      </x:c>
      <x:c r="K198" s="51" t="str">
        <x:f>IF(A198="","",IF(AND(G198="VALID",H198="VALID",I198="VALID",J198="VALID"),"VALID","INVALID"))</x:f>
      </x:c>
    </x:row>
    <x:row r="199">
      <x:c r="A199" s="51"/>
      <x:c r="B199" s="51"/>
      <x:c r="C199" s="51"/>
      <x:c r="D199" s="51"/>
      <x:c r="E199" s="51"/>
      <x:c r="F199" s="51"/>
      <x:c r="G199" s="51" t="str">
        <x:f>IF(A199="","",IF(COUNTIF($A$6:$A$205,A199)=1,"VALID","INVALID - DUPLICATE / CASE-COLLIDING ALTERNATIVE ID"))</x:f>
      </x:c>
      <x:c r="H199" s="51" t="str">
        <x:f>IF(A199="","",IF(AND(COUNTIF(DECISION_CONTEXT!$A$6:$A$205,B199)=1,EXACT(B199,INDEX(DECISION_CONTEXT!$A$6:$A$205,MATCH(B199,DECISION_CONTEXT!$A$6:$A$205,0))),INDEX(DECISION_CONTEXT!$I$6:$I$205,MATCH(B199,DECISION_CONTEXT!$A$6:$A$205,0))="VALID"),"VALID","INVALID - DECISION OWNERSHIP"))</x:f>
      </x:c>
      <x:c r="I199" s="51" t="str">
        <x:f>IF(A199="","",IF(OR(EXACT(D199,"REJECTED"),EXACT(D199,"DEFERRED"),EXACT(D199,"STATUS QUO")),"VALID","INVALID - STATUS TOKEN"))</x:f>
      </x:c>
      <x:c r="J199" s="51" t="str">
        <x:f>IF(A199="","",IF(AND(B199&lt;&gt;"",C199&lt;&gt;"",D199&lt;&gt;"",E199&lt;&gt;"",F199&lt;&gt;""),"VALID","INVALID - REQUIRED FIELD"))</x:f>
      </x:c>
      <x:c r="K199" s="51" t="str">
        <x:f>IF(A199="","",IF(AND(G199="VALID",H199="VALID",I199="VALID",J199="VALID"),"VALID","INVALID"))</x:f>
      </x:c>
    </x:row>
    <x:row r="200">
      <x:c r="A200" s="51"/>
      <x:c r="B200" s="51"/>
      <x:c r="C200" s="51"/>
      <x:c r="D200" s="51"/>
      <x:c r="E200" s="51"/>
      <x:c r="F200" s="51"/>
      <x:c r="G200" s="51" t="str">
        <x:f>IF(A200="","",IF(COUNTIF($A$6:$A$205,A200)=1,"VALID","INVALID - DUPLICATE / CASE-COLLIDING ALTERNATIVE ID"))</x:f>
      </x:c>
      <x:c r="H200" s="51" t="str">
        <x:f>IF(A200="","",IF(AND(COUNTIF(DECISION_CONTEXT!$A$6:$A$205,B200)=1,EXACT(B200,INDEX(DECISION_CONTEXT!$A$6:$A$205,MATCH(B200,DECISION_CONTEXT!$A$6:$A$205,0))),INDEX(DECISION_CONTEXT!$I$6:$I$205,MATCH(B200,DECISION_CONTEXT!$A$6:$A$205,0))="VALID"),"VALID","INVALID - DECISION OWNERSHIP"))</x:f>
      </x:c>
      <x:c r="I200" s="51" t="str">
        <x:f>IF(A200="","",IF(OR(EXACT(D200,"REJECTED"),EXACT(D200,"DEFERRED"),EXACT(D200,"STATUS QUO")),"VALID","INVALID - STATUS TOKEN"))</x:f>
      </x:c>
      <x:c r="J200" s="51" t="str">
        <x:f>IF(A200="","",IF(AND(B200&lt;&gt;"",C200&lt;&gt;"",D200&lt;&gt;"",E200&lt;&gt;"",F200&lt;&gt;""),"VALID","INVALID - REQUIRED FIELD"))</x:f>
      </x:c>
      <x:c r="K200" s="51" t="str">
        <x:f>IF(A200="","",IF(AND(G200="VALID",H200="VALID",I200="VALID",J200="VALID"),"VALID","INVALID"))</x:f>
      </x:c>
    </x:row>
    <x:row r="201">
      <x:c r="A201" s="51"/>
      <x:c r="B201" s="51"/>
      <x:c r="C201" s="51"/>
      <x:c r="D201" s="51"/>
      <x:c r="E201" s="51"/>
      <x:c r="F201" s="51"/>
      <x:c r="G201" s="51" t="str">
        <x:f>IF(A201="","",IF(COUNTIF($A$6:$A$205,A201)=1,"VALID","INVALID - DUPLICATE / CASE-COLLIDING ALTERNATIVE ID"))</x:f>
      </x:c>
      <x:c r="H201" s="51" t="str">
        <x:f>IF(A201="","",IF(AND(COUNTIF(DECISION_CONTEXT!$A$6:$A$205,B201)=1,EXACT(B201,INDEX(DECISION_CONTEXT!$A$6:$A$205,MATCH(B201,DECISION_CONTEXT!$A$6:$A$205,0))),INDEX(DECISION_CONTEXT!$I$6:$I$205,MATCH(B201,DECISION_CONTEXT!$A$6:$A$205,0))="VALID"),"VALID","INVALID - DECISION OWNERSHIP"))</x:f>
      </x:c>
      <x:c r="I201" s="51" t="str">
        <x:f>IF(A201="","",IF(OR(EXACT(D201,"REJECTED"),EXACT(D201,"DEFERRED"),EXACT(D201,"STATUS QUO")),"VALID","INVALID - STATUS TOKEN"))</x:f>
      </x:c>
      <x:c r="J201" s="51" t="str">
        <x:f>IF(A201="","",IF(AND(B201&lt;&gt;"",C201&lt;&gt;"",D201&lt;&gt;"",E201&lt;&gt;"",F201&lt;&gt;""),"VALID","INVALID - REQUIRED FIELD"))</x:f>
      </x:c>
      <x:c r="K201" s="51" t="str">
        <x:f>IF(A201="","",IF(AND(G201="VALID",H201="VALID",I201="VALID",J201="VALID"),"VALID","INVALID"))</x:f>
      </x:c>
    </x:row>
    <x:row r="202">
      <x:c r="A202" s="51"/>
      <x:c r="B202" s="51"/>
      <x:c r="C202" s="51"/>
      <x:c r="D202" s="51"/>
      <x:c r="E202" s="51"/>
      <x:c r="F202" s="51"/>
      <x:c r="G202" s="51" t="str">
        <x:f>IF(A202="","",IF(COUNTIF($A$6:$A$205,A202)=1,"VALID","INVALID - DUPLICATE / CASE-COLLIDING ALTERNATIVE ID"))</x:f>
      </x:c>
      <x:c r="H202" s="51" t="str">
        <x:f>IF(A202="","",IF(AND(COUNTIF(DECISION_CONTEXT!$A$6:$A$205,B202)=1,EXACT(B202,INDEX(DECISION_CONTEXT!$A$6:$A$205,MATCH(B202,DECISION_CONTEXT!$A$6:$A$205,0))),INDEX(DECISION_CONTEXT!$I$6:$I$205,MATCH(B202,DECISION_CONTEXT!$A$6:$A$205,0))="VALID"),"VALID","INVALID - DECISION OWNERSHIP"))</x:f>
      </x:c>
      <x:c r="I202" s="51" t="str">
        <x:f>IF(A202="","",IF(OR(EXACT(D202,"REJECTED"),EXACT(D202,"DEFERRED"),EXACT(D202,"STATUS QUO")),"VALID","INVALID - STATUS TOKEN"))</x:f>
      </x:c>
      <x:c r="J202" s="51" t="str">
        <x:f>IF(A202="","",IF(AND(B202&lt;&gt;"",C202&lt;&gt;"",D202&lt;&gt;"",E202&lt;&gt;"",F202&lt;&gt;""),"VALID","INVALID - REQUIRED FIELD"))</x:f>
      </x:c>
      <x:c r="K202" s="51" t="str">
        <x:f>IF(A202="","",IF(AND(G202="VALID",H202="VALID",I202="VALID",J202="VALID"),"VALID","INVALID"))</x:f>
      </x:c>
    </x:row>
    <x:row r="203">
      <x:c r="A203" s="51"/>
      <x:c r="B203" s="51"/>
      <x:c r="C203" s="51"/>
      <x:c r="D203" s="51"/>
      <x:c r="E203" s="51"/>
      <x:c r="F203" s="51"/>
      <x:c r="G203" s="51" t="str">
        <x:f>IF(A203="","",IF(COUNTIF($A$6:$A$205,A203)=1,"VALID","INVALID - DUPLICATE / CASE-COLLIDING ALTERNATIVE ID"))</x:f>
      </x:c>
      <x:c r="H203" s="51" t="str">
        <x:f>IF(A203="","",IF(AND(COUNTIF(DECISION_CONTEXT!$A$6:$A$205,B203)=1,EXACT(B203,INDEX(DECISION_CONTEXT!$A$6:$A$205,MATCH(B203,DECISION_CONTEXT!$A$6:$A$205,0))),INDEX(DECISION_CONTEXT!$I$6:$I$205,MATCH(B203,DECISION_CONTEXT!$A$6:$A$205,0))="VALID"),"VALID","INVALID - DECISION OWNERSHIP"))</x:f>
      </x:c>
      <x:c r="I203" s="51" t="str">
        <x:f>IF(A203="","",IF(OR(EXACT(D203,"REJECTED"),EXACT(D203,"DEFERRED"),EXACT(D203,"STATUS QUO")),"VALID","INVALID - STATUS TOKEN"))</x:f>
      </x:c>
      <x:c r="J203" s="51" t="str">
        <x:f>IF(A203="","",IF(AND(B203&lt;&gt;"",C203&lt;&gt;"",D203&lt;&gt;"",E203&lt;&gt;"",F203&lt;&gt;""),"VALID","INVALID - REQUIRED FIELD"))</x:f>
      </x:c>
      <x:c r="K203" s="51" t="str">
        <x:f>IF(A203="","",IF(AND(G203="VALID",H203="VALID",I203="VALID",J203="VALID"),"VALID","INVALID"))</x:f>
      </x:c>
    </x:row>
    <x:row r="204">
      <x:c r="A204" s="51"/>
      <x:c r="B204" s="51"/>
      <x:c r="C204" s="51"/>
      <x:c r="D204" s="51"/>
      <x:c r="E204" s="51"/>
      <x:c r="F204" s="51"/>
      <x:c r="G204" s="51" t="str">
        <x:f>IF(A204="","",IF(COUNTIF($A$6:$A$205,A204)=1,"VALID","INVALID - DUPLICATE / CASE-COLLIDING ALTERNATIVE ID"))</x:f>
      </x:c>
      <x:c r="H204" s="51" t="str">
        <x:f>IF(A204="","",IF(AND(COUNTIF(DECISION_CONTEXT!$A$6:$A$205,B204)=1,EXACT(B204,INDEX(DECISION_CONTEXT!$A$6:$A$205,MATCH(B204,DECISION_CONTEXT!$A$6:$A$205,0))),INDEX(DECISION_CONTEXT!$I$6:$I$205,MATCH(B204,DECISION_CONTEXT!$A$6:$A$205,0))="VALID"),"VALID","INVALID - DECISION OWNERSHIP"))</x:f>
      </x:c>
      <x:c r="I204" s="51" t="str">
        <x:f>IF(A204="","",IF(OR(EXACT(D204,"REJECTED"),EXACT(D204,"DEFERRED"),EXACT(D204,"STATUS QUO")),"VALID","INVALID - STATUS TOKEN"))</x:f>
      </x:c>
      <x:c r="J204" s="51" t="str">
        <x:f>IF(A204="","",IF(AND(B204&lt;&gt;"",C204&lt;&gt;"",D204&lt;&gt;"",E204&lt;&gt;"",F204&lt;&gt;""),"VALID","INVALID - REQUIRED FIELD"))</x:f>
      </x:c>
      <x:c r="K204" s="51" t="str">
        <x:f>IF(A204="","",IF(AND(G204="VALID",H204="VALID",I204="VALID",J204="VALID"),"VALID","INVALID"))</x:f>
      </x:c>
    </x:row>
    <x:row r="205">
      <x:c r="A205" s="51"/>
      <x:c r="B205" s="51"/>
      <x:c r="C205" s="51"/>
      <x:c r="D205" s="51"/>
      <x:c r="E205" s="51"/>
      <x:c r="F205" s="51"/>
      <x:c r="G205" s="51" t="str">
        <x:f>IF(A205="","",IF(COUNTIF($A$6:$A$205,A205)=1,"VALID","INVALID - DUPLICATE / CASE-COLLIDING ALTERNATIVE ID"))</x:f>
      </x:c>
      <x:c r="H205" s="51" t="str">
        <x:f>IF(A205="","",IF(AND(COUNTIF(DECISION_CONTEXT!$A$6:$A$205,B205)=1,EXACT(B205,INDEX(DECISION_CONTEXT!$A$6:$A$205,MATCH(B205,DECISION_CONTEXT!$A$6:$A$205,0))),INDEX(DECISION_CONTEXT!$I$6:$I$205,MATCH(B205,DECISION_CONTEXT!$A$6:$A$205,0))="VALID"),"VALID","INVALID - DECISION OWNERSHIP"))</x:f>
      </x:c>
      <x:c r="I205" s="51" t="str">
        <x:f>IF(A205="","",IF(OR(EXACT(D205,"REJECTED"),EXACT(D205,"DEFERRED"),EXACT(D205,"STATUS QUO")),"VALID","INVALID - STATUS TOKEN"))</x:f>
      </x:c>
      <x:c r="J205" s="51" t="str">
        <x:f>IF(A205="","",IF(AND(B205&lt;&gt;"",C205&lt;&gt;"",D205&lt;&gt;"",E205&lt;&gt;"",F205&lt;&gt;""),"VALID","INVALID - REQUIRED FIELD"))</x:f>
      </x:c>
      <x:c r="K205" s="51" t="str">
        <x:f>IF(A205="","",IF(AND(G205="VALID",H205="VALID",I205="VALID",J205="VALID"),"VALID","INVALID"))</x:f>
      </x:c>
    </x:row>
  </x:sheetData>
  <x:dataValidations count="1">
    <x:dataValidation type="list" sqref="D6:D205">
      <x:formula1>LISTS!$D$2:$D$4</x:formula1>
    </x:dataValidation>
  </x:dataValidations>
  <x:pageMargins left="0.7" right="0.7" top="0.75" bottom="0.75" header="0.3" footer="0.3"/>
</x:worksheet>
</file>